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346C38D-2785-4360-BECB-EF14173D92E3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6" i="371" l="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G9" i="431"/>
  <c r="M17" i="431"/>
  <c r="P13" i="431"/>
  <c r="C18" i="431"/>
  <c r="E10" i="431"/>
  <c r="G10" i="431"/>
  <c r="H14" i="431"/>
  <c r="J14" i="431"/>
  <c r="L14" i="431"/>
  <c r="M18" i="431"/>
  <c r="O18" i="431"/>
  <c r="Q10" i="431"/>
  <c r="D15" i="431"/>
  <c r="G19" i="431"/>
  <c r="L15" i="431"/>
  <c r="N15" i="431"/>
  <c r="Q19" i="431"/>
  <c r="E12" i="431"/>
  <c r="I12" i="431"/>
  <c r="N16" i="431"/>
  <c r="Q20" i="431"/>
  <c r="G20" i="431"/>
  <c r="K20" i="431"/>
  <c r="E20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C14" i="431"/>
  <c r="D10" i="431"/>
  <c r="D18" i="431"/>
  <c r="E14" i="431"/>
  <c r="F10" i="431"/>
  <c r="F18" i="431"/>
  <c r="H10" i="431"/>
  <c r="H18" i="431"/>
  <c r="I14" i="431"/>
  <c r="J10" i="431"/>
  <c r="J18" i="431"/>
  <c r="K14" i="431"/>
  <c r="L10" i="431"/>
  <c r="L18" i="431"/>
  <c r="M14" i="431"/>
  <c r="N18" i="431"/>
  <c r="O14" i="431"/>
  <c r="P10" i="431"/>
  <c r="Q14" i="431"/>
  <c r="C15" i="431"/>
  <c r="D19" i="431"/>
  <c r="F11" i="431"/>
  <c r="F19" i="431"/>
  <c r="H11" i="431"/>
  <c r="I15" i="431"/>
  <c r="J11" i="431"/>
  <c r="K15" i="431"/>
  <c r="L11" i="431"/>
  <c r="M15" i="431"/>
  <c r="N19" i="431"/>
  <c r="O15" i="431"/>
  <c r="P19" i="431"/>
  <c r="C11" i="431"/>
  <c r="F15" i="431"/>
  <c r="I11" i="431"/>
  <c r="J15" i="431"/>
  <c r="M19" i="431"/>
  <c r="P15" i="431"/>
  <c r="Q11" i="431"/>
  <c r="C20" i="431"/>
  <c r="F16" i="431"/>
  <c r="J16" i="431"/>
  <c r="L16" i="431"/>
  <c r="O20" i="431"/>
  <c r="Q12" i="431"/>
  <c r="G14" i="431"/>
  <c r="N10" i="431"/>
  <c r="P18" i="431"/>
  <c r="D11" i="431"/>
  <c r="E15" i="431"/>
  <c r="G15" i="431"/>
  <c r="H19" i="431"/>
  <c r="J19" i="431"/>
  <c r="L19" i="431"/>
  <c r="N11" i="431"/>
  <c r="P11" i="431"/>
  <c r="Q15" i="431"/>
  <c r="E11" i="431"/>
  <c r="H15" i="431"/>
  <c r="K19" i="431"/>
  <c r="O11" i="431"/>
  <c r="D16" i="431"/>
  <c r="H16" i="431"/>
  <c r="M20" i="431"/>
  <c r="I20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C9" i="431"/>
  <c r="C17" i="431"/>
  <c r="D13" i="431"/>
  <c r="E9" i="431"/>
  <c r="E17" i="431"/>
  <c r="F13" i="431"/>
  <c r="G17" i="431"/>
  <c r="H13" i="431"/>
  <c r="I9" i="431"/>
  <c r="I17" i="431"/>
  <c r="J13" i="431"/>
  <c r="K9" i="431"/>
  <c r="K17" i="431"/>
  <c r="L13" i="431"/>
  <c r="M9" i="431"/>
  <c r="N13" i="431"/>
  <c r="O9" i="431"/>
  <c r="O17" i="431"/>
  <c r="Q9" i="431"/>
  <c r="Q17" i="431"/>
  <c r="C10" i="431"/>
  <c r="D14" i="431"/>
  <c r="E18" i="431"/>
  <c r="F14" i="431"/>
  <c r="G18" i="431"/>
  <c r="I10" i="431"/>
  <c r="I18" i="431"/>
  <c r="K10" i="431"/>
  <c r="K18" i="431"/>
  <c r="M10" i="431"/>
  <c r="N14" i="431"/>
  <c r="O10" i="431"/>
  <c r="P14" i="431"/>
  <c r="Q18" i="431"/>
  <c r="C19" i="431"/>
  <c r="E19" i="431"/>
  <c r="G11" i="431"/>
  <c r="I19" i="431"/>
  <c r="K11" i="431"/>
  <c r="M11" i="431"/>
  <c r="O19" i="431"/>
  <c r="C12" i="431"/>
  <c r="G12" i="431"/>
  <c r="K12" i="431"/>
  <c r="M12" i="431"/>
  <c r="O12" i="431"/>
  <c r="P16" i="431"/>
  <c r="O8" i="431"/>
  <c r="M8" i="431"/>
  <c r="J8" i="431"/>
  <c r="K8" i="431"/>
  <c r="G8" i="431"/>
  <c r="P8" i="431"/>
  <c r="N8" i="431"/>
  <c r="I8" i="431"/>
  <c r="Q8" i="431"/>
  <c r="E8" i="431"/>
  <c r="L8" i="431"/>
  <c r="H8" i="431"/>
  <c r="F8" i="431"/>
  <c r="D8" i="431"/>
  <c r="C8" i="431"/>
  <c r="R18" i="431" l="1"/>
  <c r="S18" i="431"/>
  <c r="S17" i="431"/>
  <c r="R17" i="431"/>
  <c r="R9" i="431"/>
  <c r="S9" i="431"/>
  <c r="R16" i="431"/>
  <c r="S16" i="431"/>
  <c r="S15" i="431"/>
  <c r="R15" i="431"/>
  <c r="R12" i="431"/>
  <c r="S12" i="431"/>
  <c r="R11" i="431"/>
  <c r="S11" i="431"/>
  <c r="S14" i="431"/>
  <c r="R14" i="431"/>
  <c r="R13" i="431"/>
  <c r="S13" i="431"/>
  <c r="S20" i="431"/>
  <c r="R20" i="431"/>
  <c r="R19" i="431"/>
  <c r="S19" i="431"/>
  <c r="S10" i="431"/>
  <c r="R10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9" i="414"/>
  <c r="C16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U3" i="347"/>
  <c r="Q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<sst xmlns="http://schemas.openxmlformats.org/spreadsheetml/2006/main" count="62847" uniqueCount="7483">
  <si>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</si>
  <si>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</si>
  <si>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</si>
  <si>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</si>
  <si>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</si>
  <si>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</si>
  <si>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</si>
  <si>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</si>
  <si>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</si>
  <si>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</si>
  <si>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</si>
  <si>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</si>
  <si>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</si>
  <si>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</si>
  <si>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</si>
  <si>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</si>
  <si>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</si>
  <si>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</si>
  <si>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</si>
  <si>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</si>
  <si>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</si>
  <si>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</si>
  <si>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</si>
  <si>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</si>
  <si>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</si>
  <si>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</si>
  <si>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</si>
  <si>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</si>
  <si>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</si>
  <si>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</si>
  <si>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</si>
  <si>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</si>
  <si>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</si>
  <si>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</si>
  <si>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</si>
  <si>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</si>
  <si>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</si>
  <si>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</si>
  <si>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</si>
  <si>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</si>
  <si>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</si>
  <si>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</si>
  <si>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</si>
  <si>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</si>
  <si>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</si>
  <si>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</si>
  <si>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</si>
  <si>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</si>
  <si>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</si>
  <si>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</si>
  <si>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</si>
  <si>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</si>
  <si>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</si>
  <si>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</si>
  <si>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</si>
  <si>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</si>
  <si>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</si>
  <si>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</si>
  <si>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</si>
  <si>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</si>
  <si>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</si>
  <si>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</si>
  <si>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</si>
  <si>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</si>
  <si>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</si>
  <si>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</si>
  <si>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</si>
  <si>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</si>
  <si>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</si>
  <si>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</si>
  <si>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</si>
  <si>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</si>
  <si>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</si>
  <si>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</si>
  <si>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</si>
  <si>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</si>
  <si>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</si>
  <si>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</si>
  <si>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</si>
  <si>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</si>
  <si>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</si>
  <si>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</si>
  <si>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</si>
  <si>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</si>
  <si>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</si>
  <si>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</si>
  <si>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</si>
  <si>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</si>
  <si>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</si>
  <si>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</si>
  <si>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</si>
  <si>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</si>
  <si>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</si>
  <si>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</si>
  <si>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</si>
  <si>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</si>
  <si>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</si>
  <si>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</si>
  <si>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</si>
  <si>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</si>
  <si>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</si>
  <si>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</si>
  <si>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</si>
  <si>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</si>
  <si>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</si>
  <si>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</si>
  <si>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</si>
  <si>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</si>
  <si>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</si>
  <si>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</si>
  <si>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</si>
  <si>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</si>
  <si>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</si>
  <si>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</si>
  <si>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</si>
  <si>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</si>
  <si>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</si>
  <si>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</si>
  <si>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</si>
  <si>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</si>
  <si>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</si>
  <si>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</si>
  <si>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</si>
  <si>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</si>
  <si>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</si>
  <si>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</si>
  <si>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</si>
  <si>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</si>
  <si>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</si>
  <si>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</si>
  <si>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</si>
  <si>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</si>
  <si>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</si>
  <si>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</si>
  <si>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</si>
  <si>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</si>
  <si>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</si>
  <si>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</si>
  <si>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</si>
  <si>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</si>
  <si>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</si>
  <si>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</si>
  <si>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</si>
  <si>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</si>
  <si>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</si>
  <si>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</si>
  <si>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</si>
  <si>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</si>
  <si>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</si>
  <si>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</si>
  <si>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</si>
  <si>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</si>
  <si>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</si>
  <si>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</si>
  <si>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</si>
  <si>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</si>
  <si>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</si>
  <si>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</si>
  <si>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</si>
  <si>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</si>
  <si>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</si>
  <si>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</si>
  <si>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</si>
  <si>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</si>
  <si>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</si>
  <si>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</si>
  <si>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</si>
  <si>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</si>
  <si>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</si>
  <si>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</si>
  <si>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</si>
  <si>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</si>
  <si>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</si>
  <si>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</si>
  <si>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</si>
  <si>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</si>
  <si>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</si>
  <si>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</si>
  <si>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</si>
  <si>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</si>
  <si>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</si>
  <si>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</si>
  <si>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</si>
  <si>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</si>
  <si>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</si>
  <si>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</si>
  <si>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</si>
  <si>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</si>
  <si>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</si>
  <si>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</si>
  <si>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</si>
  <si>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</si>
  <si>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</si>
  <si>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</si>
  <si>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</si>
  <si>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</si>
  <si>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</si>
  <si>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</si>
  <si>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</si>
  <si>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</si>
  <si>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</si>
  <si>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</si>
  <si>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</si>
  <si>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</si>
  <si>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</si>
  <si>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</si>
  <si>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</si>
  <si>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</si>
  <si>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</si>
  <si>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</si>
  <si>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</si>
  <si>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</si>
  <si>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</si>
  <si>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</si>
  <si>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</si>
  <si>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</si>
  <si>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</si>
  <si>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</si>
  <si>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</si>
  <si>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</si>
  <si>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</si>
  <si>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</si>
  <si>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</si>
  <si>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</si>
  <si>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</si>
  <si>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</si>
  <si>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</si>
  <si>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</si>
  <si>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</si>
  <si>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</si>
  <si>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</si>
  <si>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</si>
  <si>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</si>
  <si>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</si>
  <si>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</si>
  <si>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</si>
  <si>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</si>
  <si>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</si>
  <si>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</si>
  <si>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</si>
  <si>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</si>
  <si>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</si>
  <si>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</si>
  <si>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</si>
  <si>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</si>
  <si>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</si>
  <si>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</si>
  <si>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</si>
  <si>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</si>
  <si>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</si>
  <si>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</si>
  <si>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</si>
  <si>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</si>
  <si>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</si>
  <si>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</si>
  <si>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</si>
  <si>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</si>
  <si>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</si>
  <si>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</si>
  <si>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</si>
  <si>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</si>
  <si>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</si>
  <si>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</si>
  <si>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</si>
  <si>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</si>
  <si>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</si>
  <si>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</si>
  <si>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</si>
  <si>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</si>
  <si>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</si>
  <si>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</si>
  <si>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</si>
  <si>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</si>
  <si>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</si>
  <si>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</si>
  <si>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</si>
  <si>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</si>
  <si>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</si>
  <si>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</si>
  <si>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</si>
  <si>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</si>
  <si>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</si>
  <si>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</si>
  <si>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</si>
  <si>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</si>
  <si>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</si>
  <si>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</si>
  <si>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</si>
  <si>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</si>
  <si>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</si>
  <si>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</si>
  <si>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</si>
  <si>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</si>
  <si>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</si>
  <si>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</si>
  <si>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</si>
  <si>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</si>
  <si>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</si>
  <si>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</si>
  <si>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</si>
  <si>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</si>
  <si>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</si>
  <si>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</si>
  <si>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</si>
  <si>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</si>
  <si>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</si>
  <si>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</si>
  <si>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</si>
  <si>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</si>
  <si>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</si>
  <si>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</si>
  <si>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</si>
  <si>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</si>
  <si>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</si>
  <si>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</si>
  <si>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</si>
  <si>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</si>
  <si>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</si>
  <si>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</si>
  <si>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</si>
  <si>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</si>
  <si>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</si>
  <si>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</si>
  <si>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</si>
  <si>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</si>
  <si>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</si>
  <si>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</si>
  <si>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</si>
  <si>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</si>
  <si>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</si>
  <si>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</si>
  <si>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</si>
  <si>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</si>
  <si>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</si>
  <si>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</si>
  <si>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</si>
  <si>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</si>
  <si>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</si>
  <si>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</si>
  <si>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</si>
  <si>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</si>
  <si>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</si>
  <si>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</si>
  <si>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</si>
  <si>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</si>
  <si>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</si>
  <si>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</si>
  <si>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</si>
  <si>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</si>
  <si>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</si>
  <si>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</si>
  <si>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</si>
  <si>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</si>
  <si>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</si>
  <si>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</si>
  <si>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</si>
  <si>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</si>
  <si>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</si>
  <si>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</si>
  <si>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</si>
  <si>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</si>
  <si>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</si>
  <si>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</si>
  <si>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</si>
  <si>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</si>
  <si>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</si>
  <si>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</si>
  <si>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</si>
  <si>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</si>
  <si>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</si>
  <si>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</si>
  <si>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</si>
  <si>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</si>
  <si>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</si>
  <si>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</si>
  <si>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</si>
  <si>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</si>
  <si>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</si>
  <si>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</si>
  <si>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</si>
  <si>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</si>
  <si>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</si>
  <si>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</si>
  <si>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</si>
  <si>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</si>
  <si>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</si>
  <si>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</si>
  <si>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</si>
  <si>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</si>
  <si>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</si>
  <si>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</si>
  <si>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</si>
  <si>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</si>
  <si>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</si>
  <si>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</si>
  <si>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</si>
  <si>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</si>
  <si>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</si>
  <si>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</si>
  <si>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</si>
  <si>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</si>
  <si>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</si>
  <si>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</si>
  <si>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</si>
  <si>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</si>
  <si>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</si>
  <si>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</si>
  <si>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</si>
  <si>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</si>
  <si>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</si>
  <si>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</si>
  <si>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</si>
  <si>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</si>
  <si>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</si>
  <si>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</si>
  <si>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</si>
  <si>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</si>
  <si>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</si>
  <si>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</si>
  <si>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</si>
  <si>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</si>
  <si>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</si>
  <si>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</si>
  <si>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</si>
  <si>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</si>
  <si>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</si>
  <si>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</si>
  <si>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</si>
  <si>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</si>
  <si>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</si>
  <si>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</si>
  <si>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</si>
  <si>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</si>
  <si>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</si>
  <si>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</si>
  <si>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</si>
  <si>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</si>
  <si>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</si>
  <si>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</si>
  <si>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</si>
  <si>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</si>
  <si>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</si>
  <si>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</si>
  <si>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</si>
  <si>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</si>
  <si>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</si>
  <si>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</si>
  <si>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</si>
  <si>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</si>
  <si>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</si>
  <si>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</si>
  <si>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</si>
  <si>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</si>
  <si>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</si>
  <si>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</si>
  <si>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</si>
  <si>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</si>
  <si>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</si>
  <si>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</si>
  <si>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</si>
  <si>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</si>
  <si>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</si>
  <si>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</si>
  <si>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</si>
  <si>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</si>
  <si>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</si>
  <si>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</si>
  <si>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</si>
  <si>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</si>
  <si>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</si>
  <si>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</si>
  <si>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</si>
  <si>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</si>
  <si>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</si>
  <si>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</si>
  <si>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</si>
  <si>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</si>
  <si>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</si>
  <si>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</si>
  <si>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</si>
  <si>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</si>
  <si>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</si>
  <si>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</si>
  <si>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</si>
  <si>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</si>
  <si>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</si>
  <si>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</si>
  <si>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</si>
  <si>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</si>
  <si>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</si>
  <si>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</si>
  <si>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</si>
  <si>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</si>
  <si>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</si>
  <si>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</si>
  <si>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</si>
  <si>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</si>
  <si>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</si>
  <si>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</si>
  <si>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</si>
  <si>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</si>
  <si>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</si>
  <si>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</si>
  <si>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</si>
  <si>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</si>
  <si>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</si>
  <si>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</si>
  <si>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</si>
  <si>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</si>
  <si>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</si>
  <si>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</si>
  <si>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</si>
  <si>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</si>
  <si>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</si>
  <si>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</si>
  <si>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</si>
  <si>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</si>
  <si>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</si>
  <si>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</si>
  <si>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</si>
  <si>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</si>
  <si>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</si>
  <si>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</si>
  <si>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</si>
  <si>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</si>
  <si>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</si>
  <si>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</si>
  <si>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</si>
  <si>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</si>
  <si>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</si>
  <si>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</si>
  <si>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</si>
  <si>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</si>
  <si>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</si>
  <si>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</si>
  <si>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</si>
  <si>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</si>
  <si>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</si>
  <si>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</si>
  <si>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</si>
  <si>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</si>
  <si>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</si>
  <si>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</si>
  <si>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</si>
  <si>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</si>
  <si>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</si>
  <si>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</si>
  <si>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</si>
  <si>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</si>
  <si>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</si>
  <si>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</si>
  <si>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</si>
  <si>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</si>
  <si>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</si>
  <si>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</si>
  <si>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</si>
  <si>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</si>
  <si>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</si>
  <si>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</si>
  <si>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</si>
  <si>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</si>
  <si>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</si>
  <si>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</si>
  <si>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</si>
  <si>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</si>
  <si>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</si>
  <si>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</si>
  <si>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</si>
  <si>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</si>
  <si>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</si>
  <si>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</si>
  <si>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</si>
  <si>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</si>
  <si>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</si>
  <si>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</si>
  <si>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</si>
  <si>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</si>
  <si>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</si>
  <si>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</si>
  <si>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</si>
  <si>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</si>
  <si>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</si>
  <si>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</si>
  <si>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</si>
  <si>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</si>
  <si>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</si>
  <si>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</si>
  <si>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</si>
  <si>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</si>
  <si>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</si>
  <si>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</si>
  <si>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</si>
  <si>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</si>
  <si>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</si>
  <si>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</si>
  <si>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</si>
  <si>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</si>
  <si>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</si>
  <si>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</si>
  <si>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</si>
  <si>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</si>
  <si>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</si>
  <si>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</si>
  <si>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</si>
  <si>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</si>
  <si>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</si>
  <si>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</si>
  <si>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</si>
  <si>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</si>
  <si>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</si>
  <si>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</si>
  <si>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</si>
  <si>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</si>
  <si>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</si>
  <si>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</si>
  <si>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</si>
  <si>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</si>
  <si>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</si>
  <si>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</si>
  <si>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</si>
  <si>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</si>
  <si>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</si>
  <si>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</si>
  <si>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</si>
  <si>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NIP, DIOP</t>
  </si>
  <si>
    <t>KARIM: NIP, DIOP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</si>
  <si>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</si>
  <si>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</si>
  <si>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</si>
  <si>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</si>
  <si>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</si>
  <si>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</si>
  <si>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</si>
  <si>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</si>
  <si>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</si>
  <si>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</si>
  <si>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</si>
  <si>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</si>
  <si>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</si>
  <si>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</si>
  <si>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</si>
  <si>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</si>
  <si>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</si>
  <si>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</si>
  <si>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</si>
  <si>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</si>
  <si>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</si>
  <si>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</si>
  <si>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</si>
  <si>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</si>
  <si>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</si>
  <si>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</si>
  <si>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</si>
  <si>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</si>
  <si>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</si>
  <si>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</si>
  <si>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</si>
  <si>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</si>
  <si>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</si>
  <si>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</si>
  <si>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</si>
  <si>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</si>
  <si>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</si>
  <si>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</si>
  <si>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</si>
  <si>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</si>
  <si>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</si>
  <si>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BUPIVACAINE ACCORD</t>
  </si>
  <si>
    <t>5MG/ML INJ SOL 5X10ML</t>
  </si>
  <si>
    <t>BUPIVACAINE GRINDEKS</t>
  </si>
  <si>
    <t>CALYPSOL</t>
  </si>
  <si>
    <t>INJ 5X10ML/500MG</t>
  </si>
  <si>
    <t>CATAPRES 0,15MG INJ-MIMOŘÁDNÝ DOVOZ!!</t>
  </si>
  <si>
    <t>INJ 5X1ML/0.15MG</t>
  </si>
  <si>
    <t>P</t>
  </si>
  <si>
    <t>DEPO-MEDROL</t>
  </si>
  <si>
    <t>INJ 1X1ML/40MG</t>
  </si>
  <si>
    <t>DEXAMED</t>
  </si>
  <si>
    <t>INJ 10X2ML/8MG</t>
  </si>
  <si>
    <t>DEXA-RATIOPHARM inj. - MIMOŘÁDNÝ DOVOZ!!</t>
  </si>
  <si>
    <t>10x2ml/8mg</t>
  </si>
  <si>
    <t>DOLMINA INJ.</t>
  </si>
  <si>
    <t>INJ 5X3ML/75MG</t>
  </si>
  <si>
    <t>FYZIOLOGICKÝ ROZTOK VIAFLO</t>
  </si>
  <si>
    <t>INF SOL 50X100ML</t>
  </si>
  <si>
    <t>INF SOL 30X250ML</t>
  </si>
  <si>
    <t>INDOMETACIN 100 BERLIN-CHEMIE</t>
  </si>
  <si>
    <t>SUP 10X100MG</t>
  </si>
  <si>
    <t>IR SOL.PHENOLI  6%</t>
  </si>
  <si>
    <t>IR 2 ml</t>
  </si>
  <si>
    <t>KL GEL</t>
  </si>
  <si>
    <t>LIDOCAIN</t>
  </si>
  <si>
    <t>INJ 10X2ML 2%</t>
  </si>
  <si>
    <t>MABRON</t>
  </si>
  <si>
    <t>INJ SOL 5X2ML</t>
  </si>
  <si>
    <t>MAGNESIUM SULFURICUM BIOTIKA</t>
  </si>
  <si>
    <t>INJ 5X10ML 10%</t>
  </si>
  <si>
    <t>MESOCAIN</t>
  </si>
  <si>
    <t>INJ 10X10ML 1%</t>
  </si>
  <si>
    <t>MIDAZOLAM ACCORD 1 MG/ML - výpadek</t>
  </si>
  <si>
    <t>INJ+INF SOL 10X5MLX1MG/ML</t>
  </si>
  <si>
    <t>NEODOLPASSE</t>
  </si>
  <si>
    <t>0,3MG/ML+0,12MG/ML INF SOL 10X250ML</t>
  </si>
  <si>
    <t>NOVALGIN</t>
  </si>
  <si>
    <t>INJ 10X2ML/1000MG</t>
  </si>
  <si>
    <t>QUTENZA 179 MG</t>
  </si>
  <si>
    <t>DRM EMP MED 1X179MG</t>
  </si>
  <si>
    <t>SOLU-MEDROL</t>
  </si>
  <si>
    <t>INJ SIC 1X40MG+1ML</t>
  </si>
  <si>
    <t>THIOCTACID 600 T</t>
  </si>
  <si>
    <t>INJ SOL 5X24ML/600MG</t>
  </si>
  <si>
    <t>ACC INJEKT</t>
  </si>
  <si>
    <t>INJ SOL 5X3ML/300MG</t>
  </si>
  <si>
    <t>ACIDUM ASCORBICUM</t>
  </si>
  <si>
    <t>INJ 5X5ML</t>
  </si>
  <si>
    <t>ACIDUM FOLICUM LECIVA</t>
  </si>
  <si>
    <t>DRG 30X10MG</t>
  </si>
  <si>
    <t>Adaptér pro enterální sety 3v1</t>
  </si>
  <si>
    <t>ADENOCOR - výpadek do 9/19</t>
  </si>
  <si>
    <t>INJ SOL 6X2ML/6MG</t>
  </si>
  <si>
    <t>ADRENALIN BRADEX</t>
  </si>
  <si>
    <t>1MG/ML INJ SOL 10X1ML</t>
  </si>
  <si>
    <t>ADRENALIN LECIVA</t>
  </si>
  <si>
    <t>INJ 5X1ML/1MG</t>
  </si>
  <si>
    <t>ADVAGRAF 1 MG</t>
  </si>
  <si>
    <t>POR CPS PRO 60X1MG</t>
  </si>
  <si>
    <t>AESCIN-TEVA</t>
  </si>
  <si>
    <t>POR TBL FLM 30X20MG</t>
  </si>
  <si>
    <t>POR TBL ENT 90X20MG</t>
  </si>
  <si>
    <t>AGAPURIN</t>
  </si>
  <si>
    <t>INJ 5X5ML/100MG</t>
  </si>
  <si>
    <t>AKINETON</t>
  </si>
  <si>
    <t>POR TBL NOB 50X2MG</t>
  </si>
  <si>
    <t>ALGIFEN NEO</t>
  </si>
  <si>
    <t>POR GTT SOL 1X50ML</t>
  </si>
  <si>
    <t>AMBROBENE</t>
  </si>
  <si>
    <t>INJ 5X2ML/15MG</t>
  </si>
  <si>
    <t>AMBROBENE 7.5MG/ML</t>
  </si>
  <si>
    <t>SOL 1X40ML</t>
  </si>
  <si>
    <t>AMESOS 10 MG/5 MG TABLETY</t>
  </si>
  <si>
    <t>POR TBL NOB 30</t>
  </si>
  <si>
    <t>ANDROCUR-50</t>
  </si>
  <si>
    <t>50MG TBL NOB 50</t>
  </si>
  <si>
    <t>ANOPYRIN 100MG</t>
  </si>
  <si>
    <t>TBL 20X100MG</t>
  </si>
  <si>
    <t>APAURIN</t>
  </si>
  <si>
    <t>INJ 10X2ML/10MG</t>
  </si>
  <si>
    <t>APO-IBUPROFEN 400 MG</t>
  </si>
  <si>
    <t>POR TBL FLM 100X400MG</t>
  </si>
  <si>
    <t>APO-PAROX</t>
  </si>
  <si>
    <t>AQUA PRO INJECTIONE ARDEAPHARMA</t>
  </si>
  <si>
    <t>INF 1X500ML</t>
  </si>
  <si>
    <t>AQUA PRO INJECTIONE BRAUN</t>
  </si>
  <si>
    <t>PAR LQF 20X100ML-PE</t>
  </si>
  <si>
    <t>INJ SOL 10X1000ML-PE</t>
  </si>
  <si>
    <t>ARDEAELYTOSOL NA.HYDR.CARB. 4,2%</t>
  </si>
  <si>
    <t>42MG/ML INF CNC SOL 10X200ML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</si>
  <si>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</si>
  <si>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</si>
  <si>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</si>
  <si>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</si>
  <si>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</si>
  <si>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</si>
  <si>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ARDUAN</t>
  </si>
  <si>
    <t>INJ SIC 25X4MG+2ML</t>
  </si>
  <si>
    <t>ARGOFAN</t>
  </si>
  <si>
    <t>75MG TBL PRO 30</t>
  </si>
  <si>
    <t>ARIXTRA</t>
  </si>
  <si>
    <t>INJ SOL 10X0.5ML</t>
  </si>
  <si>
    <t>ATARALGIN</t>
  </si>
  <si>
    <t>POR TBL NOB 50</t>
  </si>
  <si>
    <t>ATARAX</t>
  </si>
  <si>
    <t>TBL OBD 25X25MG</t>
  </si>
  <si>
    <t>ATROVENT 0.025%</t>
  </si>
  <si>
    <t>INH SOL 1X20ML</t>
  </si>
  <si>
    <t>AULIN</t>
  </si>
  <si>
    <t>POR GRA SOL30SÁČKŮ</t>
  </si>
  <si>
    <t>GRA 15X100MG(SACKY)</t>
  </si>
  <si>
    <t>POR TBL NOB 30X100MG</t>
  </si>
  <si>
    <t>BERODUAL</t>
  </si>
  <si>
    <t>INH LIQ 1X20ML</t>
  </si>
  <si>
    <t>BETADINE</t>
  </si>
  <si>
    <t>UNG 1X20GM</t>
  </si>
  <si>
    <t>DRM UNG 1X100GM 10%</t>
  </si>
  <si>
    <t>BETADINE - zelená</t>
  </si>
  <si>
    <t>LIQ 1X30ML</t>
  </si>
  <si>
    <t>BETALOC</t>
  </si>
  <si>
    <t>1MG/ML INJ SOL 5X5ML</t>
  </si>
  <si>
    <t>BETALOC SR</t>
  </si>
  <si>
    <t>200MG TBL PRO 100</t>
  </si>
  <si>
    <t>Biopron Forte Box tbl.10x10</t>
  </si>
  <si>
    <t>Biopron9 tob.60+20</t>
  </si>
  <si>
    <t>BIPHOZYL ROZTOK PRO HEMODIALÝZU/HEMOFILTRACI</t>
  </si>
  <si>
    <t>HMD+HFL SOL 2X5000ML</t>
  </si>
  <si>
    <t>BISEPTOL 480</t>
  </si>
  <si>
    <t>POR TBL NOB 28X480MG</t>
  </si>
  <si>
    <t>BISOPROLOL MYLAN 5 MG</t>
  </si>
  <si>
    <t>POR TBL FLM 30X5MG</t>
  </si>
  <si>
    <t>B-komplex Zentiva drg.100 Glass</t>
  </si>
  <si>
    <t>BRICANYL</t>
  </si>
  <si>
    <t>INJ 10X1ML 0.5MG</t>
  </si>
  <si>
    <t>BROMHEXIN - EGIS</t>
  </si>
  <si>
    <t>SOL 1X60ML/120MG</t>
  </si>
  <si>
    <t>CADUET 5MG/10MG</t>
  </si>
  <si>
    <t>POR TBL FLM 30</t>
  </si>
  <si>
    <t>CALCIUM GLUCONICUM 10% B.BRAUN</t>
  </si>
  <si>
    <t>INJ SOL 20X10ML</t>
  </si>
  <si>
    <t>CALCIUM CHLORATUM BIOTIKA</t>
  </si>
  <si>
    <t>CALCIUM RESONIUM</t>
  </si>
  <si>
    <t>POR+RCT PLV SUS 300GM</t>
  </si>
  <si>
    <t>CARBOSORB</t>
  </si>
  <si>
    <t>320MG TBL NOB 20</t>
  </si>
  <si>
    <t>CARDILAN</t>
  </si>
  <si>
    <t>INJ 10X10ML</t>
  </si>
  <si>
    <t>CARVESAN 6,25</t>
  </si>
  <si>
    <t>POR TBL NOB 30X6,25MG</t>
  </si>
  <si>
    <t>CELASKON 500 MG ČERVENÝ POMERANČ</t>
  </si>
  <si>
    <t>500MG TBL EFF 30(3X10)</t>
  </si>
  <si>
    <t>CELASKON LONG EFFECT 500MG 30 CPS PRO</t>
  </si>
  <si>
    <t>CEREBROLYSIN</t>
  </si>
  <si>
    <t>INJ SOL 5X10ML</t>
  </si>
  <si>
    <t>CERNEVIT</t>
  </si>
  <si>
    <t>INJ PLV SOL10X750MG</t>
  </si>
  <si>
    <t>CEZERA 5 MG</t>
  </si>
  <si>
    <t>POR TBL FLM 90X5MG</t>
  </si>
  <si>
    <t>CISORDINOL 25MG</t>
  </si>
  <si>
    <t>TBL OBD 50X25MG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</si>
  <si>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</si>
  <si>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</si>
  <si>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</si>
  <si>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</si>
  <si>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</si>
  <si>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</si>
  <si>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CONCOR COMBI 5 MG/10 MG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</si>
  <si>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</si>
  <si>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</si>
  <si>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</si>
  <si>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</si>
  <si>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</si>
  <si>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</si>
  <si>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</si>
  <si>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</si>
  <si>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INJ SOL 6X3ML/150MG</t>
  </si>
  <si>
    <t>POR TBL NOB60X200MG</t>
  </si>
  <si>
    <t>CORSODYL</t>
  </si>
  <si>
    <t>1% STM GEL 1X50G</t>
  </si>
  <si>
    <t>COSYREL 5MG/5MG</t>
  </si>
  <si>
    <t xml:space="preserve">TBL FLM 30 </t>
  </si>
  <si>
    <t>CYMEVENE-výpadek</t>
  </si>
  <si>
    <t>INF SIC 1X500MG</t>
  </si>
  <si>
    <t>Deca durabolin 50mg amp.1x1ml - MIMOŘÁDNÝ DOVOZ!!</t>
  </si>
  <si>
    <t>DEGAN</t>
  </si>
  <si>
    <t>TBL 40X10MG</t>
  </si>
  <si>
    <t>INJ 50X2ML/10MG</t>
  </si>
  <si>
    <t>DELIPID PLUS</t>
  </si>
  <si>
    <t>20MG/10MG CPS DUR 30</t>
  </si>
  <si>
    <t>DEPAKINE</t>
  </si>
  <si>
    <t>INJ PSO LQF 4X4ML/400MG</t>
  </si>
  <si>
    <t>DEPAKINE CHRONO 500MG SECABLE</t>
  </si>
  <si>
    <t>TBL RET 100X500MG</t>
  </si>
  <si>
    <t>DEPAKINE CHRONO 500MG(PULENE)</t>
  </si>
  <si>
    <t>TBL RET 30X500MG</t>
  </si>
  <si>
    <t>DERMOVATE</t>
  </si>
  <si>
    <t>UNG 1X25GM 0.05%</t>
  </si>
  <si>
    <t>DEXDOR</t>
  </si>
  <si>
    <t>INF CNC SOL 25X2ML</t>
  </si>
  <si>
    <t>DEXMEDETOMIDINE EVER PHARMA</t>
  </si>
  <si>
    <t>100MCG/ML INF CNC SOL 25X2ML</t>
  </si>
  <si>
    <t>DIAZEPAM SLOVAKOFARMA</t>
  </si>
  <si>
    <t>TBL 20X10MG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</si>
  <si>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</si>
  <si>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</si>
  <si>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</si>
  <si>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</si>
  <si>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</si>
  <si>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</si>
  <si>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DILCEREN PRO INFUSIONE</t>
  </si>
  <si>
    <t>INF 1X50ML/10MG</t>
  </si>
  <si>
    <t>DILURAN</t>
  </si>
  <si>
    <t>TBL 20X250MG</t>
  </si>
  <si>
    <t>DIPEPTIVEN</t>
  </si>
  <si>
    <t>INF CNC SOL 1X100ML</t>
  </si>
  <si>
    <t>DIPIDOLOR - výpadek do 9/2019</t>
  </si>
  <si>
    <t>INJ 5X2ML 7.5MG/ML</t>
  </si>
  <si>
    <t>DITHIADEN</t>
  </si>
  <si>
    <t>TBL 20X2MG</t>
  </si>
  <si>
    <t>INJ 10X2ML</t>
  </si>
  <si>
    <t>Dobutamin Admeda 250 inf.sol50ml</t>
  </si>
  <si>
    <t>DORETA 75 MG/650 MG</t>
  </si>
  <si>
    <t>POR TBL FLM 10</t>
  </si>
  <si>
    <t>DORSIFLEX</t>
  </si>
  <si>
    <t>TBL 30X200MG</t>
  </si>
  <si>
    <t>DUPHALAC</t>
  </si>
  <si>
    <t>667MG/ML POR SOL 1X200ML IV</t>
  </si>
  <si>
    <t>DUROGESIC 25MCG/H</t>
  </si>
  <si>
    <t>EMP 5X2.5MG(10CM2)</t>
  </si>
  <si>
    <t>DZ BRAUNOL 500 ML</t>
  </si>
  <si>
    <t>DZ OCTENIDOL 250ml</t>
  </si>
  <si>
    <t>DZ OCTENISEPT 250 ml</t>
  </si>
  <si>
    <t>sprej</t>
  </si>
  <si>
    <t>DZ TRIXO 500 ML</t>
  </si>
  <si>
    <t>EBRANTIL 60 RETARD</t>
  </si>
  <si>
    <t>POR CPS PRO 50X60MG</t>
  </si>
  <si>
    <t>EBRANTIL I.V.50</t>
  </si>
  <si>
    <t>INJ SOL 5X10ML/50MG</t>
  </si>
  <si>
    <t>ECOLAV Výplach očí 100ml</t>
  </si>
  <si>
    <t>100 ml</t>
  </si>
  <si>
    <t>ELICEA 10 MG</t>
  </si>
  <si>
    <t>TBL FLM 56</t>
  </si>
  <si>
    <t>TBL FLM 98X10MG</t>
  </si>
  <si>
    <t>ELOCOM</t>
  </si>
  <si>
    <t>DRM UNG 1X30GM 0,1%</t>
  </si>
  <si>
    <t>EMLA</t>
  </si>
  <si>
    <t>25MG/G+25MG/G CRM 1X30G</t>
  </si>
  <si>
    <t>EMPRESSIN 40IU/2ML</t>
  </si>
  <si>
    <t>INJ SOL 10X2ML</t>
  </si>
  <si>
    <t>ENDIARON</t>
  </si>
  <si>
    <t>250MG TBL FLM 20</t>
  </si>
  <si>
    <t>ENTEROL</t>
  </si>
  <si>
    <t>POR CPS DUR10X250MG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</si>
  <si>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</si>
  <si>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</si>
  <si>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</si>
  <si>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</si>
  <si>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</si>
  <si>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</si>
  <si>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</si>
  <si>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</si>
  <si>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</si>
  <si>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Esmocard HCL 100mg/10ml inj.5 x 100mg/10ml</t>
  </si>
  <si>
    <t>Espumisan cps.100x40mg-blistr</t>
  </si>
  <si>
    <t>0057585</t>
  </si>
  <si>
    <t>ESSENTIALE FORTE</t>
  </si>
  <si>
    <t>600MG CPS DUR 30</t>
  </si>
  <si>
    <t>EUPHYLLIN CR N 200</t>
  </si>
  <si>
    <t>200MG CPS PRO 50</t>
  </si>
  <si>
    <t>EUPHYLLIN CR N 300</t>
  </si>
  <si>
    <t>POR CPS PRO 50X300MG</t>
  </si>
  <si>
    <t>EUTHYROX 137 MIKROGRAMŮ</t>
  </si>
  <si>
    <t>POR TBL NOB 100X137RG II</t>
  </si>
  <si>
    <t>EUTHYROX 150</t>
  </si>
  <si>
    <t>TBL 100X150RG</t>
  </si>
  <si>
    <t>EUTHYROX 50</t>
  </si>
  <si>
    <t>TBL 100X50RG</t>
  </si>
  <si>
    <t>EUTHYROX 75</t>
  </si>
  <si>
    <t>TBL 100X75RG</t>
  </si>
  <si>
    <t>EXACYL</t>
  </si>
  <si>
    <t>INJ 5X5ML/500MG</t>
  </si>
  <si>
    <t>FEMOSTON CONTI</t>
  </si>
  <si>
    <t>1MG/5MG TBL FLM 28</t>
  </si>
  <si>
    <t>FENISTIL</t>
  </si>
  <si>
    <t>1MG/G GEL 1X50G</t>
  </si>
  <si>
    <t>1MG/ML POR GTT SOL 1X20ML</t>
  </si>
  <si>
    <t>1MG/G GEL 1X30G</t>
  </si>
  <si>
    <t>FLAVOBION</t>
  </si>
  <si>
    <t>70MG TBL FLM 50</t>
  </si>
  <si>
    <t>FLORSALMIN</t>
  </si>
  <si>
    <t>CNC GGR 1X50ML</t>
  </si>
  <si>
    <t>Foscavir 24mg/ml inf.sol .- MIMOŘÁDNÝ DOVOZ!!</t>
  </si>
  <si>
    <t>1X250ML</t>
  </si>
  <si>
    <t>FRAXIPARIN MULTI</t>
  </si>
  <si>
    <t>INJ 10X5ML/47.5KU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</si>
  <si>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</si>
  <si>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</si>
  <si>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</si>
  <si>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</si>
  <si>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</si>
  <si>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</si>
  <si>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INF SOL 10X1000ML</t>
  </si>
  <si>
    <t>INF SOL 20X500ML</t>
  </si>
  <si>
    <t>GAMMANORM</t>
  </si>
  <si>
    <t>165MG/ML INJ SOL 1X6ML</t>
  </si>
  <si>
    <t>GELASPAN 4% EBI20x500 ml</t>
  </si>
  <si>
    <t>INF SOL20X500ML VAK</t>
  </si>
  <si>
    <t>GENTADEX 5 MG/ML + 1 MG/ML</t>
  </si>
  <si>
    <t>OPH GTT SOL 1X5ML</t>
  </si>
  <si>
    <t>GERATAM 1200</t>
  </si>
  <si>
    <t>TBL OBD 60X1200MG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</si>
  <si>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</si>
  <si>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</si>
  <si>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</si>
  <si>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</si>
  <si>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</si>
  <si>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</si>
  <si>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400MG/ML INF SOL 10X500ML</t>
  </si>
  <si>
    <t>INF 20X10ML-PLA.AMP</t>
  </si>
  <si>
    <t>GLUKÓZA 5 BRAUN</t>
  </si>
  <si>
    <t>INF SOL 10X250ML-PE</t>
  </si>
  <si>
    <t>INF SOL 20X100ML-PE</t>
  </si>
  <si>
    <t>GLUKÓZA 5% VIAFLO</t>
  </si>
  <si>
    <t>HALOPERIDOL</t>
  </si>
  <si>
    <t>TBL 50X1.5MG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</si>
  <si>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</si>
  <si>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</si>
  <si>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</si>
  <si>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</si>
  <si>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</si>
  <si>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</si>
  <si>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</si>
  <si>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</si>
  <si>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</si>
  <si>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HIRUDOID</t>
  </si>
  <si>
    <t>DRM CRM 1X40GM</t>
  </si>
  <si>
    <t>HIRUDOID FORTE</t>
  </si>
  <si>
    <t>DRM GEL 1X40GM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</si>
  <si>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</si>
  <si>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</si>
  <si>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</si>
  <si>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</si>
  <si>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</si>
  <si>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</si>
  <si>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Hylo-Comod gtt. 2 x10 ml</t>
  </si>
  <si>
    <t>HYPNOMIDATE - výpadek</t>
  </si>
  <si>
    <t>2MG/ML INJ SOL 5X10ML</t>
  </si>
  <si>
    <t>CHLORPROTHIXEN LECIVA (BLISTR)</t>
  </si>
  <si>
    <t>TBL OBD 30X50MG</t>
  </si>
  <si>
    <t>IBALGIN</t>
  </si>
  <si>
    <t>50MG/G GEL 100G</t>
  </si>
  <si>
    <t>IBALGIN 200</t>
  </si>
  <si>
    <t>200MG TBL FLM 24</t>
  </si>
  <si>
    <t>IBALGIN 400</t>
  </si>
  <si>
    <t>400MG TBL FLM 100</t>
  </si>
  <si>
    <t>400MG TBL FLM 36</t>
  </si>
  <si>
    <t>IBALGIN 600</t>
  </si>
  <si>
    <t>600MG TBL FLM 30</t>
  </si>
  <si>
    <t>IBALGIN KRÉM 100G</t>
  </si>
  <si>
    <t>DRM CRM 1X100GM</t>
  </si>
  <si>
    <t>IBUMAX 400 MG</t>
  </si>
  <si>
    <t>PORTBLFLM30X400MG</t>
  </si>
  <si>
    <t>IBUPROFEN B. BRAUN 400MG</t>
  </si>
  <si>
    <t xml:space="preserve"> INF SOL 10X100ML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</si>
  <si>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</si>
  <si>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</si>
  <si>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</si>
  <si>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</si>
  <si>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</si>
  <si>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</si>
  <si>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IMUNOR</t>
  </si>
  <si>
    <t>LYO 4X10MG</t>
  </si>
  <si>
    <t>INDAP</t>
  </si>
  <si>
    <t>CPS 30X2.5MG</t>
  </si>
  <si>
    <t>INDOMETACIN 50 BERLIN-CHEMIE</t>
  </si>
  <si>
    <t>SUP 10X50MG</t>
  </si>
  <si>
    <t>INFECTOSCAB 5% KRÉM DRM</t>
  </si>
  <si>
    <t>1X30G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</si>
  <si>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</si>
  <si>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</si>
  <si>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</si>
  <si>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</si>
  <si>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</si>
  <si>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</si>
  <si>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>IR  Citrasol 4% 2000ml</t>
  </si>
  <si>
    <t>IR DIALYSACNI ROZT.</t>
  </si>
  <si>
    <t xml:space="preserve">IR  Mexsol K2 Bi15 </t>
  </si>
  <si>
    <t>IR DIALYSACNI ROZT. 5000ml</t>
  </si>
  <si>
    <t>IR  Mexsol K2 Bi20</t>
  </si>
  <si>
    <t>IR  Mexsol K2 Bi20 P+</t>
  </si>
  <si>
    <t>IR  TSC 4%/Na citr.4%/ 1500 ml</t>
  </si>
  <si>
    <t>IR ETHANOLUM 96% 500 ml</t>
  </si>
  <si>
    <t>IR 500 ml</t>
  </si>
  <si>
    <t xml:space="preserve">IR NaCl 0,9% Frekaflex 1000ml </t>
  </si>
  <si>
    <t>Roztok pro hemodialýzu</t>
  </si>
  <si>
    <t>IR Sol.calcii chlorati 200 ml</t>
  </si>
  <si>
    <t>IR 200ml</t>
  </si>
  <si>
    <t>ISAME 150 MG</t>
  </si>
  <si>
    <t>POR TBL NOB 100X150MG</t>
  </si>
  <si>
    <t>ISOCOR</t>
  </si>
  <si>
    <t>2,5MG/ML INJ/INF SOL 10X2ML</t>
  </si>
  <si>
    <t>ISOLYTE BP - PLAST. LÁHEV</t>
  </si>
  <si>
    <t xml:space="preserve">INF SOL 10X1000ML KP </t>
  </si>
  <si>
    <t>ISOPRENALIN inj.-MIMOŘÁDNÝ DOVOZ!!</t>
  </si>
  <si>
    <t>5x1 ml</t>
  </si>
  <si>
    <t>ISOPTIN 40 MG</t>
  </si>
  <si>
    <t>POR TBL FLM 50X40MG</t>
  </si>
  <si>
    <t>KALIUMCHLORID 7.45% BRAUN</t>
  </si>
  <si>
    <t>INF CNC SOL 20X20ML</t>
  </si>
  <si>
    <t>INF CNC SOL 20X100ML</t>
  </si>
  <si>
    <t>KANAVIT</t>
  </si>
  <si>
    <t>INJ 5X1ML/10MG</t>
  </si>
  <si>
    <t>KEPPRA 100 MG/ML</t>
  </si>
  <si>
    <t>INF CNC SOL 10X5ML II</t>
  </si>
  <si>
    <t>KINEDRYL</t>
  </si>
  <si>
    <t>TBL 10</t>
  </si>
  <si>
    <t>KINITO 50 MG, POTAHOVANÉ TABLETY</t>
  </si>
  <si>
    <t>POR TBL FLM 40X50MG</t>
  </si>
  <si>
    <t>KL ETHER LÉKOPISNÝ 1000 ml Fagron, Kulich</t>
  </si>
  <si>
    <t>UN 1155</t>
  </si>
  <si>
    <t>KL POLYSAN, OL.HELIANTHI AA AD 1000G</t>
  </si>
  <si>
    <t>KL SOL.ACIDI BORICI 3% 500G</t>
  </si>
  <si>
    <t>FAGRON, KULICH</t>
  </si>
  <si>
    <t>KL SOL.ISOPROPANOLI CUM BENZINO, 200ML</t>
  </si>
  <si>
    <t>KL TBL MAGN.LACT 0,5G+B6 0,02G, 100TBL</t>
  </si>
  <si>
    <t>KL UNG.ELOCOM 15G,LENIENS AD 100G</t>
  </si>
  <si>
    <t>KL UNG.LENIENS FAGRON 500g</t>
  </si>
  <si>
    <t>KL UNG.LENIENS, 500G</t>
  </si>
  <si>
    <t>KL ZINCI OXIDI PASTA, 100G</t>
  </si>
  <si>
    <t>Klysma salinické 10x135ml</t>
  </si>
  <si>
    <t>KREON 25 000</t>
  </si>
  <si>
    <t>25000U CPS ETD 50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</si>
  <si>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</si>
  <si>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</si>
  <si>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</si>
  <si>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</si>
  <si>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</si>
  <si>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</si>
  <si>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LEVOBUPIVACAINE KABI 5 MG/ML</t>
  </si>
  <si>
    <t>INJ+INF SOL 5X10ML</t>
  </si>
  <si>
    <t>LEVOPRONT KAPKY</t>
  </si>
  <si>
    <t>POR GTT SOL 1X15ML II</t>
  </si>
  <si>
    <t>LIDOCAIN EGIS 10 %</t>
  </si>
  <si>
    <t>DRM SPR SOL 1X38GM</t>
  </si>
  <si>
    <t>LIPANTHYL 267 M</t>
  </si>
  <si>
    <t>267MG CPS DUR 30</t>
  </si>
  <si>
    <t>LIPOBASE</t>
  </si>
  <si>
    <t>CRM 100G</t>
  </si>
  <si>
    <t>LITHIUM CHLORID 0.15 MMOL/ML LCO</t>
  </si>
  <si>
    <t>INJ SOL 1x10ML</t>
  </si>
  <si>
    <t>LOCOID 0,1%</t>
  </si>
  <si>
    <t>CRM 1X30GM 0.1%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</si>
  <si>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</si>
  <si>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</si>
  <si>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</si>
  <si>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</si>
  <si>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</si>
  <si>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</si>
  <si>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</si>
  <si>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BBP 20%</t>
  </si>
  <si>
    <t>200MG/ML INJ SOL 5X10ML</t>
  </si>
  <si>
    <t>MAGNOSOLV</t>
  </si>
  <si>
    <t>365MG POR GRA SOL SCC 30</t>
  </si>
  <si>
    <t>MAXITROL</t>
  </si>
  <si>
    <t>OPH UNG 3,5G</t>
  </si>
  <si>
    <t>OPH GTT SUS 1X5ML</t>
  </si>
  <si>
    <t>GEL 1X20GM</t>
  </si>
  <si>
    <t>MESTINON</t>
  </si>
  <si>
    <t>60MG TBL OBD 150</t>
  </si>
  <si>
    <t>MIDAZOLAM ACCORD 5 MG/ML</t>
  </si>
  <si>
    <t>INJ+INF SOL 10X3MLX5MG/ML</t>
  </si>
  <si>
    <t>INJ+INF SOL 10X10ML</t>
  </si>
  <si>
    <t>MIGRALGIN</t>
  </si>
  <si>
    <t>250MG/250MG/50MG TBL NOB 20(2X10) I</t>
  </si>
  <si>
    <t>MILGAMMA N</t>
  </si>
  <si>
    <t>POR CPS MOL 20</t>
  </si>
  <si>
    <t>POR CPS MOL 50</t>
  </si>
  <si>
    <t>MIRTAZAPIN +PHARMA</t>
  </si>
  <si>
    <t>30MG POR TBL DIS 30X1</t>
  </si>
  <si>
    <t>MODURETIC</t>
  </si>
  <si>
    <t>MORPHIN BIOTIKA 1%</t>
  </si>
  <si>
    <t>INJ 10X2ML/20MG</t>
  </si>
  <si>
    <t>MULTIBIC BEZ DRASLÍKU</t>
  </si>
  <si>
    <t>HFL SOL 2X5000ML</t>
  </si>
  <si>
    <t>MYDOCALM 150MG</t>
  </si>
  <si>
    <t>TBL OBD 30X150MG</t>
  </si>
  <si>
    <t>NATRIUM CHLORATUM BIOTIKA 10%</t>
  </si>
  <si>
    <t>NATRIUM CHLORATUM BIOTIKA ISOT.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</si>
  <si>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</si>
  <si>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</si>
  <si>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</si>
  <si>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</si>
  <si>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</si>
  <si>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</si>
  <si>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</si>
  <si>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</si>
  <si>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NITRO POHL</t>
  </si>
  <si>
    <t>INF SOL 1X50ML/50MG</t>
  </si>
  <si>
    <t>NITRO POHL INFUS.</t>
  </si>
  <si>
    <t>INF 10X10ML/10MG</t>
  </si>
  <si>
    <t>NORADRENALIN LECIVA</t>
  </si>
  <si>
    <t>NORADRENALIN LÉČIVA</t>
  </si>
  <si>
    <t>IVN INF CNC SOL 5X5ML</t>
  </si>
  <si>
    <t>NOVALGIN-výpadek</t>
  </si>
  <si>
    <t>500MG TBL FLM 20</t>
  </si>
  <si>
    <t>NOVORAPID 100 U/ML</t>
  </si>
  <si>
    <t>INJ SOL 1X10ML</t>
  </si>
  <si>
    <t>NUTRICOMP HEPA</t>
  </si>
  <si>
    <t>POR SOL 1X500ML</t>
  </si>
  <si>
    <t>NUTRYELT</t>
  </si>
  <si>
    <t>INF CNC SOL 10X10ML</t>
  </si>
  <si>
    <t>OLANZAPIN MYLAN 10 MG</t>
  </si>
  <si>
    <t>POR TBL FLM 28X10MG</t>
  </si>
  <si>
    <t>OLANZAPIN MYLAN 5 MG</t>
  </si>
  <si>
    <t>POR TBL FLM 28X5MG</t>
  </si>
  <si>
    <t>ONDANSETRON ACCORD</t>
  </si>
  <si>
    <t>2MG/ML INJ+INF SOL 5X4ML</t>
  </si>
  <si>
    <t>ONDANSETRON SANDOZ 8 MG POT TBL</t>
  </si>
  <si>
    <t>POR TBL FLM 10X8MG</t>
  </si>
  <si>
    <t>OPHTHALMO-SEPTONEX</t>
  </si>
  <si>
    <t>UNG OPH 1X5GM</t>
  </si>
  <si>
    <t>OPH GTT SOL 1X10ML PLAST</t>
  </si>
  <si>
    <t>OTOBACID N</t>
  </si>
  <si>
    <t>AUR GTT SOL 1X5ML</t>
  </si>
  <si>
    <t>PANCREOLAN FORTE</t>
  </si>
  <si>
    <t>TBL ENT 30X220MG</t>
  </si>
  <si>
    <t>6000U TBL ENT 30</t>
  </si>
  <si>
    <t>6000U TBL ENT 60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</si>
  <si>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</si>
  <si>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</si>
  <si>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</si>
  <si>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</si>
  <si>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</si>
  <si>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</si>
  <si>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</si>
  <si>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POR TBL NOB 12X500MG</t>
  </si>
  <si>
    <t>PERLINGANIT ROZTOK</t>
  </si>
  <si>
    <t>INF SOL10X10ML AMP</t>
  </si>
  <si>
    <t>PIMAFUCORT</t>
  </si>
  <si>
    <t>10MG/G+10MG/G+3,5MG/G CRM 15G</t>
  </si>
  <si>
    <t>PLAQUENIL</t>
  </si>
  <si>
    <t>TBL OBD 60X200MG</t>
  </si>
  <si>
    <t>PLASMALYTE ROZTOK</t>
  </si>
  <si>
    <t>PLEGOMAZIN</t>
  </si>
  <si>
    <t>INJ 10X5ML/25MG</t>
  </si>
  <si>
    <t>PREDNISON 5 LECIVA</t>
  </si>
  <si>
    <t>TBL 20X5MG</t>
  </si>
  <si>
    <t>PREGABALIN SANDOZ</t>
  </si>
  <si>
    <t>150MG CPS DUR 84</t>
  </si>
  <si>
    <t>PRESTARIUM NEO</t>
  </si>
  <si>
    <t>PRESTARIUM NEO COMBI 10 MG/2,5 MG</t>
  </si>
  <si>
    <t>PROPOFOL 1% MCT/LCT FRESENIUS</t>
  </si>
  <si>
    <t>INJ EML 5X20ML</t>
  </si>
  <si>
    <t>INJ EML 10X100ML</t>
  </si>
  <si>
    <t>PROSULPIN 50MG</t>
  </si>
  <si>
    <t>TBL 60X50MG</t>
  </si>
  <si>
    <t>PULMICORT</t>
  </si>
  <si>
    <t>0,5MG/ML SUS NEB 20X2ML</t>
  </si>
  <si>
    <t>PYRIDOXIN LECIVA</t>
  </si>
  <si>
    <t>INJ 5X1ML 50MG</t>
  </si>
  <si>
    <t>PYRIDOXIN LÉČIVA TBL</t>
  </si>
  <si>
    <t xml:space="preserve">POR TBL NOB 20X20MG </t>
  </si>
  <si>
    <t>QUETIAPINE POLPHARMA 100 MG POTAHOVANÉ TABLETY</t>
  </si>
  <si>
    <t>POR TBL FLM 60X100MG</t>
  </si>
  <si>
    <t>QUETIAPINE POLPHARMA 200 MG POTAHOVANÉ TABLETY</t>
  </si>
  <si>
    <t>POR TBL FLM 60X200MG</t>
  </si>
  <si>
    <t>RANITAL</t>
  </si>
  <si>
    <t>TBL 30X150MG</t>
  </si>
  <si>
    <t>RAPIBLOC 300MG INF PLV SOL 1</t>
  </si>
  <si>
    <t>Recugel oční gel 10g</t>
  </si>
  <si>
    <t>REGIOCIT ROZTOK PRO HEMOFILTRACI</t>
  </si>
  <si>
    <t>REMESTYP 1.0</t>
  </si>
  <si>
    <t>INJ 5X10ML/1MG</t>
  </si>
  <si>
    <t>RENNIE</t>
  </si>
  <si>
    <t>CTB 48</t>
  </si>
  <si>
    <t>RINGERFUNDIN B.BRAUN</t>
  </si>
  <si>
    <t>INF SOL10X1000ML PE</t>
  </si>
  <si>
    <t>RINGERŮV ROZTOK VIAFLO</t>
  </si>
  <si>
    <t>RIVOTRIL</t>
  </si>
  <si>
    <t>INJ 5X1ML/1MG+SOLV.</t>
  </si>
  <si>
    <t>RIVOTRIL 0.5 MG</t>
  </si>
  <si>
    <t>TBL 50X0.5MG</t>
  </si>
  <si>
    <t>ROCURONIUM B. BRAUN 10 MG/ML</t>
  </si>
  <si>
    <t xml:space="preserve">INJ+INF SOL 10X5ML </t>
  </si>
  <si>
    <t>ROSUMOP 10 MG</t>
  </si>
  <si>
    <t>POR TBL FLM 30X10MG</t>
  </si>
  <si>
    <t>SAB SIMPLEX</t>
  </si>
  <si>
    <t>POR SUS 1X30ML</t>
  </si>
  <si>
    <t>SEROPRAM</t>
  </si>
  <si>
    <t>INF 5X0.5ML/20MG</t>
  </si>
  <si>
    <t>SERTRALIN APOTEX 50 MG POTAHOVANÉ TABLETY</t>
  </si>
  <si>
    <t>POR TBL FLM 100X50MG</t>
  </si>
  <si>
    <t>SIMDAX 2,5 MG/ML</t>
  </si>
  <si>
    <t>INF CNC SOL 1X5ML</t>
  </si>
  <si>
    <t>SINORA</t>
  </si>
  <si>
    <t>1MG/ML INF CNC SOL 10X1ML</t>
  </si>
  <si>
    <t>SMECTA</t>
  </si>
  <si>
    <t>PLV POR 1X30SACKU</t>
  </si>
  <si>
    <t>SOLIAN 200 MG</t>
  </si>
  <si>
    <t>INJ SIC 1X250MG+4ML</t>
  </si>
  <si>
    <t>SOLUVIT N PRO INFUS.</t>
  </si>
  <si>
    <t>INJ SIC 10</t>
  </si>
  <si>
    <t>SOTAHEXAL 160</t>
  </si>
  <si>
    <t>POR TBLNOB100X160MG</t>
  </si>
  <si>
    <t>SOTAHEXAL 80</t>
  </si>
  <si>
    <t>POR TBL NOB 100X80MG</t>
  </si>
  <si>
    <t>STACYL 100 MG ENTEROSOLVENTNÍ TABLETY</t>
  </si>
  <si>
    <t>POR TBL ENT 100X100MG I</t>
  </si>
  <si>
    <t>STOPTUSSIN SIRUP</t>
  </si>
  <si>
    <t>POR SIR 1X100ML + PIP</t>
  </si>
  <si>
    <t>STOPTUSSIN TABLETY</t>
  </si>
  <si>
    <t>POR TBL NOB 20</t>
  </si>
  <si>
    <t>SUFENTANIL TORREX 5 MCG/ML</t>
  </si>
  <si>
    <t>INJ SOL 5X10ML/50RG</t>
  </si>
  <si>
    <t>SUFENTANIL TORREX 50 MCG/ML</t>
  </si>
  <si>
    <t>INJ SOL 5X5ML/250RG</t>
  </si>
  <si>
    <t>SUPP.GLYCERINI SANOVA Glycerín.čípky Extra 3g 10ks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</si>
  <si>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</si>
  <si>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</si>
  <si>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</si>
  <si>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</si>
  <si>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</si>
  <si>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</si>
  <si>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TAMIFLU 75 MG</t>
  </si>
  <si>
    <t>POR CPS DUR 10X75MG</t>
  </si>
  <si>
    <t>TANTUM VERDE</t>
  </si>
  <si>
    <t>1,5MG/ML GGR 240 ML</t>
  </si>
  <si>
    <t>TANTUM VERDE EUCALYPTUS</t>
  </si>
  <si>
    <t>ORM PAS 20X3MG</t>
  </si>
  <si>
    <t>TANTUM VERDE LEMON</t>
  </si>
  <si>
    <t>3MG PAS 20</t>
  </si>
  <si>
    <t>TANTUM VERDE SPRAY</t>
  </si>
  <si>
    <t>ORM SPR 30ML 0.15%</t>
  </si>
  <si>
    <t>TEZZIMI</t>
  </si>
  <si>
    <t>10MG TBL NOB 30 I</t>
  </si>
  <si>
    <t>THEOPLUS</t>
  </si>
  <si>
    <t>TBL RET 30X100MG</t>
  </si>
  <si>
    <t>Thiamin Generica tbl.60</t>
  </si>
  <si>
    <t>THIAMIN LECIVA</t>
  </si>
  <si>
    <t>TBL 20X50MG(BLISTR)</t>
  </si>
  <si>
    <t>INJ 10X2ML/100MG</t>
  </si>
  <si>
    <t>TIAPRIDAL</t>
  </si>
  <si>
    <t>POR TBLNOB 50X100MG</t>
  </si>
  <si>
    <t>INJ SOL 12X2ML/100MG</t>
  </si>
  <si>
    <t>TIMOLOL-POS 0,5%</t>
  </si>
  <si>
    <t>OPH GTT SOL 3X5ML</t>
  </si>
  <si>
    <t>TISERCIN</t>
  </si>
  <si>
    <t>INJ 10X1ML/25MG</t>
  </si>
  <si>
    <t>TOBRADEX</t>
  </si>
  <si>
    <t>3MG/G+1MG/G OPH UNG 3,5G</t>
  </si>
  <si>
    <t>TORECAN</t>
  </si>
  <si>
    <t>SUP 6X6.5MG</t>
  </si>
  <si>
    <t>TRANSMETIL 500 MG TABLETY</t>
  </si>
  <si>
    <t>POR TBL ENT 10X500MG</t>
  </si>
  <si>
    <t>TRENTAL 400</t>
  </si>
  <si>
    <t>POR TBL RET 100X400MG</t>
  </si>
  <si>
    <t>TRITTICO AC 150</t>
  </si>
  <si>
    <t>TBL RET 60X150MG</t>
  </si>
  <si>
    <t>TRITTICO PROLONG 150 MG TABLETY S PRODLOUŽENÝM UVO</t>
  </si>
  <si>
    <t>POR TBL PRO 14X150MG</t>
  </si>
  <si>
    <t>TULIP 20 MG POTAHOVANÉ TABLETY</t>
  </si>
  <si>
    <t>VENTER</t>
  </si>
  <si>
    <t>TBL 50X1GM</t>
  </si>
  <si>
    <t>VENTOLIN ROZTOK K INHALACI</t>
  </si>
  <si>
    <t>INH SOL1X20ML/120MG</t>
  </si>
  <si>
    <t>VERMOX</t>
  </si>
  <si>
    <t>POR TBL NOB 6X100MG</t>
  </si>
  <si>
    <t>VEROSPIRON</t>
  </si>
  <si>
    <t>TBL 20X25MG</t>
  </si>
  <si>
    <t>VESSEL DUE F</t>
  </si>
  <si>
    <t>250SU CPS MOL 50</t>
  </si>
  <si>
    <t>VIANT</t>
  </si>
  <si>
    <t>INF PLV SOL 10</t>
  </si>
  <si>
    <t>VIDISIC</t>
  </si>
  <si>
    <t>GEL OPH 3X10GM</t>
  </si>
  <si>
    <t>VIGANTOL</t>
  </si>
  <si>
    <t>POR GTT SOL 1x10ML</t>
  </si>
  <si>
    <t>Vincentka přírod.0.7l-nevrat.láhev</t>
  </si>
  <si>
    <t>VITALIPID N ADULT</t>
  </si>
  <si>
    <t>VITAMIN B12 LECIVA 1000RG</t>
  </si>
  <si>
    <t>INJ 5X1ML/1000RG</t>
  </si>
  <si>
    <t>VITAMIN E 400</t>
  </si>
  <si>
    <t>POR CPSMOL 30X400MG</t>
  </si>
  <si>
    <t>XADOS 20 MG TABLETY</t>
  </si>
  <si>
    <t>POR TBL NOB 30X20MG</t>
  </si>
  <si>
    <t>XALACOM</t>
  </si>
  <si>
    <t>OPH GTT SOL 3X2.5ML</t>
  </si>
  <si>
    <t>ZALDIAR</t>
  </si>
  <si>
    <t>POR TBL FLM 20</t>
  </si>
  <si>
    <t>37,5MG/325MG TBL FLM 30X1</t>
  </si>
  <si>
    <t>ZINERYT</t>
  </si>
  <si>
    <t>LOT 1X30ML</t>
  </si>
  <si>
    <t>ZODAC</t>
  </si>
  <si>
    <t>POR TBL FLM 90X10MG</t>
  </si>
  <si>
    <t>TBL OBD 30X10MG</t>
  </si>
  <si>
    <t>ZOLOFT 100MG</t>
  </si>
  <si>
    <t>TBL OBD 28X100MG</t>
  </si>
  <si>
    <t>ZOLPIDEM MYLAN</t>
  </si>
  <si>
    <t>POR TBL FLM 50X10MG</t>
  </si>
  <si>
    <t>ZOVIRAX 400 MG</t>
  </si>
  <si>
    <t>400MG TBL NOB 25</t>
  </si>
  <si>
    <t>ZOXON 4</t>
  </si>
  <si>
    <t>POR TBL NOB 90X4MG</t>
  </si>
  <si>
    <t>ZYLLT 75 MG</t>
  </si>
  <si>
    <t>POR TBL FLM 56X75MG</t>
  </si>
  <si>
    <t>léky - parenterální výživa (LEK)</t>
  </si>
  <si>
    <t>AMINOMIX 2 NOVUM</t>
  </si>
  <si>
    <t>INF SOL4X2000ML</t>
  </si>
  <si>
    <t>AMINOPLASMAL HEPA-10%</t>
  </si>
  <si>
    <t>INF 10X500ML</t>
  </si>
  <si>
    <t>NEPHROTECT</t>
  </si>
  <si>
    <t>INF SOL 10X500ML</t>
  </si>
  <si>
    <t>NUTRAMIN VLI</t>
  </si>
  <si>
    <t>NUTRIFLEX BASAL</t>
  </si>
  <si>
    <t>INF SOL 5X2000ML</t>
  </si>
  <si>
    <t>NUTRIFLEX PLUS</t>
  </si>
  <si>
    <t>OLIMEL N7E</t>
  </si>
  <si>
    <t>INF EML4X2000ML</t>
  </si>
  <si>
    <t>OLIMEL N9</t>
  </si>
  <si>
    <t>INF EML 6X1000ML</t>
  </si>
  <si>
    <t>OLIMEL N9E</t>
  </si>
  <si>
    <t>SMOFLIPID</t>
  </si>
  <si>
    <t>INF EML 10X500ML</t>
  </si>
  <si>
    <t>INF EML 10X250ML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</si>
  <si>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</si>
  <si>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</si>
  <si>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</si>
  <si>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</si>
  <si>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</si>
  <si>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</si>
  <si>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FRESUBIN 2 KCAL CREME ČOKOLÁDA</t>
  </si>
  <si>
    <t>POR SOL 4X125G</t>
  </si>
  <si>
    <t>FRESUBIN 2 KCAL CREME LESNÍ JAHODA</t>
  </si>
  <si>
    <t>FRESUBIN 2 KCAL CREME VANILKA</t>
  </si>
  <si>
    <t>FRESUBIN 2 KCAL DRINK LESNÍ PLODY</t>
  </si>
  <si>
    <t>FRESUBIN 2 KCAL DRINK VANILKA</t>
  </si>
  <si>
    <t>Fresubin hepa 15x500ml</t>
  </si>
  <si>
    <t>FRESUBIN HP ENERGY</t>
  </si>
  <si>
    <t>POR SOL 15X500ML</t>
  </si>
  <si>
    <t>Fresubin Intensive 15x500 ml</t>
  </si>
  <si>
    <t>FRESUBIN PROTEIN ENERGY VANILKA</t>
  </si>
  <si>
    <t>NEPRO HP 500ml vanilková</t>
  </si>
  <si>
    <t xml:space="preserve">Novasource GI Advance </t>
  </si>
  <si>
    <t>1x500ml</t>
  </si>
  <si>
    <t>Nutricomp Glutamine Plus sklo</t>
  </si>
  <si>
    <t>por.sol.1x500ml</t>
  </si>
  <si>
    <t>Nutricomp intensiv</t>
  </si>
  <si>
    <t>15x500ml</t>
  </si>
  <si>
    <t>Nutricomp Intensiv por.sol.1x500ml</t>
  </si>
  <si>
    <t>NUTRICOMP STANDARD FIBRE</t>
  </si>
  <si>
    <t>POR SOL 1X1000ML</t>
  </si>
  <si>
    <t>NUTRIDRINK BALÍČEK 5+1</t>
  </si>
  <si>
    <t>POR SOL 6X200ML</t>
  </si>
  <si>
    <t>NUTRIDRINK COMPACT NEUTRAL</t>
  </si>
  <si>
    <t>POR SOL 4X125ML</t>
  </si>
  <si>
    <t>NUTRIDRINK COMPACT PROTEIN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</si>
  <si>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</si>
  <si>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</si>
  <si>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</si>
  <si>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</si>
  <si>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</si>
  <si>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</si>
  <si>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</si>
  <si>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</si>
  <si>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MULTI FIBRE S PŘÍCHUTÍ JAHODOVOU</t>
  </si>
  <si>
    <t>NUTRIDRINK PROTEIN S PŘÍCHUTÍ ČOKOLÁDOVOU</t>
  </si>
  <si>
    <t>NUTRIDRINK PROTEIN S PŘÍCHUTÍ VANILKOVOU</t>
  </si>
  <si>
    <t>NUTRIDRINK S PŘÍCHUTÍ ČOKOLÁDOVOU</t>
  </si>
  <si>
    <t>NUTRIDRINK S PŘÍCHUTÍ VANILKOVOU</t>
  </si>
  <si>
    <t>NUTRISON</t>
  </si>
  <si>
    <t>POR SOL 8X1000ML</t>
  </si>
  <si>
    <t>NUTRISON ADVANCED CUBISON</t>
  </si>
  <si>
    <t>Nutrison Advanced Diason 1000ml</t>
  </si>
  <si>
    <t>Nutrison Advanced DIASON LOW ENERGY</t>
  </si>
  <si>
    <t>por.sol.1000ml</t>
  </si>
  <si>
    <t>NUTRISON ADVANCED PEPTISORB</t>
  </si>
  <si>
    <t xml:space="preserve">POR SOL 1X1000ML </t>
  </si>
  <si>
    <t>NUTRISON MULTI FIBRE</t>
  </si>
  <si>
    <t>POR SOL 1X1000ML-VA</t>
  </si>
  <si>
    <t>Peptamen Intense 12x500ml</t>
  </si>
  <si>
    <t>PULMOCARE 500 ML PŘÍCHUŤ VANILKA</t>
  </si>
  <si>
    <t>léky - krev.deriváty ZUL (TO)</t>
  </si>
  <si>
    <t>ALBUNORM 20%</t>
  </si>
  <si>
    <t>200G/L INF SOL 1X50ML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</si>
  <si>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</si>
  <si>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</si>
  <si>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</si>
  <si>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</si>
  <si>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</si>
  <si>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</si>
  <si>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CSL BEHRING</t>
  </si>
  <si>
    <t>OCPLEX</t>
  </si>
  <si>
    <t>1000IU INF PSO LQF 1+1X40ML</t>
  </si>
  <si>
    <t>500IU INF PSO LQF 1+1X20ML</t>
  </si>
  <si>
    <t>OCTAPLAS LG</t>
  </si>
  <si>
    <t>45-70MG/ML INF SOL 1X200ML</t>
  </si>
  <si>
    <t>PRIVIGEN</t>
  </si>
  <si>
    <t>100MG/ML INF SOL 1X100ML</t>
  </si>
  <si>
    <t>100MG/ML INF SOL 1X200ML</t>
  </si>
  <si>
    <t>léky - hemofilici ZUL (TO)</t>
  </si>
  <si>
    <t>ALBUREX 20</t>
  </si>
  <si>
    <t>léky - trombolýza (LEK)</t>
  </si>
  <si>
    <t>ACTILYSE 50MG</t>
  </si>
  <si>
    <t>INJ SIC 1X50MG+50ML</t>
  </si>
  <si>
    <t>léky - antibiotika (LEK)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</si>
  <si>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</si>
  <si>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</si>
  <si>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</si>
  <si>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</si>
  <si>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</si>
  <si>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</si>
  <si>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</si>
  <si>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</si>
  <si>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</si>
  <si>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</si>
  <si>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</si>
  <si>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</si>
  <si>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</si>
  <si>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</si>
  <si>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</si>
  <si>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AZITROMYCIN SANDOZ 250 MG</t>
  </si>
  <si>
    <t>POR TBL FLM 6X250MG</t>
  </si>
  <si>
    <t>AZITROMYCIN SANDOZ 500 MG</t>
  </si>
  <si>
    <t>POR TBL FLM 3X500MG</t>
  </si>
  <si>
    <t>BELOGENT KRÉM</t>
  </si>
  <si>
    <t>CRM 1X30GM</t>
  </si>
  <si>
    <t>INJ 10X5ML</t>
  </si>
  <si>
    <t>CEFTAZIDIM KABI 1 GM</t>
  </si>
  <si>
    <t>INJ PLV SOL 10X1GM</t>
  </si>
  <si>
    <t>CEFTAZIDIM KABI 2 GM</t>
  </si>
  <si>
    <t>INJ+INF PLV SOL 10X2GM</t>
  </si>
  <si>
    <t>CEFZIL 500 MG</t>
  </si>
  <si>
    <t>TBL FLM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</si>
  <si>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</si>
  <si>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</si>
  <si>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</si>
  <si>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</si>
  <si>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</si>
  <si>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</si>
  <si>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</si>
  <si>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</si>
  <si>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</si>
  <si>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DEOXYMYKOIN</t>
  </si>
  <si>
    <t>TBL 10X100MG</t>
  </si>
  <si>
    <t>DIFICLIR 200 MG</t>
  </si>
  <si>
    <t>POR TBL FLM 2X10X200MG</t>
  </si>
  <si>
    <t>DOXYHEXAL TABS</t>
  </si>
  <si>
    <t>ENTIZOL</t>
  </si>
  <si>
    <t>FRAMYKOIN</t>
  </si>
  <si>
    <t>UNG 1X10GM</t>
  </si>
  <si>
    <t>GENTAMICIN B.BRAUN INF SOL 240MG</t>
  </si>
  <si>
    <t>3MG/ML 20X80ML</t>
  </si>
  <si>
    <t>GENTAMICIN LEK 80 MG/2 ML</t>
  </si>
  <si>
    <t>INJ SOL 10X2ML/80MG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</si>
  <si>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</si>
  <si>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</si>
  <si>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</si>
  <si>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</si>
  <si>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</si>
  <si>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</si>
  <si>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</si>
  <si>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</si>
  <si>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OFLOXIN INF</t>
  </si>
  <si>
    <t>INF SOL 10X100ML</t>
  </si>
  <si>
    <t>OPHTHALMO-FRAMYKOIN</t>
  </si>
  <si>
    <t>OSPEN 400MG</t>
  </si>
  <si>
    <t>SIR 1X150ML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</si>
  <si>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</si>
  <si>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</si>
  <si>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</si>
  <si>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</si>
  <si>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</si>
  <si>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</si>
  <si>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</si>
  <si>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</si>
  <si>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SUMAMED 500 MG INFUZE</t>
  </si>
  <si>
    <t>INF PLV SOL 5X500MG</t>
  </si>
  <si>
    <t>TIENAM 500 MG/500 MG I.V.</t>
  </si>
  <si>
    <t>INF PLV SOL 1X10LAH/20ML</t>
  </si>
  <si>
    <t>TOBREX</t>
  </si>
  <si>
    <t>3MG/G OPH UNG 3,5G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</si>
  <si>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</si>
  <si>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</si>
  <si>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</si>
  <si>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</si>
  <si>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</si>
  <si>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</si>
  <si>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</si>
  <si>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ZERBAXA</t>
  </si>
  <si>
    <t>1G/0,5G INF PLV CSL 10</t>
  </si>
  <si>
    <t>ZINFORO 600 MG</t>
  </si>
  <si>
    <t>INF PLV CSL 10X600MG</t>
  </si>
  <si>
    <t>ZYVOXID</t>
  </si>
  <si>
    <t>INF SOL 10X300ML</t>
  </si>
  <si>
    <t>léky - antimykotika (LEK)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</si>
  <si>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</si>
  <si>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</si>
  <si>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</si>
  <si>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</si>
  <si>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</si>
  <si>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</si>
  <si>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</si>
  <si>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</si>
  <si>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</si>
  <si>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</si>
  <si>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</si>
  <si>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</si>
  <si>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</si>
  <si>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ACECOR 400MG</t>
  </si>
  <si>
    <t>TBL OBD 30X400MG</t>
  </si>
  <si>
    <t>AGEN 10</t>
  </si>
  <si>
    <t>POR TBL NOB 90X10MG</t>
  </si>
  <si>
    <t>POR TBL NOB 30X10MG</t>
  </si>
  <si>
    <t>ALMIRAL GEL</t>
  </si>
  <si>
    <t>GEL 1X250GM</t>
  </si>
  <si>
    <t>SOL 1X100ML</t>
  </si>
  <si>
    <t>AMITRIPTYLIN-SLOVAKOFARMA</t>
  </si>
  <si>
    <t>25MG TBL FLM 50</t>
  </si>
  <si>
    <t>ANALGIN</t>
  </si>
  <si>
    <t>INJ SOL 5X5ML</t>
  </si>
  <si>
    <t>ANOPYRIN</t>
  </si>
  <si>
    <t>100MG TBL NOB 60(6X10)</t>
  </si>
  <si>
    <t>POR TBL FLM 30X400MG</t>
  </si>
  <si>
    <t>ASPIRIN 500 MG OBALENÉ TABLETY</t>
  </si>
  <si>
    <t>TBL OBD 80X500MG</t>
  </si>
  <si>
    <t>ATROPIN BIOTIKA 0.5MG</t>
  </si>
  <si>
    <t>ATROPIN BIOTIKA 1MG</t>
  </si>
  <si>
    <t>INJ 10X1ML/1MG</t>
  </si>
  <si>
    <t>ATROVENT N</t>
  </si>
  <si>
    <t>INH SOL PSS200X20RG</t>
  </si>
  <si>
    <t>BACLOFEN</t>
  </si>
  <si>
    <t>TBL 50X10MG</t>
  </si>
  <si>
    <t>TBL 50X25MG</t>
  </si>
  <si>
    <t>BELODERM</t>
  </si>
  <si>
    <t>DRM CRM1X30GM 0.05%</t>
  </si>
  <si>
    <t>BERODUAL N</t>
  </si>
  <si>
    <t>INH SOL PSS 200DÁV</t>
  </si>
  <si>
    <t>LIQ 1X120ML</t>
  </si>
  <si>
    <t>LIQ 1X1000ML</t>
  </si>
  <si>
    <t>BETALOC ZOK</t>
  </si>
  <si>
    <t>25MG TBL PRO 28</t>
  </si>
  <si>
    <t>25MG TBL PRO 100</t>
  </si>
  <si>
    <t>50MG TBL PRO 30</t>
  </si>
  <si>
    <t>100MG TBL PRO 100</t>
  </si>
  <si>
    <t>50MG TBL PRO 100</t>
  </si>
  <si>
    <t>BETALOC ZOK 100 MG</t>
  </si>
  <si>
    <t>BETALOC ZOK 200 MG</t>
  </si>
  <si>
    <t>POR TBL PRO 30X200MG</t>
  </si>
  <si>
    <t>B-komplex forte 100tbl. Zentiva</t>
  </si>
  <si>
    <t>B-komplex forte tbl. Generica 100 tbl.</t>
  </si>
  <si>
    <t>B-komplex Zentiva 30drg</t>
  </si>
  <si>
    <t>BURONIL 25 MG</t>
  </si>
  <si>
    <t>POR TBL OBD 50X25MG</t>
  </si>
  <si>
    <t>BUSCOPAN</t>
  </si>
  <si>
    <t>10MG TBL OBD 20</t>
  </si>
  <si>
    <t>BUSPIRON-EGIS 10 MG</t>
  </si>
  <si>
    <t>POR TBL NOB 60X10MG</t>
  </si>
  <si>
    <t>CALTRATE PLUS</t>
  </si>
  <si>
    <t>CASTISPIR 10 MG</t>
  </si>
  <si>
    <t>CAVINTON</t>
  </si>
  <si>
    <t>TBL 50X5MG</t>
  </si>
  <si>
    <t>CELASKON</t>
  </si>
  <si>
    <t>100MG TBL NOB 40</t>
  </si>
  <si>
    <t>CELASKON 500MG ČERVENÝ POMERANČ</t>
  </si>
  <si>
    <t>500MG TBL EFF 20</t>
  </si>
  <si>
    <t>COAXIL</t>
  </si>
  <si>
    <t>TBL OBD 90X12.5MG</t>
  </si>
  <si>
    <t>POR TBL ENT 100X40MG I</t>
  </si>
  <si>
    <t>DAXAS 500 MCG</t>
  </si>
  <si>
    <t>POR TBL FLM 30X500RG</t>
  </si>
  <si>
    <t>DEPAKINE CHRONO 300</t>
  </si>
  <si>
    <t>TBL RET 100X300MG</t>
  </si>
  <si>
    <t>DEXAMETHASONE KRKA</t>
  </si>
  <si>
    <t>4MG TBL NOB 20</t>
  </si>
  <si>
    <t>5MG TBL NOB 20(2X10)</t>
  </si>
  <si>
    <t>DICLOFENAC AL RETARD</t>
  </si>
  <si>
    <t>TBL OBD 50X100MG</t>
  </si>
  <si>
    <t>DIGOXIN 0.125 LECIVA</t>
  </si>
  <si>
    <t>TBL 30X0.125MG</t>
  </si>
  <si>
    <t>DIPIDOLOR  - výpadek do 9/2019</t>
  </si>
  <si>
    <t>667MG/ML POR SOL 1X500ML IV</t>
  </si>
  <si>
    <t>EBRANTIL 30 RETARD</t>
  </si>
  <si>
    <t>POR CPS PRO 50X30MG</t>
  </si>
  <si>
    <t>ENAP 10MG</t>
  </si>
  <si>
    <t>TBL 30X10MG</t>
  </si>
  <si>
    <t>ENAP I.V.</t>
  </si>
  <si>
    <t>INJ 5X1ML/1.25MG</t>
  </si>
  <si>
    <t>ENCEPHABOL</t>
  </si>
  <si>
    <t>SIR 200ML16.1MG/1ML</t>
  </si>
  <si>
    <t>ENELBIN 100 RETARD</t>
  </si>
  <si>
    <t>TBL RET 100X100MG</t>
  </si>
  <si>
    <t>ENELBIN RETARD</t>
  </si>
  <si>
    <t>ENSURE PLUS ADVANCE KÁVOVÁ PŘÍCHUŤ</t>
  </si>
  <si>
    <t>POR SOL 4X220ML</t>
  </si>
  <si>
    <t>POR CPS DUR 30X250MG</t>
  </si>
  <si>
    <t>POR PLV SOL 20X225MG</t>
  </si>
  <si>
    <t>POR GRA SUS 1X100ML</t>
  </si>
  <si>
    <t>EREVIT 30</t>
  </si>
  <si>
    <t>INJ SOL 5X1ML/30MG</t>
  </si>
  <si>
    <t>ESPUMISAN</t>
  </si>
  <si>
    <t>PORCPSMOL50X40MG-BL</t>
  </si>
  <si>
    <t>EUTHYROX 88 MIKROGRAMŮ</t>
  </si>
  <si>
    <t>POR TBL NOB 100X88RG II</t>
  </si>
  <si>
    <t>FENTALIS 25 MCG/H TRANSDERMÁLNÍ NÁPLAST</t>
  </si>
  <si>
    <t>DRM EMP TDR 5X5.78MG</t>
  </si>
  <si>
    <t>FENTALIS 50 MCG/H TRANSDERMÁLNÍ NÁPLAST</t>
  </si>
  <si>
    <t>DRM EMP TDR 5X11.56MG</t>
  </si>
  <si>
    <t>FORLAX</t>
  </si>
  <si>
    <t>10G POR PLV SOL SCC 20</t>
  </si>
  <si>
    <t>FORTECORTIN 4</t>
  </si>
  <si>
    <t>POR TBL NOB 20X4MG</t>
  </si>
  <si>
    <t>FORTRANS</t>
  </si>
  <si>
    <t>PLV 1X4(SACKY)</t>
  </si>
  <si>
    <t>FURORESE 250</t>
  </si>
  <si>
    <t>TBL 50X250MG</t>
  </si>
  <si>
    <t>TBL 50X40MG</t>
  </si>
  <si>
    <t>TBL OBD 100X1200MG</t>
  </si>
  <si>
    <t>GLYCLADA 30 MG TABLETY S ŘÍZENÝM UVOLŇOVÁNÍM</t>
  </si>
  <si>
    <t>POR TBL RET 60X30MG</t>
  </si>
  <si>
    <t>GUAJACURAN « 5 % INJ</t>
  </si>
  <si>
    <t>GUTRON 5MG</t>
  </si>
  <si>
    <t>GTT 1X10ML/20MG</t>
  </si>
  <si>
    <t>INJ 5X1ML/5MG</t>
  </si>
  <si>
    <t>HUMULIN N 100 M.J./ML</t>
  </si>
  <si>
    <t>INJ 1X10ML/1KU</t>
  </si>
  <si>
    <t>HUMULIN R 100 M.J./ML</t>
  </si>
  <si>
    <t>HYDROCHLOROTHIAZID LECIVA</t>
  </si>
  <si>
    <t>Hypromeloza -P 10ml</t>
  </si>
  <si>
    <t>CHLORID SODNÝ 10% BRAUN</t>
  </si>
  <si>
    <t>INF CNC SOL 20X10ML</t>
  </si>
  <si>
    <t>TBL OBD 30X15MG</t>
  </si>
  <si>
    <t>IBUPROFEN B. BRAUN 600MG</t>
  </si>
  <si>
    <t>IMODIUM</t>
  </si>
  <si>
    <t>2MG CPS DUR 8</t>
  </si>
  <si>
    <t>2MG CPS DUR 20</t>
  </si>
  <si>
    <t>IR INJ.KH2PO4 13,6% 20 ml</t>
  </si>
  <si>
    <t>IR 20ml</t>
  </si>
  <si>
    <t>ISOKET LOSUNG 0.1% PRO INFUS.</t>
  </si>
  <si>
    <t>INJ PRO INF 10X10ML</t>
  </si>
  <si>
    <t>KALIUM CHLORATUM BIOMEDICA</t>
  </si>
  <si>
    <t>POR TBLFLM100X500MG</t>
  </si>
  <si>
    <t>KALIUM CHLORATUM LECIVA 7.5%</t>
  </si>
  <si>
    <t>INJ 5X10ML 7.5%</t>
  </si>
  <si>
    <t>20MG/ML POR GTT EML 1X5ML</t>
  </si>
  <si>
    <t>KL ONDREJ. MAST FAGRON 500 g</t>
  </si>
  <si>
    <t>KL ONDREJOVA MAST, 50G</t>
  </si>
  <si>
    <t>KL SOL.ACIDI BORICI 3%,100G</t>
  </si>
  <si>
    <t>KL SUPP.BISACODYLI 0,01G  20KS</t>
  </si>
  <si>
    <t>KL SUPP.BISACODYLI 0,01G  50KS</t>
  </si>
  <si>
    <t>KL UNG.AC.SALICYLICI 10%, 100G</t>
  </si>
  <si>
    <t>KL UNG.LENIENS, 250G</t>
  </si>
  <si>
    <t>KL VASELINUM ALBUM, 100G</t>
  </si>
  <si>
    <t>KL VASELINUM ALBUM, 20G</t>
  </si>
  <si>
    <t>LANTUS 100 JEDNOTEK/ML SOLOSTAR</t>
  </si>
  <si>
    <t xml:space="preserve">SDR INJ SOL 5X3ML </t>
  </si>
  <si>
    <t>LEXAURIN 1,5</t>
  </si>
  <si>
    <t>POR TBL NOB 30X1.5MG</t>
  </si>
  <si>
    <t>LEXAURIN 3</t>
  </si>
  <si>
    <t>3MG TBL NOB 30</t>
  </si>
  <si>
    <t>MAALOX SUSPENZE</t>
  </si>
  <si>
    <t>35MG/ML+40MG/ML POR SUS 1X250ML II</t>
  </si>
  <si>
    <t>METAMIZOL STADA-výpadek</t>
  </si>
  <si>
    <t>500MG TBL NOB 20</t>
  </si>
  <si>
    <t>INJ 5X2ML</t>
  </si>
  <si>
    <t>MIRTAZAPIN MYLAN 30 MG</t>
  </si>
  <si>
    <t>POR TBL DIS 30X30MG</t>
  </si>
  <si>
    <t>MO Skládačka bílá bez potisku</t>
  </si>
  <si>
    <t>MONO MACK DEPOT</t>
  </si>
  <si>
    <t>POR TBL PRO 28X100MG</t>
  </si>
  <si>
    <t>INJ 10X1ML/10MG</t>
  </si>
  <si>
    <t>MOXOSTAD 0.4 MG</t>
  </si>
  <si>
    <t>POR TBL FLM30X0.4MG</t>
  </si>
  <si>
    <t>MUCOSOLVAN</t>
  </si>
  <si>
    <t>POR GTT SOL+INH SOL 60ML</t>
  </si>
  <si>
    <t>MUCOSOLVAN LONG EFFECT</t>
  </si>
  <si>
    <t>75MG CPS PRO 20</t>
  </si>
  <si>
    <t>MUSCORIL CPS</t>
  </si>
  <si>
    <t>POR CPS DUR 30X4MG</t>
  </si>
  <si>
    <t>Naloxon amp 10x1 ml/0,4mg-mimořádný dovoz</t>
  </si>
  <si>
    <t>10x1ml</t>
  </si>
  <si>
    <t>NEURONTIN 300 MG</t>
  </si>
  <si>
    <t>POR CPS DUR 100X300MG</t>
  </si>
  <si>
    <t>NIMOTOP S</t>
  </si>
  <si>
    <t>POR TBL FLM 100X30MG</t>
  </si>
  <si>
    <t>INJ 5X5ML/2500MG</t>
  </si>
  <si>
    <t>OPHTHALMO-AZULEN</t>
  </si>
  <si>
    <t>OXANTIL</t>
  </si>
  <si>
    <t>OXYPHYLLIN</t>
  </si>
  <si>
    <t>TBL 50X100MG</t>
  </si>
  <si>
    <t>PARACETAMOL KABI 10 MG/ML</t>
  </si>
  <si>
    <t>INF SOL 10X50ML/500MG</t>
  </si>
  <si>
    <t>500MG TBL NOB 12</t>
  </si>
  <si>
    <t>PICOPREP PRÁŠEK PRO PŘÍPRAVU PERORÁLNÍHO ROZTOKU</t>
  </si>
  <si>
    <t>POR PLV SOL 2</t>
  </si>
  <si>
    <t>PK-MERZ</t>
  </si>
  <si>
    <t>TBL OBD 90X100MG</t>
  </si>
  <si>
    <t>PRESTARIUM NEO FORTE</t>
  </si>
  <si>
    <t>PROCTO-GLYVENOL</t>
  </si>
  <si>
    <t>RCT CRM 1X30GM</t>
  </si>
  <si>
    <t>INJ EML 10X50ML</t>
  </si>
  <si>
    <t>PROSTAMOL UNO</t>
  </si>
  <si>
    <t>POR CPS MOL 90X320MG</t>
  </si>
  <si>
    <t>PROSTAVASIN</t>
  </si>
  <si>
    <t>INJ SIC 10X20RG</t>
  </si>
  <si>
    <t>QUETIAPINE POLPHARMA 25 MG POTAHOVANÉ TABLETY</t>
  </si>
  <si>
    <t>POR TBL FLM 30X25MG</t>
  </si>
  <si>
    <t>RECOXA 15</t>
  </si>
  <si>
    <t>POR TBL NOB 30X15MG</t>
  </si>
  <si>
    <t>INF SOL 10X500ML PE</t>
  </si>
  <si>
    <t>RINGERUV ROZTOK BRAUN</t>
  </si>
  <si>
    <t>INF 10X500ML(LDPE)</t>
  </si>
  <si>
    <t>RISPERIDON FARMAX 1MG</t>
  </si>
  <si>
    <t>TBL FLM 60</t>
  </si>
  <si>
    <t>RISPERIDON FARMAX 2MG</t>
  </si>
  <si>
    <t>RIVOTRIL 2 MG</t>
  </si>
  <si>
    <t>TBL 30X2MG</t>
  </si>
  <si>
    <t>ROSUMOP 40 MG</t>
  </si>
  <si>
    <t>POR TBL FLM 30X40MG</t>
  </si>
  <si>
    <t>RYTMONORM 150 MG</t>
  </si>
  <si>
    <t>TBL FLM 100X150MG</t>
  </si>
  <si>
    <t>SEPTONEX</t>
  </si>
  <si>
    <t>SPR 1X45ML</t>
  </si>
  <si>
    <t>SIOFOR 500</t>
  </si>
  <si>
    <t>TBL OBD 60X500MG</t>
  </si>
  <si>
    <t>500MG TBL FLM 120 II</t>
  </si>
  <si>
    <t>SIRDALUD 2 MG</t>
  </si>
  <si>
    <t>POR TBL NOB 30X2MG</t>
  </si>
  <si>
    <t>PLV POR 1X10SACKU</t>
  </si>
  <si>
    <t>SORBIFER DURULES</t>
  </si>
  <si>
    <t>POR TBL FLM 100X100MG</t>
  </si>
  <si>
    <t>SPECIES UROLOGICAE PLANTA LEROS</t>
  </si>
  <si>
    <t>SPC 20X1.5GM(SÁČKY)</t>
  </si>
  <si>
    <t>SPERSALLERG</t>
  </si>
  <si>
    <t>OPH GTT SOL 1X10ML</t>
  </si>
  <si>
    <t>Suppositoria Glyc.Sanova Classic 2g</t>
  </si>
  <si>
    <t>SYMBICORT TURBUHALER 200 MIKROGRAMŮ/ 6 MIKROGRAMŮ/</t>
  </si>
  <si>
    <t>INH PLV 1X120DÁV</t>
  </si>
  <si>
    <t>15MG TBL NOB 20</t>
  </si>
  <si>
    <t>TARKA 180/2 MG TBL.</t>
  </si>
  <si>
    <t>POR TBL RET 28</t>
  </si>
  <si>
    <t>Thiamin Generica tbl.30</t>
  </si>
  <si>
    <t>DRG 50X6.5MG</t>
  </si>
  <si>
    <t>INJ 5X1ML/6.5MG</t>
  </si>
  <si>
    <t>TRALGIT GTT.</t>
  </si>
  <si>
    <t>POR GTT SOL 1X10ML</t>
  </si>
  <si>
    <t>TRAMAL KAPKY 100 MG/1 ML</t>
  </si>
  <si>
    <t>TRAMAL RETARD TABLETY 200 MG</t>
  </si>
  <si>
    <t>200MG TBL PRO 30 III</t>
  </si>
  <si>
    <t>TRANSTEC 35 MCG/H</t>
  </si>
  <si>
    <t>DRM EMP TDR 5X20MG</t>
  </si>
  <si>
    <t>TRIPLIXAM 10 MG/2,5 MG/10 MG</t>
  </si>
  <si>
    <t>TRITACE 2,5 MG</t>
  </si>
  <si>
    <t>POR TBL NOB 20X2.5MG</t>
  </si>
  <si>
    <t>TRITACE 5</t>
  </si>
  <si>
    <t>TBL 30X5MG</t>
  </si>
  <si>
    <t>TRUND 500 MG POTAHOVANÉ TABLETY</t>
  </si>
  <si>
    <t>POR TBL FLM 100X500MG</t>
  </si>
  <si>
    <t>UBRETID</t>
  </si>
  <si>
    <t>URSOSAN</t>
  </si>
  <si>
    <t>CPS 50X250MG</t>
  </si>
  <si>
    <t>VEROSPIRON 50MG</t>
  </si>
  <si>
    <t>CPS 30X50MG</t>
  </si>
  <si>
    <t>VITAMIN A BIOFARM 20MG/ML</t>
  </si>
  <si>
    <t>VOLUVEN 10% 500 ML</t>
  </si>
  <si>
    <t>INF. 10X500 ML</t>
  </si>
  <si>
    <t>WARFARIN PMCS 2 MG</t>
  </si>
  <si>
    <t>POR TBL NOB 100X2MG</t>
  </si>
  <si>
    <t>TBL OBD 60X10MG</t>
  </si>
  <si>
    <t>ZOLOFT 50 MG</t>
  </si>
  <si>
    <t>ZOLOFT 50MG</t>
  </si>
  <si>
    <t>TBL OBD 28X50MG</t>
  </si>
  <si>
    <t>POR TBL FLM 20X10MG</t>
  </si>
  <si>
    <t>POR TBL FLM 28X75MG</t>
  </si>
  <si>
    <t>ELOTRACE I.V.</t>
  </si>
  <si>
    <t>INF 10X100ML</t>
  </si>
  <si>
    <t>NUTRIFLEX PERI</t>
  </si>
  <si>
    <t>ENSURE PLUS ADVANCE RTH VANILKOVÁ PŘÍCHUŤ</t>
  </si>
  <si>
    <t>FRESUBIN 2 KCAL DRINK CAPPUCCINO</t>
  </si>
  <si>
    <t>FRESUBIN 2 KCAL DRINK KARAMEL</t>
  </si>
  <si>
    <t>JEVITY PLUS HP</t>
  </si>
  <si>
    <t>NUTILIS POWDER</t>
  </si>
  <si>
    <t>POR PLV 1X300GM</t>
  </si>
  <si>
    <t>Nutricomp glutamine plus HDPE 500 ml plast</t>
  </si>
  <si>
    <t>1x500 ml</t>
  </si>
  <si>
    <t>NUTRICOMP SOUP JEMNÉ KUŘECÍ KARI</t>
  </si>
  <si>
    <t>NUTRICOMP SOUP ZELENINOVÁ POLÉVKA</t>
  </si>
  <si>
    <t>NUTRIDRINK COMPACT S PŘÍCHUTÍ KÁVY</t>
  </si>
  <si>
    <t>NUTRIDRINK COMPACT S PŘÍCHUTÍ LESNÍHO OVOCE</t>
  </si>
  <si>
    <t>NUTRISON ENERGY MULTI FIBRE</t>
  </si>
  <si>
    <t>PROTIFAR</t>
  </si>
  <si>
    <t>POR PLV SOL 1X225GM</t>
  </si>
  <si>
    <t>AMOKSIKLAV 1G</t>
  </si>
  <si>
    <t>TBL OBD 14X1GM</t>
  </si>
  <si>
    <t>AMPICILIN 1,0 BIOTIKA</t>
  </si>
  <si>
    <t>INJ PLV SOL 10X1000MG</t>
  </si>
  <si>
    <t>CIFLOXINAL</t>
  </si>
  <si>
    <t>500MG TBL FLM 10</t>
  </si>
  <si>
    <t>FUROLIN TABLETY</t>
  </si>
  <si>
    <t>KLACID 500</t>
  </si>
  <si>
    <t>POR TBL FLM 14X500MG</t>
  </si>
  <si>
    <t>GTT OPH 5ML 3MG/1ML</t>
  </si>
  <si>
    <t>XORIMAX 250 MG POTAH.TABLETY</t>
  </si>
  <si>
    <t>PORTBLFLM10X250MG</t>
  </si>
  <si>
    <t>DIFLUCAN</t>
  </si>
  <si>
    <t>CPS 1X150MG</t>
  </si>
  <si>
    <t>DIFLUCAN 100 MG</t>
  </si>
  <si>
    <t>POR CPS DUR 28X100MG</t>
  </si>
  <si>
    <t>ALMIRAL</t>
  </si>
  <si>
    <t>INJ 10X3ML/75MG</t>
  </si>
  <si>
    <t>ARDEAOSMOSOL MA 15</t>
  </si>
  <si>
    <t>150G/L INF SOL 10X200ML</t>
  </si>
  <si>
    <t>BENELYTE</t>
  </si>
  <si>
    <t>INF SOL 20X250ML</t>
  </si>
  <si>
    <t>Bridion 100mg/ml inj.10x2ml/200mg</t>
  </si>
  <si>
    <t>DZ OCTENISEPT drm. sol. 250 ml</t>
  </si>
  <si>
    <t>DRM SOL 1X250ML</t>
  </si>
  <si>
    <t>FORVEL 0,4MG/ML</t>
  </si>
  <si>
    <t>INJ/INF SOL 10X1ML</t>
  </si>
  <si>
    <t>INJ 5X10ML/20MG</t>
  </si>
  <si>
    <t>IR SOL.MORPH.CHLOR.0.1%</t>
  </si>
  <si>
    <t>IR 1 ml</t>
  </si>
  <si>
    <t>ISOLYTE</t>
  </si>
  <si>
    <t>ISOLYTE  FFX - VAK</t>
  </si>
  <si>
    <t>INF SOL 10X1000ML Freeflex</t>
  </si>
  <si>
    <t>MARCAINE SPINAL</t>
  </si>
  <si>
    <t>5MG/ML INJ SOL 5X4ML</t>
  </si>
  <si>
    <t>MARCAINE SPINAL O.5% HEAVY-výpadek do 01/20</t>
  </si>
  <si>
    <t>INJ SOL 5X4ML/20MG</t>
  </si>
  <si>
    <t>MIDAZOLAM ACCORD 5 MG/ML - výpadek</t>
  </si>
  <si>
    <t>INJ+INF SOL 10X1MLX5MG/ML</t>
  </si>
  <si>
    <t>MIVACRON 2MG/ML</t>
  </si>
  <si>
    <t xml:space="preserve"> INJ SOL 5X10ML</t>
  </si>
  <si>
    <t>NALBUPHIN ORPHA</t>
  </si>
  <si>
    <t>NALOXONE POLFA</t>
  </si>
  <si>
    <t>INJ 10X1ML/0.4MG</t>
  </si>
  <si>
    <t>NASIVIN 0,05%</t>
  </si>
  <si>
    <t>NAS GTT SOL 10ML</t>
  </si>
  <si>
    <t>NIMBEX</t>
  </si>
  <si>
    <t>INJ SOL 5X10ML/20MG</t>
  </si>
  <si>
    <t>NIMBEX-výpadek</t>
  </si>
  <si>
    <t>INJ SOL 5X2.5ML/5MG</t>
  </si>
  <si>
    <t>ONDANSETRON B. BRAUN 2 MG/ML</t>
  </si>
  <si>
    <t>INJ SOL 20X4ML/8MG LDPE</t>
  </si>
  <si>
    <t>PLASMALYTE ROZTOK S GLUKOZOU 5%</t>
  </si>
  <si>
    <t>INF SOL 20x500 ml</t>
  </si>
  <si>
    <t>PROPOFOL-LIPURO 0,5% (5MG/ML) 5X20ML</t>
  </si>
  <si>
    <t>INJ+INF EML 5X20ML/100MG</t>
  </si>
  <si>
    <t>PROPOFOL-LIPURO 1 % (10MG/ML)</t>
  </si>
  <si>
    <t>INJ+INF EML 10X100ML/1000MG</t>
  </si>
  <si>
    <t>PROPOFOL-LIPURO 1% (10MG/ML) 5X20ML</t>
  </si>
  <si>
    <t xml:space="preserve">INJ+INF EML 5X20ML/200MG </t>
  </si>
  <si>
    <t>RAPIFEN</t>
  </si>
  <si>
    <t>0,5MG/ML INJ SOL 5X2ML</t>
  </si>
  <si>
    <t>REMIFENTANIL B. BRAUN 1 MG</t>
  </si>
  <si>
    <t>INJ+INF PLV CSL 5X1MG</t>
  </si>
  <si>
    <t>SANORIN EMULSIO</t>
  </si>
  <si>
    <t>GTT NAS 10ML 0.1%</t>
  </si>
  <si>
    <t>SANORIN EMULZE</t>
  </si>
  <si>
    <t>1MG/ML NAS GTT EML 1X10ML</t>
  </si>
  <si>
    <t>SEVOFLURANE BAXTER 100 %</t>
  </si>
  <si>
    <t>INH LIQ VAP 1X250ML</t>
  </si>
  <si>
    <t>SEVOFLURANE BAXTER 100%</t>
  </si>
  <si>
    <t>INH LIQ VAP 6X250ML I</t>
  </si>
  <si>
    <t xml:space="preserve">SUFENTANIL TORREX 5 MCG/ML </t>
  </si>
  <si>
    <t>INJ SOL 5X2ML/10RG</t>
  </si>
  <si>
    <t>SUPRANE</t>
  </si>
  <si>
    <t>INH LIQ VAP 6X240ML</t>
  </si>
  <si>
    <t>INH LIQ VAP 1X240ML</t>
  </si>
  <si>
    <t>TRACRIUM 50</t>
  </si>
  <si>
    <t>10MG/ML INJ SOL 5X5ML</t>
  </si>
  <si>
    <t>TRALGIT 50 INJ</t>
  </si>
  <si>
    <t>INJ SOL 5X1ML/50MG</t>
  </si>
  <si>
    <t>VENTOLIN INHALER N</t>
  </si>
  <si>
    <t>INHSUSPSS200X100RG</t>
  </si>
  <si>
    <t>VOLULYTE 6%</t>
  </si>
  <si>
    <t>VOLUVEN  6%</t>
  </si>
  <si>
    <t>INF SOL 20X500MLVAK+P</t>
  </si>
  <si>
    <t>2MG/ML INJ SOL 5X2,5ML</t>
  </si>
  <si>
    <t>ROPIVACAINE BIOQ</t>
  </si>
  <si>
    <t>2MG/ML INF SOL APS 1X250ML</t>
  </si>
  <si>
    <t>ROPIVACAINE BIOQ 2MG/ML INF SOL</t>
  </si>
  <si>
    <t xml:space="preserve"> APS 1X250ML+KATETR II</t>
  </si>
  <si>
    <t>INTRALIPID 20 %</t>
  </si>
  <si>
    <t>INF 10X100ML-VAK</t>
  </si>
  <si>
    <t>ISOKET SPRAY</t>
  </si>
  <si>
    <t>SPR 1X12.4GM(=15ML)</t>
  </si>
  <si>
    <t>CHLORID SODNÝ 0,9% BRAUN</t>
  </si>
  <si>
    <t>INF SOL 20X100MLPELAH</t>
  </si>
  <si>
    <t>INF SOL 10X250MLPELAH</t>
  </si>
  <si>
    <t>NASIVIN 0,01%</t>
  </si>
  <si>
    <t>NAS GTT SOL 1X5ML</t>
  </si>
  <si>
    <t>NUROFEN ČÍPKY PRO DĚTI 125 MG</t>
  </si>
  <si>
    <t>RCT SUP 10X125MG</t>
  </si>
  <si>
    <t>NUROFEN PRO DĚTI ČÍPKY 60 MG</t>
  </si>
  <si>
    <t>RCT SUP 10X60MG</t>
  </si>
  <si>
    <t>PARALEN 100</t>
  </si>
  <si>
    <t>100MG SUP 5</t>
  </si>
  <si>
    <t xml:space="preserve">SEVORANE 100% </t>
  </si>
  <si>
    <t>INH SOL 1X250ML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</si>
  <si>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</si>
  <si>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</si>
  <si>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</si>
  <si>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</si>
  <si>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</si>
  <si>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</si>
  <si>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0732 - KARIM: NIP, DIOP</t>
  </si>
  <si>
    <t>A02BA02 - RANITIDIN</t>
  </si>
  <si>
    <t>A02BC02 - PANTOPRAZOL</t>
  </si>
  <si>
    <t>A04AA01 - ONDANSETRON</t>
  </si>
  <si>
    <t>A10BA02 - METFORMIN</t>
  </si>
  <si>
    <t>B01AA03 - WARFARIN</t>
  </si>
  <si>
    <t>B01AB06 - NADROPARIN</t>
  </si>
  <si>
    <t>B01AC04 - KLOPIDOGREL</t>
  </si>
  <si>
    <t>C01BC03 - PROPAFENON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</si>
  <si>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</si>
  <si>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</si>
  <si>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</si>
  <si>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</si>
  <si>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</si>
  <si>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</si>
  <si>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C07AB07 - BISOPROLOL</t>
  </si>
  <si>
    <t>C08CA01 - AMLODIPIN</t>
  </si>
  <si>
    <t>C08DA01 - VERAPAMIL</t>
  </si>
  <si>
    <t>C09AA04 - PERINDOPRIL</t>
  </si>
  <si>
    <t>C09AA05 - RAMIPRIL</t>
  </si>
  <si>
    <t>C10AA05 - ATORVASTATIN</t>
  </si>
  <si>
    <t>C10AA07 - ROSUVASTATIN</t>
  </si>
  <si>
    <t>C10AX09 - EZETIMIB</t>
  </si>
  <si>
    <t>C10BX03 - ATORVASTATIN A AMLODIPIN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</si>
  <si>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</si>
  <si>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</si>
  <si>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</si>
  <si>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</si>
  <si>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</si>
  <si>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</si>
  <si>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</si>
  <si>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</si>
  <si>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</si>
  <si>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</si>
  <si>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</si>
  <si>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</si>
  <si>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</si>
  <si>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</si>
  <si>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</si>
  <si>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J02AX06 - ANIDULAFUNGIN</t>
  </si>
  <si>
    <t>J05AB06 - GANCIKLOVIR</t>
  </si>
  <si>
    <t>M01AC06 - MELOXIKAM</t>
  </si>
  <si>
    <t>M03AC09 - ROKURONIUM-BROMID</t>
  </si>
  <si>
    <t>M03AC11 - CISATRAKURIUM</t>
  </si>
  <si>
    <t>N01AB08 - SEVOFLURAN</t>
  </si>
  <si>
    <t>N01AX10 - PROPOFOL</t>
  </si>
  <si>
    <t>N01BB10 - LEVOBUPIVAKAIN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</si>
  <si>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</si>
  <si>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</si>
  <si>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</si>
  <si>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</si>
  <si>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</si>
  <si>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</si>
  <si>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</si>
  <si>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</si>
  <si>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N04BB01 - AMANTADIN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</si>
  <si>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</si>
  <si>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</si>
  <si>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</si>
  <si>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</si>
  <si>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</si>
  <si>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</si>
  <si>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</si>
  <si>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</si>
  <si>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</si>
  <si>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</si>
  <si>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</si>
  <si>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</si>
  <si>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</si>
  <si>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</si>
  <si>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R03AC02 - SALBUTAMOL</t>
  </si>
  <si>
    <t>R03DC03 - MONTELUKAST</t>
  </si>
  <si>
    <t>R05CB06 - AMBROXOL</t>
  </si>
  <si>
    <t>R06AE07 - CETIRIZIN</t>
  </si>
  <si>
    <t>R03AK07 - FORMOTEROL A BUDESONID</t>
  </si>
  <si>
    <t>C09BX01 - PERINDOPRIL, AMLODIPIN A INDAPAMID</t>
  </si>
  <si>
    <t>A03FA07 - ITOPRIDUM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</si>
  <si>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</si>
  <si>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</si>
  <si>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</si>
  <si>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</si>
  <si>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</si>
  <si>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</si>
  <si>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H02AB04</t>
  </si>
  <si>
    <t>90044</t>
  </si>
  <si>
    <t>40MG/ML INJ SUS 1X1ML</t>
  </si>
  <si>
    <t>9709</t>
  </si>
  <si>
    <t>40MG/ML INJ PSO LQF 40MG+1ML</t>
  </si>
  <si>
    <t>N02BB02</t>
  </si>
  <si>
    <t>7981</t>
  </si>
  <si>
    <t>500MG/ML INJ SOL 10X2ML</t>
  </si>
  <si>
    <t>N05CD08</t>
  </si>
  <si>
    <t>127736</t>
  </si>
  <si>
    <t>MIDAZOLAM ACCORD</t>
  </si>
  <si>
    <t>1MG/ML INJ/INF SOL 10X5ML</t>
  </si>
  <si>
    <t>A02BA02</t>
  </si>
  <si>
    <t>91280</t>
  </si>
  <si>
    <t>150MG TBL FLM 30</t>
  </si>
  <si>
    <t>A02BC02</t>
  </si>
  <si>
    <t>214427</t>
  </si>
  <si>
    <t>40MG INJ PLV SOL 1</t>
  </si>
  <si>
    <t>214433</t>
  </si>
  <si>
    <t>CONTROLOC</t>
  </si>
  <si>
    <t>20MG TBL ENT 28 I</t>
  </si>
  <si>
    <t>214525</t>
  </si>
  <si>
    <t>40MG TBL ENT 28 I</t>
  </si>
  <si>
    <t>A03FA07</t>
  </si>
  <si>
    <t>166759</t>
  </si>
  <si>
    <t>KINITO</t>
  </si>
  <si>
    <t>50MG TBL FLM 40(4X10)</t>
  </si>
  <si>
    <t>A04AA01</t>
  </si>
  <si>
    <t>11635</t>
  </si>
  <si>
    <t>ONDANSETRON SANDOZ</t>
  </si>
  <si>
    <t>8MG TBL FLM 10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</si>
  <si>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</si>
  <si>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</si>
  <si>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</si>
  <si>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</si>
  <si>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</si>
  <si>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</si>
  <si>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</si>
  <si>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</si>
  <si>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</si>
  <si>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</si>
  <si>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</si>
  <si>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</si>
  <si>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</si>
  <si>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</si>
  <si>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</si>
  <si>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</si>
  <si>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</si>
  <si>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</si>
  <si>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C02CA04</t>
  </si>
  <si>
    <t>107794</t>
  </si>
  <si>
    <t>ZOXON</t>
  </si>
  <si>
    <t>4MG TBL NOB 90</t>
  </si>
  <si>
    <t>C03CA01</t>
  </si>
  <si>
    <t>214036</t>
  </si>
  <si>
    <t>56805</t>
  </si>
  <si>
    <t>40MG TBL NOB 100</t>
  </si>
  <si>
    <t>C05BA01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</si>
  <si>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</si>
  <si>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</si>
  <si>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</si>
  <si>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</si>
  <si>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</si>
  <si>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</si>
  <si>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</si>
  <si>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</si>
  <si>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231703</t>
  </si>
  <si>
    <t>83974</t>
  </si>
  <si>
    <t>C07AB07</t>
  </si>
  <si>
    <t>158692</t>
  </si>
  <si>
    <t>BISOPROLOL MYLAN</t>
  </si>
  <si>
    <t>5MG TBL FLM 30</t>
  </si>
  <si>
    <t>C08DA01</t>
  </si>
  <si>
    <t>215966</t>
  </si>
  <si>
    <t>ISOPTIN</t>
  </si>
  <si>
    <t>40MG TBL FLM 50</t>
  </si>
  <si>
    <t>C09AA04</t>
  </si>
  <si>
    <t>101205</t>
  </si>
  <si>
    <t>C10AA05</t>
  </si>
  <si>
    <t>50316</t>
  </si>
  <si>
    <t>TULIP</t>
  </si>
  <si>
    <t>20MG TBL FLM 30X1</t>
  </si>
  <si>
    <t>C10AA07</t>
  </si>
  <si>
    <t>145551</t>
  </si>
  <si>
    <t>ROSUMOP</t>
  </si>
  <si>
    <t>C10AX09</t>
  </si>
  <si>
    <t>188415</t>
  </si>
  <si>
    <t>C10BX03</t>
  </si>
  <si>
    <t>30543</t>
  </si>
  <si>
    <t>CADUET</t>
  </si>
  <si>
    <t>5MG/10MG TBL FLM 30</t>
  </si>
  <si>
    <t>94882</t>
  </si>
  <si>
    <t>62,5MG/ML INJ PSO LQF 250MG+4ML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</si>
  <si>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</si>
  <si>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</si>
  <si>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</si>
  <si>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</si>
  <si>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</si>
  <si>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</si>
  <si>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</si>
  <si>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</si>
  <si>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147466</t>
  </si>
  <si>
    <t>EUTHYROX</t>
  </si>
  <si>
    <t>137MCG TBL NOB 100 II</t>
  </si>
  <si>
    <t>169714</t>
  </si>
  <si>
    <t>LETROX</t>
  </si>
  <si>
    <t>125MCG TBL NOB 100</t>
  </si>
  <si>
    <t>172044</t>
  </si>
  <si>
    <t>150MCG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</si>
  <si>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</si>
  <si>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</si>
  <si>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</si>
  <si>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</si>
  <si>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</si>
  <si>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</si>
  <si>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</si>
  <si>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</si>
  <si>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</si>
  <si>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</si>
  <si>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</si>
  <si>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</si>
  <si>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</si>
  <si>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</si>
  <si>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</si>
  <si>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</si>
  <si>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</si>
  <si>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</si>
  <si>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</si>
  <si>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</si>
  <si>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</si>
  <si>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</si>
  <si>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</si>
  <si>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</si>
  <si>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</si>
  <si>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</si>
  <si>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</si>
  <si>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183817</t>
  </si>
  <si>
    <t>ARCHIFAR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</si>
  <si>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</si>
  <si>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</si>
  <si>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</si>
  <si>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</si>
  <si>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</si>
  <si>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</si>
  <si>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</si>
  <si>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</si>
  <si>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</si>
  <si>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</si>
  <si>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</si>
  <si>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</si>
  <si>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</si>
  <si>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</si>
  <si>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</si>
  <si>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</si>
  <si>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</si>
  <si>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</si>
  <si>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</si>
  <si>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</si>
  <si>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</si>
  <si>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</si>
  <si>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</si>
  <si>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</si>
  <si>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</si>
  <si>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</si>
  <si>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</si>
  <si>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</si>
  <si>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</si>
  <si>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</si>
  <si>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</si>
  <si>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</si>
  <si>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</si>
  <si>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</si>
  <si>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</si>
  <si>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</si>
  <si>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</si>
  <si>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</si>
  <si>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</si>
  <si>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189220</t>
  </si>
  <si>
    <t>VORIKONAZOL SANDOZ</t>
  </si>
  <si>
    <t>200MG TBL FLM 14</t>
  </si>
  <si>
    <t>205772</t>
  </si>
  <si>
    <t>207309</t>
  </si>
  <si>
    <t>J02AX06</t>
  </si>
  <si>
    <t>149384</t>
  </si>
  <si>
    <t>ECALTA</t>
  </si>
  <si>
    <t>100MG INF PLV CSL 1</t>
  </si>
  <si>
    <t>J05AB06</t>
  </si>
  <si>
    <t>16547</t>
  </si>
  <si>
    <t>CYMEVENE</t>
  </si>
  <si>
    <t>500MG INF PLV CSL 1</t>
  </si>
  <si>
    <t>M03AC09</t>
  </si>
  <si>
    <t>124418</t>
  </si>
  <si>
    <t>ROCURONIUM B. BRAUN</t>
  </si>
  <si>
    <t>10MG/ML INJ/INF SOL 10X5ML</t>
  </si>
  <si>
    <t>N01AH03</t>
  </si>
  <si>
    <t>21088</t>
  </si>
  <si>
    <t>SUFENTANIL TORREX</t>
  </si>
  <si>
    <t>50MCG/ML INJ SOL 5X5ML</t>
  </si>
  <si>
    <t>30779</t>
  </si>
  <si>
    <t>5MCG/ML INJ SOL 5X10ML</t>
  </si>
  <si>
    <t>N01AX10</t>
  </si>
  <si>
    <t>18167</t>
  </si>
  <si>
    <t>10MG/ML INJ/INF EML 5X20ML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</si>
  <si>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</si>
  <si>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</si>
  <si>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</si>
  <si>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</si>
  <si>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</si>
  <si>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</si>
  <si>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N02AB03</t>
  </si>
  <si>
    <t>59448</t>
  </si>
  <si>
    <t>DUROGESIC</t>
  </si>
  <si>
    <t>25MCG/H TDR EMP 5X4,2MG</t>
  </si>
  <si>
    <t>55823</t>
  </si>
  <si>
    <t>N02BE01</t>
  </si>
  <si>
    <t>157875</t>
  </si>
  <si>
    <t>PARACETAMOL KABI</t>
  </si>
  <si>
    <t>10MG/ML INF SOL 10X100ML</t>
  </si>
  <si>
    <t>N03AG01</t>
  </si>
  <si>
    <t>151050</t>
  </si>
  <si>
    <t>400MG/4ML INJ PSO LQF 4X(1+1X4ML)</t>
  </si>
  <si>
    <t>44997</t>
  </si>
  <si>
    <t>DEPAKINE CHRONO 500 MG SÉCABLE</t>
  </si>
  <si>
    <t>500MG TBL RET 100</t>
  </si>
  <si>
    <t>92587</t>
  </si>
  <si>
    <t>500MG TBL RET 30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</si>
  <si>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</si>
  <si>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</si>
  <si>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</si>
  <si>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</si>
  <si>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</si>
  <si>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</si>
  <si>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</si>
  <si>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210570</t>
  </si>
  <si>
    <t>N05AH03</t>
  </si>
  <si>
    <t>500752</t>
  </si>
  <si>
    <t>OLANZAPIN MYLAN</t>
  </si>
  <si>
    <t>5MG TBL FLM 28</t>
  </si>
  <si>
    <t>500764</t>
  </si>
  <si>
    <t>10MG TBL FLM 28</t>
  </si>
  <si>
    <t>N05AH04</t>
  </si>
  <si>
    <t>142866</t>
  </si>
  <si>
    <t>QUETIAPINE POLPHARMA</t>
  </si>
  <si>
    <t>100MG TBL FLM 6X10</t>
  </si>
  <si>
    <t>142870</t>
  </si>
  <si>
    <t>200MG TBL FLM 6X10</t>
  </si>
  <si>
    <t>N05AL01</t>
  </si>
  <si>
    <t>11468</t>
  </si>
  <si>
    <t>PROSULPIN</t>
  </si>
  <si>
    <t>50MG TBL NOB 60</t>
  </si>
  <si>
    <t>N05AL05</t>
  </si>
  <si>
    <t>58172</t>
  </si>
  <si>
    <t>SOLIAN</t>
  </si>
  <si>
    <t>N05BA12</t>
  </si>
  <si>
    <t>6618</t>
  </si>
  <si>
    <t>NEUROL</t>
  </si>
  <si>
    <t>0,5MG TBL NOB 30</t>
  </si>
  <si>
    <t>91788</t>
  </si>
  <si>
    <t>0,25MG TBL NOB 30</t>
  </si>
  <si>
    <t>127738</t>
  </si>
  <si>
    <t>5MG/ML INJ/INF SOL 10X3ML</t>
  </si>
  <si>
    <t>184095</t>
  </si>
  <si>
    <t>5MG/ML INJ/INF SOL 10X10ML</t>
  </si>
  <si>
    <t>N05CF02</t>
  </si>
  <si>
    <t>146899</t>
  </si>
  <si>
    <t>10MG TBL FLM 50</t>
  </si>
  <si>
    <t>N06AB05</t>
  </si>
  <si>
    <t>107847</t>
  </si>
  <si>
    <t>N06AB06</t>
  </si>
  <si>
    <t>195941</t>
  </si>
  <si>
    <t>SERTRALIN APOTEX</t>
  </si>
  <si>
    <t>50MG TBL FLM 100</t>
  </si>
  <si>
    <t>53951</t>
  </si>
  <si>
    <t>ZOLOFT</t>
  </si>
  <si>
    <t>100MG TBL FLM 28</t>
  </si>
  <si>
    <t>N06AB10</t>
  </si>
  <si>
    <t>134505</t>
  </si>
  <si>
    <t>ELICEA</t>
  </si>
  <si>
    <t>10MG TBL FLM 56</t>
  </si>
  <si>
    <t>134508</t>
  </si>
  <si>
    <t>10MG TBL FLM 98</t>
  </si>
  <si>
    <t>N06AX11</t>
  </si>
  <si>
    <t>162528</t>
  </si>
  <si>
    <t>N06AX16</t>
  </si>
  <si>
    <t>230405</t>
  </si>
  <si>
    <t>R03AC02</t>
  </si>
  <si>
    <t>58380</t>
  </si>
  <si>
    <t>VENTOLIN</t>
  </si>
  <si>
    <t>5MG/ML INH SOL 1X20ML</t>
  </si>
  <si>
    <t>R06AE07</t>
  </si>
  <si>
    <t>66030</t>
  </si>
  <si>
    <t>99600</t>
  </si>
  <si>
    <t>10MG TBL FLM 90</t>
  </si>
  <si>
    <t>V06XX</t>
  </si>
  <si>
    <t>33339</t>
  </si>
  <si>
    <t>33340</t>
  </si>
  <si>
    <t>33422</t>
  </si>
  <si>
    <t>NUTRISON ADVANCED DIASON LOW ENERGY</t>
  </si>
  <si>
    <t>33423</t>
  </si>
  <si>
    <t>33424</t>
  </si>
  <si>
    <t>33530</t>
  </si>
  <si>
    <t>33739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</si>
  <si>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</si>
  <si>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</si>
  <si>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</si>
  <si>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</si>
  <si>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</si>
  <si>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</si>
  <si>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</si>
  <si>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</si>
  <si>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</si>
  <si>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33851</t>
  </si>
  <si>
    <t>33855</t>
  </si>
  <si>
    <t>NUTRIDRINK BALÍČEK 5 + 1</t>
  </si>
  <si>
    <t>33858</t>
  </si>
  <si>
    <t>33859</t>
  </si>
  <si>
    <t>33863</t>
  </si>
  <si>
    <t>33870</t>
  </si>
  <si>
    <t>33871</t>
  </si>
  <si>
    <t>33898</t>
  </si>
  <si>
    <t>214526</t>
  </si>
  <si>
    <t>40MG TBL ENT 100 I</t>
  </si>
  <si>
    <t>A10BA02</t>
  </si>
  <si>
    <t>208203</t>
  </si>
  <si>
    <t>SIOFOR</t>
  </si>
  <si>
    <t>208204</t>
  </si>
  <si>
    <t>500MG TBL FLM 60 II</t>
  </si>
  <si>
    <t>B01AA03</t>
  </si>
  <si>
    <t>192340</t>
  </si>
  <si>
    <t>WARFARIN PMCS</t>
  </si>
  <si>
    <t>2MG TBL NOB 100 I</t>
  </si>
  <si>
    <t>149480</t>
  </si>
  <si>
    <t>75MG TBL FLM 28</t>
  </si>
  <si>
    <t>C01BC03</t>
  </si>
  <si>
    <t>215906</t>
  </si>
  <si>
    <t>RYTMONORM</t>
  </si>
  <si>
    <t>150MG TBL FLM 100</t>
  </si>
  <si>
    <t>C02AC05</t>
  </si>
  <si>
    <t>16932</t>
  </si>
  <si>
    <t>MOXOSTAD</t>
  </si>
  <si>
    <t>0,4MG TBL FLM 30</t>
  </si>
  <si>
    <t>56804</t>
  </si>
  <si>
    <t>40MG TBL NOB 50</t>
  </si>
  <si>
    <t>56811</t>
  </si>
  <si>
    <t>250MG TBL NOB 50</t>
  </si>
  <si>
    <t>231689</t>
  </si>
  <si>
    <t>231691</t>
  </si>
  <si>
    <t>100MG TBL PRO 30</t>
  </si>
  <si>
    <t>231696</t>
  </si>
  <si>
    <t>231697</t>
  </si>
  <si>
    <t>231701</t>
  </si>
  <si>
    <t>231702</t>
  </si>
  <si>
    <t>58041</t>
  </si>
  <si>
    <t>200MG TBL PRO 30</t>
  </si>
  <si>
    <t>C08CA01</t>
  </si>
  <si>
    <t>15379</t>
  </si>
  <si>
    <t>AGEN</t>
  </si>
  <si>
    <t>10MG TBL NOB 90</t>
  </si>
  <si>
    <t>2954</t>
  </si>
  <si>
    <t>10MG TBL NOB 30</t>
  </si>
  <si>
    <t>101211</t>
  </si>
  <si>
    <t>5MG TBL FLM 90(3X30)</t>
  </si>
  <si>
    <t>101227</t>
  </si>
  <si>
    <t>C09AA05</t>
  </si>
  <si>
    <t>56976</t>
  </si>
  <si>
    <t>TRITACE</t>
  </si>
  <si>
    <t>2,5MG TBL NOB 20</t>
  </si>
  <si>
    <t>56981</t>
  </si>
  <si>
    <t>5MG TBL NOB 30</t>
  </si>
  <si>
    <t>C09BX01</t>
  </si>
  <si>
    <t>190973</t>
  </si>
  <si>
    <t>TRIPLIXAM</t>
  </si>
  <si>
    <t>10MG/2,5MG/10MG TBL FLM 30</t>
  </si>
  <si>
    <t>145583</t>
  </si>
  <si>
    <t>40MG TBL FLM 30</t>
  </si>
  <si>
    <t>147454</t>
  </si>
  <si>
    <t>88MCG TBL NOB 100 II</t>
  </si>
  <si>
    <t>5951</t>
  </si>
  <si>
    <t>875MG/125MG TBL FLM 14</t>
  </si>
  <si>
    <t>J01DC02</t>
  </si>
  <si>
    <t>18523</t>
  </si>
  <si>
    <t>XORIMAX</t>
  </si>
  <si>
    <t>250MG TBL FLM 10</t>
  </si>
  <si>
    <t>64941</t>
  </si>
  <si>
    <t>150MG CPS DUR 1 I</t>
  </si>
  <si>
    <t>64942</t>
  </si>
  <si>
    <t>100MG CPS DUR 28 I</t>
  </si>
  <si>
    <t>M01AC06</t>
  </si>
  <si>
    <t>112561</t>
  </si>
  <si>
    <t>RECOXA</t>
  </si>
  <si>
    <t>15MG TBL NOB 30</t>
  </si>
  <si>
    <t>18172</t>
  </si>
  <si>
    <t>10MG/ML INJ/INF EML 10X50ML</t>
  </si>
  <si>
    <t>122593</t>
  </si>
  <si>
    <t>FENTALIS</t>
  </si>
  <si>
    <t>25MCG/H TDR EMP 5</t>
  </si>
  <si>
    <t>122600</t>
  </si>
  <si>
    <t>50MCG/H TDR EMP 5</t>
  </si>
  <si>
    <t>N02AE01</t>
  </si>
  <si>
    <t>42755</t>
  </si>
  <si>
    <t>TRANSTEC</t>
  </si>
  <si>
    <t>35MCG/H TDR EMP 5</t>
  </si>
  <si>
    <t>205931</t>
  </si>
  <si>
    <t>METAMIZOL STADA</t>
  </si>
  <si>
    <t>55824</t>
  </si>
  <si>
    <t>500MG/ML INJ SOL 5X5ML</t>
  </si>
  <si>
    <t>157871</t>
  </si>
  <si>
    <t>10MG/ML INF SOL 10X50ML</t>
  </si>
  <si>
    <t>92034</t>
  </si>
  <si>
    <t>DEPAKINE CHRONO 300 MG SÉCABLE</t>
  </si>
  <si>
    <t>300MG TBL RET 100</t>
  </si>
  <si>
    <t>84400</t>
  </si>
  <si>
    <t>300MG CPS DUR 100</t>
  </si>
  <si>
    <t>N03AX14</t>
  </si>
  <si>
    <t>174700</t>
  </si>
  <si>
    <t>TRUND</t>
  </si>
  <si>
    <t>500MG TBL FLM 100</t>
  </si>
  <si>
    <t>N04BB01</t>
  </si>
  <si>
    <t>30073</t>
  </si>
  <si>
    <t>100MG TBL FLM 90</t>
  </si>
  <si>
    <t>142865</t>
  </si>
  <si>
    <t>25MG TBL FLM 3X10</t>
  </si>
  <si>
    <t>N05AX08</t>
  </si>
  <si>
    <t>197227</t>
  </si>
  <si>
    <t>RISPERIDON FARMAX</t>
  </si>
  <si>
    <t>1MG TBL FLM 60</t>
  </si>
  <si>
    <t>197231</t>
  </si>
  <si>
    <t>2MG TBL FLM 60</t>
  </si>
  <si>
    <t>233360</t>
  </si>
  <si>
    <t>10MG TBL FLM 20</t>
  </si>
  <si>
    <t>146917</t>
  </si>
  <si>
    <t>53950</t>
  </si>
  <si>
    <t>50MG TBL FLM 28</t>
  </si>
  <si>
    <t>134502</t>
  </si>
  <si>
    <t>146071</t>
  </si>
  <si>
    <t>MIRTAZAPIN MYLAN</t>
  </si>
  <si>
    <t>30MG POR TBL DIS 30</t>
  </si>
  <si>
    <t>N06BX18</t>
  </si>
  <si>
    <t>4063</t>
  </si>
  <si>
    <t>5MG TBL NOB 50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</si>
  <si>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</si>
  <si>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</si>
  <si>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</si>
  <si>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</si>
  <si>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</si>
  <si>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</si>
  <si>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</si>
  <si>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R05CB06</t>
  </si>
  <si>
    <t>223148</t>
  </si>
  <si>
    <t>5496</t>
  </si>
  <si>
    <t>10MG TBL FLM 60</t>
  </si>
  <si>
    <t>217005</t>
  </si>
  <si>
    <t>217006</t>
  </si>
  <si>
    <t>217112</t>
  </si>
  <si>
    <t>POR PLV 1X300G</t>
  </si>
  <si>
    <t>33220</t>
  </si>
  <si>
    <t>POR SOL 1X225G</t>
  </si>
  <si>
    <t>33421</t>
  </si>
  <si>
    <t>33865</t>
  </si>
  <si>
    <t>187607</t>
  </si>
  <si>
    <t>ONDANSETRON B. BRAUN</t>
  </si>
  <si>
    <t>2MG/ML INJ SOL 20X4ML II</t>
  </si>
  <si>
    <t>M03AC11</t>
  </si>
  <si>
    <t>40361</t>
  </si>
  <si>
    <t>N01AB08</t>
  </si>
  <si>
    <t>160320</t>
  </si>
  <si>
    <t>SEVOFLURANE BAXTER</t>
  </si>
  <si>
    <t>100% INH LIQ VAP 6X250ML I</t>
  </si>
  <si>
    <t>162444</t>
  </si>
  <si>
    <t>5MCG/ML INJ SOL 5X2ML</t>
  </si>
  <si>
    <t>129023</t>
  </si>
  <si>
    <t>129027</t>
  </si>
  <si>
    <t>127737</t>
  </si>
  <si>
    <t>5MG/ML INJ/INF SOL 10X1ML</t>
  </si>
  <si>
    <t>31934</t>
  </si>
  <si>
    <t>100MCG/DÁV INH SUS PSS 200DÁV</t>
  </si>
  <si>
    <t>200240</t>
  </si>
  <si>
    <t>SEVORANE</t>
  </si>
  <si>
    <t>100% INH SOL 1X250ML I</t>
  </si>
  <si>
    <t>Přehled plnění pozitivního listu - spotřeba léčivých přípravků - orientační přehled</t>
  </si>
  <si>
    <t>07 - KARIM: Klinika anesteziologie,resuscit. a int.med.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</si>
  <si>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</si>
  <si>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</si>
  <si>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</si>
  <si>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</si>
  <si>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</si>
  <si>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</si>
  <si>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</si>
  <si>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</si>
  <si>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</si>
  <si>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</si>
  <si>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</si>
  <si>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</si>
  <si>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</si>
  <si>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Bertová Barbora</t>
  </si>
  <si>
    <t>Buvaličová Lenka</t>
  </si>
  <si>
    <t>Dostálová Kateřina</t>
  </si>
  <si>
    <t>Doubravská Lenka</t>
  </si>
  <si>
    <t>Dvořáková Jitka</t>
  </si>
  <si>
    <t>Frančáková Jana</t>
  </si>
  <si>
    <t>Fritscherová Šárka</t>
  </si>
  <si>
    <t>Fritschová Eva</t>
  </si>
  <si>
    <t>Gabrhelík Tomáš</t>
  </si>
  <si>
    <t>Görcs Roland</t>
  </si>
  <si>
    <t>Hložková Jarmila</t>
  </si>
  <si>
    <t>Hrnčiříková Pavla</t>
  </si>
  <si>
    <t>Hrnčířová Michaela</t>
  </si>
  <si>
    <t>Kirchnerová Martina</t>
  </si>
  <si>
    <t>Klementová Olga</t>
  </si>
  <si>
    <t>Koutná Jiřina</t>
  </si>
  <si>
    <t>Král Michal</t>
  </si>
  <si>
    <t>Krch David</t>
  </si>
  <si>
    <t>Matlochová Judit</t>
  </si>
  <si>
    <t>Michlová Markéta</t>
  </si>
  <si>
    <t>Minarik Pavel</t>
  </si>
  <si>
    <t>Mrozek Zdeněk</t>
  </si>
  <si>
    <t>Papaj Jakub</t>
  </si>
  <si>
    <t>Peter Martin</t>
  </si>
  <si>
    <t>Petrová Zbyňka</t>
  </si>
  <si>
    <t>Pieran Marek</t>
  </si>
  <si>
    <t>Rešková Ivana</t>
  </si>
  <si>
    <t>Sedlák Ctirad</t>
  </si>
  <si>
    <t>Skácel Monika</t>
  </si>
  <si>
    <t>Staněk Václav</t>
  </si>
  <si>
    <t>Šiška Daniel</t>
  </si>
  <si>
    <t>Špaňhelová Hana</t>
  </si>
  <si>
    <t>Švec Martin</t>
  </si>
  <si>
    <t>Uher Radek</t>
  </si>
  <si>
    <t>Uvízl Radovan</t>
  </si>
  <si>
    <t>Vlček Jiří</t>
  </si>
  <si>
    <t>Vogl Miroslav</t>
  </si>
  <si>
    <t>Vychodilová Ivana</t>
  </si>
  <si>
    <t>Zelená Barbora</t>
  </si>
  <si>
    <t>LEVOCETIRIZIN</t>
  </si>
  <si>
    <t>124346</t>
  </si>
  <si>
    <t>CEZERA</t>
  </si>
  <si>
    <t>5MG TBL FLM 90 I</t>
  </si>
  <si>
    <t>OMEPRAZOL</t>
  </si>
  <si>
    <t>122114</t>
  </si>
  <si>
    <t>APO-OME 20</t>
  </si>
  <si>
    <t>20MG CPS ETD 100</t>
  </si>
  <si>
    <t>SALMETEROL</t>
  </si>
  <si>
    <t>1658</t>
  </si>
  <si>
    <t>SEREVENT DISKUS</t>
  </si>
  <si>
    <t>50MCG/DÁV INH PLV DOS 60DÁV</t>
  </si>
  <si>
    <t>SULFAMETHOXAZOL A TRIMETHOPRIM</t>
  </si>
  <si>
    <t>203954</t>
  </si>
  <si>
    <t>BISEPTOL</t>
  </si>
  <si>
    <t>400MG/80MG TBL NOB 28</t>
  </si>
  <si>
    <t>TOBRAMYCIN</t>
  </si>
  <si>
    <t>86264</t>
  </si>
  <si>
    <t>3MG/ML OPH GTT SOL 1X5ML</t>
  </si>
  <si>
    <t>93207</t>
  </si>
  <si>
    <t>BAKLOFEN</t>
  </si>
  <si>
    <t>40274</t>
  </si>
  <si>
    <t>BACLOFEN-POLPHARMA</t>
  </si>
  <si>
    <t>10MG TBL NOB 50</t>
  </si>
  <si>
    <t>BISOPROLOL</t>
  </si>
  <si>
    <t>218835</t>
  </si>
  <si>
    <t>CONCOR 5</t>
  </si>
  <si>
    <t>5MG TBL FLM 100</t>
  </si>
  <si>
    <t>CEFUROXIM</t>
  </si>
  <si>
    <t>DIOSMIN, KOMBINACE</t>
  </si>
  <si>
    <t>225549</t>
  </si>
  <si>
    <t>DETRALEX</t>
  </si>
  <si>
    <t>500MG TBL FLM 180(2X90)</t>
  </si>
  <si>
    <t>KLOMIFEN</t>
  </si>
  <si>
    <t>40455</t>
  </si>
  <si>
    <t>CLOSTILBEGYT</t>
  </si>
  <si>
    <t>50MG TBL NOB 10</t>
  </si>
  <si>
    <t>KYSELINA LISTOVÁ</t>
  </si>
  <si>
    <t>76064</t>
  </si>
  <si>
    <t>ACIDUM FOLICUM LÉČIVA</t>
  </si>
  <si>
    <t>10MG TBL OBD 30</t>
  </si>
  <si>
    <t>NORETHISTERON</t>
  </si>
  <si>
    <t>216963</t>
  </si>
  <si>
    <t>NORETHISTERON ZENTIVA</t>
  </si>
  <si>
    <t>5MG TBL NOB 45</t>
  </si>
  <si>
    <t>PERINDOPRIL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</si>
  <si>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</si>
  <si>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</si>
  <si>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</si>
  <si>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</si>
  <si>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</si>
  <si>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</si>
  <si>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PITOFENON A ANALGETIKA</t>
  </si>
  <si>
    <t>176954</t>
  </si>
  <si>
    <t>500MG/ML+5MG/ML POR GTT SOL 1X50ML</t>
  </si>
  <si>
    <t>RABEPRAZOL</t>
  </si>
  <si>
    <t>141960</t>
  </si>
  <si>
    <t>RAPOXOL</t>
  </si>
  <si>
    <t>20MG TBL ENT 100</t>
  </si>
  <si>
    <t>SILDENAFIL</t>
  </si>
  <si>
    <t>26914</t>
  </si>
  <si>
    <t>VIAGRA</t>
  </si>
  <si>
    <t>100MG TBL FLM 12 I</t>
  </si>
  <si>
    <t>ZOLPIDEM</t>
  </si>
  <si>
    <t>221061</t>
  </si>
  <si>
    <t>STILNOX</t>
  </si>
  <si>
    <t>TAMSULOSIN A SOLIFENACIN</t>
  </si>
  <si>
    <t>197787</t>
  </si>
  <si>
    <t>URIZIA</t>
  </si>
  <si>
    <t>6MG/0,4MG TBL RET 100</t>
  </si>
  <si>
    <t>MULTIENZYMOVÉ PŘÍPRAVKY (LIPASA, PROTEASA APOD.)</t>
  </si>
  <si>
    <t>215172</t>
  </si>
  <si>
    <t>HOŘČÍK (KOMBINACE RŮZNÝCH SOLÍ)</t>
  </si>
  <si>
    <t>215978</t>
  </si>
  <si>
    <t>47727</t>
  </si>
  <si>
    <t>ZINNAT</t>
  </si>
  <si>
    <t>CITALOPRAM</t>
  </si>
  <si>
    <t>132523</t>
  </si>
  <si>
    <t>DEXAMETHASON</t>
  </si>
  <si>
    <t>84700</t>
  </si>
  <si>
    <t>0,2MG/G+5MG/G+479,8MG/G AUR GTT SOL 1X5ML</t>
  </si>
  <si>
    <t>DEXAMETHASON A ANTIINFEKTIVA</t>
  </si>
  <si>
    <t>2546</t>
  </si>
  <si>
    <t>201992</t>
  </si>
  <si>
    <t>500MG TBL FLM 120</t>
  </si>
  <si>
    <t>230583</t>
  </si>
  <si>
    <t>500MG TBL FLM 180</t>
  </si>
  <si>
    <t>DOSULEPIN</t>
  </si>
  <si>
    <t>4207</t>
  </si>
  <si>
    <t>PROTHIADEN</t>
  </si>
  <si>
    <t>25MG TBL OBD 30</t>
  </si>
  <si>
    <t>FENOXYMETHYLPENICILIN</t>
  </si>
  <si>
    <t>45997</t>
  </si>
  <si>
    <t>OSPEN 1000</t>
  </si>
  <si>
    <t>1000000IU TBL FLM 30</t>
  </si>
  <si>
    <t>HYDROKORTISON A ANTIBIOTIKA</t>
  </si>
  <si>
    <t>61980</t>
  </si>
  <si>
    <t>10MG/G+10MG/G+3,5MG/G UNG 15G</t>
  </si>
  <si>
    <t>CHLORID DRASELNÝ</t>
  </si>
  <si>
    <t>17189</t>
  </si>
  <si>
    <t>500MG TBL ENT 100</t>
  </si>
  <si>
    <t>200935</t>
  </si>
  <si>
    <t>KALNORMIN</t>
  </si>
  <si>
    <t>1G TBL PRO 30</t>
  </si>
  <si>
    <t>CHOLEKALCIFEROL</t>
  </si>
  <si>
    <t>12023</t>
  </si>
  <si>
    <t>0,5MG/ML POR GTT SOL 1X10ML</t>
  </si>
  <si>
    <t>IBUPROFEN, KOMBINACE</t>
  </si>
  <si>
    <t>230357</t>
  </si>
  <si>
    <t>MODAFEN</t>
  </si>
  <si>
    <t>200MG/30MG TBL FLM 24</t>
  </si>
  <si>
    <t>JINÁ ANTIBIOTIKA PRO LOKÁLNÍ APLIKACI</t>
  </si>
  <si>
    <t>201970</t>
  </si>
  <si>
    <t>33000IU/2500IU DRM PLV SOL 1</t>
  </si>
  <si>
    <t>KETOPROFEN</t>
  </si>
  <si>
    <t>76653</t>
  </si>
  <si>
    <t>KETONAL FORTE</t>
  </si>
  <si>
    <t>100MG TBL FLM 20</t>
  </si>
  <si>
    <t>KLARITHROMYCIN</t>
  </si>
  <si>
    <t>216199</t>
  </si>
  <si>
    <t>KLACID</t>
  </si>
  <si>
    <t>500MG TBL FLM 14</t>
  </si>
  <si>
    <t>KLINDAMYCIN</t>
  </si>
  <si>
    <t>100339</t>
  </si>
  <si>
    <t>DALACIN C</t>
  </si>
  <si>
    <t>300MG CPS DUR 16</t>
  </si>
  <si>
    <t>NADROPARIN</t>
  </si>
  <si>
    <t>213485</t>
  </si>
  <si>
    <t>FRAXIPARINE</t>
  </si>
  <si>
    <t>9500IU/ML INJ SOL ISP 10X0,8ML</t>
  </si>
  <si>
    <t>NIFUROXAZID</t>
  </si>
  <si>
    <t>214593</t>
  </si>
  <si>
    <t>200MG CPS DUR 14</t>
  </si>
  <si>
    <t>PANTOPRAZOL</t>
  </si>
  <si>
    <t>PŘÍPRAVKY PRO LÉČBU BRADAVIC A KUŘÍCH OK</t>
  </si>
  <si>
    <t>60890</t>
  </si>
  <si>
    <t>VERRUMAL</t>
  </si>
  <si>
    <t>5MG/G+100MG/G DRM SOL 13ML</t>
  </si>
  <si>
    <t>VÁPNÍK, KOMBINACE S VITAMINEM D A/NEBO JINÝMI LÉČIVY</t>
  </si>
  <si>
    <t>164888</t>
  </si>
  <si>
    <t>CALTRATE 600 MG/400 IU D3 POTAHOVANÁ TABLETA</t>
  </si>
  <si>
    <t>600MG/400IU TBL FLM 90</t>
  </si>
  <si>
    <t>ITOPRIDUM</t>
  </si>
  <si>
    <t>166760</t>
  </si>
  <si>
    <t>50MG TBL FLM 100(10X10)</t>
  </si>
  <si>
    <t>TRAMADOL A PARACETAMOL</t>
  </si>
  <si>
    <t>179333</t>
  </si>
  <si>
    <t>DORETA</t>
  </si>
  <si>
    <t>75MG/650MG TBL FLM 90 I</t>
  </si>
  <si>
    <t>AMOXICILIN A  INHIBITOR BETA-LAKTAMASY</t>
  </si>
  <si>
    <t>132654</t>
  </si>
  <si>
    <t>132992</t>
  </si>
  <si>
    <t>FLUKONAZOL</t>
  </si>
  <si>
    <t>47439</t>
  </si>
  <si>
    <t>MYCOMAX</t>
  </si>
  <si>
    <t>150MG CPS DUR 3 I</t>
  </si>
  <si>
    <t>HYDROKORTISON-BUTYRÁT</t>
  </si>
  <si>
    <t>9305</t>
  </si>
  <si>
    <t>1MG/G CRM 30G</t>
  </si>
  <si>
    <t>KLOTRIMAZOL</t>
  </si>
  <si>
    <t>62863</t>
  </si>
  <si>
    <t>CANDIBENE</t>
  </si>
  <si>
    <t>200MG VAG TBL 3</t>
  </si>
  <si>
    <t>42953</t>
  </si>
  <si>
    <t>XYZAL</t>
  </si>
  <si>
    <t>NIMESULID</t>
  </si>
  <si>
    <t>12891</t>
  </si>
  <si>
    <t>100MG TBL NOB 15</t>
  </si>
  <si>
    <t>12895</t>
  </si>
  <si>
    <t>100MG POR GRA SUS 30 I</t>
  </si>
  <si>
    <t>SALBUTAMOL</t>
  </si>
  <si>
    <t>3377</t>
  </si>
  <si>
    <t>400MG/80MG TBL NOB 20</t>
  </si>
  <si>
    <t>12494</t>
  </si>
  <si>
    <t>AUGMENTIN 1 G</t>
  </si>
  <si>
    <t>875MG/125MG TBL FLM 14 I</t>
  </si>
  <si>
    <t>MOČOVINA</t>
  </si>
  <si>
    <t>16462</t>
  </si>
  <si>
    <t>EXCIPIAL U LIPOLOTIO</t>
  </si>
  <si>
    <t>40MG/ML DRM EML 200ML</t>
  </si>
  <si>
    <t>14075</t>
  </si>
  <si>
    <t>500MG TBL FLM 60</t>
  </si>
  <si>
    <t>132908</t>
  </si>
  <si>
    <t>25366</t>
  </si>
  <si>
    <t>20MG CPS ETD 90 I</t>
  </si>
  <si>
    <t>THEOFYLIN</t>
  </si>
  <si>
    <t>92644</t>
  </si>
  <si>
    <t>AFONILUM SR</t>
  </si>
  <si>
    <t>125MG CPS PRO 50</t>
  </si>
  <si>
    <t>VINPOCETIN</t>
  </si>
  <si>
    <t>ADAPALEN</t>
  </si>
  <si>
    <t>148011</t>
  </si>
  <si>
    <t>BELAKNE 1 MG/G KRÉM</t>
  </si>
  <si>
    <t>AMOXICILIN</t>
  </si>
  <si>
    <t>62052</t>
  </si>
  <si>
    <t>DUOMOX</t>
  </si>
  <si>
    <t>1000MG TBL SUS 20</t>
  </si>
  <si>
    <t>AZITHROMYCIN</t>
  </si>
  <si>
    <t>DESLORATADIN</t>
  </si>
  <si>
    <t>28814</t>
  </si>
  <si>
    <t>AERIUS</t>
  </si>
  <si>
    <t>5MG POR TBL DIS 60</t>
  </si>
  <si>
    <t>28834</t>
  </si>
  <si>
    <t>2,5MG POR TBL DIS 90</t>
  </si>
  <si>
    <t>MEBENDAZOL</t>
  </si>
  <si>
    <t>122198</t>
  </si>
  <si>
    <t>100MG TBL NOB 6</t>
  </si>
  <si>
    <t>ALPRAZOLAM</t>
  </si>
  <si>
    <t>DIHYDROKODEIN</t>
  </si>
  <si>
    <t>41822</t>
  </si>
  <si>
    <t>DHC CONTINUS</t>
  </si>
  <si>
    <t>120MG TBL RET 60</t>
  </si>
  <si>
    <t>90959</t>
  </si>
  <si>
    <t>XANAX</t>
  </si>
  <si>
    <t>DESOGESTREL A ETHINYLESTRADIOL</t>
  </si>
  <si>
    <t>192095</t>
  </si>
  <si>
    <t>NATALYA</t>
  </si>
  <si>
    <t>0,15MG/0,02MG TBL NOB 3X21</t>
  </si>
  <si>
    <t>ESTRADIOL</t>
  </si>
  <si>
    <t>96491</t>
  </si>
  <si>
    <t>ESTROFEM</t>
  </si>
  <si>
    <t>2MG TBL FLM 28</t>
  </si>
  <si>
    <t>INDOMETACIN</t>
  </si>
  <si>
    <t>93724</t>
  </si>
  <si>
    <t>INDOMETACIN BERLIN-CHEMIE</t>
  </si>
  <si>
    <t>100MG SUP 10</t>
  </si>
  <si>
    <t>216196</t>
  </si>
  <si>
    <t>250MG TBL FLM 14</t>
  </si>
  <si>
    <t>235808</t>
  </si>
  <si>
    <t>MEFENOXALON</t>
  </si>
  <si>
    <t>85656</t>
  </si>
  <si>
    <t>12892</t>
  </si>
  <si>
    <t>100MG TBL NOB 30</t>
  </si>
  <si>
    <t>198058</t>
  </si>
  <si>
    <t>SANVAL</t>
  </si>
  <si>
    <t>10MG TBL FLM 100</t>
  </si>
  <si>
    <t>FORMOTEROL A BUDESONID</t>
  </si>
  <si>
    <t>180081</t>
  </si>
  <si>
    <t>SYMBICORT TURBUHALER 400 MIKROGRAMŮ/12 MIKROGRAMŮ/INHALACE</t>
  </si>
  <si>
    <t>320MCG/9MCG INH PLV 1X60DÁV</t>
  </si>
  <si>
    <t>Jiná</t>
  </si>
  <si>
    <t>*1005</t>
  </si>
  <si>
    <t>Jiný</t>
  </si>
  <si>
    <t>158697</t>
  </si>
  <si>
    <t>BUPROPION</t>
  </si>
  <si>
    <t>47545</t>
  </si>
  <si>
    <t>WELLBUTRIN SR</t>
  </si>
  <si>
    <t>150MG TBL PRO 60</t>
  </si>
  <si>
    <t>KYSELINA ACETYLSALICYLOVÁ</t>
  </si>
  <si>
    <t>203564</t>
  </si>
  <si>
    <t>100MG TBL NOB 100</t>
  </si>
  <si>
    <t>LINAGLIPTIN</t>
  </si>
  <si>
    <t>168451</t>
  </si>
  <si>
    <t>TRAJENTA</t>
  </si>
  <si>
    <t>5MG TBL FLM 90X1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</si>
  <si>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</si>
  <si>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</si>
  <si>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</si>
  <si>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</si>
  <si>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</si>
  <si>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</si>
  <si>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</si>
  <si>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</si>
  <si>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RIVAROXABAN</t>
  </si>
  <si>
    <t>168904</t>
  </si>
  <si>
    <t>XARELTO</t>
  </si>
  <si>
    <t>20MG TBL FLM 98 II</t>
  </si>
  <si>
    <t>ROSUVASTATIN</t>
  </si>
  <si>
    <t>148078</t>
  </si>
  <si>
    <t>ROSUCARD</t>
  </si>
  <si>
    <t>40MG TBL FLM 90</t>
  </si>
  <si>
    <t>TIOTROPIUM-BROMID</t>
  </si>
  <si>
    <t>109812</t>
  </si>
  <si>
    <t>SPIRIVA RESPIMAT</t>
  </si>
  <si>
    <t>2,5MCG INH SOL 3X60DÁV+3INH</t>
  </si>
  <si>
    <t>INSULIN GLARGIN</t>
  </si>
  <si>
    <t>210403</t>
  </si>
  <si>
    <t>TOUJEO</t>
  </si>
  <si>
    <t>300U/ML INJ SOL 5X1,5ML</t>
  </si>
  <si>
    <t>LIDSKÝ INSULIN</t>
  </si>
  <si>
    <t>26486</t>
  </si>
  <si>
    <t>ACTRAPID PENFILL</t>
  </si>
  <si>
    <t>100IU/ML INJ SOL 5X3ML</t>
  </si>
  <si>
    <t>ATORVASTATIN</t>
  </si>
  <si>
    <t>ERDOSTEIN</t>
  </si>
  <si>
    <t>199680</t>
  </si>
  <si>
    <t>300MG CPS DUR 60</t>
  </si>
  <si>
    <t>MAKROGOL</t>
  </si>
  <si>
    <t>58827</t>
  </si>
  <si>
    <t>POR PLV SOL 4</t>
  </si>
  <si>
    <t>132853</t>
  </si>
  <si>
    <t>115318</t>
  </si>
  <si>
    <t>20MG CPS ETD 90 II</t>
  </si>
  <si>
    <t>PIRACETAM</t>
  </si>
  <si>
    <t>64866</t>
  </si>
  <si>
    <t>PIRACETAM AL 1200</t>
  </si>
  <si>
    <t>1200MG TBL FLM 120</t>
  </si>
  <si>
    <t>TADALAFIL</t>
  </si>
  <si>
    <t>29255</t>
  </si>
  <si>
    <t>CIALIS</t>
  </si>
  <si>
    <t>10MG TBL FLM 4</t>
  </si>
  <si>
    <t>17187</t>
  </si>
  <si>
    <t>NIMESIL</t>
  </si>
  <si>
    <t>100MG POR GRA SUS 30</t>
  </si>
  <si>
    <t>202869</t>
  </si>
  <si>
    <t>HELICID</t>
  </si>
  <si>
    <t>40MG CPS ETD 28 II</t>
  </si>
  <si>
    <t>MOMETASON</t>
  </si>
  <si>
    <t>170760</t>
  </si>
  <si>
    <t>MOMMOX</t>
  </si>
  <si>
    <t>0,05MG/DÁV NAS SPR SUS 140DÁV</t>
  </si>
  <si>
    <t>PSEUDOEFEDRIN, KOMBINACE</t>
  </si>
  <si>
    <t>216104</t>
  </si>
  <si>
    <t>CLARINASE REPETABS</t>
  </si>
  <si>
    <t>5MG/120MG TBL PRO 14</t>
  </si>
  <si>
    <t>METRONIDAZOL</t>
  </si>
  <si>
    <t>2430</t>
  </si>
  <si>
    <t>500MG VAG TBL 10</t>
  </si>
  <si>
    <t>NATAMYCIN</t>
  </si>
  <si>
    <t>173195</t>
  </si>
  <si>
    <t>PIMAFUCIN</t>
  </si>
  <si>
    <t>100MG VAG GLB 3</t>
  </si>
  <si>
    <t>TETRYZOLIN, KOMBINACE</t>
  </si>
  <si>
    <t>187418</t>
  </si>
  <si>
    <t>0,5MG/ML+0,4MG/ML OPH GTT SOL 10ML</t>
  </si>
  <si>
    <t>TRIAMCINOLON</t>
  </si>
  <si>
    <t>2829</t>
  </si>
  <si>
    <t>TRIAMCINOLON LÉČIVA UNG</t>
  </si>
  <si>
    <t>1MG/G UNG 10G</t>
  </si>
  <si>
    <t>146894</t>
  </si>
  <si>
    <t>SODNÁ SŮL LEVOTHYROXINU</t>
  </si>
  <si>
    <t>169033</t>
  </si>
  <si>
    <t>500MG TBL FLM 16</t>
  </si>
  <si>
    <t>66037</t>
  </si>
  <si>
    <t>100MG CPS DUR 7 I</t>
  </si>
  <si>
    <t>FLUOCINOLON-ACETONID</t>
  </si>
  <si>
    <t>201100</t>
  </si>
  <si>
    <t>FLUCINAR</t>
  </si>
  <si>
    <t>0,25MG/G GEL 15G</t>
  </si>
  <si>
    <t>KLÍŠŤOVÁ ENCEFALITIDA, INAKTIVOVANÝ CELÝ VIRUS</t>
  </si>
  <si>
    <t>215948</t>
  </si>
  <si>
    <t>FSME-IMMUN</t>
  </si>
  <si>
    <t>0,25ML INJ SUS ISP 1X0,25ML+J</t>
  </si>
  <si>
    <t>KOMPLEX ŽELEZA S ISOMALTOSOU</t>
  </si>
  <si>
    <t>16594</t>
  </si>
  <si>
    <t>MALTOFER TABLETY</t>
  </si>
  <si>
    <t>100MG TBL MND 30</t>
  </si>
  <si>
    <t>NYSTATIN, KOMBINACE</t>
  </si>
  <si>
    <t>41146</t>
  </si>
  <si>
    <t>MACMIROR COMPLEX</t>
  </si>
  <si>
    <t>500MG/200000IU VAG CPS MOL 12</t>
  </si>
  <si>
    <t>132872</t>
  </si>
  <si>
    <t>37,5MG/325MG TBL FLM 30</t>
  </si>
  <si>
    <t>JINÉ KAPILÁRY STABILIZUJÍCÍ LÁTKY</t>
  </si>
  <si>
    <t>202701</t>
  </si>
  <si>
    <t>20MG TBL ENT 90</t>
  </si>
  <si>
    <t>BETAXOLOL</t>
  </si>
  <si>
    <t>49910</t>
  </si>
  <si>
    <t>LOKREN</t>
  </si>
  <si>
    <t>20MG TBL FLM 98</t>
  </si>
  <si>
    <t>47740</t>
  </si>
  <si>
    <t>RIVOCOR</t>
  </si>
  <si>
    <t>BUTYLSKOPOLAMINIUM</t>
  </si>
  <si>
    <t>41155</t>
  </si>
  <si>
    <t>CETIRIZIN</t>
  </si>
  <si>
    <t>180988</t>
  </si>
  <si>
    <t>GENTADEX</t>
  </si>
  <si>
    <t>5MG/ML+1MG/ML OPH GTT SOL 1X5ML</t>
  </si>
  <si>
    <t>KABERGOLIN</t>
  </si>
  <si>
    <t>25273</t>
  </si>
  <si>
    <t>DOSTINEX</t>
  </si>
  <si>
    <t>0,5MG TBL NOB 8 I</t>
  </si>
  <si>
    <t>PREDNISOLON A ANTISEPTIKA</t>
  </si>
  <si>
    <t>16467</t>
  </si>
  <si>
    <t>225166</t>
  </si>
  <si>
    <t>RUTOSID, KOMBINACE</t>
  </si>
  <si>
    <t>216471</t>
  </si>
  <si>
    <t>CYCLO 3 FORT</t>
  </si>
  <si>
    <t>150MG/150MG/100MG CPS DUR 30 II</t>
  </si>
  <si>
    <t>TELMISARTAN</t>
  </si>
  <si>
    <t>158198</t>
  </si>
  <si>
    <t>TELMISARTAN SANDOZ</t>
  </si>
  <si>
    <t>80MG TBL NOB 100</t>
  </si>
  <si>
    <t>183073</t>
  </si>
  <si>
    <t>TELMISARTAN EGIS</t>
  </si>
  <si>
    <t>80MG TBL FLM 30</t>
  </si>
  <si>
    <t>KODEIN A PARACETAMOL</t>
  </si>
  <si>
    <t>87906</t>
  </si>
  <si>
    <t>KORYLAN</t>
  </si>
  <si>
    <t>325MG/28,73MG TBL NOB 10</t>
  </si>
  <si>
    <t>97186</t>
  </si>
  <si>
    <t>100MCG TBL NOB 100 I</t>
  </si>
  <si>
    <t>FERRUM(II)-FUMARÁT A KYSELINA LISTOVÁ</t>
  </si>
  <si>
    <t>169452</t>
  </si>
  <si>
    <t>FERRETAB COMP.</t>
  </si>
  <si>
    <t>50MG/0,5MG CPS DUR 100</t>
  </si>
  <si>
    <t>188850</t>
  </si>
  <si>
    <t>STACYL</t>
  </si>
  <si>
    <t>100MG TBL ENT 100 I</t>
  </si>
  <si>
    <t>*2998</t>
  </si>
  <si>
    <t>BETAMETHASON A ANTIBIOTIKA</t>
  </si>
  <si>
    <t>17170</t>
  </si>
  <si>
    <t>BELOGENT</t>
  </si>
  <si>
    <t>0,5MG/G+1MG/G CRM 30G</t>
  </si>
  <si>
    <t>122112</t>
  </si>
  <si>
    <t>20MG CPS ETD 28</t>
  </si>
  <si>
    <t>201609</t>
  </si>
  <si>
    <t>ACIKLOVIR</t>
  </si>
  <si>
    <t>13703</t>
  </si>
  <si>
    <t>ZOVIRAX</t>
  </si>
  <si>
    <t>200MG TBL NOB 25</t>
  </si>
  <si>
    <t>AMOROLFIN</t>
  </si>
  <si>
    <t>45304</t>
  </si>
  <si>
    <t>LOCERYL</t>
  </si>
  <si>
    <t>50MG/ML LAC UGC 1X2,5ML I</t>
  </si>
  <si>
    <t>CIKLESONID</t>
  </si>
  <si>
    <t>214421</t>
  </si>
  <si>
    <t>ALVESCO 160 INHALER</t>
  </si>
  <si>
    <t>160MCG/DÁV INH SOL PSS 60DÁV</t>
  </si>
  <si>
    <t>PODOFYLOTOXIN</t>
  </si>
  <si>
    <t>169166</t>
  </si>
  <si>
    <t>WARTEC CREAM</t>
  </si>
  <si>
    <t>1,5MG/G CRM 5G</t>
  </si>
  <si>
    <t>153973</t>
  </si>
  <si>
    <t>AZITROMYCIN MYLAN</t>
  </si>
  <si>
    <t>FENTERMIN</t>
  </si>
  <si>
    <t>97375</t>
  </si>
  <si>
    <t>ADIPEX RETARD</t>
  </si>
  <si>
    <t>15MG CPS RML 30</t>
  </si>
  <si>
    <t>155936</t>
  </si>
  <si>
    <t>HERPESIN 400</t>
  </si>
  <si>
    <t>CHONDROITIN-SULFÁT</t>
  </si>
  <si>
    <t>14821</t>
  </si>
  <si>
    <t>CONDROSULF</t>
  </si>
  <si>
    <t>800MG TBL FLM 30</t>
  </si>
  <si>
    <t>192521</t>
  </si>
  <si>
    <t>NASONEX</t>
  </si>
  <si>
    <t>50MCG/DÁV NAS SPR SUS 140DÁV</t>
  </si>
  <si>
    <t>SODNÁ SŮL METAMIZOLU</t>
  </si>
  <si>
    <t>TELMISARTAN A AMLODIPIN</t>
  </si>
  <si>
    <t>167852</t>
  </si>
  <si>
    <t>TWYNSTA</t>
  </si>
  <si>
    <t>80MG/5MG TBL NOB 28</t>
  </si>
  <si>
    <t>TRETINOIN, KOMBINACE</t>
  </si>
  <si>
    <t>30902</t>
  </si>
  <si>
    <t>AKNEMYCIN PLUS</t>
  </si>
  <si>
    <t>40MG/G+0,25MG/G DRM SOL 25ML</t>
  </si>
  <si>
    <t>STŘÍBRNÁ SŮL SULFADIAZINU, KOMBINACE</t>
  </si>
  <si>
    <t>14873</t>
  </si>
  <si>
    <t>IALUGEN PLUS</t>
  </si>
  <si>
    <t>0,5MG/G+10MG/G LIG IPR 10</t>
  </si>
  <si>
    <t>NEBIVOLOL</t>
  </si>
  <si>
    <t>213939</t>
  </si>
  <si>
    <t>NEBILET</t>
  </si>
  <si>
    <t>5MG TBL NOB 90</t>
  </si>
  <si>
    <t>187425</t>
  </si>
  <si>
    <t>50MCG TBL NOB 100</t>
  </si>
  <si>
    <t>155938</t>
  </si>
  <si>
    <t>GESTODEN A ETHINYLESTRADIOL</t>
  </si>
  <si>
    <t>6247</t>
  </si>
  <si>
    <t>LUNAFEM</t>
  </si>
  <si>
    <t>0,075MG/0,02MG TBL OBD 3X21 I</t>
  </si>
  <si>
    <t>188848</t>
  </si>
  <si>
    <t>100MG TBL ENT 60 I</t>
  </si>
  <si>
    <t>TRIAMCINOLON A ANTISEPTIKA</t>
  </si>
  <si>
    <t>4178</t>
  </si>
  <si>
    <t>TRIAMCINOLON E LÉČIVA</t>
  </si>
  <si>
    <t>1MG/G+10MG/G UNG 1X20G</t>
  </si>
  <si>
    <t>132565</t>
  </si>
  <si>
    <t>MARVELON</t>
  </si>
  <si>
    <t>0,15MG/0,03MG TBL NOB 3X21</t>
  </si>
  <si>
    <t>AMIODARON</t>
  </si>
  <si>
    <t>93013</t>
  </si>
  <si>
    <t>SORTIS</t>
  </si>
  <si>
    <t>12894</t>
  </si>
  <si>
    <t>100MG POR GRA SUS 15 I</t>
  </si>
  <si>
    <t>APIXABAN</t>
  </si>
  <si>
    <t>193745</t>
  </si>
  <si>
    <t>ELIQUIS</t>
  </si>
  <si>
    <t>5MG TBL FLM 60</t>
  </si>
  <si>
    <t>ANALGETIKA A ANESTETIKA, KOMBINACE</t>
  </si>
  <si>
    <t>107143</t>
  </si>
  <si>
    <t>OTIPAX</t>
  </si>
  <si>
    <t>40MG/G+10MG/G AUR GTT SOL 16G</t>
  </si>
  <si>
    <t>84895</t>
  </si>
  <si>
    <t>125MG TBL FLM 10</t>
  </si>
  <si>
    <t>18547</t>
  </si>
  <si>
    <t>1066</t>
  </si>
  <si>
    <t>250IU/G+5,2MG/G UNG 10G</t>
  </si>
  <si>
    <t>13973</t>
  </si>
  <si>
    <t>TOBREX LA</t>
  </si>
  <si>
    <t>4160</t>
  </si>
  <si>
    <t>TRIAMCINOLON S LÉČIVA</t>
  </si>
  <si>
    <t>1MG/G+30MG/G UNG 30G</t>
  </si>
  <si>
    <t>ACEKLOFENAK</t>
  </si>
  <si>
    <t>191730</t>
  </si>
  <si>
    <t>BIOFENAC</t>
  </si>
  <si>
    <t>100MG TBL FLM 60</t>
  </si>
  <si>
    <t>AMITRIPTYLIN</t>
  </si>
  <si>
    <t>87167</t>
  </si>
  <si>
    <t>230399</t>
  </si>
  <si>
    <t>ATENOLOL</t>
  </si>
  <si>
    <t>218663</t>
  </si>
  <si>
    <t>TENORMIN 100</t>
  </si>
  <si>
    <t>100MG TBL FLM 28 II</t>
  </si>
  <si>
    <t>BROMAZEPAM</t>
  </si>
  <si>
    <t>216679</t>
  </si>
  <si>
    <t>LEXAURIN</t>
  </si>
  <si>
    <t>1,5MG TBL NOB 28</t>
  </si>
  <si>
    <t>BUPRENORFIN</t>
  </si>
  <si>
    <t>42758</t>
  </si>
  <si>
    <t>52,5MCG/H TDR EMP 5</t>
  </si>
  <si>
    <t>42761</t>
  </si>
  <si>
    <t>70MCG/H TDR EMP 5</t>
  </si>
  <si>
    <t>198022</t>
  </si>
  <si>
    <t>BUPRENORPHINE ACTAVIS</t>
  </si>
  <si>
    <t>42756</t>
  </si>
  <si>
    <t>35MCG/H TDR EMP 10</t>
  </si>
  <si>
    <t>235234</t>
  </si>
  <si>
    <t>BUPRENORFIN MYLAN</t>
  </si>
  <si>
    <t>235241</t>
  </si>
  <si>
    <t>132524</t>
  </si>
  <si>
    <t>20MG TBL FLM 60</t>
  </si>
  <si>
    <t>17425</t>
  </si>
  <si>
    <t>17433</t>
  </si>
  <si>
    <t>41824</t>
  </si>
  <si>
    <t>60MG TBL RET 60</t>
  </si>
  <si>
    <t>41826</t>
  </si>
  <si>
    <t>90MG TBL RET 60</t>
  </si>
  <si>
    <t>DIKLOFENAK</t>
  </si>
  <si>
    <t>119672</t>
  </si>
  <si>
    <t>DICLOFENAC DUO PHARMASWISS</t>
  </si>
  <si>
    <t>75MG CPS RDR 30 I</t>
  </si>
  <si>
    <t>DOMPERIDON</t>
  </si>
  <si>
    <t>47271</t>
  </si>
  <si>
    <t>MOTILIUM</t>
  </si>
  <si>
    <t>77047</t>
  </si>
  <si>
    <t>75MG TBL FLM 30</t>
  </si>
  <si>
    <t>DULOXETIN</t>
  </si>
  <si>
    <t>28389</t>
  </si>
  <si>
    <t>CYMBALTA</t>
  </si>
  <si>
    <t>60MG CPS ETD 28</t>
  </si>
  <si>
    <t>ESCITALOPRAM</t>
  </si>
  <si>
    <t>134507</t>
  </si>
  <si>
    <t>135928</t>
  </si>
  <si>
    <t>ESOPREX</t>
  </si>
  <si>
    <t>135002</t>
  </si>
  <si>
    <t>FENTANYL</t>
  </si>
  <si>
    <t>11955</t>
  </si>
  <si>
    <t>12MCG/H TDR EMP 5X2,1MG</t>
  </si>
  <si>
    <t>124575</t>
  </si>
  <si>
    <t>DOLFORIN</t>
  </si>
  <si>
    <t>100MCG/H TDR EMP 5</t>
  </si>
  <si>
    <t>155383</t>
  </si>
  <si>
    <t>LUNALDIN</t>
  </si>
  <si>
    <t>100MCG SLG TBL NOB 30</t>
  </si>
  <si>
    <t>46929</t>
  </si>
  <si>
    <t>100MCG/H TDR EMP 5X16,8MG</t>
  </si>
  <si>
    <t>47285</t>
  </si>
  <si>
    <t>75MCG/H TDR EMP 5X12,6MG</t>
  </si>
  <si>
    <t>59449</t>
  </si>
  <si>
    <t>50MCG/H TDR EMP 5X8,4MG</t>
  </si>
  <si>
    <t>153145</t>
  </si>
  <si>
    <t>ADOLOR</t>
  </si>
  <si>
    <t>100MCG/H TDR EMP 5 I</t>
  </si>
  <si>
    <t>124566</t>
  </si>
  <si>
    <t>153129</t>
  </si>
  <si>
    <t>50MCG/H TDR EMP 5 I</t>
  </si>
  <si>
    <t>122572</t>
  </si>
  <si>
    <t>FUROSEMID</t>
  </si>
  <si>
    <t>GABAPENTIN</t>
  </si>
  <si>
    <t>40777</t>
  </si>
  <si>
    <t>600MG TBL FLM 50 I</t>
  </si>
  <si>
    <t>150781</t>
  </si>
  <si>
    <t>GABANOX</t>
  </si>
  <si>
    <t>100MG CPS DUR 90</t>
  </si>
  <si>
    <t>162166</t>
  </si>
  <si>
    <t>GRIMODIN</t>
  </si>
  <si>
    <t>2539</t>
  </si>
  <si>
    <t>HALOPERIDOL-RICHTER</t>
  </si>
  <si>
    <t>2MG/ML POR GTT SOL 10ML</t>
  </si>
  <si>
    <t>HYDROGENOVANÉ NÁMELOVÉ ALKALOIDY</t>
  </si>
  <si>
    <t>91032</t>
  </si>
  <si>
    <t>SECATOXIN FORTE</t>
  </si>
  <si>
    <t>2,5MG/ML POR GTT SOL 25ML</t>
  </si>
  <si>
    <t>HYDROMORFON</t>
  </si>
  <si>
    <t>21597</t>
  </si>
  <si>
    <t>PALLADONE-SR</t>
  </si>
  <si>
    <t>4MG CPS PRO 30</t>
  </si>
  <si>
    <t>10848</t>
  </si>
  <si>
    <t>8MG CPS PRO 60</t>
  </si>
  <si>
    <t>21572</t>
  </si>
  <si>
    <t>24MG CPS PRO 60</t>
  </si>
  <si>
    <t>21583</t>
  </si>
  <si>
    <t>16MG CPS PRO 60</t>
  </si>
  <si>
    <t>21566</t>
  </si>
  <si>
    <t>24MG CPS PRO 30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</si>
  <si>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</si>
  <si>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</si>
  <si>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</si>
  <si>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</si>
  <si>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</si>
  <si>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</si>
  <si>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</si>
  <si>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KLONAZEPAM</t>
  </si>
  <si>
    <t>14957</t>
  </si>
  <si>
    <t>0,5MG TBL NOB 50</t>
  </si>
  <si>
    <t>LANSOPRAZOL</t>
  </si>
  <si>
    <t>17122</t>
  </si>
  <si>
    <t>LANZUL</t>
  </si>
  <si>
    <t>30MG CPS DUR 56</t>
  </si>
  <si>
    <t>LIDOKAIN</t>
  </si>
  <si>
    <t>191382</t>
  </si>
  <si>
    <t>VERSATIS</t>
  </si>
  <si>
    <t>700MG EMP MED 20</t>
  </si>
  <si>
    <t>LORATADIN</t>
  </si>
  <si>
    <t>53639</t>
  </si>
  <si>
    <t>FLONIDAN</t>
  </si>
  <si>
    <t>MELOXIKAM</t>
  </si>
  <si>
    <t>METOPROLOL</t>
  </si>
  <si>
    <t>214624</t>
  </si>
  <si>
    <t>VASOCARDIN SR 200</t>
  </si>
  <si>
    <t>MIRTAZAPIN</t>
  </si>
  <si>
    <t>162537</t>
  </si>
  <si>
    <t>235822</t>
  </si>
  <si>
    <t>MORFIN</t>
  </si>
  <si>
    <t>41727</t>
  </si>
  <si>
    <t>SEVREDOL</t>
  </si>
  <si>
    <t>41737</t>
  </si>
  <si>
    <t>NAFTIDROFURYL</t>
  </si>
  <si>
    <t>66015</t>
  </si>
  <si>
    <t>NAPROXEN</t>
  </si>
  <si>
    <t>207253</t>
  </si>
  <si>
    <t>NALGESIN</t>
  </si>
  <si>
    <t>550MG TBL FLM 30</t>
  </si>
  <si>
    <t>OXYKODON</t>
  </si>
  <si>
    <t>11045</t>
  </si>
  <si>
    <t>OXYCONTIN</t>
  </si>
  <si>
    <t>80MG TBL PRO 60</t>
  </si>
  <si>
    <t>11076</t>
  </si>
  <si>
    <t>20MG TBL PRO 60</t>
  </si>
  <si>
    <t>11094</t>
  </si>
  <si>
    <t>10MG TBL PRO 60</t>
  </si>
  <si>
    <t>11110</t>
  </si>
  <si>
    <t>40MG TBL PRO 60</t>
  </si>
  <si>
    <t>112308</t>
  </si>
  <si>
    <t>OXYCODON SANDOZ RETARD</t>
  </si>
  <si>
    <t>112298</t>
  </si>
  <si>
    <t>180405</t>
  </si>
  <si>
    <t>OXYCODON LANNACHER</t>
  </si>
  <si>
    <t>180349</t>
  </si>
  <si>
    <t>180367</t>
  </si>
  <si>
    <t>180386</t>
  </si>
  <si>
    <t>235856</t>
  </si>
  <si>
    <t>OXYKODON MYLAN</t>
  </si>
  <si>
    <t>20MG TBL PRO 30X1</t>
  </si>
  <si>
    <t>186140</t>
  </si>
  <si>
    <t>OXYKODON STADA</t>
  </si>
  <si>
    <t>10MG CPS DUR 30X1</t>
  </si>
  <si>
    <t>214435</t>
  </si>
  <si>
    <t>88708</t>
  </si>
  <si>
    <t>ALGIFEN</t>
  </si>
  <si>
    <t>500MG/5,25MG/0,1MG TBL NOB 20</t>
  </si>
  <si>
    <t>PREDNISON</t>
  </si>
  <si>
    <t>269</t>
  </si>
  <si>
    <t>PREDNISON LÉČIVA</t>
  </si>
  <si>
    <t>5MG TBL NOB 20</t>
  </si>
  <si>
    <t>PREGABALIN</t>
  </si>
  <si>
    <t>28217</t>
  </si>
  <si>
    <t>LYRICA</t>
  </si>
  <si>
    <t>75MG CPS DUR 56</t>
  </si>
  <si>
    <t>28223</t>
  </si>
  <si>
    <t>150MG CPS DUR 56</t>
  </si>
  <si>
    <t>27113</t>
  </si>
  <si>
    <t>150MG CPS DUR 112(2X56)</t>
  </si>
  <si>
    <t>210544</t>
  </si>
  <si>
    <t>211873</t>
  </si>
  <si>
    <t>PREGLENIX</t>
  </si>
  <si>
    <t>211881</t>
  </si>
  <si>
    <t>28230</t>
  </si>
  <si>
    <t>300MG CPS DUR 56</t>
  </si>
  <si>
    <t>210568</t>
  </si>
  <si>
    <t>210546</t>
  </si>
  <si>
    <t>75MG CPS DUR 84</t>
  </si>
  <si>
    <t>210654</t>
  </si>
  <si>
    <t>PREGABALIN MYLAN PHARMA</t>
  </si>
  <si>
    <t>210595</t>
  </si>
  <si>
    <t>173165</t>
  </si>
  <si>
    <t>PREGABALIN STADA ARZNEIMITTEL AG</t>
  </si>
  <si>
    <t>211522</t>
  </si>
  <si>
    <t>PRAGIOLA</t>
  </si>
  <si>
    <t>196018</t>
  </si>
  <si>
    <t>500MG/ML POR GTT SOL 1X100ML</t>
  </si>
  <si>
    <t>SUMATRIPTAN</t>
  </si>
  <si>
    <t>14134</t>
  </si>
  <si>
    <t>ROSEMIG</t>
  </si>
  <si>
    <t>50MG TBL FLM 6 I</t>
  </si>
  <si>
    <t>107976</t>
  </si>
  <si>
    <t>SUMAMIGREN</t>
  </si>
  <si>
    <t>50MG TBL FLM 6</t>
  </si>
  <si>
    <t>234945</t>
  </si>
  <si>
    <t>SUMATRIPTAN MYLAN</t>
  </si>
  <si>
    <t>TAPENTADOL</t>
  </si>
  <si>
    <t>184538</t>
  </si>
  <si>
    <t>PALEXIA RETARD</t>
  </si>
  <si>
    <t>50MG TBL PRO 60</t>
  </si>
  <si>
    <t>184560</t>
  </si>
  <si>
    <t>100MG TBL PRO 60</t>
  </si>
  <si>
    <t>184604</t>
  </si>
  <si>
    <t>200MG TBL PRO 60</t>
  </si>
  <si>
    <t>184582</t>
  </si>
  <si>
    <t>184728</t>
  </si>
  <si>
    <t>PALEXIA</t>
  </si>
  <si>
    <t>50MG TBL FLM 20</t>
  </si>
  <si>
    <t>184621</t>
  </si>
  <si>
    <t>250MG TBL PRO 60</t>
  </si>
  <si>
    <t>TIZANIDIN</t>
  </si>
  <si>
    <t>16051</t>
  </si>
  <si>
    <t>SIRDALUD</t>
  </si>
  <si>
    <t>2MG TBL NOB 30</t>
  </si>
  <si>
    <t>TRAMADOL</t>
  </si>
  <si>
    <t>24737</t>
  </si>
  <si>
    <t>TRAMADOL SANDOZ RETARD</t>
  </si>
  <si>
    <t>42776</t>
  </si>
  <si>
    <t>TRALGIT SR 150</t>
  </si>
  <si>
    <t>150MG TBL PRO 30</t>
  </si>
  <si>
    <t>59672</t>
  </si>
  <si>
    <t>TRALGIT SR 100</t>
  </si>
  <si>
    <t>59673</t>
  </si>
  <si>
    <t>100MG TBL PRO 50</t>
  </si>
  <si>
    <t>201138</t>
  </si>
  <si>
    <t>TRAMAL RETARD</t>
  </si>
  <si>
    <t>100MG TBL PRO 30 II</t>
  </si>
  <si>
    <t>230441</t>
  </si>
  <si>
    <t>230438</t>
  </si>
  <si>
    <t>230445</t>
  </si>
  <si>
    <t>TRALGIT SR 200</t>
  </si>
  <si>
    <t>230437</t>
  </si>
  <si>
    <t>TRAZODON</t>
  </si>
  <si>
    <t>46444</t>
  </si>
  <si>
    <t>150MG TBL RET 60</t>
  </si>
  <si>
    <t>186538</t>
  </si>
  <si>
    <t>TBL FLM 90</t>
  </si>
  <si>
    <t>VENLAFAXIN</t>
  </si>
  <si>
    <t>115551</t>
  </si>
  <si>
    <t>VENLAFAXIN MYLAN</t>
  </si>
  <si>
    <t>75MG CPS PRO 30</t>
  </si>
  <si>
    <t>115562</t>
  </si>
  <si>
    <t>150MG CPS PRO 30</t>
  </si>
  <si>
    <t>142083</t>
  </si>
  <si>
    <t>75MG CPS PRO 90</t>
  </si>
  <si>
    <t>142080</t>
  </si>
  <si>
    <t>150MG CPS PRO 90</t>
  </si>
  <si>
    <t>233735</t>
  </si>
  <si>
    <t>146877</t>
  </si>
  <si>
    <t>APO-ZOLPIDEM</t>
  </si>
  <si>
    <t>233366</t>
  </si>
  <si>
    <t>179327</t>
  </si>
  <si>
    <t>75MG/650MG TBL FLM 30 I</t>
  </si>
  <si>
    <t>192721</t>
  </si>
  <si>
    <t>TRAMYLPA</t>
  </si>
  <si>
    <t>37,5MG/325MG TBL FLM 30 I</t>
  </si>
  <si>
    <t>138847</t>
  </si>
  <si>
    <t>37,5MG/325MG TBL FLM 90 I</t>
  </si>
  <si>
    <t>197863</t>
  </si>
  <si>
    <t>PALGOTAL</t>
  </si>
  <si>
    <t>75MG/650MG TBL FLM 30</t>
  </si>
  <si>
    <t>201290</t>
  </si>
  <si>
    <t>MEDRACET</t>
  </si>
  <si>
    <t>37,5MG/325MG TBL NOB 30</t>
  </si>
  <si>
    <t>219801</t>
  </si>
  <si>
    <t>37,5MG/325MG TBL FLM 30 II</t>
  </si>
  <si>
    <t>233672</t>
  </si>
  <si>
    <t>233683</t>
  </si>
  <si>
    <t>109799</t>
  </si>
  <si>
    <t>ULTRACOD</t>
  </si>
  <si>
    <t>500MG/30MG TBL NOB 30</t>
  </si>
  <si>
    <t>OXYKODON A NALOXON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</si>
  <si>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</si>
  <si>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</si>
  <si>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</si>
  <si>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</si>
  <si>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</si>
  <si>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</si>
  <si>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</si>
  <si>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234736</t>
  </si>
  <si>
    <t>GUAIFENESIN</t>
  </si>
  <si>
    <t>94234</t>
  </si>
  <si>
    <t>GUAJACURAN</t>
  </si>
  <si>
    <t>200MG TBL OBD 30</t>
  </si>
  <si>
    <t>*9005</t>
  </si>
  <si>
    <t>191729</t>
  </si>
  <si>
    <t>191728</t>
  </si>
  <si>
    <t>100MG POR PLV SUS 20</t>
  </si>
  <si>
    <t>153121</t>
  </si>
  <si>
    <t>25MCG/H TDR EMP 5 I</t>
  </si>
  <si>
    <t>173420</t>
  </si>
  <si>
    <t>APO-GAB</t>
  </si>
  <si>
    <t>300MG CPS DUR 90</t>
  </si>
  <si>
    <t>62047</t>
  </si>
  <si>
    <t>LOCOID LIPOCREAM 0,1%</t>
  </si>
  <si>
    <t>10843</t>
  </si>
  <si>
    <t>8MG CPS PRO 30</t>
  </si>
  <si>
    <t>21592</t>
  </si>
  <si>
    <t>4MG CPS PRO 60</t>
  </si>
  <si>
    <t>211520</t>
  </si>
  <si>
    <t>209682</t>
  </si>
  <si>
    <t>PREGABALIN STADA</t>
  </si>
  <si>
    <t>211502</t>
  </si>
  <si>
    <t>75MG CPS DUR 28</t>
  </si>
  <si>
    <t>132870</t>
  </si>
  <si>
    <t>100MG/ML POR GTT SOL 1X96ML+PUMPA</t>
  </si>
  <si>
    <t>207639</t>
  </si>
  <si>
    <t>100MG TBL PRO 30 I</t>
  </si>
  <si>
    <t>ACETYLCYSTEIN</t>
  </si>
  <si>
    <t>32859</t>
  </si>
  <si>
    <t>NAC AL 600 ŠUMIVÉ TABLETY</t>
  </si>
  <si>
    <t>600MG TBL EFF 50</t>
  </si>
  <si>
    <t>AMLODIPIN</t>
  </si>
  <si>
    <t>15378</t>
  </si>
  <si>
    <t>BILASTIN</t>
  </si>
  <si>
    <t>148675</t>
  </si>
  <si>
    <t>XADOS</t>
  </si>
  <si>
    <t>20MG TBL NOB 50</t>
  </si>
  <si>
    <t>158673</t>
  </si>
  <si>
    <t>2,5MG TBL FLM 30</t>
  </si>
  <si>
    <t>CEFPROZIL</t>
  </si>
  <si>
    <t>199796</t>
  </si>
  <si>
    <t>CEFZIL</t>
  </si>
  <si>
    <t>178675</t>
  </si>
  <si>
    <t>JOVESTO</t>
  </si>
  <si>
    <t>87179</t>
  </si>
  <si>
    <t>NUROFEN STOPGRIP</t>
  </si>
  <si>
    <t>65485</t>
  </si>
  <si>
    <t>CLOTRIMAZOL AL SPRAY 1%</t>
  </si>
  <si>
    <t>0,01G/ML DRM SPR SOL 1X30ML</t>
  </si>
  <si>
    <t>155782</t>
  </si>
  <si>
    <t>GODASAL</t>
  </si>
  <si>
    <t>100MG/50MG TBL NOB 100 II</t>
  </si>
  <si>
    <t>METFORMIN</t>
  </si>
  <si>
    <t>12354</t>
  </si>
  <si>
    <t>500MG TBL FLM 120 I</t>
  </si>
  <si>
    <t>2427</t>
  </si>
  <si>
    <t>250MG TBL NOB 20</t>
  </si>
  <si>
    <t>OSELTAMIVIR</t>
  </si>
  <si>
    <t>27698</t>
  </si>
  <si>
    <t>TAMIFLU</t>
  </si>
  <si>
    <t>75MG CPS DUR 10</t>
  </si>
  <si>
    <t>PARACETAMOL</t>
  </si>
  <si>
    <t>162142</t>
  </si>
  <si>
    <t>500MG TBL NOB 24</t>
  </si>
  <si>
    <t>139986</t>
  </si>
  <si>
    <t>ROSUVASTATIN NEWLINE PHARMA</t>
  </si>
  <si>
    <t>17431</t>
  </si>
  <si>
    <t>187417</t>
  </si>
  <si>
    <t>VOLTAREN OPHTHA CD</t>
  </si>
  <si>
    <t>1MG/ML OPH GTT SOL 1X5ML</t>
  </si>
  <si>
    <t>172790</t>
  </si>
  <si>
    <t>5MG CPS DUR 30X1</t>
  </si>
  <si>
    <t>194640</t>
  </si>
  <si>
    <t>20MG CPS DUR 30X1</t>
  </si>
  <si>
    <t>AMIDY</t>
  </si>
  <si>
    <t>2684</t>
  </si>
  <si>
    <t>10MG/G+2MG/G GEL 1X20G</t>
  </si>
  <si>
    <t>42762</t>
  </si>
  <si>
    <t>70MCG/H TDR EMP 10</t>
  </si>
  <si>
    <t>230409</t>
  </si>
  <si>
    <t>19987</t>
  </si>
  <si>
    <t>GABAPENTIN TEVA</t>
  </si>
  <si>
    <t>19978</t>
  </si>
  <si>
    <t>130810</t>
  </si>
  <si>
    <t>GORDIUS</t>
  </si>
  <si>
    <t>10825</t>
  </si>
  <si>
    <t>2MG CPS PRO 30</t>
  </si>
  <si>
    <t>163877</t>
  </si>
  <si>
    <t>NEUROTOP</t>
  </si>
  <si>
    <t>200MG TBL NOB 50</t>
  </si>
  <si>
    <t>16287</t>
  </si>
  <si>
    <t>FASTUM</t>
  </si>
  <si>
    <t>25MG/G GEL 100G</t>
  </si>
  <si>
    <t>LORNOXIKAM</t>
  </si>
  <si>
    <t>119899</t>
  </si>
  <si>
    <t>XEFO RAPID</t>
  </si>
  <si>
    <t>8MG TBL FLM 30</t>
  </si>
  <si>
    <t>127760</t>
  </si>
  <si>
    <t>MIRZATEN ORO TAB</t>
  </si>
  <si>
    <t>15MG POR TBL DIS 30</t>
  </si>
  <si>
    <t>164734</t>
  </si>
  <si>
    <t>VENDAL RETARD</t>
  </si>
  <si>
    <t>30MG TBL PRO 30</t>
  </si>
  <si>
    <t>164738</t>
  </si>
  <si>
    <t>164740</t>
  </si>
  <si>
    <t>164736</t>
  </si>
  <si>
    <t>60MG TBL PRO 30</t>
  </si>
  <si>
    <t>1125</t>
  </si>
  <si>
    <t>10MG/ML INJ SOL 10X1ML</t>
  </si>
  <si>
    <t>132723</t>
  </si>
  <si>
    <t>129790</t>
  </si>
  <si>
    <t>2963</t>
  </si>
  <si>
    <t>20MG TBL NOB 20</t>
  </si>
  <si>
    <t>211504</t>
  </si>
  <si>
    <t>210716</t>
  </si>
  <si>
    <t>PREGABALIN MYLAN</t>
  </si>
  <si>
    <t>210683</t>
  </si>
  <si>
    <t>TIAPRID</t>
  </si>
  <si>
    <t>48578</t>
  </si>
  <si>
    <t>100MG TBL NOB 50</t>
  </si>
  <si>
    <t>42780</t>
  </si>
  <si>
    <t>84262</t>
  </si>
  <si>
    <t>TRALGIT</t>
  </si>
  <si>
    <t>100MG/ML POR SOL 1X96ML+PUMPA</t>
  </si>
  <si>
    <t>233706</t>
  </si>
  <si>
    <t>233727</t>
  </si>
  <si>
    <t>2945</t>
  </si>
  <si>
    <t>40275</t>
  </si>
  <si>
    <t>25MG TBL NOB 50</t>
  </si>
  <si>
    <t>88217</t>
  </si>
  <si>
    <t>1,5MG TBL NOB 30</t>
  </si>
  <si>
    <t>88219</t>
  </si>
  <si>
    <t>216707</t>
  </si>
  <si>
    <t>192999</t>
  </si>
  <si>
    <t>212294</t>
  </si>
  <si>
    <t>CIPROFLOXACIN</t>
  </si>
  <si>
    <t>15658</t>
  </si>
  <si>
    <t>CIPLOX</t>
  </si>
  <si>
    <t>28839</t>
  </si>
  <si>
    <t>0,5MG/ML POR SOL 120ML+LŽ</t>
  </si>
  <si>
    <t>52335</t>
  </si>
  <si>
    <t>4MG TBL NOB 30</t>
  </si>
  <si>
    <t>52336</t>
  </si>
  <si>
    <t>4MG TBL NOB 100</t>
  </si>
  <si>
    <t>232954</t>
  </si>
  <si>
    <t>75633</t>
  </si>
  <si>
    <t>DIOSMEKTIT</t>
  </si>
  <si>
    <t>59941</t>
  </si>
  <si>
    <t>3G POR PLV SUS 30</t>
  </si>
  <si>
    <t>DROTAVERIN</t>
  </si>
  <si>
    <t>192729</t>
  </si>
  <si>
    <t>NO-SPA</t>
  </si>
  <si>
    <t>40MG TBL NOB 24</t>
  </si>
  <si>
    <t>ELETRIPTAN</t>
  </si>
  <si>
    <t>59764</t>
  </si>
  <si>
    <t>RELPAX</t>
  </si>
  <si>
    <t>40MG TBL FLM 2 I</t>
  </si>
  <si>
    <t>124569</t>
  </si>
  <si>
    <t>155385</t>
  </si>
  <si>
    <t>200MCG SLG TBL NOB 30</t>
  </si>
  <si>
    <t>122588</t>
  </si>
  <si>
    <t>12,5MCG/H TDR EMP 5</t>
  </si>
  <si>
    <t>122580</t>
  </si>
  <si>
    <t>75MCG/H TDR EMP 5</t>
  </si>
  <si>
    <t>84396</t>
  </si>
  <si>
    <t>100MG CPS DUR 20</t>
  </si>
  <si>
    <t>84401</t>
  </si>
  <si>
    <t>400MG CPS DUR 50</t>
  </si>
  <si>
    <t>150766</t>
  </si>
  <si>
    <t>181666</t>
  </si>
  <si>
    <t>600MG TBL FLM 50</t>
  </si>
  <si>
    <t>173196</t>
  </si>
  <si>
    <t>218234</t>
  </si>
  <si>
    <t>10835</t>
  </si>
  <si>
    <t>2MG CPS PRO 60</t>
  </si>
  <si>
    <t>93723</t>
  </si>
  <si>
    <t>50MG SUP 10</t>
  </si>
  <si>
    <t>KETOTIFEN</t>
  </si>
  <si>
    <t>66003</t>
  </si>
  <si>
    <t>KETOTIFEN AL</t>
  </si>
  <si>
    <t>1MG CPS DUR 50</t>
  </si>
  <si>
    <t>14958</t>
  </si>
  <si>
    <t>KODEIN</t>
  </si>
  <si>
    <t>207940</t>
  </si>
  <si>
    <t>CODEIN SLOVAKOFARMA</t>
  </si>
  <si>
    <t>30MG TBL NOB 10</t>
  </si>
  <si>
    <t>99295</t>
  </si>
  <si>
    <t>100MG TBL NOB 20(2X10)</t>
  </si>
  <si>
    <t>LERKANIDIPIN</t>
  </si>
  <si>
    <t>169629</t>
  </si>
  <si>
    <t>KAPIDIN</t>
  </si>
  <si>
    <t>10MG TBL FLM 100 II</t>
  </si>
  <si>
    <t>184035</t>
  </si>
  <si>
    <t>112562</t>
  </si>
  <si>
    <t>15MG TBL NOB 60</t>
  </si>
  <si>
    <t>METHYLPREDNISOLON</t>
  </si>
  <si>
    <t>40368</t>
  </si>
  <si>
    <t>MEDROL</t>
  </si>
  <si>
    <t>4MG TBL NOB 30 I</t>
  </si>
  <si>
    <t>158809</t>
  </si>
  <si>
    <t>METYPRED</t>
  </si>
  <si>
    <t>METOKLOPRAMID</t>
  </si>
  <si>
    <t>93104</t>
  </si>
  <si>
    <t>10MG TBL NOB 40</t>
  </si>
  <si>
    <t>213487</t>
  </si>
  <si>
    <t>9500IU/ML INJ SOL ISP 10X0,3ML</t>
  </si>
  <si>
    <t>213490</t>
  </si>
  <si>
    <t>9500IU/ML INJ SOL ISP 10X1ML</t>
  </si>
  <si>
    <t>157258</t>
  </si>
  <si>
    <t>OMEPRAZOL ACTAVIS</t>
  </si>
  <si>
    <t>215606</t>
  </si>
  <si>
    <t>PAROXETIN</t>
  </si>
  <si>
    <t>107848</t>
  </si>
  <si>
    <t>20MG TBL FLM 100</t>
  </si>
  <si>
    <t>28213</t>
  </si>
  <si>
    <t>50MG CPS DUR 56</t>
  </si>
  <si>
    <t>210565</t>
  </si>
  <si>
    <t>150MG CPS DUR 14</t>
  </si>
  <si>
    <t>210541</t>
  </si>
  <si>
    <t>75MG CPS DUR 14</t>
  </si>
  <si>
    <t>167735</t>
  </si>
  <si>
    <t>20MG/ML POR SOL 1X473ML</t>
  </si>
  <si>
    <t>148074</t>
  </si>
  <si>
    <t>20MG TBL FLM 90</t>
  </si>
  <si>
    <t>216736</t>
  </si>
  <si>
    <t>500MG TBL NOB 60</t>
  </si>
  <si>
    <t>146269</t>
  </si>
  <si>
    <t>100MG TBL FLM 2</t>
  </si>
  <si>
    <t>234931</t>
  </si>
  <si>
    <t>THIETHYLPERAZIN</t>
  </si>
  <si>
    <t>9844</t>
  </si>
  <si>
    <t>6,5MG TBL OBD 50</t>
  </si>
  <si>
    <t>9847</t>
  </si>
  <si>
    <t>6,5MG SUP 6</t>
  </si>
  <si>
    <t>16052</t>
  </si>
  <si>
    <t>201128</t>
  </si>
  <si>
    <t>TRAMAL</t>
  </si>
  <si>
    <t>230433</t>
  </si>
  <si>
    <t>TRALGIT OROTAB</t>
  </si>
  <si>
    <t>50MG POR TBL DIS 30 II</t>
  </si>
  <si>
    <t>UHLIČITAN VÁPENATÝ</t>
  </si>
  <si>
    <t>17994</t>
  </si>
  <si>
    <t>CALCII CARBONICI 0,5 TBL. MEDICAMENTA</t>
  </si>
  <si>
    <t>0,5G TBL NOB 100</t>
  </si>
  <si>
    <t>VALACIKLOVIR</t>
  </si>
  <si>
    <t>47467</t>
  </si>
  <si>
    <t>VALTREX</t>
  </si>
  <si>
    <t>500MG TBL FLM 42</t>
  </si>
  <si>
    <t>VITAMIN B1 V KOMBINACI S VITAMINEM B6 A/NEBO B12</t>
  </si>
  <si>
    <t>42476</t>
  </si>
  <si>
    <t>MILGAMMA</t>
  </si>
  <si>
    <t>50MG/250MCG TBL OBD 50</t>
  </si>
  <si>
    <t>42477</t>
  </si>
  <si>
    <t>50MG/250MCG TBL OBD 100</t>
  </si>
  <si>
    <t>146893</t>
  </si>
  <si>
    <t>KYSELINA THIOKTOVÁ</t>
  </si>
  <si>
    <t>55391</t>
  </si>
  <si>
    <t>THIOGAMMA 600 ORAL</t>
  </si>
  <si>
    <t>138841</t>
  </si>
  <si>
    <t>179365</t>
  </si>
  <si>
    <t>FOXIS</t>
  </si>
  <si>
    <t>85525</t>
  </si>
  <si>
    <t>AMOKSIKLAV 625 MG</t>
  </si>
  <si>
    <t>500MG/125MG TBL FLM 21</t>
  </si>
  <si>
    <t>201622</t>
  </si>
  <si>
    <t>AUGMENTIN DUO</t>
  </si>
  <si>
    <t>80MG/ML+11,4MG/ML POR PLV SUS 70ML+STŘ</t>
  </si>
  <si>
    <t>NALOXEGOL</t>
  </si>
  <si>
    <t>210215</t>
  </si>
  <si>
    <t>MOVENTIG</t>
  </si>
  <si>
    <t>25MG TBL FLM 30</t>
  </si>
  <si>
    <t>*3015</t>
  </si>
  <si>
    <t>9000006</t>
  </si>
  <si>
    <t>*9004</t>
  </si>
  <si>
    <t>*9007</t>
  </si>
  <si>
    <t>ISOSORBID-MONONITRÁT</t>
  </si>
  <si>
    <t>21794</t>
  </si>
  <si>
    <t>MONOTAB SR</t>
  </si>
  <si>
    <t>100MG TBL PRO 50(5X10)</t>
  </si>
  <si>
    <t>96977</t>
  </si>
  <si>
    <t>1MG TBL NOB 30</t>
  </si>
  <si>
    <t>170501</t>
  </si>
  <si>
    <t>ALPRAZOLAM ORION</t>
  </si>
  <si>
    <t>155859</t>
  </si>
  <si>
    <t>SUMAMED</t>
  </si>
  <si>
    <t>235248</t>
  </si>
  <si>
    <t>DABIGATRAN-ETEXILÁT</t>
  </si>
  <si>
    <t>29323</t>
  </si>
  <si>
    <t>PRADAXA</t>
  </si>
  <si>
    <t>75MG CPS DUR 30X1 I</t>
  </si>
  <si>
    <t>26329</t>
  </si>
  <si>
    <t>57866</t>
  </si>
  <si>
    <t>3MG/ML+1MG/ML OPH GTT SUS 1X5ML</t>
  </si>
  <si>
    <t>59768</t>
  </si>
  <si>
    <t>80MG TBL FLM 2 I</t>
  </si>
  <si>
    <t>234828</t>
  </si>
  <si>
    <t>ESCITALOPRAM MYLAN</t>
  </si>
  <si>
    <t>234823</t>
  </si>
  <si>
    <t>191173</t>
  </si>
  <si>
    <t>BREAKYL</t>
  </si>
  <si>
    <t>200MCG BUC FLM 28 I</t>
  </si>
  <si>
    <t>150759</t>
  </si>
  <si>
    <t>400MG CPS DUR 90</t>
  </si>
  <si>
    <t>HYDROCHLOROTHIAZID A KALIUM ŠETŘÍCÍ DIURETIKA</t>
  </si>
  <si>
    <t>47478</t>
  </si>
  <si>
    <t>LORADUR MITE</t>
  </si>
  <si>
    <t>2,5MG/25MG TBL NOB 50</t>
  </si>
  <si>
    <t>107189</t>
  </si>
  <si>
    <t>ELMETACIN</t>
  </si>
  <si>
    <t>8MG/ML DRM SPR SOL 1X100ML</t>
  </si>
  <si>
    <t>JINÁ IMUNOSTIMULANCIA</t>
  </si>
  <si>
    <t>14256</t>
  </si>
  <si>
    <t>BRONCHO-VAXOM PRO INFANTIBUS SÁČKY</t>
  </si>
  <si>
    <t>3,5MG GRA SCC 30</t>
  </si>
  <si>
    <t>17804</t>
  </si>
  <si>
    <t>BRONCHO-VAXOM PRO INFANTIBUS</t>
  </si>
  <si>
    <t>3,5MG CPS DUR 30</t>
  </si>
  <si>
    <t>119900</t>
  </si>
  <si>
    <t>8MG TBL FLM 50</t>
  </si>
  <si>
    <t>119897</t>
  </si>
  <si>
    <t>160704</t>
  </si>
  <si>
    <t>ORAMELLOX</t>
  </si>
  <si>
    <t>214628</t>
  </si>
  <si>
    <t>VASOCARDIN 50</t>
  </si>
  <si>
    <t>MIDAZOLAM</t>
  </si>
  <si>
    <t>15010</t>
  </si>
  <si>
    <t>DORMICUM</t>
  </si>
  <si>
    <t>15MG TBL FLM 10X1</t>
  </si>
  <si>
    <t>201693</t>
  </si>
  <si>
    <t>NALGESIN S</t>
  </si>
  <si>
    <t>275MG TBL FLM 30X1 II</t>
  </si>
  <si>
    <t>112318</t>
  </si>
  <si>
    <t>PARACETAMOL, KOMBINACE KROMĚ PSYCHOLEPTIK</t>
  </si>
  <si>
    <t>186252</t>
  </si>
  <si>
    <t>325MG/130MG/70MG TBL NOB 50</t>
  </si>
  <si>
    <t>14701</t>
  </si>
  <si>
    <t>PANADOL EXTRA RAPIDE</t>
  </si>
  <si>
    <t>500MG/65MG TBL EFF 12</t>
  </si>
  <si>
    <t>PIROXIKAM</t>
  </si>
  <si>
    <t>49522</t>
  </si>
  <si>
    <t>FLAMEXIN</t>
  </si>
  <si>
    <t>20MG TBL NOB 30</t>
  </si>
  <si>
    <t>211897</t>
  </si>
  <si>
    <t>222016</t>
  </si>
  <si>
    <t>PREGABALIN ZENTIVA K.S.</t>
  </si>
  <si>
    <t>150MG CPS DUR 56 II</t>
  </si>
  <si>
    <t>209683</t>
  </si>
  <si>
    <t>173157</t>
  </si>
  <si>
    <t>RANITIDIN</t>
  </si>
  <si>
    <t>47471</t>
  </si>
  <si>
    <t>RANISAN</t>
  </si>
  <si>
    <t>150MG TBL FLM 60</t>
  </si>
  <si>
    <t>107983</t>
  </si>
  <si>
    <t>100MG TBL FLM 6</t>
  </si>
  <si>
    <t>201133</t>
  </si>
  <si>
    <t>132873</t>
  </si>
  <si>
    <t>TRAMAL RETARD TABLETY 100 MG</t>
  </si>
  <si>
    <t>104503</t>
  </si>
  <si>
    <t>MABRON RETARD</t>
  </si>
  <si>
    <t>200MG TBL PRO 60 I</t>
  </si>
  <si>
    <t>233698</t>
  </si>
  <si>
    <t>84367</t>
  </si>
  <si>
    <t>600MG TBL FLM 60</t>
  </si>
  <si>
    <t>86023</t>
  </si>
  <si>
    <t>TALVOSILEN FORTE</t>
  </si>
  <si>
    <t>500MG/30MG CPS DUR 20</t>
  </si>
  <si>
    <t>94933</t>
  </si>
  <si>
    <t>875MG/125MG TBL FLM 14 II</t>
  </si>
  <si>
    <t>147458</t>
  </si>
  <si>
    <t>112MCG TBL NOB 100 II</t>
  </si>
  <si>
    <t>*2092</t>
  </si>
  <si>
    <t>230967</t>
  </si>
  <si>
    <t>IBUPROFEN</t>
  </si>
  <si>
    <t>11063</t>
  </si>
  <si>
    <t>INDAPAMID</t>
  </si>
  <si>
    <t>151949</t>
  </si>
  <si>
    <t>2,5MG CPS DUR 100</t>
  </si>
  <si>
    <t>30105</t>
  </si>
  <si>
    <t>CLARITHROMYCIN TEVA</t>
  </si>
  <si>
    <t>500MG TBL FLM 14 I</t>
  </si>
  <si>
    <t>56993</t>
  </si>
  <si>
    <t>201924</t>
  </si>
  <si>
    <t>ANALERGIN NEO</t>
  </si>
  <si>
    <t>5MG TBL FLM 20</t>
  </si>
  <si>
    <t>LOPERAMID</t>
  </si>
  <si>
    <t>132702</t>
  </si>
  <si>
    <t>SPIRAMYCIN</t>
  </si>
  <si>
    <t>75754</t>
  </si>
  <si>
    <t>ROVAMYCINE</t>
  </si>
  <si>
    <t>3MIU TBL FLM 10</t>
  </si>
  <si>
    <t>109810</t>
  </si>
  <si>
    <t>2,5MCG INH SOL 1X60DÁV+1INH</t>
  </si>
  <si>
    <t>178277</t>
  </si>
  <si>
    <t>TRAMADOL MYLAN</t>
  </si>
  <si>
    <t>200MG TBL PRO 30 II</t>
  </si>
  <si>
    <t>AVANAFIL</t>
  </si>
  <si>
    <t>194284</t>
  </si>
  <si>
    <t>SPEDRA</t>
  </si>
  <si>
    <t>200MG TBL NOB 8X1</t>
  </si>
  <si>
    <t>45011</t>
  </si>
  <si>
    <t>500MG TBL FLM 6</t>
  </si>
  <si>
    <t>155862</t>
  </si>
  <si>
    <t>500MG INF PLV SOL 5</t>
  </si>
  <si>
    <t>215956</t>
  </si>
  <si>
    <t>0,5ML INJ SUS ISP 1X0,5ML+J</t>
  </si>
  <si>
    <t>BISAKODYL</t>
  </si>
  <si>
    <t>96620</t>
  </si>
  <si>
    <t>BISACODYL-K</t>
  </si>
  <si>
    <t>5MG TBL OBD 105</t>
  </si>
  <si>
    <t>212281</t>
  </si>
  <si>
    <t>NOPREX</t>
  </si>
  <si>
    <t>CELEKOXIB</t>
  </si>
  <si>
    <t>85026</t>
  </si>
  <si>
    <t>CELEBREX</t>
  </si>
  <si>
    <t>100MG CPS DUR 30 I</t>
  </si>
  <si>
    <t>89025</t>
  </si>
  <si>
    <t>DICLOFENAC AL 50</t>
  </si>
  <si>
    <t>50MG TBL ENT 50</t>
  </si>
  <si>
    <t>20132</t>
  </si>
  <si>
    <t>CIPRALEX</t>
  </si>
  <si>
    <t>10MG TBL FLM 28 I</t>
  </si>
  <si>
    <t>124572</t>
  </si>
  <si>
    <t>214627</t>
  </si>
  <si>
    <t>VASOCARDIN 100</t>
  </si>
  <si>
    <t>107639</t>
  </si>
  <si>
    <t>MIRTAZAPIN SANDOZ</t>
  </si>
  <si>
    <t>15MG TBL FLM 30</t>
  </si>
  <si>
    <t>OLOPATADIN</t>
  </si>
  <si>
    <t>195013</t>
  </si>
  <si>
    <t>ALERPALUX</t>
  </si>
  <si>
    <t>ONDANSETRON</t>
  </si>
  <si>
    <t>235866</t>
  </si>
  <si>
    <t>20MG TBL PRO 60X1</t>
  </si>
  <si>
    <t>48888</t>
  </si>
  <si>
    <t>325MG/130MG/70MG TBL NOB 20</t>
  </si>
  <si>
    <t>231961</t>
  </si>
  <si>
    <t>LAKTULOSA</t>
  </si>
  <si>
    <t>215715</t>
  </si>
  <si>
    <t>667MG/ML POR SOL 1X500ML II</t>
  </si>
  <si>
    <t>25431</t>
  </si>
  <si>
    <t>30MG CPS ETD 7</t>
  </si>
  <si>
    <t>235269</t>
  </si>
  <si>
    <t>FENTANYL MYLAN</t>
  </si>
  <si>
    <t>221056</t>
  </si>
  <si>
    <t>25365</t>
  </si>
  <si>
    <t>20MG CPS ETD 28 I</t>
  </si>
  <si>
    <t>157254</t>
  </si>
  <si>
    <t>20MG CPS ETD 30</t>
  </si>
  <si>
    <t>50335</t>
  </si>
  <si>
    <t>500MG/ML+5MG/ML POR GTT SOL 1X25ML</t>
  </si>
  <si>
    <t>210733</t>
  </si>
  <si>
    <t>SERTRALIN</t>
  </si>
  <si>
    <t>184750</t>
  </si>
  <si>
    <t>75MG TBL FLM 20</t>
  </si>
  <si>
    <t>54237</t>
  </si>
  <si>
    <t>TRAMUNDIN RETARD</t>
  </si>
  <si>
    <t>207966</t>
  </si>
  <si>
    <t>50MG CPS DUR 20(2X10)</t>
  </si>
  <si>
    <t>233829</t>
  </si>
  <si>
    <t>150MG TBL PRO 30 II</t>
  </si>
  <si>
    <t>FLUTIKASON</t>
  </si>
  <si>
    <t>30685</t>
  </si>
  <si>
    <t>NASOFAN</t>
  </si>
  <si>
    <t>50MCG/DÁV NAS SPR SUS 1X120DÁV</t>
  </si>
  <si>
    <t>ALOPURINOL</t>
  </si>
  <si>
    <t>216285</t>
  </si>
  <si>
    <t>MILURIT</t>
  </si>
  <si>
    <t>300MG TBL NOB 90</t>
  </si>
  <si>
    <t>TELMISARTAN A DIURETIKA</t>
  </si>
  <si>
    <t>26578</t>
  </si>
  <si>
    <t>MICARDISPLUS</t>
  </si>
  <si>
    <t>80MG/12,5MG TBL NOB 28</t>
  </si>
  <si>
    <t>13818</t>
  </si>
  <si>
    <t>40/90/0,25MG CPS MOL 100</t>
  </si>
  <si>
    <t>45998</t>
  </si>
  <si>
    <t>OSPEN 1500</t>
  </si>
  <si>
    <t>1500000IU TBL FLM 30</t>
  </si>
  <si>
    <t>40851</t>
  </si>
  <si>
    <t>800MG TBL FLM 50 I</t>
  </si>
  <si>
    <t>132990</t>
  </si>
  <si>
    <t>JINÁ ANTIHISTAMINIKA PRO SYSTÉMOVOU APLIKACI</t>
  </si>
  <si>
    <t>2479</t>
  </si>
  <si>
    <t>2MG TBL NOB 20</t>
  </si>
  <si>
    <t>124343</t>
  </si>
  <si>
    <t>5MG TBL FLM 30 I</t>
  </si>
  <si>
    <t>MUPIROCIN</t>
  </si>
  <si>
    <t>237886</t>
  </si>
  <si>
    <t>BACTROBAN</t>
  </si>
  <si>
    <t>20MG/G UNG 15G</t>
  </si>
  <si>
    <t>207252</t>
  </si>
  <si>
    <t>550MG TBL FLM 20</t>
  </si>
  <si>
    <t>ORGANO-HEPARINOID</t>
  </si>
  <si>
    <t>100304</t>
  </si>
  <si>
    <t>300MG/100G GEL 40G</t>
  </si>
  <si>
    <t>211488</t>
  </si>
  <si>
    <t>25MG CPS DUR 56</t>
  </si>
  <si>
    <t>119115</t>
  </si>
  <si>
    <t>SUMATRIPTAN ACTAVIS</t>
  </si>
  <si>
    <t>50MG TBL OBD 6 I</t>
  </si>
  <si>
    <t>184788</t>
  </si>
  <si>
    <t>225175</t>
  </si>
  <si>
    <t>32083</t>
  </si>
  <si>
    <t>100MG/ML POR SOL 1X10ML+KAPÁTKO</t>
  </si>
  <si>
    <t>132869</t>
  </si>
  <si>
    <t>TRAMAL RETARD TABLETY 150 MG</t>
  </si>
  <si>
    <t>216873</t>
  </si>
  <si>
    <t>233854</t>
  </si>
  <si>
    <t>47515</t>
  </si>
  <si>
    <t>CALCICHEW D3</t>
  </si>
  <si>
    <t>500MG/200IU TBL MND 60</t>
  </si>
  <si>
    <t>132871</t>
  </si>
  <si>
    <t>37,5MG/325MG TBL FLM 10</t>
  </si>
  <si>
    <t>ATOMOXETIN</t>
  </si>
  <si>
    <t>23872</t>
  </si>
  <si>
    <t>STRATTERA</t>
  </si>
  <si>
    <t>60MG CPS DUR 7</t>
  </si>
  <si>
    <t>225850</t>
  </si>
  <si>
    <t>2547</t>
  </si>
  <si>
    <t>235262</t>
  </si>
  <si>
    <t>12MCG/H TDR EMP 5</t>
  </si>
  <si>
    <t>105844</t>
  </si>
  <si>
    <t>MIRTAZAPIN ORION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</si>
  <si>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</si>
  <si>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</si>
  <si>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</si>
  <si>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</si>
  <si>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</si>
  <si>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N02AJ13 - TRAMADOL A PARACETAMOL</t>
  </si>
  <si>
    <t>J05AB11 - VALACIKLOVIR</t>
  </si>
  <si>
    <t>N02CC01 - SUMATRIPTAN</t>
  </si>
  <si>
    <t>C07AB03 - ATENOLOL</t>
  </si>
  <si>
    <t>R06AX27 - DESLORATADIN</t>
  </si>
  <si>
    <t>R01AD09 - MOMETASON</t>
  </si>
  <si>
    <t>C09DA07 - TELMISARTAN A DIURETIKA</t>
  </si>
  <si>
    <t>M04AA01 - ALOPURINOL</t>
  </si>
  <si>
    <t>C07AB12 - NEBIVOLOL</t>
  </si>
  <si>
    <t>C09CA07 - TELMISARTAN</t>
  </si>
  <si>
    <t>D07BA01 - PREDNISOLON A ANTISEPTIKA</t>
  </si>
  <si>
    <t>C09DB04 - TELMISARTAN A AMLODIPIN</t>
  </si>
  <si>
    <t>A10AB01 - LIDSKÝ INSULIN</t>
  </si>
  <si>
    <t>N02AJ06 - KODEIN A PARACETAMOL</t>
  </si>
  <si>
    <t>C09CA01 - LOSARTAN</t>
  </si>
  <si>
    <t>C08CA13 - LERKANIDIPIN</t>
  </si>
  <si>
    <t>A06AD11 - LAKTULOSA</t>
  </si>
  <si>
    <t>N03AF01 - KARBAMAZEPIN</t>
  </si>
  <si>
    <t>C09DA01 - LOSARTAN A DIURETIKA</t>
  </si>
  <si>
    <t>N06AX21 - DULOXETIN</t>
  </si>
  <si>
    <t>R06AX13 - LORATADIN</t>
  </si>
  <si>
    <t>R05CB01 - ACETYLCYSTEIN</t>
  </si>
  <si>
    <t>R06AX17 - KETOTIFEN</t>
  </si>
  <si>
    <t>B01AF02 - APIXABAN</t>
  </si>
  <si>
    <t>G02CB03 - KABERGOLIN</t>
  </si>
  <si>
    <t>C07AB05 - BETAXOLOL</t>
  </si>
  <si>
    <t>N06AB04 - CITALOPRAM</t>
  </si>
  <si>
    <t>A02BC03 - LANSOPRAZOL</t>
  </si>
  <si>
    <t>R01AD09</t>
  </si>
  <si>
    <t>A02BC03</t>
  </si>
  <si>
    <t>C07AB03</t>
  </si>
  <si>
    <t>N02AA05</t>
  </si>
  <si>
    <t>N02CC01</t>
  </si>
  <si>
    <t>N03AF01</t>
  </si>
  <si>
    <t>N06AB04</t>
  </si>
  <si>
    <t>N06AX21</t>
  </si>
  <si>
    <t>R06AX13</t>
  </si>
  <si>
    <t>N02AJ13</t>
  </si>
  <si>
    <t>N02AJ06</t>
  </si>
  <si>
    <t>A06AD11</t>
  </si>
  <si>
    <t>J05AB11</t>
  </si>
  <si>
    <t>C07AB12</t>
  </si>
  <si>
    <t>C07AB05</t>
  </si>
  <si>
    <t>C09CA07</t>
  </si>
  <si>
    <t>D07BA01</t>
  </si>
  <si>
    <t>G02CB03</t>
  </si>
  <si>
    <t>R05CB01</t>
  </si>
  <si>
    <t>R06AX27</t>
  </si>
  <si>
    <t>C08CA13</t>
  </si>
  <si>
    <t>R06AX17</t>
  </si>
  <si>
    <t>C09DA07</t>
  </si>
  <si>
    <t>C09DB04</t>
  </si>
  <si>
    <t>M04AA01</t>
  </si>
  <si>
    <t>B01AF02</t>
  </si>
  <si>
    <t>A10AB01</t>
  </si>
  <si>
    <t>C09CA01</t>
  </si>
  <si>
    <t>C09DA01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</si>
  <si>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</si>
  <si>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</si>
  <si>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</si>
  <si>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</si>
  <si>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</si>
  <si>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</si>
  <si>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</si>
  <si>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</si>
  <si>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</si>
  <si>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</si>
  <si>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</si>
  <si>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</si>
  <si>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</si>
  <si>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50115089 - ZPr - katetry PICC/MIDLINE (Z554)</t>
  </si>
  <si>
    <t>50115050</t>
  </si>
  <si>
    <t>obvazový materiál (Z502)</t>
  </si>
  <si>
    <t>ZA562</t>
  </si>
  <si>
    <t>Náplast cosmopor i. v. 6 x 8 cm bal. á 50 ks 9008054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</si>
  <si>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</si>
  <si>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</si>
  <si>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</si>
  <si>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</si>
  <si>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</si>
  <si>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</si>
  <si>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ZD111</t>
  </si>
  <si>
    <t>Náplast omnifix E 5 cm x 10 m 9006493</t>
  </si>
  <si>
    <t>ZA571</t>
  </si>
  <si>
    <t>Set sterilní pro anestezii bal. á 28 ks 4706312</t>
  </si>
  <si>
    <t>ZA593</t>
  </si>
  <si>
    <t>Tampon sterilní stáčený 20 x 20 cm / 5 ks 28003+</t>
  </si>
  <si>
    <t>50115060</t>
  </si>
  <si>
    <t>ZPr - ostatní (Z503)</t>
  </si>
  <si>
    <t>ZG916</t>
  </si>
  <si>
    <t>Elektroda neutrální bipolární pro dospělé á 100 ks 2510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</si>
  <si>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</si>
  <si>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</si>
  <si>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</si>
  <si>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</si>
  <si>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</si>
  <si>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</si>
  <si>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ZF159</t>
  </si>
  <si>
    <t>Nádoba na kontaminovaný odpad 1 l 15-0002</t>
  </si>
  <si>
    <t>ZE159</t>
  </si>
  <si>
    <t>Nádoba na kontaminovaný odpad 2 l 15-0003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</si>
  <si>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</si>
  <si>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</si>
  <si>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</si>
  <si>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</si>
  <si>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</si>
  <si>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</si>
  <si>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</si>
  <si>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</si>
  <si>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</si>
  <si>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</si>
  <si>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</si>
  <si>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</si>
  <si>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</si>
  <si>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</si>
  <si>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</si>
  <si>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</si>
  <si>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</si>
  <si>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</si>
  <si>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ZH201</t>
  </si>
  <si>
    <t>Jehla injekční 0,8 x 120 mm zelená 4665643</t>
  </si>
  <si>
    <t>ZB556</t>
  </si>
  <si>
    <t>Jehla injekční 1,2 x 40 mm růžová 4665120</t>
  </si>
  <si>
    <t>ZB259</t>
  </si>
  <si>
    <t>Jehla radiofrekvenční 22 G 100 mm active tip 5 mm, bal. á 10 ks, SMK-S1005-22</t>
  </si>
  <si>
    <t>ZA868</t>
  </si>
  <si>
    <t>Jehla sterican 23 G 0,6 x 80 mm modrá bal. á 100 ks 4665635</t>
  </si>
  <si>
    <t>ZO340</t>
  </si>
  <si>
    <t>Jehla stimuplex - ultra 360 G20/0,9 x 100 mm á 25 ks 4892510-01</t>
  </si>
  <si>
    <t>ZQ555</t>
  </si>
  <si>
    <t>Jehla Ultraplex 360, 22G, 0,70 x 80 mm bal. á 25 ks 4892608-01</t>
  </si>
  <si>
    <t>Jehla Ultraplex 360, 22G, 0,70 x 80 mm bal. Ăˇ 25 ks 4892608-01</t>
  </si>
  <si>
    <t>50115067</t>
  </si>
  <si>
    <t>ZPr - rukavice (Z532)</t>
  </si>
  <si>
    <t>ZE992</t>
  </si>
  <si>
    <t>Rukavice operační latex s pudrem sterilní ansell sensi - touch vel. 6,0 bal. á 40 párů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</si>
  <si>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</si>
  <si>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</si>
  <si>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</si>
  <si>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</si>
  <si>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</si>
  <si>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</si>
  <si>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</si>
  <si>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</si>
  <si>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50115020</t>
  </si>
  <si>
    <t>laboratorní diagnostika-LEK (Z501)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</si>
  <si>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</si>
  <si>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</si>
  <si>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</si>
  <si>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</si>
  <si>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</si>
  <si>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</si>
  <si>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</si>
  <si>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</si>
  <si>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</si>
  <si>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</si>
  <si>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DC515</t>
  </si>
  <si>
    <t>Čistící roztok k dekontaminaci 100 ml  (HYPOCHLORID.ROZTOK,S5362)</t>
  </si>
  <si>
    <t>DG395</t>
  </si>
  <si>
    <t>Diagnostická souprava AB0 set monoklonální na 30</t>
  </si>
  <si>
    <t>DG379</t>
  </si>
  <si>
    <t>Doprava 21%</t>
  </si>
  <si>
    <t>DE022</t>
  </si>
  <si>
    <t>Glukózová membránová souprava</t>
  </si>
  <si>
    <t>DG388</t>
  </si>
  <si>
    <t>JĂˇtrovĂ˝ bujon (10ml)- ĹˇroubovacĂ­ uzĂˇvÄ›r</t>
  </si>
  <si>
    <t>Játrový bujon (10ml)- šroubovací uzávěr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</si>
  <si>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</si>
  <si>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</si>
  <si>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</si>
  <si>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</si>
  <si>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</si>
  <si>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</si>
  <si>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</si>
  <si>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</si>
  <si>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</si>
  <si>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</si>
  <si>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DD268</t>
  </si>
  <si>
    <t>MEMBRÁNOVÁ SOUPRAVA Ca</t>
  </si>
  <si>
    <t>DD269</t>
  </si>
  <si>
    <t>MEMBRÁNOVÁ SOUPRAVA Cl</t>
  </si>
  <si>
    <t>DD075</t>
  </si>
  <si>
    <t>MEMBRÁNOVÁ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</si>
  <si>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</si>
  <si>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</si>
  <si>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</si>
  <si>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</si>
  <si>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</si>
  <si>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</si>
  <si>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</si>
  <si>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</si>
  <si>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DA001</t>
  </si>
  <si>
    <t>PROUZKY DIAPHAN pro samotestování 50ks</t>
  </si>
  <si>
    <t>DA002</t>
  </si>
  <si>
    <t>PROUZKY TETRAPHAN DIA  KATALOGO</t>
  </si>
  <si>
    <t>50115040</t>
  </si>
  <si>
    <t>laboratorní materiál (Z505)</t>
  </si>
  <si>
    <t>ZC081</t>
  </si>
  <si>
    <t>Močoměr bez teploměru 710363</t>
  </si>
  <si>
    <t>ZC054</t>
  </si>
  <si>
    <t>Válec odměrný vysoký sklo 100 ml d713880</t>
  </si>
  <si>
    <t>ZA583</t>
  </si>
  <si>
    <t>Čtverečky desinfekční Webcol 3,5 x 3,5 cm 70% á 4000 ks 6818-1</t>
  </si>
  <si>
    <t>ZN179</t>
  </si>
  <si>
    <t>Film ochranný convacare bal. á 100 ks 0011280 37444</t>
  </si>
  <si>
    <t>ZM984</t>
  </si>
  <si>
    <t>Fixace k CVC a PICC atraumatická GripLock bez šití bal. á 50 ks  (3302MCS-MC) MCGPLPICC</t>
  </si>
  <si>
    <t>ZQ990</t>
  </si>
  <si>
    <t>Fixace k CVC a PICC kateru Main Lock 2 4 x 9 cm NKS:90-60-82</t>
  </si>
  <si>
    <t>ZL976</t>
  </si>
  <si>
    <t>Kanystr renasys EZ 800 ml pro podtlakovou terapii 66800912</t>
  </si>
  <si>
    <t>ZL977</t>
  </si>
  <si>
    <t>Kanystr renasys GO 750 ml pro podtlakovou terapii 66800916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</si>
  <si>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</si>
  <si>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</si>
  <si>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</si>
  <si>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</si>
  <si>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</si>
  <si>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gĂˇza 10 x 10 cm/5 ks sterilnĂ­ 1325019275</t>
  </si>
  <si>
    <t>Kompresa gáza 10 x 10 cm/5 ks sterilní 1325019275</t>
  </si>
  <si>
    <t>ZC845</t>
  </si>
  <si>
    <t>Kompresa NT 10 x 20 cm/5 ks sterilní 26621</t>
  </si>
  <si>
    <t>ZK087</t>
  </si>
  <si>
    <t>Krém cavilon ochranný bariérový á 28 g bal. á 12 ks 3391E</t>
  </si>
  <si>
    <t>ZL410</t>
  </si>
  <si>
    <t>KrytĂ­ gelovĂ© Hemagel 100 g A2681147</t>
  </si>
  <si>
    <t>ZA627</t>
  </si>
  <si>
    <t>KrytĂ­ granuflex extra thin 5 x 10 cm Ăˇ 10 ks 0021661 187959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</si>
  <si>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</si>
  <si>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</si>
  <si>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</si>
  <si>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</si>
  <si>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</si>
  <si>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</si>
  <si>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ZE775</t>
  </si>
  <si>
    <t>KrytĂ­ tegaderm CHG 10,0 cm x 12,0 cm na CĹ˝K-antibakt. bal. Ăˇ 25 ks 1658R</t>
  </si>
  <si>
    <t>ZK352</t>
  </si>
  <si>
    <t>Krytí - roztok Hyiodine na chronické rány bal. á 50 ml HYIODINE</t>
  </si>
  <si>
    <t>ZQ158</t>
  </si>
  <si>
    <t>Krytí 7D-Fix - fixace I.V.kanyl netkaný textil a fólie sterilní 9 x 11,6 cm bal. á 100 ks (náhrada za tegaderm) 812010</t>
  </si>
  <si>
    <t>ZA333</t>
  </si>
  <si>
    <t>Krytí aquacel Ag hydrofibre 10 x 10 cm á 10 ks 0081082 403708</t>
  </si>
  <si>
    <t>ZI848</t>
  </si>
  <si>
    <t>Krytí askina 10 x 10 dressil bal. á 10 ks 5291010</t>
  </si>
  <si>
    <t>ZD599</t>
  </si>
  <si>
    <t>Krytí atrauman 7,5 x 10 cm bal. á 10 ks 499513</t>
  </si>
  <si>
    <t>ZH403</t>
  </si>
  <si>
    <t>Krytí excilon 5 x 5 cm NT i.v. s nástřihem do kříže antiseptický bal. á 70 ks 7089</t>
  </si>
  <si>
    <t>Krytí gelové Hemagel 100 g A2681147</t>
  </si>
  <si>
    <t>ZA664</t>
  </si>
  <si>
    <t>Krytí gelové hydrokoloidní Flamigel 250 ml FLAM250</t>
  </si>
  <si>
    <t>ZN814</t>
  </si>
  <si>
    <t>Krytí gelové na rány ActiMaris bal. á 20g 3097749</t>
  </si>
  <si>
    <t>Krytí granuflex extra thin 5 x 10 cm á 10 ks 0021661 187959</t>
  </si>
  <si>
    <t>ZC843</t>
  </si>
  <si>
    <t>Krytí hemostatické gelitacel 5 x 7 cm GC-507 bal. á 15 ks 742532 - dlouhodobý výpadek</t>
  </si>
  <si>
    <t>ZN200</t>
  </si>
  <si>
    <t>Krytí hemostatické traumacel new dent kostky bal. á 50 ks 10115</t>
  </si>
  <si>
    <t>ZA621</t>
  </si>
  <si>
    <t>Krytí hydroclean advance (tenderwet 24 active kulatý-609762+ pův. VZP 0081096) 4 cm bal. á 10 ks 6097622</t>
  </si>
  <si>
    <t>ZA639</t>
  </si>
  <si>
    <t>Krytí hydroclean advance (tenderwet 24 active-609214+ pův. VZP 0081104) 10 x 10 cm bal. á 10 ks 6097722</t>
  </si>
  <si>
    <t>Krytí inadine nepřilnavé 5,0 x 5,0 cm 1/10 SYS01481EE</t>
  </si>
  <si>
    <t>Krytí inadine nepřilnavé 9,5 x 9,5 cm 1/10 SYS01512EE</t>
  </si>
  <si>
    <t>ZO429</t>
  </si>
  <si>
    <t>Krytí Lavanid 1 roztok 0,02% Polyhexanid 1000 ml bal. á 6 ks 014127</t>
  </si>
  <si>
    <t>Krytí mastný tyl jelonet 10 x 10 cm á 10 ks 7404</t>
  </si>
  <si>
    <t>ZL853</t>
  </si>
  <si>
    <t>Krytí mastný tyl jelonet 10 x 40 cm á 10 ks 7459</t>
  </si>
  <si>
    <t>ZL664</t>
  </si>
  <si>
    <t>Krytí mastný tyl pharmatull 10 x 20 cm bal. á 10 ks P-Tull1020</t>
  </si>
  <si>
    <t>ZG612</t>
  </si>
  <si>
    <t>Krytí mepilex 10 x 10 cm bal. á 5 ks 294100</t>
  </si>
  <si>
    <t>ZD633</t>
  </si>
  <si>
    <t>Krytí mepilex border sacrum 18 x 18 cm bal. á 5 ks 282000-01</t>
  </si>
  <si>
    <t>ZA537</t>
  </si>
  <si>
    <t>Krytí mepilex heel 13 x 20 cm bal. á 5 ks 288100-01</t>
  </si>
  <si>
    <t>ZM334</t>
  </si>
  <si>
    <t>Krytí pooperační a fixační s absorpční pěnou OPSITE Post-Op Visible omyvatelné průhledné vel. 20 x 10 cm bal. á 20 ks 66800138</t>
  </si>
  <si>
    <t>ZK404</t>
  </si>
  <si>
    <t>Krytí prontosan roztok 350 ml 400416</t>
  </si>
  <si>
    <t>ZN895</t>
  </si>
  <si>
    <t>Krytí reston nesterilní 10,0 cm x 5,0 cm x 5 m role 1563L</t>
  </si>
  <si>
    <t>ZN815</t>
  </si>
  <si>
    <t>Krytí roztok k čištění a hojenní ran ActiMaris Forte 300 ml 3098077</t>
  </si>
  <si>
    <t>ZA526</t>
  </si>
  <si>
    <t>Krytí sorbalgon 10 x 10 cm bal. á 10 ks 999595</t>
  </si>
  <si>
    <t>ZP973</t>
  </si>
  <si>
    <t>Krytí sorelex 10 x 10 cm s kys. hyaluronovou a octenidinem bal. á 10 ks (150011) 3901</t>
  </si>
  <si>
    <t>ZA585</t>
  </si>
  <si>
    <t>Krytí suprasorb F 10 x 12 cm sterilní bal. á 10 ks 20462</t>
  </si>
  <si>
    <t>ZC702</t>
  </si>
  <si>
    <t>Krytí tegaderm   6,0 cm x  7,0 cm bal. á 100 ks 1624W</t>
  </si>
  <si>
    <t>ZA324</t>
  </si>
  <si>
    <t>Krytí tegaderm 10,0 cm x 12,0 cm bal. á 50 ks 1626W</t>
  </si>
  <si>
    <t>Krytí tegaderm CHG 10,0 cm x 12,0 cm na CŽK-antibakt. bal. á 25 ks 1658R</t>
  </si>
  <si>
    <t>ZK646</t>
  </si>
  <si>
    <t>Krytí tegaderm CHG 8,5 cm x 11,5 cm na CŽK-antibakt. bal. á 25 ks 1657R</t>
  </si>
  <si>
    <t>ZA543</t>
  </si>
  <si>
    <t>Krytí tielle pěnové   7 x  9 cm bal. á 10 ks SYS MTL100 EE</t>
  </si>
  <si>
    <t>ZD770</t>
  </si>
  <si>
    <t>Krytí tubifast 7,5 x 10 m 2438</t>
  </si>
  <si>
    <t>ZQ491</t>
  </si>
  <si>
    <t>Krytí ZETUVIT Plus vysoce savé, sterilní 20 x 25 cm bal. á 10 ks  4137138</t>
  </si>
  <si>
    <t>NĂˇplast curapor   7 x   5 cm 32912  (22120,  nĂˇhrada za cosmopor )</t>
  </si>
  <si>
    <t>NĂˇplast curapor 10 x   8 cm 32913 ( 22121,  nĂˇhrada za cosmopor )</t>
  </si>
  <si>
    <t>ZI600</t>
  </si>
  <si>
    <t>NĂˇplast curapor 10 x 15 cm 32914 ( nĂˇhrada za cosmopor )</t>
  </si>
  <si>
    <t>ZA418</t>
  </si>
  <si>
    <t>NĂˇplast metaline pod TS 8 x 9 cm 23094</t>
  </si>
  <si>
    <t>ZH012</t>
  </si>
  <si>
    <t>NĂˇplast micropore 2,50 cm x 9,10 m 840W-1</t>
  </si>
  <si>
    <t>ZD104</t>
  </si>
  <si>
    <t>NĂˇplast omniplast 10,0 cm x 10,0 m 9004472 (900535)</t>
  </si>
  <si>
    <t>ZB084</t>
  </si>
  <si>
    <t>NĂˇplast transpore 2,50 cm x 9,14 m 1527-1 - nahrazeno ZQ117</t>
  </si>
  <si>
    <t>ZF351</t>
  </si>
  <si>
    <t>NĂˇplast transpore bĂ­lĂˇ 1,25 cm x 9,14 m bal. Ăˇ 24 ks 1534-0</t>
  </si>
  <si>
    <t>ZA542</t>
  </si>
  <si>
    <t>NĂˇplast wet pruf voduvzd. 1,25 cm x 9,14 m bal. Ăˇ 24 ks K00-3063C</t>
  </si>
  <si>
    <t>ZB404</t>
  </si>
  <si>
    <t>Náplast cosmos 8 cm x 1 m 5403353</t>
  </si>
  <si>
    <t>Náplast curapor 10 x 15 cm 32914 ( náhrada za cosmopor )</t>
  </si>
  <si>
    <t>ZI602</t>
  </si>
  <si>
    <t>Náplast curapor 10 x 34 cm 32918 ( náhrada za cosmopor )</t>
  </si>
  <si>
    <t>Náplast metaline pod TS 8 x 9 cm 23094</t>
  </si>
  <si>
    <t>Náplast micropore 2,50 cm x 9,10 m 840W-1</t>
  </si>
  <si>
    <t>Náplast omniplast 10,0 cm x 10,0 m 9004472 (900535)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</si>
  <si>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</si>
  <si>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</si>
  <si>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</si>
  <si>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</si>
  <si>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Náplast transpore 2,50 cm x 9,14 m 1527-1 - nahrazeno ZQ117</t>
  </si>
  <si>
    <t>Náplast transpore bílá 1,25 cm x 9,14 m bal. á 24 ks 1534-0</t>
  </si>
  <si>
    <t>ZF352</t>
  </si>
  <si>
    <t>Náplast transpore bílá 2,50 cm x 9,14 m bal. á 12 ks 1534-1</t>
  </si>
  <si>
    <t>Náplast wet pruf voduvzd. 1,25 cm x 9,14 m bal. á 24 ks K00-3063C</t>
  </si>
  <si>
    <t>ZN478</t>
  </si>
  <si>
    <t>Obinadlo elastickĂ© universal 10 cm x 5 m 1323100313</t>
  </si>
  <si>
    <t>ZN476</t>
  </si>
  <si>
    <t>Obinadlo elastickĂ© universal 15 cm x 5 m 1323100315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</si>
  <si>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</si>
  <si>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</si>
  <si>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</si>
  <si>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</si>
  <si>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ZN475</t>
  </si>
  <si>
    <t>Obinadlo elastické universal   8 cm x 5 m 1323100312</t>
  </si>
  <si>
    <t>Obinadlo elastické universal 10 cm x 5 m 1323100313</t>
  </si>
  <si>
    <t>Obinadlo elastické universal 15 cm x 5 m 1323100315</t>
  </si>
  <si>
    <t>ZA329</t>
  </si>
  <si>
    <t>Obinadlo fixa crep   6 cm x 4 m 1323100102</t>
  </si>
  <si>
    <t>ZA338</t>
  </si>
  <si>
    <t>Obinadlo hydrofilnĂ­   6 cm x   5 m 13005</t>
  </si>
  <si>
    <t>ZA425</t>
  </si>
  <si>
    <t>Obinadlo hydrofilnĂ­ 10 cm x   5 m 13007</t>
  </si>
  <si>
    <t>ZA426</t>
  </si>
  <si>
    <t>Obinadlo hydrofilnĂ­ 16 cm x 10 m 13014</t>
  </si>
  <si>
    <t>Obinadlo hydrofilní   6 cm x   5 m 13005</t>
  </si>
  <si>
    <t>Obinadlo hydrofilní 10 cm x   5 m 13007</t>
  </si>
  <si>
    <t>Obinadlo hydrofilní 16 cm x 10 m 13014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</si>
  <si>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</si>
  <si>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</si>
  <si>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</si>
  <si>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ZL999</t>
  </si>
  <si>
    <t>Rychloobvaz 8 x 4 cm 001445510</t>
  </si>
  <si>
    <t>ZA637</t>
  </si>
  <si>
    <t>Set sterilnĂ­ subclavia ARO karton Ăˇ 30 ks 41024</t>
  </si>
  <si>
    <t>ZA527</t>
  </si>
  <si>
    <t>Set sterilní pro malé chir.výkony Mediset bal. á 27 ks 4709673</t>
  </si>
  <si>
    <t>ZA572</t>
  </si>
  <si>
    <t>Set sterilní pro převaz rány Mediset bal. 75 ks 4706321</t>
  </si>
  <si>
    <t>Set sterilní subclavia ARO karton á 30 ks 41024</t>
  </si>
  <si>
    <t>ZD159</t>
  </si>
  <si>
    <t>Sprej linovera 30 ml 468156</t>
  </si>
  <si>
    <t>Tampon sterilnĂ­ stĂˇÄŤenĂ˝ 20 x 20 cm / 5 ks 28003+</t>
  </si>
  <si>
    <t>ZA618</t>
  </si>
  <si>
    <t>Tampon sterilní stáčený 30 x 30 dvouvr.(30x60) cm / 5 ks karton á 1200 ks 28020</t>
  </si>
  <si>
    <t>ZA617</t>
  </si>
  <si>
    <t>Tampon TC-OC k oĹˇetĹ™enĂ­ dutiny ĂşstnĂ­ Ăˇ 250 ks 12240</t>
  </si>
  <si>
    <t>Tampon TC-OC k ošetření dutiny ústní á 250 ks 12240</t>
  </si>
  <si>
    <t>ZA604</t>
  </si>
  <si>
    <t>TyÄŤinka vatovĂˇ sterilnĂ­ jednotlivÄ› balalenĂˇ bal. Ăˇ 1000 ks 5100/SG/CS</t>
  </si>
  <si>
    <t>ZA446</t>
  </si>
  <si>
    <t>Vata buniÄŤitĂˇ pĹ™Ă­Ĺ™ezy 20 x 30 cm 1230200129</t>
  </si>
  <si>
    <t>Vata buničitá přířezy 20 x 30 cm 1230200129</t>
  </si>
  <si>
    <t>ZB621</t>
  </si>
  <si>
    <t>AdaptĂ©r respiflo MN 1072</t>
  </si>
  <si>
    <t>ZQ640</t>
  </si>
  <si>
    <t>Adaptér Freka Medi pro podávání léků či kontrastních látek do ENFit sondy/PEGu (LL), bal. á 15 ks 7981377</t>
  </si>
  <si>
    <t>ZB772</t>
  </si>
  <si>
    <t>Adaptér přechodka luer 450070</t>
  </si>
  <si>
    <t>ZR124</t>
  </si>
  <si>
    <t>Anatomický polštář Vitapur Vario PROFI s otvorem 30 x 32 x 12 261591</t>
  </si>
  <si>
    <t>ZK693</t>
  </si>
  <si>
    <t>Aquapak - sterilní voda 1070 ml + adaptér bal. 10 ks404128</t>
  </si>
  <si>
    <t>ZQ333</t>
  </si>
  <si>
    <t>Aquapak - sterilní voda 1070 ml bez adaptéru bal. á 10 ks 404000</t>
  </si>
  <si>
    <t>ZD650</t>
  </si>
  <si>
    <t>Aquapak - sterilní voda 340 ml s adaptérem bal. á 20 ks 400340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</si>
  <si>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</si>
  <si>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</si>
  <si>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</si>
  <si>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</si>
  <si>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ZC751</t>
  </si>
  <si>
    <t>Čepelka skalpelová 11 BB511</t>
  </si>
  <si>
    <t>ZC753</t>
  </si>
  <si>
    <t>Čepelka skalpelová 20 BB520</t>
  </si>
  <si>
    <t>ZR109</t>
  </si>
  <si>
    <t>Derotační bota PROFI 55 x 23 x 23 290153</t>
  </si>
  <si>
    <t>ZR111</t>
  </si>
  <si>
    <t>Dlaha pod DK , podložka kvádr s klínem 75 x 20 x 30/45 290150</t>
  </si>
  <si>
    <t>ZB771</t>
  </si>
  <si>
    <t>Držák jehly základní 450201</t>
  </si>
  <si>
    <t>ZC129</t>
  </si>
  <si>
    <t>Elektroda defibrilační pro dospělé QC 11996-000091</t>
  </si>
  <si>
    <t>ZQ490</t>
  </si>
  <si>
    <t>Elektroda EKG pÄ›novĂˇ pr. 48 mm pro dospÄ›lĂ© (ES GS48) H-108003</t>
  </si>
  <si>
    <t>Elektroda EKG pěnová pr. 48 mm pro dospělé (ES GS48) H-108003</t>
  </si>
  <si>
    <t>ZB295</t>
  </si>
  <si>
    <t>Filtr iso-gard hepa ÄŤistĂ˝ bal. Ăˇ 20 ks 28012</t>
  </si>
  <si>
    <t>Filtr iso-gard hepa čistý bal. á 20 ks 28012</t>
  </si>
  <si>
    <t>ZA738</t>
  </si>
  <si>
    <t>Filtr mini spike zelenĂ˝ 4550242</t>
  </si>
  <si>
    <t>Filtr mini spike zelený 4550242</t>
  </si>
  <si>
    <t>ZD454</t>
  </si>
  <si>
    <t>Filtr pro dospÄ›lĂ© s HME a portem bal. Ăˇ 50 ks 038-41-355</t>
  </si>
  <si>
    <t>Filtr pro dospělé s HME a portem 038-41-355</t>
  </si>
  <si>
    <t>ZC777</t>
  </si>
  <si>
    <t>Filtr sací MSF 271-022-001</t>
  </si>
  <si>
    <t>ZC968</t>
  </si>
  <si>
    <t>Filtrate bag 5029011</t>
  </si>
  <si>
    <t>HadiÄŤka spojovacĂ­ HS 1,8 x 450 mm LL DEPH free 2200 045 ND</t>
  </si>
  <si>
    <t>ZQ249</t>
  </si>
  <si>
    <t>Hadička spojovací HS 1,8 x 1800 mm LL DEPH free 2200 180 ND</t>
  </si>
  <si>
    <t>ZB816</t>
  </si>
  <si>
    <t>Hadička spojovací perfusor 150 cm černá bal. á 100 ks 8722919</t>
  </si>
  <si>
    <t>ZB541</t>
  </si>
  <si>
    <t>Jehelec mayo-hegar 160 mm P01126</t>
  </si>
  <si>
    <t>ZA842</t>
  </si>
  <si>
    <t>Kanyla ET 6,5 s manžetou 9465E</t>
  </si>
  <si>
    <t>ZB449</t>
  </si>
  <si>
    <t>Kanyla ET 7,0 s manžetou 9570E</t>
  </si>
  <si>
    <t>ZE373</t>
  </si>
  <si>
    <t>Kanyla ET 7,5 se sáním nad manžetou SACETT I.D. bal. á 10 ks 100/189/075</t>
  </si>
  <si>
    <t>ZF196</t>
  </si>
  <si>
    <t>Kanyla ET 8,0 se sáním nad manžetou SACETT I.D. bal. á 10 ks 100/189/080</t>
  </si>
  <si>
    <t>ZB389</t>
  </si>
  <si>
    <t>Kanyla ET 9,0 s manžetou bal. á 10 ks 9590E</t>
  </si>
  <si>
    <t>ZQ508</t>
  </si>
  <si>
    <t>Kanyla nosnĂ­ OptiFlow Plus k pĹ™Ă­stroji AIRVO2, velikost M, bal. Ăˇ 20 ks P06105</t>
  </si>
  <si>
    <t>Kanyla nosní OptiFlow Plus k přístroji AIRVO2, velikost M, bal. á 20 ks P06105</t>
  </si>
  <si>
    <t>ZA116</t>
  </si>
  <si>
    <t>Kanyla TS 10,0 s manžetou bal. á 2 ks 100/523/100</t>
  </si>
  <si>
    <t>ZA279</t>
  </si>
  <si>
    <t>Kanyla TS 7,0 s manžetou 100/800/070</t>
  </si>
  <si>
    <t>ZB314</t>
  </si>
  <si>
    <t>Kanyla TS 8,0 s manžetou bal. á 2 ks 100/523/080</t>
  </si>
  <si>
    <t>ZB263</t>
  </si>
  <si>
    <t>Kanyla TS 9,0 s manžetou bal. á 2 ks 100/523/090</t>
  </si>
  <si>
    <t>ZA088</t>
  </si>
  <si>
    <t>Kanyla TS s nízkotlakou manžetou Soft Seal armovaná nastavitelná UniPerc 100/897/070</t>
  </si>
  <si>
    <t>ZA098</t>
  </si>
  <si>
    <t>Kanyla TS s nízkotlakou manžetou Soft Seal armovaná nastavitelná UniPerc 100/897/080</t>
  </si>
  <si>
    <t>ZB432</t>
  </si>
  <si>
    <t>Katetr močový foley s teplotním čidlem CH14  HTB32-14</t>
  </si>
  <si>
    <t>ZB433</t>
  </si>
  <si>
    <t>Katetr močový foley s teplotním čidlem CH16 HTB32-16</t>
  </si>
  <si>
    <t>ZB864</t>
  </si>
  <si>
    <t>Kit k měření hemodynamiky lidco injectate 50 cm á 5 ks CM50</t>
  </si>
  <si>
    <t>ZB477</t>
  </si>
  <si>
    <t>Kohout trojcestný lopez valve pro NG sondu nesterilní AA-011-M9000</t>
  </si>
  <si>
    <t>ZO372</t>
  </si>
  <si>
    <t>Konektor bezjehlovĂ˝ OptiSyte JIM:JSM4001</t>
  </si>
  <si>
    <t>ZK735</t>
  </si>
  <si>
    <t>Konektor bezjehlový caresite bal. á 200 ks dohodnutá cena 10,- Kč bez DPH 415122</t>
  </si>
  <si>
    <t>ZM085</t>
  </si>
  <si>
    <t>Konektor bezjehlový k vakům Viaflo SPIKE bal. á 30 ks EMC3482 (GMC7405)</t>
  </si>
  <si>
    <t>Konektor bezjehlový OptiSyte JIM:JSM4001</t>
  </si>
  <si>
    <t>ZO087</t>
  </si>
  <si>
    <t>Konektor flocare na aplikaÄŤnĂ­ set s konektorem Luer NOVĂť 30 ks 589735</t>
  </si>
  <si>
    <t>Konektor flocare na aplikační set s konektorem Luer NOVÝ 30 ks 589735</t>
  </si>
  <si>
    <t>ZB103</t>
  </si>
  <si>
    <t>LĂˇhev k odsĂˇvaÄŤce flovac 2l hadice 1,8 m 000-036-021</t>
  </si>
  <si>
    <t>Láhev k odsávačce flovac 2l hadice 1,8 m 000-036-021</t>
  </si>
  <si>
    <t>ZC059</t>
  </si>
  <si>
    <t>Láhev redon drenofast 400 ml-kompletní bal. á 40 ks 28400</t>
  </si>
  <si>
    <t>ZF374</t>
  </si>
  <si>
    <t>Límec fixační stifneck pediatric 980200</t>
  </si>
  <si>
    <t>ZB793</t>
  </si>
  <si>
    <t>LĹľĂ­ce laryngoskopickĂˇ 3 bal. Ăˇ 10 ks DS.2940.150.20</t>
  </si>
  <si>
    <t>ZB794</t>
  </si>
  <si>
    <t>LĹľĂ­ce laryngoskopickĂˇ 4 bal. Ăˇ 10 ks DS.2940.150.25</t>
  </si>
  <si>
    <t>ZR420</t>
  </si>
  <si>
    <t>LĹľĂ­ce laryngoskopickĂˇ kovovĂˇ Macintosh, jenorĂˇzovĂˇ, vel. 3, bal. Ăˇ 40 ks 7143000</t>
  </si>
  <si>
    <t>ZR421</t>
  </si>
  <si>
    <t>LĹľĂ­ce laryngoskopickĂˇ kovovĂˇ Macintosh, jenorĂˇzovĂˇ, vel. 4, bal. Ăˇ 40 ks 7144000</t>
  </si>
  <si>
    <t>ZA728</t>
  </si>
  <si>
    <t>Lopatka ústní dřevěná lékařská nesterilní bal. á 100 ks 1320100655</t>
  </si>
  <si>
    <t>Lžíce laryngoskopická 3 bal. á 10 ks DS.2940.150.20</t>
  </si>
  <si>
    <t>Lžíce laryngoskopická 4 bal. á 10 ks DS.2940.150.25</t>
  </si>
  <si>
    <t>ZQ918</t>
  </si>
  <si>
    <t>ManĹľeta pĹ™etlakovĂˇ 1000 ml pro podĂˇvĂˇnĂ­ infuznĂ­ch roztokĹŻ INFU-SURG 4010</t>
  </si>
  <si>
    <t>ZQ917</t>
  </si>
  <si>
    <t>ManĹľeta pĹ™etlakovĂˇ 500 ml pro podĂˇvĂˇnĂ­ infuznĂ­ch roztokĹŻ INFU-SURG 4005</t>
  </si>
  <si>
    <t>Manžeta přetlaková 1000 ml pro podávání infuzních roztoků INFU-SURG 4010</t>
  </si>
  <si>
    <t>Manžeta přetlaková 500 ml pro podávání infuzních roztoků INFU-SURG 4005</t>
  </si>
  <si>
    <t>ZJ266</t>
  </si>
  <si>
    <t>Manžeta TK k monitoru Datex dvouhadičková NIBP 25-35 cm dospělá U1880ND (Y0004B)</t>
  </si>
  <si>
    <t>ZJ265</t>
  </si>
  <si>
    <t>Manžeta TK k monitoru Datex dvouhadičková NIBP 27,5-36,5 cm extra dlouhá U1886ND</t>
  </si>
  <si>
    <t>ZJ264</t>
  </si>
  <si>
    <t>Manžeta TK k monitoru Datex dvouhadičková NIBP 33-47 cm dospělá velká U1889ND, U1869ND</t>
  </si>
  <si>
    <t>ZB647</t>
  </si>
  <si>
    <t>Minitrach seldinger kit 100/461/000</t>
  </si>
  <si>
    <t>NĂˇdoba na kontaminovanĂ˝ odpad 2 l 15-0003</t>
  </si>
  <si>
    <t>ZF192</t>
  </si>
  <si>
    <t>NĂˇdoba na kontaminovanĂ˝ odpad 4 l 15-0004</t>
  </si>
  <si>
    <t>Nádoba na kontaminovaný odpad 4 l 15-0004</t>
  </si>
  <si>
    <t>ZB439</t>
  </si>
  <si>
    <t>Odstraňovač náplastí Convacare á 100 ks 0011279 37443</t>
  </si>
  <si>
    <t>ZD040</t>
  </si>
  <si>
    <t>PĂˇska bepa clip vario pro TS kanylu 25/V Ăˇ 12 ks NKS:200502</t>
  </si>
  <si>
    <t>ZP860</t>
  </si>
  <si>
    <t>PĂˇska tracheostomickĂˇ fixaÄŤnĂ­ 52 cm bal. Ăˇ 5 ks 40-0005-044</t>
  </si>
  <si>
    <t>ZA170</t>
  </si>
  <si>
    <t>Pásek k TS kanyle pěnový 520000</t>
  </si>
  <si>
    <t>ZC948</t>
  </si>
  <si>
    <t>Páska bepa clip pro TS kanylu s háčky 31-43 cm á 12 ks NKS:200443</t>
  </si>
  <si>
    <t>Páska bepa clip vario pro TS kanylu 25/V á 12 ks NKS:200502</t>
  </si>
  <si>
    <t>ZB648</t>
  </si>
  <si>
    <t>Páska fixační Hand-Fix 30 bal. á 2 ks NKS:60-65</t>
  </si>
  <si>
    <t>Páska tracheostomická fixační 52 cm bal. á 5 ks 40-0005-044</t>
  </si>
  <si>
    <t>ZP509</t>
  </si>
  <si>
    <t>Pinzeta UH sterilní I0600</t>
  </si>
  <si>
    <t>ZF425</t>
  </si>
  <si>
    <t>PodloĹľka kolostomickĂ˝ almarys pr. 80 mm bal. Ăˇ 10 ks 036280U</t>
  </si>
  <si>
    <t>ZI157</t>
  </si>
  <si>
    <t>Podložka antidekubitní had 20 x 200 cm Viktorie 3 210-V3oc-V</t>
  </si>
  <si>
    <t>ZR141</t>
  </si>
  <si>
    <t>Podložka antidekubitní klín 60 x 26 x 80 cm Sláva 26 210-S26-V</t>
  </si>
  <si>
    <t>ZR144</t>
  </si>
  <si>
    <t>Podložka antidekubitní kvádr 37 x 25 x 10 cm Sláva 25 210-S25-V</t>
  </si>
  <si>
    <t>ZI149</t>
  </si>
  <si>
    <t>Podložka antidekubitní kvádr 70 x 30 x 20 cm Sláva 11 210-S11-V</t>
  </si>
  <si>
    <t>ZI164</t>
  </si>
  <si>
    <t>Podložka antidekubitní motýlek 85 x 45 cm Viktorie Želva 210-Vželvaoc-V</t>
  </si>
  <si>
    <t>ZR149</t>
  </si>
  <si>
    <t>Podložka antidekubitní opěradlo Sláva vertikalizační klín 50 x 60 x 40 cm 210-VK-V</t>
  </si>
  <si>
    <t>ZR286</t>
  </si>
  <si>
    <t>Podložka antidekubitní pod patu 22 x 22 x 22 cm Sláva PP pro děti 210-SPPB-V</t>
  </si>
  <si>
    <t>ZH423</t>
  </si>
  <si>
    <t>Podložka antidekubitní pod patu 22 x 22 x 22 cm Sláva PP pro dospělé 210-SPPA-V</t>
  </si>
  <si>
    <t>ZR152</t>
  </si>
  <si>
    <t>Podložka antidekubitní polštář anatomický 60 x 32 x 9 cm Sláva 20C 210-S20B-V</t>
  </si>
  <si>
    <t>ZR154</t>
  </si>
  <si>
    <t>Podložka antidekubitní polštář žebrový 100 x 50 Viktorie 15A 210-V15Aoc-V</t>
  </si>
  <si>
    <t>ZR156</t>
  </si>
  <si>
    <t>Podložka antidekubitní půlválec 15 x 50 Sláva 1 210-S1-V</t>
  </si>
  <si>
    <t>ZI152</t>
  </si>
  <si>
    <t>Podložka antidekubitní váleček do dlaně délka 14 průměr 6 cm Sláva váleček 210-Svalecek-V</t>
  </si>
  <si>
    <t>ZI347</t>
  </si>
  <si>
    <t>Podložka natura flexibilní 57 mm bal. á 5 ks 0086766 125903</t>
  </si>
  <si>
    <t>ZI346</t>
  </si>
  <si>
    <t>Podložka natura flexibilní 70 mm bal. á 5 ks 0086767 125904</t>
  </si>
  <si>
    <t>ZR122</t>
  </si>
  <si>
    <t>Podpěra hlavy PROFI mEPS vnější průměr: 30, vnitřní průměr: 16, výška: 7 291101</t>
  </si>
  <si>
    <t>ZR113</t>
  </si>
  <si>
    <t>Polštář Géčko PROFI mEPS 150 x 75 291090</t>
  </si>
  <si>
    <t>ZR123</t>
  </si>
  <si>
    <t>Polštář zdravotní PROFI mEPS "podložní kolo" 45 x 40 291005</t>
  </si>
  <si>
    <t>ZR129</t>
  </si>
  <si>
    <t>Povlak PROFI na Braunovu dlahu délka: 105, šířka: 23, výška: 1 290158</t>
  </si>
  <si>
    <t>ZL688</t>
  </si>
  <si>
    <t>Proužky Accu-Check Inform II Strip 50 EU1 á 50 ks 05942861041</t>
  </si>
  <si>
    <t>ZA691</t>
  </si>
  <si>
    <t>Rampa 3 kohouty discofix 16600C/4085434/</t>
  </si>
  <si>
    <t>ZB301</t>
  </si>
  <si>
    <t>Rampa 5 kohoutĹŻ bez PVC lipidorezistentnĂ­ bal. Ăˇ 20 ks RP 5000 M</t>
  </si>
  <si>
    <t>Rampa 5 kohoutů bez PVC lipidorezistentní bal. á 20 ks RP 5000 M</t>
  </si>
  <si>
    <t>ZA883</t>
  </si>
  <si>
    <t>Rourka rektĂˇlnĂ­ CH18 dĂ©lka 40 cm 19-18.100</t>
  </si>
  <si>
    <t>ZA831</t>
  </si>
  <si>
    <t>Rourka rektĂˇlnĂ­ CH20 dĂ©lka 40 cm 19-20.100</t>
  </si>
  <si>
    <t>ZA884</t>
  </si>
  <si>
    <t>Rourka rektĂˇlnĂ­ CH22 dĂ©lka 40 cm 19-22.100</t>
  </si>
  <si>
    <t>Rourka rektální CH20 délka 40 cm 19-20.100</t>
  </si>
  <si>
    <t>Rourka rektální CH22 délka 40 cm 19-22.100</t>
  </si>
  <si>
    <t>ZL689</t>
  </si>
  <si>
    <t>Roztok Accu-Check Performa Int´l Controls 1+2 level 04861736001</t>
  </si>
  <si>
    <t>ZR391</t>
  </si>
  <si>
    <t>RukojeĹĄ laryngoskopickĂˇ pr. 28 mm klasickĂˇ LED standardnĂ­ pro opakovanĂ© pouĹľitĂ­ 12-1002-02</t>
  </si>
  <si>
    <t>ZD153</t>
  </si>
  <si>
    <t>SĂˇÄŤek flexi seal bal. Ăˇ 10 ks  FMS 411108</t>
  </si>
  <si>
    <t>ZA688</t>
  </si>
  <si>
    <t>SĂˇÄŤek moÄŤovĂ˝ s hodinovou diurĂ©zou curity 400, 2000 ml, hadiÄŤka 150 cm 8150</t>
  </si>
  <si>
    <t>Sáček močový s hodinovou diurézou curity 400, 2000 ml, hadička 150 cm 8150</t>
  </si>
  <si>
    <t>ZB249</t>
  </si>
  <si>
    <t>Sáček močový s křížovou výpustí 2000 ml s hadičkou 90 cm ZAR-TNU201601</t>
  </si>
  <si>
    <t>ZE884</t>
  </si>
  <si>
    <t>Sáček výpustný + invisiclose natura 57 mm béžový standard bal. á 10 ks 0082654 416420</t>
  </si>
  <si>
    <t>ZI344</t>
  </si>
  <si>
    <t>Sáček výpustný + invisiclose natura 70 mm béžový standard bal. á 10 ks 0082655 416423</t>
  </si>
  <si>
    <t>ZO925</t>
  </si>
  <si>
    <t>Sada pro perkutĂˇnnĂ­ dilataÄŤnĂ­ tracheostomii UniPerc s dilatĂˇtorem Single Stage s armovanou kanylou s nĂ­zkotlakou manĹľetou vnitĹ™nĂ­ kanyla prĹŻm. 8,0 mm trach. kanyla prĹŻm. 10,3 a 12,6 mm 100/597/080</t>
  </si>
  <si>
    <t>ZO941</t>
  </si>
  <si>
    <t>Sada pro perkutánní dilatační tracheostomii UniPerc s dilatátorem Single Stage s armovanou kanylou s nízkotlakou manžetou vnitřní kanyla prům. 7,0 mm trach. kanyla prům. 9,3 a 11,6 mm 100/597/070</t>
  </si>
  <si>
    <t>ZC640</t>
  </si>
  <si>
    <t>Senzor k měření hemodynamiky flotrac s hadičkou 213 cm k monitoru VIGILEO MHD8R</t>
  </si>
  <si>
    <t>ZA938</t>
  </si>
  <si>
    <t>Senzor k měření hemodynamiky lidco á 5 ks CM10</t>
  </si>
  <si>
    <t>ZD702</t>
  </si>
  <si>
    <t>Set dialyzaÄŤnĂ­ Multifiltrate Ci-Ca CVVHD 1000 5039011</t>
  </si>
  <si>
    <t>ZC969</t>
  </si>
  <si>
    <t>Set dialyzační Multifiltrate 4CVVHDF 600 5038931</t>
  </si>
  <si>
    <t>Set dialyzační Multifiltrate Ci-Ca CVVHD 1000 5039011</t>
  </si>
  <si>
    <t>ZP046</t>
  </si>
  <si>
    <t>Set dialyzační Multifiltrate PRO CiCa HD 1000 F00000463</t>
  </si>
  <si>
    <t>ZQ938</t>
  </si>
  <si>
    <t>Set dialyzační PRISMAFLEX ST150  k přístroji PRISMAFLEX bal. á 4 ks 107640</t>
  </si>
  <si>
    <t>ZQ358</t>
  </si>
  <si>
    <t>Set na mÄ›Ĺ™enĂ­ intraabdominĂˇlnĂ­ho tlaku UNOMETER ABDOPRESSURE PLUS dĂ©lka hadice 110 cm bal. Ăˇ 10 ks 158100910190</t>
  </si>
  <si>
    <t>Set na měření intraabdominálního tlaku UNOMETER ABDOPRESSURE PLUS délka hadice 110 cm bal. á 10 ks 158100910190</t>
  </si>
  <si>
    <t>ZR178</t>
  </si>
  <si>
    <t>Set pro jednorázovou hrudní punkci UNICO standard, obsahuje: katetr CH12 vč. konektoru, skalpel, Veressova jehla, stříkačka 60 ml, sběrný váček 2 000 ml 10801</t>
  </si>
  <si>
    <t>ZR177</t>
  </si>
  <si>
    <t>Set pro jednorázovou hrudní punkci UNICO standard, obsahuje: katetr CH9 vč. konektoru, skalpel, Veressova jehla, stříkačka 60 ml, sběrný váček 2 000 ml 10800</t>
  </si>
  <si>
    <t>ZD616</t>
  </si>
  <si>
    <t>Set sterilnĂ­ pro moÄŤovou katetrizaci+ aqua permanent 4 Mediset 753882</t>
  </si>
  <si>
    <t>Set sterilní pro močovou katetrizaci+ aqua permanent 4 Mediset 753882</t>
  </si>
  <si>
    <t>ZP259</t>
  </si>
  <si>
    <t>Sonda flocare pro enterální výživu nasojejunální Bengmark NI TUBE 10 CH/145 cm 003.403.947</t>
  </si>
  <si>
    <t>ZP258</t>
  </si>
  <si>
    <t>Sonda flocare pro enterální výživu nasojejunální Bengmark NI TUBE 8 CH/145 cm 003.404.002</t>
  </si>
  <si>
    <t>ZB407</t>
  </si>
  <si>
    <t>Sonda gastrojejunální VANKEMMEL bal. á 5 ks LA6218</t>
  </si>
  <si>
    <t>ZJ695</t>
  </si>
  <si>
    <t>Sonda ĹľaludeÄŤnĂ­ CH14 1200 mm s RTG linkou bal. Ăˇ 50 ks 412014</t>
  </si>
  <si>
    <t>ZR175</t>
  </si>
  <si>
    <t>Sonda pro enterální výživu NUTRICAIR ENFit nasogastrická 10 CH, délka 130 cm, PUR typ Levin s vodícím drátem NCE510G</t>
  </si>
  <si>
    <t>ZR174</t>
  </si>
  <si>
    <t>Sonda pro enterální výživu NUTRICAIR ENFit nasogastrická 8 CH, délka 130 cm, PUR typ Levin s vodícím drátem NCE508G</t>
  </si>
  <si>
    <t>Sonda žaludeční CH14 1200 mm s RTG linkou bal. á 50 ks 412014</t>
  </si>
  <si>
    <t>ZE146</t>
  </si>
  <si>
    <t>Souprava nebulizační uzavřená In-Line-Neb Tee Kit  bal. á 50 ks 41745</t>
  </si>
  <si>
    <t>ZB543</t>
  </si>
  <si>
    <t>Souprava odbÄ›rovĂˇ tracheĂˇlnĂ­ na odbÄ›r sekretu G05206</t>
  </si>
  <si>
    <t>Souprava odběrová tracheální na odběr sekretu G05206</t>
  </si>
  <si>
    <t>ZD254</t>
  </si>
  <si>
    <t>Souprava pro rektĂˇlnĂ­ inkontinenci flexi seal FMS (moĹľno objednĂˇvat na kusy) 418000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</si>
  <si>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</si>
  <si>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</si>
  <si>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</si>
  <si>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</si>
  <si>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</si>
  <si>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</si>
  <si>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ZB874</t>
  </si>
  <si>
    <t>Souprava tracheostomická č. 9 100/561/090</t>
  </si>
  <si>
    <t>Souprava tracheostomickĂˇ ÄŤ. 9 100/561/090</t>
  </si>
  <si>
    <t>ZK657</t>
  </si>
  <si>
    <t>Spojka čtyřcestná k dialýze 4-way adaptor á 20 ks AQUASPIKE 1500040206</t>
  </si>
  <si>
    <t>ZA860</t>
  </si>
  <si>
    <t>Spojka dvojitá otočná čistá á 20 ks 23412</t>
  </si>
  <si>
    <t>Spojka dvojitĂˇ otoÄŤnĂˇ ÄŤistĂˇ Ăˇ 20 ks 23412</t>
  </si>
  <si>
    <t>ZM600</t>
  </si>
  <si>
    <t>Spojka flovac žlutá 000-036-102</t>
  </si>
  <si>
    <t>ZD458</t>
  </si>
  <si>
    <t>Spojka vrapovaná roztaž.rovná 15F bal. á 50 ks 038-61-311</t>
  </si>
  <si>
    <t>Spojka vrapovanĂˇ roztaĹľ.rovnĂˇ 15F bal. Ăˇ 50 ks 038-61-311</t>
  </si>
  <si>
    <t>ZB488</t>
  </si>
  <si>
    <t>Sprej cavilon 28 ml bal. á 12 ks 3346E</t>
  </si>
  <si>
    <t>StĹ™Ă­kaÄŤka injekÄŤnĂ­ 2-dĂ­lnĂˇ 10 ml L Inject Solo 4606108V - nahrazuje ZR397</t>
  </si>
  <si>
    <t>StĹ™Ă­kaÄŤka injekÄŤnĂ­ 2-dĂ­lnĂˇ 2 ml L Inject Solo 4606027V</t>
  </si>
  <si>
    <t>StĹ™Ă­kaÄŤka injekÄŤnĂ­ 2-dĂ­lnĂˇ 20 ml L Inject Solo 4606205V - nahrazuje ZR398</t>
  </si>
  <si>
    <t>StĹ™Ă­kaÄŤka injekÄŤnĂ­ 2-dĂ­lnĂˇ 5 ml L Inject Solo4606051V - nahrazuje ZR396</t>
  </si>
  <si>
    <t>ZH168</t>
  </si>
  <si>
    <t>StĹ™Ă­kaÄŤka injekÄŤnĂ­ 3-dĂ­lnĂˇ 1 ml L tuberculin s jehlou KD-JECT III 26G x 1/2" 0,45 x 12 mm 831786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</si>
  <si>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</si>
  <si>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</si>
  <si>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</si>
  <si>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</si>
  <si>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ZQ967</t>
  </si>
  <si>
    <t>StĹ™Ă­kaÄŤka inzulĂ­novĂˇ 0,5 ml s jehlou 29 G sterilnĂ­ bal. Ăˇ 100 ks IS0529G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</si>
  <si>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</si>
  <si>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</si>
  <si>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</si>
  <si>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</si>
  <si>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</si>
  <si>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Stříkačka injekční 3-dílná 50 ml LL Omnifix Solo 4617509F</t>
  </si>
  <si>
    <t>Stříkačka injekční arteriální 3 ml bez jehly s heparinem bal. á 100 ks safePICO Aspirator 956-622</t>
  </si>
  <si>
    <t>Stříkačka inzulínová 0,5 ml s jehlou 29 G sterilní bal. á 100 ks IS0529G</t>
  </si>
  <si>
    <t>ZA964</t>
  </si>
  <si>
    <t>Stříkačka janett 3-dílná 60 ml sterilní vyplachovací 050ML3CZ-CEW (MRG564)</t>
  </si>
  <si>
    <t>ZB041</t>
  </si>
  <si>
    <t>Systém hrudní drenáže atrium 1 cestný 3600-100</t>
  </si>
  <si>
    <t>ZF428</t>
  </si>
  <si>
    <t>Systém hrudní drenáže atrium 2 cestný 3620-100</t>
  </si>
  <si>
    <t>ZN349</t>
  </si>
  <si>
    <t>Systém hrudní drenáže Drentech Variant 3 komorový mech.regulace bal á 4 ks 10112</t>
  </si>
  <si>
    <t>ZD963</t>
  </si>
  <si>
    <t>Systém hrudní drenážní altitude bal. á 5 ks 8888571371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</si>
  <si>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</si>
  <si>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</si>
  <si>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</si>
  <si>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</si>
  <si>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ZL333</t>
  </si>
  <si>
    <t>Systém odsávací uzavřený ET Comfortsoft CH 14 55 cm 72 hod. bal. á 50 ks 02-011-11</t>
  </si>
  <si>
    <t>ZL174</t>
  </si>
  <si>
    <t>Systém odsávací uzavřený TS Comfortsoft CH 14 30 cm 72 hod. bal. á 25 ks 02-011-05</t>
  </si>
  <si>
    <t>ZK424</t>
  </si>
  <si>
    <t>Teploměr digitální s ohebným hrotem flexi P02605</t>
  </si>
  <si>
    <t>ZH286</t>
  </si>
  <si>
    <t>Teploměr digitální s ohebným hrotem Thermoval Kids flex - voděodolný, nárazuvzdorný (91925) 9250532</t>
  </si>
  <si>
    <t>ZI949</t>
  </si>
  <si>
    <t>Teploměr digitální TOP4 s pevným hrotem P03283</t>
  </si>
  <si>
    <t>ZL434</t>
  </si>
  <si>
    <t>Trokar hrudní CH16 délka 20 cm vnější pr. 5,3 mm bal. á 10 ks 02.000.30.016</t>
  </si>
  <si>
    <t>ZL435</t>
  </si>
  <si>
    <t>Trokar hrudní CH20 délka 40 cm vnější pr. 6,6 mm bal. á 10 ks 02.000.30.020</t>
  </si>
  <si>
    <t>ZB689</t>
  </si>
  <si>
    <t>Trokar hrudní redax F18 atraumatický bal. á 10 ks 21118</t>
  </si>
  <si>
    <t>ZB505</t>
  </si>
  <si>
    <t>Tubo-fix pro ET rourky á 8 ks komplet NKS:20-10</t>
  </si>
  <si>
    <t>ZP357</t>
  </si>
  <si>
    <t>Tyčinka vatová zvlhčující glycerín + citron bal. á 75 ks FTL-LS-15 - firma již nedodává</t>
  </si>
  <si>
    <t>ZR290</t>
  </si>
  <si>
    <t>Tyčinka vatová zvlhčující na hygienu dutiny ústní 10 cm dlouhá bal. á 75 ks 32.000.00.020</t>
  </si>
  <si>
    <t>ZA812</t>
  </si>
  <si>
    <t>UzĂˇvÄ›r do katetrĹŻ 4435001</t>
  </si>
  <si>
    <t>ZP822</t>
  </si>
  <si>
    <t>Uzávěr dezinfekční CUROS k bezjehlovému vstupu se 70% IPA  CFF10-250R</t>
  </si>
  <si>
    <t>ZI931</t>
  </si>
  <si>
    <t>Uzávěr dezinfekční k bezjehlovému vstupu se 70% IPA  bal. 250 ks NCF-004</t>
  </si>
  <si>
    <t>Uzávěr do katetrů 4435001</t>
  </si>
  <si>
    <t>ZM874</t>
  </si>
  <si>
    <t>Vak dializační odpadní PRISMAFLEX 9 lt.  k přístroji PRISMAFLEX  bal. á 30 ks 107650</t>
  </si>
  <si>
    <t>ZK798</t>
  </si>
  <si>
    <t>ZĂˇtka combi modrĂˇ 4495152</t>
  </si>
  <si>
    <t>Zátka combi modrá 4495152</t>
  </si>
  <si>
    <t>ZN128</t>
  </si>
  <si>
    <t>Zavaděč vzdušný S – GUIDE 15CH délka 65 cm pro oxygenii s lumenem a tvarovou pamětí bal. á 5 ks 33-90-650-1</t>
  </si>
  <si>
    <t>ZB756</t>
  </si>
  <si>
    <t>Zkumavka 3 ml K3 edta fialová 454086</t>
  </si>
  <si>
    <t>ZB757</t>
  </si>
  <si>
    <t>Zkumavka 6 ml K3 edta fialová 456036</t>
  </si>
  <si>
    <t>Zkumavka 6 ml K3 edta fialovĂˇ 456036</t>
  </si>
  <si>
    <t>ZB761</t>
  </si>
  <si>
    <t>Zkumavka ÄŤervenĂˇ 4 ml 454092</t>
  </si>
  <si>
    <t>ZB774</t>
  </si>
  <si>
    <t>Zkumavka ÄŤervenĂˇ 5 ml gel 456071</t>
  </si>
  <si>
    <t>Zkumavka červená 4 ml 454092</t>
  </si>
  <si>
    <t>Zkumavka červená 5 ml gel 456071</t>
  </si>
  <si>
    <t>ZB762</t>
  </si>
  <si>
    <t>Zkumavka červená 6 ml 456092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</si>
  <si>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</si>
  <si>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</si>
  <si>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</si>
  <si>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</si>
  <si>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</si>
  <si>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</si>
  <si>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</si>
  <si>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</si>
  <si>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</si>
  <si>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</si>
  <si>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ZI180</t>
  </si>
  <si>
    <t>Zkumavka s mediem+ flovakovanĂ˝ tampon eSwab minitip oranĹľovĂ˝ (oko,ucho,krk,nos,dutiny,urogenitĂˇlnĂ­ tra) 491CE.A</t>
  </si>
  <si>
    <t>Zkumavka s mediem+ flovakovaný tampon eSwab minitip oranžový (oko,ucho,krk,nos,dutiny,urogenitální tra) 491CE.A</t>
  </si>
  <si>
    <t>ZB764</t>
  </si>
  <si>
    <t>Zkumavka zelená 4 ml 454051</t>
  </si>
  <si>
    <t>50115062</t>
  </si>
  <si>
    <t>ZPr - materiál hemodialýza (Z525)</t>
  </si>
  <si>
    <t>ZP147</t>
  </si>
  <si>
    <t>Roztok Citra-Lock 4%, ampule 5 ml bal. á 20 ks ZZ-24060201</t>
  </si>
  <si>
    <t>ZA804</t>
  </si>
  <si>
    <t>Sáček močový s hodinovou diurézou ureofix 500 ml, 2000 ml, klasik s výpustí a antiref. ventilem hadička 120 cm 4417930</t>
  </si>
  <si>
    <t>ZQ622</t>
  </si>
  <si>
    <t>Sáček odpadní OMNISET objem 7 l k přístroji OMNI bal. á 50 ks 7211065</t>
  </si>
  <si>
    <t>ZQ621</t>
  </si>
  <si>
    <t>Set dialyzační OMNISET CVVHDF včetně filtru 1,6 a CiCa  k přístroji OMNI bal. á 4 ks (7211151) 7211373</t>
  </si>
  <si>
    <t>Set infuznĂ­ intrafix primeline classic 150 cm 4062957</t>
  </si>
  <si>
    <t>ZB161</t>
  </si>
  <si>
    <t>Set ohřívací s Y portem DI-50</t>
  </si>
  <si>
    <t>ZB715</t>
  </si>
  <si>
    <t>Set pro enterĂˇlnĂ­ vĂ˝Ĺľivu kangaro univ.  Ăˇ 30 ks  S777403</t>
  </si>
  <si>
    <t>Set pro enterální výživu kangaro univ.  á 30 ks  S777403</t>
  </si>
  <si>
    <t>ZD852</t>
  </si>
  <si>
    <t>Set spike univ. pro enterální výživu s trnem EN plus bal. á 30 ks 777401</t>
  </si>
  <si>
    <t>ZQ499</t>
  </si>
  <si>
    <t>Set sterilnĂ­ pro ĹˇitĂ­ ran Mediset (1 x rouĹˇka s otvorem 48 x 48 cm, 4 x tampon netkanĂ˝ vel. 3 Ĺˇvestka, 1 x nĹŻĹľky hrotnatĂ©, kov, 1 x pinzeta Adson chir. rovnĂˇ, kov, 1 x jehelec Mayo-Hegar 14 cm, kov) bal. Ăˇ 66 ks 4756331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</si>
  <si>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</si>
  <si>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ZB209</t>
  </si>
  <si>
    <t>Set transfúzní BLLP pro přetlakovou transfuzi bez vzdušného filtru hemomed 05123</t>
  </si>
  <si>
    <t>ZC499</t>
  </si>
  <si>
    <t>Souprave nebulizační otevřená (2505000/L) 2605000</t>
  </si>
  <si>
    <t>50115064</t>
  </si>
  <si>
    <t>ZPr - šicí materiál (Z529)</t>
  </si>
  <si>
    <t>ZB134</t>
  </si>
  <si>
    <t>Šití dafilon modrý 3/0 (2) bal. á 36 ks C0932213</t>
  </si>
  <si>
    <t>ZD051</t>
  </si>
  <si>
    <t>Šití mersilene gr 0 bal. á 12 ks L154</t>
  </si>
  <si>
    <t>ZC135</t>
  </si>
  <si>
    <t>Šití safil fialový 2/0 (3) bal. á 36 ks C1048031</t>
  </si>
  <si>
    <t>Jehla injekÄŤnĂ­ 1,2 x 40 mm rĹŻĹľovĂˇ 4665120</t>
  </si>
  <si>
    <t>ZA833</t>
  </si>
  <si>
    <t>Jehla injekční 0,8 x 40 mm zelená 4657527</t>
  </si>
  <si>
    <t>ZB769</t>
  </si>
  <si>
    <t>Jehla vakuová 206/38 mm žlutá 450077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</si>
  <si>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</si>
  <si>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</si>
  <si>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</si>
  <si>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</si>
  <si>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</si>
  <si>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</si>
  <si>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</si>
  <si>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</si>
  <si>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</si>
  <si>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</si>
  <si>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Rukavice vyĹˇetĹ™ovacĂ­ nitril basic bez pudru modrĂ© L bal. Ăˇ 200 ks 44752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</si>
  <si>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</si>
  <si>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</si>
  <si>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</si>
  <si>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S bal. á 200 ks 44750</t>
  </si>
  <si>
    <t>50115068</t>
  </si>
  <si>
    <t>ZPr - čidla ICP (Z522)</t>
  </si>
  <si>
    <t>ZD053</t>
  </si>
  <si>
    <t>Čidlo ICP neurovent pro měření nitrolebního tlaku 092946</t>
  </si>
  <si>
    <t>ZQ985</t>
  </si>
  <si>
    <t>Šroub a vrták lebeční Bolt Drill Kit CH5 (pro čidlo ICP neurovent pro měření nitrolebního tlaku) 091888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</si>
  <si>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</si>
  <si>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</si>
  <si>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</si>
  <si>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</si>
  <si>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ZB719</t>
  </si>
  <si>
    <t>Katetr arteriální  set 20 GA x 12 cm, set: kanyla s prodluž. hadičkou a spojkou+zaváděcí vodič+zav. punkční jehla, bal.á 10 ks, SAC-01220</t>
  </si>
  <si>
    <t>ZA396</t>
  </si>
  <si>
    <t>Katetr arterialní set 20 GA x 8 cm, set: kanyla s prodluž. hadičkou a spojkou+zaváděcí vodič+zav. punkční jehla,  bal.á 10 ks SAC-00820</t>
  </si>
  <si>
    <t>Katetr arteriální set Arteriofix, pro radiální přístup, 20 G/80 mm, set: katetr+zaváděcí vodič+zav. punkční jehla,  bal. á 20 ks  5206324</t>
  </si>
  <si>
    <t>ZB045</t>
  </si>
  <si>
    <t>Katetr brachiální arterie dospělí PV2014L22</t>
  </si>
  <si>
    <t>ZE265</t>
  </si>
  <si>
    <t>Katetr CVC 3 lumen 7 Fr x 15 cm certofix protect trio V715 s antimikr.úpravou bal. á 10 ks 4162153P</t>
  </si>
  <si>
    <t>ZQ134</t>
  </si>
  <si>
    <t>Katetr CVC 3 lumen 7 Fr x 16 cm ARROW AGB+ pro vysokotlakou aplikaci set bal. á 5 ks EU-42703-CVCPS CVC</t>
  </si>
  <si>
    <t>ZD827</t>
  </si>
  <si>
    <t>Katetr CVC 3 lumen 7 Fr x 20 cm certofix trio SB720 bal. á 10 ks 4163206E-07</t>
  </si>
  <si>
    <t>ZC615</t>
  </si>
  <si>
    <t>Katetr CVC 3 lumen 7 Fr x 20 cm certofix trio V720 s antimikr.Ăşpravou bal. Ăˇ 10 ks 4163214P-07</t>
  </si>
  <si>
    <t>Katetr CVC 3 lumen 7 Fr x 20 cm certofix trio V720 s antimikr.úpravou bal. á 10 ks 4163214P-07</t>
  </si>
  <si>
    <t>ZQ950</t>
  </si>
  <si>
    <t>Katetr dialyzaÄŤnĂ­ 3 lumen 13,0 Fr x 20 cm POWER-TRIALYSIS akutnĂ­ rovnĂ˝ ( katetrizaÄŤnĂ­ set ) bal. Ăˇ 5 ks 5608200</t>
  </si>
  <si>
    <t>ZR176</t>
  </si>
  <si>
    <t>Katetr dialyzaÄŤnĂ­ 3 lumen 13,0 Fr x 24,0 cm POWER-TRIALYSIS akutnĂ­ zahnutĂ˝ ( katetrizaÄŤnĂ­ set ) bal. Ăˇ 5 ks 5618240</t>
  </si>
  <si>
    <t>ZL697</t>
  </si>
  <si>
    <t>Katetr dialyzační 2 lumen 14,5 Fr x 15 cm bal. á 5 ks A40-145215SS</t>
  </si>
  <si>
    <t>ZC601</t>
  </si>
  <si>
    <t>Katetr dialyzační 3 lumen 12,0 Fr 16 cm bal. á 5 ks CS-12123-F</t>
  </si>
  <si>
    <t>ZQ949</t>
  </si>
  <si>
    <t>Katetr dialyzační 3 lumen 13,0 Fr x 15 cm POWER-TRIALYSIS akutní rovný ( katetrizační set ) bal. á 5 ks 5608150</t>
  </si>
  <si>
    <t>Katetr dialyzační 3 lumen 13,0 Fr x 20 cm POWER-TRIALYSIS akutní rovný ( katetrizační set ) bal. á 5 ks 5608200</t>
  </si>
  <si>
    <t>Katetr dialyzační 3 lumen 13,0 Fr x 24,0 cm POWER-TRIALYSIS akutní zahnutý ( katetrizační set ) bal. á 5 ks 5618240</t>
  </si>
  <si>
    <t>ZE072</t>
  </si>
  <si>
    <t>Katetr femorální dospělý + kit s monitorovací soupravou PVPK2015L20-46</t>
  </si>
  <si>
    <t>ZQ183</t>
  </si>
  <si>
    <t>Set dialyzační Multifiltrate pro univerzální heparinovou dialýzu k přístroji Multifltrate Pro 12 multifiltrate PRO kit HDF 1000 F00000461</t>
  </si>
  <si>
    <t>50115079</t>
  </si>
  <si>
    <t>ZPr - internzivní péče (Z542)</t>
  </si>
  <si>
    <t>ZB751</t>
  </si>
  <si>
    <t>Hadice PVC 8/12 á 30 m P00468</t>
  </si>
  <si>
    <t>ZB385</t>
  </si>
  <si>
    <t>Hadice silikon 6 x 10,0 mm á 25 m P00272</t>
  </si>
  <si>
    <t>ZL249</t>
  </si>
  <si>
    <t>Hadice vrapovaná bal. á 50 m 038-01-228</t>
  </si>
  <si>
    <t>Hadice vrapovanĂˇ bal. Ăˇ 50 m 038-01-228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</si>
  <si>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</si>
  <si>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</si>
  <si>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</si>
  <si>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</si>
  <si>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</si>
  <si>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</si>
  <si>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Maska anesteziologickĂˇ ÄŤ.4 EcoMask ( s prouĹľky ) 7094</t>
  </si>
  <si>
    <t>ZN621</t>
  </si>
  <si>
    <t>Nos umělý s portem pro odsávání bal. á 30 ks B0300(6000)</t>
  </si>
  <si>
    <t>ZD534</t>
  </si>
  <si>
    <t>Okruh dĂ˝chacĂ­ compact II 2,0 m 2151000</t>
  </si>
  <si>
    <t>ZQ510</t>
  </si>
  <si>
    <t>Okruh dĂ˝chacĂ­ k pĹ™Ă­stroji AIRVO2 vÄŤetnÄ› komory Plus, bal. Ăˇ 20 ks P06859</t>
  </si>
  <si>
    <t>Okruh dýchací compact II 2,0 m 2151000</t>
  </si>
  <si>
    <t>ZC262</t>
  </si>
  <si>
    <t>PĹ™evodnĂ­k tlakovĂ˝ PX2X2 +uzavĹ™enĂ˝ odbÄ›rovĂ˝ set VMP172 dvojitĂ˝ bal. Ăˇ 10 ks T001741A</t>
  </si>
  <si>
    <t>ZC366</t>
  </si>
  <si>
    <t>Převodník tlakový PX260 150 cm 1 linka bal. á 10 ks (T100209A) T100209B</t>
  </si>
  <si>
    <t>Převodník tlakový PX2X2 +uzavřený odběrový set VMP172 dvojitý bal. á 10 ks T001741A</t>
  </si>
  <si>
    <t>DC319</t>
  </si>
  <si>
    <t>AUTOCHECK TM5+/LEVEL1/S7735</t>
  </si>
  <si>
    <t>DC402</t>
  </si>
  <si>
    <t>AUTOCHECK TM5+/LEVEL2/S7745</t>
  </si>
  <si>
    <t>DD309</t>
  </si>
  <si>
    <t>Laktátová membránová souprava</t>
  </si>
  <si>
    <t>DC959</t>
  </si>
  <si>
    <t>MEMBRÁNOVÁ SOUPRAVA  Na+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</si>
  <si>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</si>
  <si>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</si>
  <si>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</si>
  <si>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</si>
  <si>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</si>
  <si>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</si>
  <si>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DH263</t>
  </si>
  <si>
    <t>Termo papír (8ks)</t>
  </si>
  <si>
    <t>DC634</t>
  </si>
  <si>
    <t>THB KALIBRAČNÍ ROZTOK,S7770</t>
  </si>
  <si>
    <t>DA376</t>
  </si>
  <si>
    <t>Zachycovače krevních sraženin, Clot Catchers ,250</t>
  </si>
  <si>
    <t>DA702</t>
  </si>
  <si>
    <t>Zaslepovací elektroda</t>
  </si>
  <si>
    <t>ZC065</t>
  </si>
  <si>
    <t>Kapilára heparin sodný 140 ul / 1,2 x 125 mm + drátek sklo 125/140</t>
  </si>
  <si>
    <t>VĂˇlec odmÄ›rnĂ˝ vysokĂ˝ sklo 100 ml d713880</t>
  </si>
  <si>
    <t>ZA539</t>
  </si>
  <si>
    <t>Kompresa NT 10 x 10 cm nesterilnĂ­ 06103</t>
  </si>
  <si>
    <t>Kompresa NT 10 x 10 cm nesterilní 06103</t>
  </si>
  <si>
    <t>ZC506</t>
  </si>
  <si>
    <t>Kompresa NT 10 x 10 cm/5 ks sterilnĂ­ 1325020275</t>
  </si>
  <si>
    <t>Kompresa NT 10 x 10 cm/5 ks sterilní 1325020275</t>
  </si>
  <si>
    <t>Kompresa NT 10 x 20 cm/5 ks sterilnĂ­ 26621</t>
  </si>
  <si>
    <t>ZA643</t>
  </si>
  <si>
    <t>Kompresa vliwasoft 10 x 20 nesterilní á 100 ks 12070</t>
  </si>
  <si>
    <t>KrytĂ­ gelovĂ© hydrokoloidnĂ­ Flamigel 250 ml FLAM250</t>
  </si>
  <si>
    <t>ZA545</t>
  </si>
  <si>
    <t>KrytĂ­ hydrogelovĂ© nu-gel s algin. 15 g bal. Ăˇ 10 ks SYSMNG415EE</t>
  </si>
  <si>
    <t>ZA476</t>
  </si>
  <si>
    <t>KrytĂ­ mepilex border lite 10 x 10 cm bal. Ăˇ 5 ks 281300-00</t>
  </si>
  <si>
    <t>ZE486</t>
  </si>
  <si>
    <t>KrytĂ­ mepilex border lite 4 x 5 cm bal. Ăˇ 10 ks 281000</t>
  </si>
  <si>
    <t>KrytĂ­ prontosan roztok 350 ml 400416</t>
  </si>
  <si>
    <t>ZM325</t>
  </si>
  <si>
    <t>Krytí - gel Hyiodine na chronické rány á 22 g HYIODINE22 - výpadek</t>
  </si>
  <si>
    <t>ZA597</t>
  </si>
  <si>
    <t>Krytí aquacel extra 5 x  5 cm á 10 ks (VZP169583 ) 420671</t>
  </si>
  <si>
    <t>ZA564</t>
  </si>
  <si>
    <t>Krytí curagard SP fixace kanyl pro dospělé tvar omega sterilní 6,5 x 7,5 cm bal. á 100 ks (náhrada za Tegaderm i. v.) 30117</t>
  </si>
  <si>
    <t>Krytí hydrogelové nu-gel s algin. 15 g bal. á 10 ks SYSMNG415EE</t>
  </si>
  <si>
    <t>ZO432</t>
  </si>
  <si>
    <t>Krytí Lavanid gel na rány tuba á 100 g 015274</t>
  </si>
  <si>
    <t>ZE748</t>
  </si>
  <si>
    <t>Krytí melgisorb Ag alginátové absorpční 10 x 10 cm bal. á 10 ks 256105</t>
  </si>
  <si>
    <t>ZA475</t>
  </si>
  <si>
    <t>Krytí mepilex 7,5 x 7,5 cm bal. á 5 ks 295200</t>
  </si>
  <si>
    <t>ZQ513</t>
  </si>
  <si>
    <t>Krytí mepilex border heel 22 x 23 cm bal. á 6 ks 282750</t>
  </si>
  <si>
    <t>Krytí mepilex border lite 10 x 10 cm bal. á 5 ks 281300-00</t>
  </si>
  <si>
    <t>ZQ512</t>
  </si>
  <si>
    <t>Krytí mepilex border sacrum 16 x 20 cm bal. á 5 ks 282050</t>
  </si>
  <si>
    <t>ZA064</t>
  </si>
  <si>
    <t>Krytí sorbalgon 5 x  5 cm  bal. á 10  ks 999598</t>
  </si>
  <si>
    <t>ZL669</t>
  </si>
  <si>
    <t>Krytí tegaderm diamond 10,0 cm x 12,0 cm bal. á 50 ks 1686</t>
  </si>
  <si>
    <t>NĂˇplast cosmopor i. v. 6 x 8 cm bal. Ăˇ 50 ks 9008054</t>
  </si>
  <si>
    <t>ZC885</t>
  </si>
  <si>
    <t>NĂˇplast omnifix E 10 cm x 10 m 900650</t>
  </si>
  <si>
    <t>NĂˇplast omnifix E 5 cm x 10 m 9006493</t>
  </si>
  <si>
    <t>ZG299</t>
  </si>
  <si>
    <t>Náplast cosmopor steril 10 x 8 cm, á 25 ks, 900806</t>
  </si>
  <si>
    <t>Náplast omnifix E 10 cm x 10 m 900650</t>
  </si>
  <si>
    <t>ZA450</t>
  </si>
  <si>
    <t>Náplast omniplast 1,25 cm x 9,1 m 9004520</t>
  </si>
  <si>
    <t>ZD103</t>
  </si>
  <si>
    <t>Náplast omniplast 2,5 cm x 9,2 m 9004530</t>
  </si>
  <si>
    <t>ZA318</t>
  </si>
  <si>
    <t>Náplast transpore 1,25 cm x 9,14 m 1527-0</t>
  </si>
  <si>
    <t>ZA330</t>
  </si>
  <si>
    <t>Obinadlo fixa crep   8 cm x 4 m 1323100103</t>
  </si>
  <si>
    <t>ZA066</t>
  </si>
  <si>
    <t>Pás břišní - Verba č. 4 - 95 - 105 cm 932534</t>
  </si>
  <si>
    <t>Set sterilnĂ­ pro pĹ™evaz rĂˇny Mediset bal. 75 ks 4706321</t>
  </si>
  <si>
    <t>AdaptĂ©r pĹ™echodka luer 450070</t>
  </si>
  <si>
    <t>ZF510</t>
  </si>
  <si>
    <t>Adaptér metal 65250</t>
  </si>
  <si>
    <t>ZD151</t>
  </si>
  <si>
    <t>Ambuvak pro dospělé vak 1,5 l komplet (maska, hadička, rezervoár) 7152000</t>
  </si>
  <si>
    <t>ZD212</t>
  </si>
  <si>
    <t>Brýle kyslíkové pro dospělé 1,8 m standard 1161000/L</t>
  </si>
  <si>
    <t>ZN618</t>
  </si>
  <si>
    <t>Brýle kyslíkové pro dospělé bal. á 100 ks A0100</t>
  </si>
  <si>
    <t>ZK976</t>
  </si>
  <si>
    <t>CĂ©vka odsĂˇvacĂ­ CH12 s pĹ™eruĹˇovaÄŤem sĂˇnĂ­, dĂ©lka 50 cm, P01171a</t>
  </si>
  <si>
    <t>DrĹľĂˇk jehly zĂˇkladnĂ­ 450201</t>
  </si>
  <si>
    <t>ZB844</t>
  </si>
  <si>
    <t>Esmarch - pryžové obinadlo 60 x 1250 KVS 06125</t>
  </si>
  <si>
    <t>ZD945</t>
  </si>
  <si>
    <t>Filtr antibakteriální a virový 1344000S</t>
  </si>
  <si>
    <t>ZC586</t>
  </si>
  <si>
    <t>Filtr H-V kompaktní kombinovaný sterilní přímý á 25 ks 19401</t>
  </si>
  <si>
    <t>ZN646</t>
  </si>
  <si>
    <t>Fonendoskop oboustranný různé barvy 710045-s</t>
  </si>
  <si>
    <t>ZB075</t>
  </si>
  <si>
    <t>HadiÄŤka kyslĂ­kovĂˇ 2 m s koncovkami (OS/40) H-103007</t>
  </si>
  <si>
    <t>HadiÄŤka spojovacĂ­ HS 1,8 x 1800 mm LL DEPH free 2200 180 ND</t>
  </si>
  <si>
    <t>HadiÄŤka spojovacĂ­ perfusor 150 cm ÄŤernĂˇ bal. Ăˇ 100 ks 8722919</t>
  </si>
  <si>
    <t>Hadička kyslíková 2 m s koncovkami (OS/40) H-103007</t>
  </si>
  <si>
    <t>ZE374</t>
  </si>
  <si>
    <t>Kanyla ET 8,5 se sáním nad manžetou SACETT I.D. bal. á 10 ks 100/189/085</t>
  </si>
  <si>
    <t>ZL717</t>
  </si>
  <si>
    <t>Kanyla introcan safety 3 modrá 22G bal. á 50 ks 4251128-01</t>
  </si>
  <si>
    <t>ZL718</t>
  </si>
  <si>
    <t>Kanyla introcan safety 3 růžová 20G bal. á 50 ks 4251130-01</t>
  </si>
  <si>
    <t>ZB105</t>
  </si>
  <si>
    <t>Kanyla TS 7,5 s manžetou 100/800/075</t>
  </si>
  <si>
    <t>ZA725</t>
  </si>
  <si>
    <t>Kanyla TS 8,0 s manĹľetou bal. Ăˇ 10 ks 100/860/080</t>
  </si>
  <si>
    <t>Kanyla TS 8,0 s manžetou bal. á 10 ks 100/860/080</t>
  </si>
  <si>
    <t>ZC982</t>
  </si>
  <si>
    <t>Kanyla TS 8,5 s manžetou bal. á 10 ks 100/860/085</t>
  </si>
  <si>
    <t>ZD071</t>
  </si>
  <si>
    <t>Kanyla TS 9,0 s manžetou bal. á 10 ks 100/860/090 suctionaid</t>
  </si>
  <si>
    <t>ZD980</t>
  </si>
  <si>
    <t>Kanyla vasofix 18G zelená safety 4269136S-01</t>
  </si>
  <si>
    <t>ZC490</t>
  </si>
  <si>
    <t>KartĂˇÄŤek zubnĂ­ s odsĂˇvĂˇnĂ­m P2220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</si>
  <si>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</si>
  <si>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</si>
  <si>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</si>
  <si>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</si>
  <si>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</si>
  <si>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</si>
  <si>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ZH816</t>
  </si>
  <si>
    <t>Katetr močový foley CH14 180605-000140</t>
  </si>
  <si>
    <t>ZH493</t>
  </si>
  <si>
    <t>Katetr močový foley CH16 180605-000160</t>
  </si>
  <si>
    <t>Katetr močový nelaton 14CH Silasil balónkový 28 dní bal. á 10 ks 186005-000140</t>
  </si>
  <si>
    <t>Katetr močový nelaton 16CH Silasil balónkový 28 dní bal. á 10 ks 186005-000160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</si>
  <si>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</si>
  <si>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</si>
  <si>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</si>
  <si>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ZF511</t>
  </si>
  <si>
    <t>Kladívko neurologické 195 mm P00524</t>
  </si>
  <si>
    <t>ZC879</t>
  </si>
  <si>
    <t>Kleště magillovy 250 mm P00686</t>
  </si>
  <si>
    <t>Kohout trojcestnĂ˝ lopez valve pro NG sondu nesterilnĂ­ AA-011-M9000</t>
  </si>
  <si>
    <t>ZK884</t>
  </si>
  <si>
    <t>Kohout trojcestný discofix modrý 4095111</t>
  </si>
  <si>
    <t>ZP163</t>
  </si>
  <si>
    <t>Konektor flocare stupňový pro sondu typu ENLock/sondu s kónusovým konektorem bal. á 30 ks 589828</t>
  </si>
  <si>
    <t>ZO083</t>
  </si>
  <si>
    <t>Konektor flocare transition NOVÝ 30 ks (je součástí setu) 589732</t>
  </si>
  <si>
    <t>ZP078</t>
  </si>
  <si>
    <t>Kontejner 25 ml PP ĹˇroubovĂ˝ sterilnĂ­ uzĂˇvÄ›r 2680/EST/SG</t>
  </si>
  <si>
    <t>ZQ895</t>
  </si>
  <si>
    <t>Kyveta CO2 k plicnímu ventilátoru Hamilton G5, pro dospělé/děti, jednorázová bal. á 10 ks 6063-00, 281719</t>
  </si>
  <si>
    <t>ZA922</t>
  </si>
  <si>
    <t>Lžíce laryngoskopická 3 bal. á 10 ks DS.3940.150.20</t>
  </si>
  <si>
    <t>ZA921</t>
  </si>
  <si>
    <t>Lžíce laryngoskopická 4 bal. á 10 ks DS.3940.150.25</t>
  </si>
  <si>
    <t>ZQ137</t>
  </si>
  <si>
    <t>Nůžky chirurgické rovné hrtonaté 130 mm TK-AJ 025-13</t>
  </si>
  <si>
    <t>ZN947</t>
  </si>
  <si>
    <t>Nůžky převazové lister 180 mm lomené PL827-106</t>
  </si>
  <si>
    <t>PĂˇska fixaÄŤnĂ­ Hand-Fix 30 bal. Ăˇ 2 ks NKS:60-65</t>
  </si>
  <si>
    <t>ZQ143</t>
  </si>
  <si>
    <t>Pinzeta anatomická rovná úzká 145 mm TK-BA 100-14</t>
  </si>
  <si>
    <t>ZF912</t>
  </si>
  <si>
    <t>Pinzeta chirurgická rovná 1 x 2 zuby jemná 145 mm B397114920027</t>
  </si>
  <si>
    <t>Pinzeta UH sterilnĂ­ I0600</t>
  </si>
  <si>
    <t>ZR197</t>
  </si>
  <si>
    <t>Podložka antidekubitní had PROFI mEPS 200 x 37 291001</t>
  </si>
  <si>
    <t>ZR198</t>
  </si>
  <si>
    <t>Podložka antidekubitní klín KOMBI PROFI 35 x 26 x 80 261527</t>
  </si>
  <si>
    <t>ZR199</t>
  </si>
  <si>
    <t>Podložka antidekubitní kruh s vnitřním otvorem PROFI mEPS vnitřní průměr 12, vnější průměr 22, výška 5 291110</t>
  </si>
  <si>
    <t>ZR200</t>
  </si>
  <si>
    <t>Podložka antidekubitní polštář motýlek PROFI mEPS 80 x 50 291037</t>
  </si>
  <si>
    <t>ZR201</t>
  </si>
  <si>
    <t>Podložka antidekubitní polštář PROFI duté vlákno 45 x 45 260803</t>
  </si>
  <si>
    <t>ZR203</t>
  </si>
  <si>
    <t>Podložka antidekubitní váleček do dlaně PROFI průměr 6, délka 13 261156</t>
  </si>
  <si>
    <t>ZR204</t>
  </si>
  <si>
    <t>Podložka antidekubitní váleček do dlaně PROFI průměr 9, délka 15 261155</t>
  </si>
  <si>
    <t>ProuĹľky diagnostickĂ© Accu-Check Inform II Strip 50 EU1 Ăˇ 50 ks 05942861041</t>
  </si>
  <si>
    <t>SĂˇÄŤek moÄŤovĂ˝ s kĹ™Ă­Ĺľovou vĂ˝pustĂ­ 2000 ml s hadiÄŤkou 90 cm ZAR-TNU201601</t>
  </si>
  <si>
    <t>ZQ968</t>
  </si>
  <si>
    <t>Sáček močový s křížovou výpustí 2000 ml s hadičkou 150 cm bal. á 100 ks ZARWMD2000-150</t>
  </si>
  <si>
    <t>ZN906</t>
  </si>
  <si>
    <t>Set Flocare pro enterĂˇlnĂ­ vĂ˝Ĺľivu Infinity Pack s konektory ENFit, kompatibilnĂ­ s vaky Nutrison, pro pumpy Flocare 586514</t>
  </si>
  <si>
    <t>Set Flocare pro enterální výživu Infinity Pack s konektory ENFit, kompatibilní s vaky Nutrison, pro pumpy Flocare 586514</t>
  </si>
  <si>
    <t>ZD030</t>
  </si>
  <si>
    <t>Skalpel jednorĂˇzovĂ˝ cutfix sterilnĂ­ vel. ÄŤepelky 11 bal. Ăˇ 10 ks 5518040</t>
  </si>
  <si>
    <t>Skalpel jednorázový cutfix sterilní bal. á 10 ks 5518040</t>
  </si>
  <si>
    <t>ZJ312</t>
  </si>
  <si>
    <t>Sonda ĹľaludeÄŤnĂ­ CH16 1200 mm s RTG linkou bal. Ăˇ 50 ks 412016</t>
  </si>
  <si>
    <t>Sonda žaludeční CH16 1200 mm s RTG linkou bal. á 50 ks 412016</t>
  </si>
  <si>
    <t>ZB682</t>
  </si>
  <si>
    <t>Spojka oboustraná otočná steril.bal. á 20 ks 23411</t>
  </si>
  <si>
    <t>ZH491</t>
  </si>
  <si>
    <t>StĹ™Ă­kaÄŤka injekÄŤnĂ­ 3-dĂ­lnĂˇ 50 - 60 ml LL MRG00711</t>
  </si>
  <si>
    <t>ZA965</t>
  </si>
  <si>
    <t>StĹ™Ă­kaÄŤka inzulĂ­novĂˇ omnican 1 ml 100j s jehlou 30 G bal. Ăˇ 100 ks 9151141S</t>
  </si>
  <si>
    <t>StĹ™Ă­kaÄŤka janett 3-dĂ­lnĂˇ 60 ml sterilnĂ­ vyplachovacĂ­ 050ML3CZ-CEW (MRG564)</t>
  </si>
  <si>
    <t>ZK569</t>
  </si>
  <si>
    <t>Stojan na zkumavky univerzální bílý 190 x 60 x 80 mm (212-1421) KART560</t>
  </si>
  <si>
    <t>Stříkačka injekční 3-dílná 50 - 60 ml LL MRG00711</t>
  </si>
  <si>
    <t>SystĂ©m odsĂˇvacĂ­ uzavĹ™enĂ˝ TS Comfortsoft CH 14 30 cm 72 hod. bal. Ăˇ 25 ks 02-011-05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</si>
  <si>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</si>
  <si>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</si>
  <si>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</si>
  <si>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</si>
  <si>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ZQ486</t>
  </si>
  <si>
    <t>TyÄŤinka vatovĂˇ sterilnĂ­ 14 cm po jednotlivÄ› balenĂˇ velkĂˇ 1 bal/100 ks 4791911</t>
  </si>
  <si>
    <t>TyÄŤinka vatovĂˇ zvlhÄŤujĂ­cĂ­ na hygienu dutiny ĂşstnĂ­ 10 cm dlouhĂˇ bal. Ăˇ 75 ks 32.000.00.020</t>
  </si>
  <si>
    <t>Tyčinka vatová sterilní 14 cm po jednotlivě balená velká 1 bal/100 ks 4791911</t>
  </si>
  <si>
    <t>UzĂˇvÄ›r dezinfekÄŤnĂ­ k bezjehlovĂ©mu vstupu se 70% IPA  bal. 250 ks NCF-004</t>
  </si>
  <si>
    <t>ZK799</t>
  </si>
  <si>
    <t>Zátka combi červená 4495101</t>
  </si>
  <si>
    <t>ZC872</t>
  </si>
  <si>
    <t>Zátka ke kapiláře 140 ul</t>
  </si>
  <si>
    <t>ZO932</t>
  </si>
  <si>
    <t>Zkumavka 13 ml PP 101/16,5 mm bílý uzávěr sterilní 60.540.012</t>
  </si>
  <si>
    <t>Zkumavka 3 ml K3 edta fialovĂˇ 454086</t>
  </si>
  <si>
    <t>ZB758</t>
  </si>
  <si>
    <t>Zkumavka 9 ml K3 edta NR 455036</t>
  </si>
  <si>
    <t>ZB759</t>
  </si>
  <si>
    <t>Zkumavka ÄŤervenĂˇ 8 ml gel 455071</t>
  </si>
  <si>
    <t>ZB777</t>
  </si>
  <si>
    <t>Zkumavka červená 3,5 ml gel 454071</t>
  </si>
  <si>
    <t>Zkumavka červená 8 ml gel 455071</t>
  </si>
  <si>
    <t>ZB763</t>
  </si>
  <si>
    <t>Zkumavka červená 9 ml 455092</t>
  </si>
  <si>
    <t>Zkumavka moÄŤovĂˇ vacuette 10,5 ml bal. Ăˇ 50 ks 455007</t>
  </si>
  <si>
    <t>ZI179</t>
  </si>
  <si>
    <t>Zkumavka s mediem+ flovakovanĂ˝ tampon eSwab rĹŻĹľovĂ˝ nos,krk,vagina,koneÄŤnĂ­k,rĂˇny,fekĂˇlnĂ­ vzo) 490CE.A</t>
  </si>
  <si>
    <t>ZB773</t>
  </si>
  <si>
    <t>Zkumavka šedá-glykemie 454085</t>
  </si>
  <si>
    <t>ZQ719</t>
  </si>
  <si>
    <t>Set pro enterální výživu FREEGO ENTERAL FEEDING SET k enterální pumpě Abbot Freego, hadička 245 cm (S0351-00) 3238301</t>
  </si>
  <si>
    <t>Set transfĂşznĂ­ BLLP pro pĹ™etlakovou transfuzi bez vzduĹˇnĂ©ho filtru hemomed 05123</t>
  </si>
  <si>
    <t>ZA999</t>
  </si>
  <si>
    <t>Jehla injekÄŤnĂ­ 0,5 x 16 mm oranĹľovĂˇ 4657853</t>
  </si>
  <si>
    <t>Jehla injekÄŤnĂ­ 0,7 x 40 mm ÄŤernĂˇ 4660021</t>
  </si>
  <si>
    <t>Jehla injekÄŤnĂ­ 0,8 x 40 mm zelenĂˇ 4657527</t>
  </si>
  <si>
    <t>Jehla injekční 0,5 x 16 mm oranžová 4657853</t>
  </si>
  <si>
    <t>ZB768</t>
  </si>
  <si>
    <t>Jehla vakuová 216/38 mm zelená 450076</t>
  </si>
  <si>
    <t>Jehla vakuovĂˇ 216/38 mm zelenĂˇ 450076</t>
  </si>
  <si>
    <t>ZD011</t>
  </si>
  <si>
    <t>Maska aerosolová pro dospělé 1108000 bal. á 70 ks (1103000)</t>
  </si>
  <si>
    <t>ZC698</t>
  </si>
  <si>
    <t>Maska kyslíková + hadička pro dosp.(1105000) 1135015</t>
  </si>
  <si>
    <t>ZN620</t>
  </si>
  <si>
    <t>Maska kyslíková dospělá s nebulizací a hadičkou 2 m bal. á 100 ks A0400</t>
  </si>
  <si>
    <t>ZD184</t>
  </si>
  <si>
    <t>Maska pro neinvazivní ventilaci Nova Star vel. L MP01581</t>
  </si>
  <si>
    <t>ZJ654</t>
  </si>
  <si>
    <t>Maska pro neinvazivní ventilaci Nova Star vel. M MP01580</t>
  </si>
  <si>
    <t>ZD461</t>
  </si>
  <si>
    <t>Maska tracheostomická pro dospělé bal. á 50 ks 032-10-091</t>
  </si>
  <si>
    <t>Nos umÄ›lĂ˝ s portem pro odsĂˇvĂˇnĂ­ bal. Ăˇ 30 ks B0300(6000)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</si>
  <si>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</si>
  <si>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</si>
  <si>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ZO025</t>
  </si>
  <si>
    <t>Set k ventilátorům Hamilton HAM-OLN</t>
  </si>
  <si>
    <t>ZD740</t>
  </si>
  <si>
    <t>Kompresa gáza sterilkompres 7,5 x 7,5 cm/5 ks, 100% bavlna, sterilní 1325019265(1230119225)</t>
  </si>
  <si>
    <t>ZH011</t>
  </si>
  <si>
    <t>NĂˇplast micropore 1,25 cm x 9,14 m bal. Ăˇ 24 ks 1530-0</t>
  </si>
  <si>
    <t>NĂˇplast omniplast 1,25 cm x 9,1 m 9004520</t>
  </si>
  <si>
    <t>NĂˇplast omniplast 2,5 cm x 9,2 m 9004530</t>
  </si>
  <si>
    <t>ZA319</t>
  </si>
  <si>
    <t>Náplast durapore 2,50 cm x 9,14 m bal. á 12 ks 1538-1</t>
  </si>
  <si>
    <t>Náplast micropore 1,25 cm x 9,14 m bal. á 24 ks 1530-0</t>
  </si>
  <si>
    <t>Set sterilnĂ­ pro anestezii bal. Ăˇ 28 ks 4706312</t>
  </si>
  <si>
    <t>CĂ©vka odsĂˇvacĂ­ CH14 s pĹ™eruĹˇovaÄŤem sĂˇnĂ­, dĂ©lka 50 cm, P01173a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</si>
  <si>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</si>
  <si>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</si>
  <si>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</si>
  <si>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ZK975</t>
  </si>
  <si>
    <t>Cévka odsávací CH10 s přerušovačem sání, délka 50 cm, P01169a</t>
  </si>
  <si>
    <t>Cévka odsávací CH18 s přerušovačem sání, délka 50 cm, P01177a</t>
  </si>
  <si>
    <t>ZQ570</t>
  </si>
  <si>
    <t>Elektroda EKG dětská 32 x 36 mm á 50 ks (ES GS2245) H-108004</t>
  </si>
  <si>
    <t>ZB424</t>
  </si>
  <si>
    <t>Elektroda EKG H34SG 31.1946.21</t>
  </si>
  <si>
    <t>Esmarch - pryĹľovĂ© obinadlo 60 x 1250 KVS 06125</t>
  </si>
  <si>
    <t>Filtr antibakteriĂˇlnĂ­ a virovĂ˝ 1344000S</t>
  </si>
  <si>
    <t>ZB253</t>
  </si>
  <si>
    <t>Filtr iso-gard bakteriální virový čistý bal. á 25 ks 19212</t>
  </si>
  <si>
    <t>ZE177</t>
  </si>
  <si>
    <t>Filtr iso-gard dÄ›tskĂ˝ bal. Ăˇ 50 ks 19511</t>
  </si>
  <si>
    <t>Filtr iso-gard dětský bal. á 50 ks 19511</t>
  </si>
  <si>
    <t>ZB116</t>
  </si>
  <si>
    <t>Filtr neonatální kombinovaný 1441000</t>
  </si>
  <si>
    <t>ZB271</t>
  </si>
  <si>
    <t>Filtr perifix 0,2MY 4515501</t>
  </si>
  <si>
    <t>ZQ006</t>
  </si>
  <si>
    <t>Fixace katetrová Perifix bal. á 25 ks 4511200</t>
  </si>
  <si>
    <t>ZB670</t>
  </si>
  <si>
    <t>Hadička spojovací tlaková biocath pr. 3,0 mm x 200 cm, bal 25 ks, PB 3320 M</t>
  </si>
  <si>
    <t>ZK556</t>
  </si>
  <si>
    <t>Kanyla endobronchiĂˇlnĂ­ 35FG 197-35R</t>
  </si>
  <si>
    <t>ZB418</t>
  </si>
  <si>
    <t>Kanyla endobronchiĂˇlnĂ­ 35FG 198-35L</t>
  </si>
  <si>
    <t>ZA843</t>
  </si>
  <si>
    <t>Kanyla ET 3,0 s manžetou bal. á 10 ks 9430E</t>
  </si>
  <si>
    <t>ZM010</t>
  </si>
  <si>
    <t>Kanyla ET 3,5 s manžetou bal. á 10 ks S107-35</t>
  </si>
  <si>
    <t>ZO251</t>
  </si>
  <si>
    <t>Kanyla ET 4,5 s manžetou s Murphyho otvorem bal. á 10 ks 112482-000045</t>
  </si>
  <si>
    <t>ZB429</t>
  </si>
  <si>
    <t>Kanyla ET 5,0 s manžetou 9450E</t>
  </si>
  <si>
    <t>ZB415</t>
  </si>
  <si>
    <t>Kanyla ET 5,5 s manžetou 9555E</t>
  </si>
  <si>
    <t>ZB414</t>
  </si>
  <si>
    <t>Kanyla ET 6,0 s manĹľetou 9460E</t>
  </si>
  <si>
    <t>Kanyla ET 6,0 s manžetou 9460E</t>
  </si>
  <si>
    <t>Kanyla ET 6,5 s manĹľetou 9465E</t>
  </si>
  <si>
    <t>Kanyla ET 7,0 s manĹľetou 9570E</t>
  </si>
  <si>
    <t>ZB386</t>
  </si>
  <si>
    <t>Kanyla ET 7,5 s manĹľetou 9475E</t>
  </si>
  <si>
    <t>Kanyla ET 7,5 s manžetou 9475E</t>
  </si>
  <si>
    <t>ZB387</t>
  </si>
  <si>
    <t>Kanyla ET 8,0 s manĹľetou 9480E</t>
  </si>
  <si>
    <t>Kanyla ET 8,0 s manžetou 9480E</t>
  </si>
  <si>
    <t>ZB388</t>
  </si>
  <si>
    <t>Kanyla ET 8,5 s manĹľetou 9485E</t>
  </si>
  <si>
    <t>Kanyla ET 8,5 s manžetou 9485E</t>
  </si>
  <si>
    <t>ZP983</t>
  </si>
  <si>
    <t>Kanyla ET LASER-FLEX s dvojitou manžetou nerez ocelová flexibilní vel. 4,5 mm sterilní jednorázová 160-45</t>
  </si>
  <si>
    <t>ZP984</t>
  </si>
  <si>
    <t>Kanyla ET LASER-FLEX s dvojitou manžetou nerez ocelová flexibilní vel. 5 mm sterilní jednorázová 160-50</t>
  </si>
  <si>
    <t>ZB199</t>
  </si>
  <si>
    <t>Kanyla neoflon 26G fialová BDC391349</t>
  </si>
  <si>
    <t>ZF018</t>
  </si>
  <si>
    <t>Kanyla vasofix 16G šedá safety 4269179S-01</t>
  </si>
  <si>
    <t>ZD979</t>
  </si>
  <si>
    <t>Kanyla vasofix 17G bílá safety 4269152S-01</t>
  </si>
  <si>
    <t>Kanyla vasofix 18G zelenĂˇ safety 4269136S-01</t>
  </si>
  <si>
    <t>Kanyla vasofix 20G rĹŻĹľovĂˇ safety 4269110S-01</t>
  </si>
  <si>
    <t>Kanyla vasofix 22G modrĂˇ safety 4269098S-01</t>
  </si>
  <si>
    <t>Kohout trojcestnĂ˝ discofix modrĂ˝ 4095111</t>
  </si>
  <si>
    <t>ZB102</t>
  </si>
  <si>
    <t>Láhev k odsávačce flovac 1l hadice 1,8 m á 45 ks 000-036-020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</si>
  <si>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</si>
  <si>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</si>
  <si>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</si>
  <si>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</si>
  <si>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LĹľĂ­ce laryngoskopickĂˇ 3 bal. Ăˇ 10 ks DS.3940.150.20</t>
  </si>
  <si>
    <t>LĹľĂ­ce laryngoskopickĂˇ 4 bal. Ăˇ 10 ks DS.3940.150.25</t>
  </si>
  <si>
    <t>Lžíce laryngoskopická  Truphatek Green lite MAC 3 jednorázová bal. á 20 ks 4551003</t>
  </si>
  <si>
    <t>Lžíce laryngoskopická  Truphatek Green lite MAC 4 jednorázová bal. á 20 ks 4551004</t>
  </si>
  <si>
    <t>ZA773</t>
  </si>
  <si>
    <t>Lžíce laryngoskopická 1 bal. á 10 ks DS.3940.185.10</t>
  </si>
  <si>
    <t>ZA923</t>
  </si>
  <si>
    <t>Lžíce laryngoskopická 2 bal. á 10 ks DS.3940.150.15</t>
  </si>
  <si>
    <t>ZA769</t>
  </si>
  <si>
    <t>Lžíce laryngoskopická č. 0 kovová jednorázová typ Miller optické vlákno bal. á 10 ks DS.3943.185.05</t>
  </si>
  <si>
    <t>ZH301</t>
  </si>
  <si>
    <t>Lžíce laryngoskopická kovová resterilizovatelná optické vlákno č.00 typ Miller DS.2970.185.03</t>
  </si>
  <si>
    <t>ZH195</t>
  </si>
  <si>
    <t>Membrána č.10 k endoskopické masce 304-40-127</t>
  </si>
  <si>
    <t>ZC983</t>
  </si>
  <si>
    <t>Minitrach II 100/462/000</t>
  </si>
  <si>
    <t>NĂˇdoba na kontaminovanĂ˝ odpad 1 l 15-0002</t>
  </si>
  <si>
    <t>ZC722</t>
  </si>
  <si>
    <t>Páska fixační bal. á 12 ks LNOP 1053</t>
  </si>
  <si>
    <t>ZB121</t>
  </si>
  <si>
    <t>Rourka tracheĂˇlnĂ­ nasĂˇlnĂ­ 6,5 mm bal. Ăˇ 10 ks 100/133/065</t>
  </si>
  <si>
    <t>ZB119</t>
  </si>
  <si>
    <t>Rourka tracheĂˇlnĂ­ nasĂˇlnĂ­ 7,0 mm bal. Ăˇ 10 ks 100/133/070</t>
  </si>
  <si>
    <t>ZD008</t>
  </si>
  <si>
    <t>Rourka tracheĂˇlnĂ­ nasĂˇlnĂ­ 7,5 mm bal. Ăˇ 10 ks 100/133/075</t>
  </si>
  <si>
    <t>ZD007</t>
  </si>
  <si>
    <t>Rourka tracheální nasální 6,0 mm bal. á 10 ks 100/133/060</t>
  </si>
  <si>
    <t>Rourka tracheální nasální 6,5 mm bal. á 10 ks 100/133/065</t>
  </si>
  <si>
    <t>Rourka tracheální nasální 7,0 mm bal. á 10 ks 100/133/070</t>
  </si>
  <si>
    <t>Rourka tracheální nasální 7,5 mm bal. á 10 ks 100/133/075</t>
  </si>
  <si>
    <t>ZF798</t>
  </si>
  <si>
    <t>Rourka tracheální nasální 8,0 mm bal. á 10 ks 100/133/080</t>
  </si>
  <si>
    <t>ZB784</t>
  </si>
  <si>
    <t>RukojeĹĄ laryngoskopickĂˇ medium pro lĹľĂ­ce s f.optickĂ˝m vlĂˇknem 3000.350.10</t>
  </si>
  <si>
    <t>ZG012</t>
  </si>
  <si>
    <t>RukojeĹĄ laryngoskopickĂˇ small dÄ›tskĂˇ pro lĹľĂ­ce s f.optickĂ˝m vlĂˇknem 3000.350.05</t>
  </si>
  <si>
    <t>ZB825</t>
  </si>
  <si>
    <t>Set epidurĂˇlnĂ­ perifix 421 18G kompletnĂ­ set 4514211C</t>
  </si>
  <si>
    <t>Set epidurální perifix 421 18G kompletní set 4514211C</t>
  </si>
  <si>
    <t>ZQ005</t>
  </si>
  <si>
    <t>Set epidurální Perifix® ONE Paed dětský (jehla Perican 18G 55MM katetr Perifix 20G, stříkačka Perifix bezodporová, stříkačka Omnifix LL, filtr antibakter. Perifix, fixace filtru Perofox PinPad, konektor Perifix) bal. á 10 ks 4512006C</t>
  </si>
  <si>
    <t>ZQ879</t>
  </si>
  <si>
    <t>Set pro regionĂˇlnĂ­ anestezii Perifix Proset  1, bal. Ăˇ 10 setĹŻ 4453751</t>
  </si>
  <si>
    <t>ZQ880</t>
  </si>
  <si>
    <t>Set pro regionĂˇlnĂ­ anestezii Perifix Proset  2, bal. Ăˇ 10 setĹŻ 4476263</t>
  </si>
  <si>
    <t>Set pro regionální anestezii Perifix Proset  1, bal. á 10 setů 4453751</t>
  </si>
  <si>
    <t>Set pro regionální anestezii Perifix Proset  2, bal. á 10 setů 4476263</t>
  </si>
  <si>
    <t>ZH159</t>
  </si>
  <si>
    <t>Spojka katetru pĹ™Ă­mĂˇ 15 cm bal. Ăˇ 50 ks  430-005-015</t>
  </si>
  <si>
    <t>Spojka katetru přímá 15 cm bal. á 50 ks  430-005-015</t>
  </si>
  <si>
    <t>Spojka oboustranĂˇ otoÄŤnĂˇ steril.bal. Ăˇ 20 ks 23411</t>
  </si>
  <si>
    <t>ZB726</t>
  </si>
  <si>
    <t>StĹ™Ă­kaÄŤka Perfix LOR 10 ml 4638107</t>
  </si>
  <si>
    <t>ZJ114</t>
  </si>
  <si>
    <t>Vzduchovod ĂşstnĂ­ guedell 110 mm bal. Ăˇ 30 ks 311110</t>
  </si>
  <si>
    <t>ZJ115</t>
  </si>
  <si>
    <t>Vzduchovod ĂşstnĂ­ guedell 120 mm bal. Ăˇ 50 ks 311120</t>
  </si>
  <si>
    <t>ZF939</t>
  </si>
  <si>
    <t>Vzduchovod nosní 4,0 mm bal. á 10 ks 321040</t>
  </si>
  <si>
    <t>ZF943</t>
  </si>
  <si>
    <t>Vzduchovod nosní 5,0 mm bal. á 10 ks 321050</t>
  </si>
  <si>
    <t>ZJ095</t>
  </si>
  <si>
    <t>Vzduchovod nosní 5,5 mm bal. á 10 ks 321055</t>
  </si>
  <si>
    <t>ZR258</t>
  </si>
  <si>
    <t>Vzduchovod nosní 6,0 mm 43.008.03.060</t>
  </si>
  <si>
    <t>ZJ096</t>
  </si>
  <si>
    <t>Vzduchovod nosní 6,0 mm bal. á 10 ks 321060  výpadek do 7/19</t>
  </si>
  <si>
    <t>ZR259</t>
  </si>
  <si>
    <t>Vzduchovod nosní 6,5 mm 43.008.03.065</t>
  </si>
  <si>
    <t>ZR260</t>
  </si>
  <si>
    <t>Vzduchovod nosní 7,0 mm 43.008.03.070</t>
  </si>
  <si>
    <t>ZJ098</t>
  </si>
  <si>
    <t>Vzduchovod nosní 7,0 mm bal. á 10 ks 321070  výpadek do 7/19</t>
  </si>
  <si>
    <t>ZR261</t>
  </si>
  <si>
    <t>Vzduchovod nosní 7,5 mm 43.008.03.075</t>
  </si>
  <si>
    <t>ZJ099</t>
  </si>
  <si>
    <t>Vzduchovod nosní 7,5 mm bal. á 10 ks 321075  výpadek do 7/19</t>
  </si>
  <si>
    <t>ZR262</t>
  </si>
  <si>
    <t>Vzduchovod nosní 8,0 mm 43.008.03.080</t>
  </si>
  <si>
    <t>ZJ100</t>
  </si>
  <si>
    <t>Vzduchovod nosní 8,0 mm bal. á 10 ks 321080  výpadek do 7/19</t>
  </si>
  <si>
    <t>ZJ101</t>
  </si>
  <si>
    <t>Vzduchovod nosní 8,5 mm bal. á 10 ks 321085</t>
  </si>
  <si>
    <t>ZJ102</t>
  </si>
  <si>
    <t>Vzduchovod nosní 9,0 mm á 10 ks 321090</t>
  </si>
  <si>
    <t>ZC735</t>
  </si>
  <si>
    <t>Vzduchovod ústní guedell 100 mm 24107</t>
  </si>
  <si>
    <t>Vzduchovod ústní guedell 110 mm bal. á 30 ks 311110</t>
  </si>
  <si>
    <t>ZC731</t>
  </si>
  <si>
    <t>Vzduchovod ústní guedell 60 mm 24103</t>
  </si>
  <si>
    <t>ZJ110</t>
  </si>
  <si>
    <t>Vzduchovod ústní guedell 70 mm bal. á 50 ks 311070</t>
  </si>
  <si>
    <t>ZJ111</t>
  </si>
  <si>
    <t>Vzduchovod ústní guedell 80 mm bal. á 50 ks 311080</t>
  </si>
  <si>
    <t>ZJ112</t>
  </si>
  <si>
    <t>Vzduchovod ústní guedell 90 mm bal. á 50 ks 311090</t>
  </si>
  <si>
    <t>ZĂˇtka combi ÄŤervenĂˇ 4495101</t>
  </si>
  <si>
    <t>ZB525</t>
  </si>
  <si>
    <t>Zavaděč ETK 10F bal. á 25 ks 5-15103</t>
  </si>
  <si>
    <t>ZA872</t>
  </si>
  <si>
    <t>Zavaděč trach. rourek ET extra-dlouhý bal. á 10 ks 100/121/200</t>
  </si>
  <si>
    <t>ZA786</t>
  </si>
  <si>
    <t>Jehla 30° stimuplex-A 0,7 x 50 mm á 25 ks 4894502</t>
  </si>
  <si>
    <t>Jehla 30Â° stimuplex-A 0,7 x 50 mm Ăˇ 25 ks 4894502</t>
  </si>
  <si>
    <t>ZB272</t>
  </si>
  <si>
    <t>Jehla spinĂˇlnĂ­ spinocan 22 G x 88 mm ÄŤernĂˇ bal. Ăˇ 25 ks 4507908-01</t>
  </si>
  <si>
    <t>ZB291</t>
  </si>
  <si>
    <t>Jehla spinĂˇlnĂ­ spinocan 25 G x 88 mm oranĹľovĂˇ bal. Ăˇ 25 ks 4505905-01</t>
  </si>
  <si>
    <t>ZB345</t>
  </si>
  <si>
    <t>Jehla spinĂˇlnĂ­ spinocan 27 G x 88 mm ĹˇedĂˇ  bal. Ăˇ 25 ks 4503902</t>
  </si>
  <si>
    <t>ZB342</t>
  </si>
  <si>
    <t>Jehla spinální atraucan hnědý 26 G x 88 mm bal. á 25 ks 4504739</t>
  </si>
  <si>
    <t>ZD621</t>
  </si>
  <si>
    <t>Jehla spinální pencan 27 G x 88 s vodící jehlou šedá bal. á 25 ks 4502051-13</t>
  </si>
  <si>
    <t>ZA784</t>
  </si>
  <si>
    <t>Jehla spinální spinocan 22 G x 75 mm černá bal. á 25 ks 4507754-13</t>
  </si>
  <si>
    <t>Jehla spinální spinocan 22 G x 88 mm černá bal. á 25 ks 4507908-01</t>
  </si>
  <si>
    <t>ZC006</t>
  </si>
  <si>
    <t>Jehla spinální spinocan 25 G x 75 mm oranžová bal. á 25 ks 4505751-01</t>
  </si>
  <si>
    <t>Jehla spinální spinocan 25 G x 88 mm oranžová bal. á 25 ks 4505905-01</t>
  </si>
  <si>
    <t>ZE729</t>
  </si>
  <si>
    <t>Jehla sterican tupá na ředění semiblunt.EU 1,2/18G x 40 mm červená bal. á 100 ks 4550400-01</t>
  </si>
  <si>
    <t>Jehla sterican tupĂˇ na Ĺ™edÄ›nĂ­ semiblunt.EU 1,2/18G x 40 mm ÄŤervenĂˇ bal. Ăˇ 100 ks 4550400-01</t>
  </si>
  <si>
    <t>ZJ184</t>
  </si>
  <si>
    <t>Jehla stimuplex - ultra 360 G22/0,7 x 50 mm á 25 ks 4892505-01</t>
  </si>
  <si>
    <t>ZQ554</t>
  </si>
  <si>
    <t>Jehla Ultraplex 360, 22G, 0,70 x 50 mm bal. á 25 ks 4892605-01</t>
  </si>
  <si>
    <t>ZP949</t>
  </si>
  <si>
    <t>Rukavice vyšetřovací nitril basic bez pudru modré XL bal. á 170 ks 44753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</si>
  <si>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</si>
  <si>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</si>
  <si>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</si>
  <si>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</si>
  <si>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</si>
  <si>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</si>
  <si>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ZF751</t>
  </si>
  <si>
    <t>Maska anesteziologická č.6 EcoMask ( s proužky ) 7096</t>
  </si>
  <si>
    <t>Maska anesteziologickĂˇ ÄŤ.3 EcoMask ( s prouĹľky ) 7093</t>
  </si>
  <si>
    <t>ZH192</t>
  </si>
  <si>
    <t>Maska endoskopická č.1 s membránou 30-40-111 (30-40-001)</t>
  </si>
  <si>
    <t>ZH193</t>
  </si>
  <si>
    <t>Maska endoskopická č.3 s membránou 30-40-333</t>
  </si>
  <si>
    <t>ZH194</t>
  </si>
  <si>
    <t>Maska endoskopická č.5 s membránou 30-40-555</t>
  </si>
  <si>
    <t>ZB173</t>
  </si>
  <si>
    <t>Maska kyslĂ­kovĂˇ dospÄ›lĂˇ s hadiÄŤkou a nosnĂ­ svorkou (OS/100) H-103013</t>
  </si>
  <si>
    <t>Maska kyslíková dospělá s hadičkou a nosní svorkou (OS/100) H-103013</t>
  </si>
  <si>
    <t>ZH457</t>
  </si>
  <si>
    <t>Maska laryngeĂˇlnĂ­ LM PVC silikonovĂˇ manĹľeta bal. Ăˇ 10 ks 105300-000040</t>
  </si>
  <si>
    <t>ZH456</t>
  </si>
  <si>
    <t>Maska laryngeální LM PVC silikonová manžeta bal. á 10 ks 105300-000030</t>
  </si>
  <si>
    <t>Maska laryngeální LM PVC silikonová manžeta bal. á 10 ks 105300-000040</t>
  </si>
  <si>
    <t>ZH458</t>
  </si>
  <si>
    <t>Maska laryngeální LM PVC silikonová manžeta bal. á 10 ks 105300-000050</t>
  </si>
  <si>
    <t>ZH459</t>
  </si>
  <si>
    <t>Maska laryngeální LM PVC silikonová manžeta bal. á 10 ks 105300-000060</t>
  </si>
  <si>
    <t>ZK710</t>
  </si>
  <si>
    <t>Maska supraglotická č. 1,0 8201000</t>
  </si>
  <si>
    <t>ZK711</t>
  </si>
  <si>
    <t>Maska supraglotická č. 1,5 8215000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</si>
  <si>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</si>
  <si>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</si>
  <si>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</si>
  <si>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</si>
  <si>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</si>
  <si>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</si>
  <si>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</si>
  <si>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dĂ˝chacĂ­ anesteziologickĂ˝ 22 mm Compact II 2 l vak 2154000</t>
  </si>
  <si>
    <t>ZA931</t>
  </si>
  <si>
    <t>Okruh dĂ˝chacĂ­ ventilaÄŤnĂ­ pro dÄ›ti 15 mm 1,5 m hadice + vak 2164</t>
  </si>
  <si>
    <t>Okruh dýchací anesteziologický 22 mm Compact II 2 l vak 2154000</t>
  </si>
  <si>
    <t>ZB141</t>
  </si>
  <si>
    <t>Okruh dýchací pro novorozence ventilační  10 mm 1,2 m hadice + vak 6202014</t>
  </si>
  <si>
    <t>Okruh dýchací ventilační pro děti 15 mm 1,5 m hadice + vak 2164</t>
  </si>
  <si>
    <t>DiagnostickĂˇ souprava AB0 set monoklonĂˇlnĂ­ na 30</t>
  </si>
  <si>
    <t>ZM937</t>
  </si>
  <si>
    <t>Fixace nosních katetrů tubifix hypoalergenní bal. á 100 ks P-NOSE</t>
  </si>
  <si>
    <t>ZA575</t>
  </si>
  <si>
    <t>Set sterilnĂ­ pro ĹľilnĂ­ katetrizaci-basic Mediset bal. Ăˇ 15 ks 4552732</t>
  </si>
  <si>
    <t>Set sterilní pro žilní katetrizaci-basic Mediset bal. á 15 ks 4552732</t>
  </si>
  <si>
    <t>Cévka odsávací CH12 s přerušovačem sání, délka 50 cm, P01171a</t>
  </si>
  <si>
    <t>Elektroda EKG dÄ›tskĂˇ 32 x 36 mm Ăˇ 50 ks (ES GS2245) H-108004</t>
  </si>
  <si>
    <t>ZD801</t>
  </si>
  <si>
    <t>Fonendoskop jednostranný červený P00176</t>
  </si>
  <si>
    <t>ZB737</t>
  </si>
  <si>
    <t>Humid-Vent 3,0 mm Ăˇ 10 ks 10121</t>
  </si>
  <si>
    <t>ZB738</t>
  </si>
  <si>
    <t>Humid-Vent 3,5 mm bal. Ăˇ 10 ks 10131</t>
  </si>
  <si>
    <t>ZK555</t>
  </si>
  <si>
    <t>Kanyla endobronchiĂˇlnĂ­ 37FG 197-37R</t>
  </si>
  <si>
    <t>ZB539</t>
  </si>
  <si>
    <t>Kanyla endobronchiĂˇlnĂ­ 37FG 198-37L</t>
  </si>
  <si>
    <t>ZB376</t>
  </si>
  <si>
    <t>Kanyla endobronchiĂˇlnĂ­ 39FG 197-39R</t>
  </si>
  <si>
    <t>ZB540</t>
  </si>
  <si>
    <t>Kanyla endobronchiĂˇlnĂ­ 39FG 198-39L</t>
  </si>
  <si>
    <t>ZF721</t>
  </si>
  <si>
    <t>Kanyla endobronchiĂˇlnĂ­ 41Fr 125-41</t>
  </si>
  <si>
    <t>Kanyla endobronchiální 35FG 197-35R</t>
  </si>
  <si>
    <t>Kanyla endobronchiální 35FG 198-35L</t>
  </si>
  <si>
    <t>Kanyla endobronchiální 37FG 197-37R</t>
  </si>
  <si>
    <t>Kanyla endobronchiální 37FG 198-37L</t>
  </si>
  <si>
    <t>Kanyla endobronchiální 39FG 197-39R</t>
  </si>
  <si>
    <t>Kanyla endobronchiální 39FG 198-39L</t>
  </si>
  <si>
    <t>Kanyla endobronchiální 41Fr 125-41</t>
  </si>
  <si>
    <t>Kanyla ET 3,0 s manĹľetou bal. Ăˇ 10 ks 9430E</t>
  </si>
  <si>
    <t>ZA839</t>
  </si>
  <si>
    <t>Kanyla ET 4,0 s manĹľetou 9440E</t>
  </si>
  <si>
    <t>Kanyla ET 4,5 s manĹľetou s Murphyho otvorem bal. Ăˇ 10 ks 112482-000045</t>
  </si>
  <si>
    <t>ZA841</t>
  </si>
  <si>
    <t>Kanyla ET 4,5 s manžetou (KARIM nechce) 107-45G</t>
  </si>
  <si>
    <t>ZF483</t>
  </si>
  <si>
    <t>Kanyla tracheoskopickĂˇ VivaSight 37F DL DLVT37L</t>
  </si>
  <si>
    <t>ZF160</t>
  </si>
  <si>
    <t>Kanyla vasofix 14G oranĹľovĂˇ safety 4269225S-01</t>
  </si>
  <si>
    <t>Kanyla vasofix 17G bĂ­lĂˇ safety 4269152S-01</t>
  </si>
  <si>
    <t>ZP387</t>
  </si>
  <si>
    <t>Manžeta přetlaková 1000 ml látková PINK komplet. P00749</t>
  </si>
  <si>
    <t>ZP358</t>
  </si>
  <si>
    <t>Manžeta přetlaková 500 ml látková PINK komplet. P04993</t>
  </si>
  <si>
    <t>ZP963</t>
  </si>
  <si>
    <t>Sensor teplotní pediatrický jícen a konečník 9F průměr 3 mm jednorázový sterilní bal. á 25 ks M1024229</t>
  </si>
  <si>
    <t>ZB899</t>
  </si>
  <si>
    <t>Senzor spirologický bal. á 5 ks 8403735-03</t>
  </si>
  <si>
    <t>ZQ210</t>
  </si>
  <si>
    <t>Set epidurální Perifix® ONE 418 (jehla Perican 18G 120 mm katetr Perifix 20G, stříkačka Perifix bezodporová, stříkačka Omnifix LL filtr antibakter. Perifix fixace filtru Perofox PinPad konektor Perifix) 4514183C</t>
  </si>
  <si>
    <t>ZB683</t>
  </si>
  <si>
    <t>Sonda ĹľaludeÄŤnĂ­ CH28, dĂ©lka 80 cm bal. Ăˇ 25 ks 22-28.520</t>
  </si>
  <si>
    <t>Sonda žaludeční CH28, délka 80 cm bal. á 25 ks 22-28.520</t>
  </si>
  <si>
    <t>ZB684</t>
  </si>
  <si>
    <t>Sonda žaludeční CH42, délka 80 cm 22-42.520</t>
  </si>
  <si>
    <t>ZI954</t>
  </si>
  <si>
    <t>Spojka k monitoru Philips k TK manžetám  - NIBP konektor - HP, SIE, SPA železná BP12-S</t>
  </si>
  <si>
    <t>ZF744</t>
  </si>
  <si>
    <t>Spojka katetru Perifix 4513801</t>
  </si>
  <si>
    <t>ZI947</t>
  </si>
  <si>
    <t>Škrtidlo se sponou pro děti 12 x 360 mm KVS AP12360</t>
  </si>
  <si>
    <t>ZavadÄ›ÄŤ vzduĹˇnĂ˝ S â€“ GUIDE 15CH dĂ©lka 65 cm pro oxygenii s lumenem a tvarovou pamÄ›tĂ­ bal. Ăˇ 5 ks 33-90-650-1</t>
  </si>
  <si>
    <t>ZB217</t>
  </si>
  <si>
    <t>Ĺ itĂ­ dafilon modrĂ˝ 3/0 (2) bal. Ăˇ 36 ks C0932353</t>
  </si>
  <si>
    <t>Šití dafilon modrý 3/0 (2) bal. á 36 ks C0932353</t>
  </si>
  <si>
    <t>Jehla spinĂˇlnĂ­ atraucan hnÄ›dĂ˝ 26 G x 88 mm bal. Ăˇ 25 ks 4504739</t>
  </si>
  <si>
    <t>Maska laryngeĂˇlnĂ­ LM PVC silikonovĂˇ manĹľeta bal. Ăˇ 10 ks 105300-000030</t>
  </si>
  <si>
    <t>Maska laryngeĂˇlnĂ­ LM PVC silikonovĂˇ manĹľeta bal. Ăˇ 10 ks 105300-000050</t>
  </si>
  <si>
    <t>Maska laryngeĂˇlnĂ­ LM PVC silikonovĂˇ manĹľeta bal. Ăˇ 10 ks 105300-000060</t>
  </si>
  <si>
    <t>ZH455</t>
  </si>
  <si>
    <t>Maska laryngeální Sure Seal LM Cuff Pilot 105210-000025</t>
  </si>
  <si>
    <t>Maska supraglotickĂˇ ÄŤ. 4,0 8204000</t>
  </si>
  <si>
    <t>Maska supraglotickĂˇ ÄŤ. 5,0 8205000</t>
  </si>
  <si>
    <t>PĹ™evodnĂ­k tlakovĂ˝ PX260 150 cm 1 linka bal. Ăˇ 10 ks (T100209A) T100209B</t>
  </si>
  <si>
    <t>ZC498</t>
  </si>
  <si>
    <t>Držák močových sáčků UH 800800100</t>
  </si>
  <si>
    <t>Proužky diagnostické Accu-Check Inform II Strip 50 EU1 á 50 ks 05942861041</t>
  </si>
  <si>
    <t>ZE090</t>
  </si>
  <si>
    <t>Krytí sterilní VECA-C na perif.kanyly trans.okénko stříbro bal. á 50 ks BED:392020</t>
  </si>
  <si>
    <t>ZK974</t>
  </si>
  <si>
    <t>Cévka odsávací CH8 s přerušovačem sání, délka 40 cm,P01192a</t>
  </si>
  <si>
    <t>ZA698</t>
  </si>
  <si>
    <t>Elektroda EKG H124SG kojenecká bal. á 500 ks 31.1245.21</t>
  </si>
  <si>
    <t>Kanyla ET 4,0 s manžetou 9440E</t>
  </si>
  <si>
    <t>Kanyla introcan safety 3 modrĂˇ 22G bal. Ăˇ 50 ks 4251128-01</t>
  </si>
  <si>
    <t>Kanyla introcan safety 3 rĹŻĹľovĂˇ 20G bal. Ăˇ 50 ks 4251130-01</t>
  </si>
  <si>
    <t>ZL716</t>
  </si>
  <si>
    <t>Kanyla introcan safety 3 žlutá 24G bal. á 50 ks 4251127-01</t>
  </si>
  <si>
    <t>ZA744</t>
  </si>
  <si>
    <t>Kanyla neoflon 24G žlutá BDC391350</t>
  </si>
  <si>
    <t>ZQ496</t>
  </si>
  <si>
    <t>Rourka tracheální ORAL/NASAL  KimVent Microcuff pediatrická, pro věk 4-&lt;6 let, 4,5 mm, sterilní, bal. á 10 ks 35114</t>
  </si>
  <si>
    <t>ZA746</t>
  </si>
  <si>
    <t>Stříkačka injekční 3-dílná 1 ml L tuberculin Omnifix Solo 9161406V</t>
  </si>
  <si>
    <t>ZH432</t>
  </si>
  <si>
    <t>Jehla spinální-qunckeho hrot 22 G x 38 á 25 ks 76.111.22.015</t>
  </si>
  <si>
    <t>ZO119</t>
  </si>
  <si>
    <t>Maska laryngeĂˇlnĂ­ LMA Supreme zahnutĂˇ vel. ÄŤ 2,0 bal. Ăˇ 10 ks 175020</t>
  </si>
  <si>
    <t>ZO118</t>
  </si>
  <si>
    <t>Maska laryngeální LMA Supreme zahnutá vel. č 1,5 bal. á 10 ks 175015</t>
  </si>
  <si>
    <t>Maska laryngeální LMA Supreme zahnutá vel. č 2,0 bal. á 10 ks 175020</t>
  </si>
  <si>
    <t>ZN311</t>
  </si>
  <si>
    <t>Maska laryngeální LMA Supreme zahnutá vel. č 2,5 bal. á 10 ks 175025</t>
  </si>
  <si>
    <t>ZN312</t>
  </si>
  <si>
    <t>Maska laryngeální LMA Supreme zahnutá vel. č 3,0 bal. á 10 ks 175030</t>
  </si>
  <si>
    <t>ZH452</t>
  </si>
  <si>
    <t>Maska laryngeální Sure Seal LM Cuff Pilot 105210-000010</t>
  </si>
  <si>
    <t>ZH454</t>
  </si>
  <si>
    <t>Maska laryngeální Sure Seal LM Cuff Pilot 105210-000020</t>
  </si>
  <si>
    <t>ZK712</t>
  </si>
  <si>
    <t>Maska supraglotická č. 2,0 8202000</t>
  </si>
  <si>
    <t>ZK713</t>
  </si>
  <si>
    <t>Maska supraglotická č. 2,5 8225000</t>
  </si>
  <si>
    <t>Maska supraglotickĂˇ ÄŤ. 1,0 8201000</t>
  </si>
  <si>
    <t>Maska supraglotickĂˇ ÄŤ. 1,5 8215000</t>
  </si>
  <si>
    <t>Maska supraglotickĂˇ ÄŤ. 2,0 8202000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</si>
  <si>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</si>
  <si>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</si>
  <si>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</si>
  <si>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</si>
  <si>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</si>
  <si>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</si>
  <si>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</si>
  <si>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</si>
  <si>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</si>
  <si>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</si>
  <si>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</si>
  <si>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</si>
  <si>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</si>
  <si>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</si>
  <si>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</si>
  <si>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</si>
  <si>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</si>
  <si>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</si>
  <si>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ošetřovatelé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</si>
  <si>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</si>
  <si>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</si>
  <si>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</si>
  <si>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</si>
  <si>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</si>
  <si>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</si>
  <si>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</si>
  <si>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</si>
  <si>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</si>
  <si>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</si>
  <si>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</si>
  <si>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Bartuš Michal</t>
  </si>
  <si>
    <t>Berta Emil</t>
  </si>
  <si>
    <t>Cvrkal Pavel</t>
  </si>
  <si>
    <t>Freiwaldová Barbora</t>
  </si>
  <si>
    <t>Gallová Zuzana</t>
  </si>
  <si>
    <t>Havlíková Jana</t>
  </si>
  <si>
    <t>Honig Pavel</t>
  </si>
  <si>
    <t>Hrytsai Dmytro</t>
  </si>
  <si>
    <t>Hudeček Martin</t>
  </si>
  <si>
    <t>Ježková Petra</t>
  </si>
  <si>
    <t>Jurkovičová Martina</t>
  </si>
  <si>
    <t>Klementa Bronislav</t>
  </si>
  <si>
    <t>Konečná Iva</t>
  </si>
  <si>
    <t>Krasulová Andrea</t>
  </si>
  <si>
    <t>Lucká Ivana</t>
  </si>
  <si>
    <t>Mareš Jan</t>
  </si>
  <si>
    <t>Mareš Marcel</t>
  </si>
  <si>
    <t>Mucha Zdenek</t>
  </si>
  <si>
    <t>Novák Tomáš</t>
  </si>
  <si>
    <t>ObarePyszková Lenka</t>
  </si>
  <si>
    <t>Papajčík Branislav</t>
  </si>
  <si>
    <t>Papajk Jan</t>
  </si>
  <si>
    <t>Petrová Jana</t>
  </si>
  <si>
    <t>Petrová Pavla</t>
  </si>
  <si>
    <t>Polanská Věra</t>
  </si>
  <si>
    <t>Poljaková Iveta</t>
  </si>
  <si>
    <t>Pomajbíková Hana</t>
  </si>
  <si>
    <t>Pospíšilová Libuše</t>
  </si>
  <si>
    <t>Raimr Jakub</t>
  </si>
  <si>
    <t>Skálová Jitka</t>
  </si>
  <si>
    <t>Skopal František</t>
  </si>
  <si>
    <t>Soldánová Kamila</t>
  </si>
  <si>
    <t>Svoboda Aleš</t>
  </si>
  <si>
    <t>Špaček Rostislav</t>
  </si>
  <si>
    <t>Špaňhel Jiří</t>
  </si>
  <si>
    <t>Štrba Peter</t>
  </si>
  <si>
    <t>Vaculíková Lucie</t>
  </si>
  <si>
    <t>Vasiľová Lenka</t>
  </si>
  <si>
    <t>Vavrečková Tereza</t>
  </si>
  <si>
    <t>Vydra David</t>
  </si>
  <si>
    <t>Zatloukalová Petra</t>
  </si>
  <si>
    <t>Zelená Anna</t>
  </si>
  <si>
    <t>Zdravotní výkony vykázané na pracovišti v rámci ambulantní péče dle lékařů *</t>
  </si>
  <si>
    <t>7T8</t>
  </si>
  <si>
    <t>V</t>
  </si>
  <si>
    <t>78890</t>
  </si>
  <si>
    <t xml:space="preserve">SIGNÁLNÍ VÝKON INDIKACE ODBĚRU ORGÁNU NEBO ORGÁNŮ </t>
  </si>
  <si>
    <t>06</t>
  </si>
  <si>
    <t>708</t>
  </si>
  <si>
    <t>1</t>
  </si>
  <si>
    <t>0000498</t>
  </si>
  <si>
    <t>0000502</t>
  </si>
  <si>
    <t>MESOCAIN 1%</t>
  </si>
  <si>
    <t>0002439</t>
  </si>
  <si>
    <t>MARCAINE 0,5%</t>
  </si>
  <si>
    <t>0007981</t>
  </si>
  <si>
    <t>0009709</t>
  </si>
  <si>
    <t>0052225</t>
  </si>
  <si>
    <t>0058249</t>
  </si>
  <si>
    <t>0067547</t>
  </si>
  <si>
    <t>0084090</t>
  </si>
  <si>
    <t>0085812</t>
  </si>
  <si>
    <t>LIDOCAINE EGIS</t>
  </si>
  <si>
    <t>0087814</t>
  </si>
  <si>
    <t>0090044</t>
  </si>
  <si>
    <t>0090719</t>
  </si>
  <si>
    <t>0098864</t>
  </si>
  <si>
    <t>0098872</t>
  </si>
  <si>
    <t>0098876</t>
  </si>
  <si>
    <t>0030160</t>
  </si>
  <si>
    <t>MIDAZOLAM TORREX</t>
  </si>
  <si>
    <t>0013440</t>
  </si>
  <si>
    <t>0187607</t>
  </si>
  <si>
    <t>0067558</t>
  </si>
  <si>
    <t>0127736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</si>
  <si>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</si>
  <si>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</si>
  <si>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</si>
  <si>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</si>
  <si>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</si>
  <si>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</si>
  <si>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</si>
  <si>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</si>
  <si>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</si>
  <si>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</si>
  <si>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</si>
  <si>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</si>
  <si>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</si>
  <si>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</si>
  <si>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</si>
  <si>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</si>
  <si>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</si>
  <si>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</si>
  <si>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</si>
  <si>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</si>
  <si>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</si>
  <si>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</si>
  <si>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</si>
  <si>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</si>
  <si>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</si>
  <si>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</si>
  <si>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</si>
  <si>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</si>
  <si>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</si>
  <si>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</si>
  <si>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</si>
  <si>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</si>
  <si>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</si>
  <si>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</si>
  <si>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</si>
  <si>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</si>
  <si>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</si>
  <si>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</si>
  <si>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</si>
  <si>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</si>
  <si>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</si>
  <si>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</si>
  <si>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</si>
  <si>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</si>
  <si>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</si>
  <si>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</si>
  <si>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</si>
  <si>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</si>
  <si>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</si>
  <si>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0049189</t>
  </si>
  <si>
    <t>KATETR CENTRÁLNÍ VENÓZNÍ KIT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</si>
  <si>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</si>
  <si>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</si>
  <si>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</si>
  <si>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</si>
  <si>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</si>
  <si>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</si>
  <si>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</si>
  <si>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</si>
  <si>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</si>
  <si>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</si>
  <si>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78992</t>
  </si>
  <si>
    <t>ANALGOSEDACE INTRAVENÓZNÍ</t>
  </si>
  <si>
    <t>78993</t>
  </si>
  <si>
    <t>78997</t>
  </si>
  <si>
    <t>78998</t>
  </si>
  <si>
    <t>ZAVEDENÍ EPIDURÁLNÍHO KATÉTRU A ZAVEDENÍ OBDOBNÉHO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</si>
  <si>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</si>
  <si>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</si>
  <si>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</si>
  <si>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</si>
  <si>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</si>
  <si>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</si>
  <si>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</si>
  <si>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</si>
  <si>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78130</t>
  </si>
  <si>
    <t>ANESTÉZIE DÍTĚTE DO 3 LET, PŘIČTI KE KÓDU ANESTÉZI</t>
  </si>
  <si>
    <t>78210</t>
  </si>
  <si>
    <t>78986</t>
  </si>
  <si>
    <t>78060</t>
  </si>
  <si>
    <t>POSTANESTETICKÁ PÉČE PROVÁDĚNÁ ANESTEZIOLOGEM</t>
  </si>
  <si>
    <t>78989</t>
  </si>
  <si>
    <t>ANESTÉZIE S ŘÍZENOU VENTILACÍ Á 20 MIN.</t>
  </si>
  <si>
    <t>78115</t>
  </si>
  <si>
    <t>78140</t>
  </si>
  <si>
    <t>ANESTÉZIE U PACIENTA S ASA 3E A VÍCE Á 20 MINUT, P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</si>
  <si>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</si>
  <si>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</si>
  <si>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</si>
  <si>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</si>
  <si>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</si>
  <si>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</si>
  <si>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</si>
  <si>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</si>
  <si>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</si>
  <si>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</si>
  <si>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</si>
  <si>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</si>
  <si>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</si>
  <si>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</si>
  <si>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</si>
  <si>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</si>
  <si>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</si>
  <si>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</si>
  <si>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</si>
  <si>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</si>
  <si>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</si>
  <si>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</si>
  <si>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</si>
  <si>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</si>
  <si>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</si>
  <si>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</si>
  <si>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</si>
  <si>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</si>
  <si>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09227</t>
  </si>
  <si>
    <t>I. V. APLIKACE KRVE NEBO KREVNÍCH DERIVÁTŮ</t>
  </si>
  <si>
    <t>09231</t>
  </si>
  <si>
    <t>ZAVEDENÍ KATÉTRU PRO INTRAARTERIÁLNÍ PERFÚZI</t>
  </si>
  <si>
    <t>78990</t>
  </si>
  <si>
    <t>09245</t>
  </si>
  <si>
    <t>ZAVEDENÍ GASTRICKÉ SONDY PRO ENTERÁLNÍ VÝŽIVU</t>
  </si>
  <si>
    <t>51625</t>
  </si>
  <si>
    <t>PEROPERAČNÍ POUŽITÍ PACIENTSKÉ OHŘÍVACÍ SOUPRAVY -</t>
  </si>
  <si>
    <t>78991</t>
  </si>
  <si>
    <t>78116</t>
  </si>
  <si>
    <t>78995</t>
  </si>
  <si>
    <t>EPIDURÁLNÍ NEBO SUBARACHNOIDEÁLNÍ ANESTÉZIE Á 20 M</t>
  </si>
  <si>
    <t>78310</t>
  </si>
  <si>
    <t xml:space="preserve">NEODKLADNÁ KARDIOPULMONÁLNÍ RESUSCITACE ROZŠÍŘENÁ </t>
  </si>
  <si>
    <t>78320</t>
  </si>
  <si>
    <t>02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</si>
  <si>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</si>
  <si>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</si>
  <si>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</si>
  <si>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</si>
  <si>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</si>
  <si>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</si>
  <si>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</si>
  <si>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</si>
  <si>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</si>
  <si>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</si>
  <si>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25099</t>
  </si>
  <si>
    <t xml:space="preserve">URGENTNÍ FLEXIBILNÍ BRONCHOSKOPIE S TERAPEUTICKÝM </t>
  </si>
  <si>
    <t>78242</t>
  </si>
  <si>
    <t>78230</t>
  </si>
  <si>
    <t>78994</t>
  </si>
  <si>
    <t>78231</t>
  </si>
  <si>
    <t>78815</t>
  </si>
  <si>
    <t>MASIVNÍ PŘETLAKOVÉ NÁHRADY</t>
  </si>
  <si>
    <t>78996</t>
  </si>
  <si>
    <t>78830</t>
  </si>
  <si>
    <t>ZAVEDENÍ INTRAJEJUNÁLNÍ SONDY PRO ENTERÁLNÍ VÝŽIVU</t>
  </si>
  <si>
    <t>78860</t>
  </si>
  <si>
    <t>TUNELIZACE KATÉTRU</t>
  </si>
  <si>
    <t>05</t>
  </si>
  <si>
    <t>0049187</t>
  </si>
  <si>
    <t>KATETR CENTRÁLNÍ VENÓZNÍ PEDIATRICKÝ KIT ARROW GAR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</si>
  <si>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</si>
  <si>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</si>
  <si>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</si>
  <si>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</si>
  <si>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</si>
  <si>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</si>
  <si>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</si>
  <si>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</si>
  <si>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</si>
  <si>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</si>
  <si>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</si>
  <si>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</si>
  <si>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</si>
  <si>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</si>
  <si>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</si>
  <si>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</si>
  <si>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</si>
  <si>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</si>
  <si>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</si>
  <si>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</si>
  <si>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</si>
  <si>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</si>
  <si>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</si>
  <si>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</si>
  <si>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</si>
  <si>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57253</t>
  </si>
  <si>
    <t>PLEUREKTOMIE - ABRAZE</t>
  </si>
  <si>
    <t>71717</t>
  </si>
  <si>
    <t>TRACHEOTOMIE</t>
  </si>
  <si>
    <t>07546</t>
  </si>
  <si>
    <t>(DRG) OTEVŘENÝ PŘÍSTUP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</si>
  <si>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</si>
  <si>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</si>
  <si>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</si>
  <si>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</si>
  <si>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</si>
  <si>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</si>
  <si>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</si>
  <si>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</si>
  <si>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07430</t>
  </si>
  <si>
    <t>(VZP) JINÉ OPERACE TEPEN V OBLASTI STEHNA</t>
  </si>
  <si>
    <t>07197</t>
  </si>
  <si>
    <t>(DRG) ZAVEDENÍ STENTU ČI STENTGRAFTU DO DESCENDENT</t>
  </si>
  <si>
    <t>07376</t>
  </si>
  <si>
    <t>(VZP) BYPASS NEBO NÁHRADA ILIKO - ILICKÁ PROTETICK</t>
  </si>
  <si>
    <t>07543</t>
  </si>
  <si>
    <t>(DRG) PRIMOOPERACE</t>
  </si>
  <si>
    <t>54990</t>
  </si>
  <si>
    <t>ODBĚR ŽILNÍHO ŠTĚPU</t>
  </si>
  <si>
    <t>51371</t>
  </si>
  <si>
    <t>CHOLECYSTEKTOMIE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</si>
  <si>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</si>
  <si>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</si>
  <si>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</si>
  <si>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</si>
  <si>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</si>
  <si>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</si>
  <si>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</si>
  <si>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</si>
  <si>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</si>
  <si>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</si>
  <si>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51351</t>
  </si>
  <si>
    <t>EXCIZE PAPILY VATERSKÉ S REIMPLANTACÍ VÝVODU SLINI</t>
  </si>
  <si>
    <t>51386</t>
  </si>
  <si>
    <t>SUTURA EV. EXCIZE A SUTURA LÉZE STĚNY ŽALUDKU NEBO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</si>
  <si>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</si>
  <si>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</si>
  <si>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</si>
  <si>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</si>
  <si>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</si>
  <si>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</si>
  <si>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</si>
  <si>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</si>
  <si>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</si>
  <si>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</si>
  <si>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</si>
  <si>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</si>
  <si>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57111</t>
  </si>
  <si>
    <t>TORAKOSKOPIE KLASICKÁ DIAGNOSTICKÁ</t>
  </si>
  <si>
    <t>07552</t>
  </si>
  <si>
    <t>(DRG) OPERAČNÍ VÝKON BEZ MIMOTĚLNÍHO OBĚHU</t>
  </si>
  <si>
    <t>07363</t>
  </si>
  <si>
    <t xml:space="preserve">(VZP) ZAVEDENÍ BIFURKAČNÍHO STENTGRAFTU DO BŘIŠNÍ 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</si>
  <si>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</si>
  <si>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</si>
  <si>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</si>
  <si>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</si>
  <si>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</si>
  <si>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</si>
  <si>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</si>
  <si>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</si>
  <si>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</si>
  <si>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</si>
  <si>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57241</t>
  </si>
  <si>
    <t>DEKORTIKACE PLÍCE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</si>
  <si>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</si>
  <si>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</si>
  <si>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</si>
  <si>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</si>
  <si>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</si>
  <si>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</si>
  <si>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</si>
  <si>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</si>
  <si>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54310</t>
  </si>
  <si>
    <t>AORTOILICKÝ ÚSEK - ENDARTEREKTOMIE</t>
  </si>
  <si>
    <t>51326</t>
  </si>
  <si>
    <t>DRENÁŽNÍ OPERACE PŘI AKUTNÍ PANKEATITIDĚ, DRENÁŽ A</t>
  </si>
  <si>
    <t>07514</t>
  </si>
  <si>
    <t>(VZP) ODBĚR A PŘÍPRAVA ŽILNÍHO ŠTĚPU Z POVRCHOVÝCH</t>
  </si>
  <si>
    <t>57221</t>
  </si>
  <si>
    <t>OPERAČNÍ STABILIZACE HRUDNÍKU PO ÚRAZE - JEDNA STR</t>
  </si>
  <si>
    <t>51361</t>
  </si>
  <si>
    <t>KOLEKTOMIE SUBTOTÁLNÍ S ILEOSTOMIÍ A UZÁVĚREM REKT</t>
  </si>
  <si>
    <t>57237</t>
  </si>
  <si>
    <t>SUTURA RUPTUTY BRÁNICE TORAKOTOMICKÝM PŘÍSTUPEM</t>
  </si>
  <si>
    <t>07329</t>
  </si>
  <si>
    <t>(VZP) NÁHRADA AORTO - AORTÁLNÍ PROTETICKÁ</t>
  </si>
  <si>
    <t>07499</t>
  </si>
  <si>
    <t>(VZP) INTERPOZICE ŽILNÍHO ÚSEKU</t>
  </si>
  <si>
    <t>07387</t>
  </si>
  <si>
    <t>(VZP) JINÉ REKONSTRUKCE V OBLASTI PÁNEVNÍCH TEPEN</t>
  </si>
  <si>
    <t>(DRG) ÚPRAVA ŽILNÍHO NEBO TEPENNÉHO ALOŠTĚPU</t>
  </si>
  <si>
    <t>91761</t>
  </si>
  <si>
    <t>(DRG) DERIVAČNÍ STOMIE</t>
  </si>
  <si>
    <t>91768</t>
  </si>
  <si>
    <t>(DRG) TOTÁLNÍ EXCIZE MEZOKOLON</t>
  </si>
  <si>
    <t>91767</t>
  </si>
  <si>
    <t>(DRG) DOČASNÁ TAMPONÁDA (PACKING) ORGÁNŮ NEBO ČÁST</t>
  </si>
  <si>
    <t>91760</t>
  </si>
  <si>
    <t>(DRG) NUTRIČNÍ STOMIE</t>
  </si>
  <si>
    <t>5F3</t>
  </si>
  <si>
    <t>51819</t>
  </si>
  <si>
    <t>OŠETŘENÍ A OBVAZ ROZSÁHLÉ RÁNY V CELKOVÉ ANESTEZII</t>
  </si>
  <si>
    <t>51853</t>
  </si>
  <si>
    <t>CIRKULÁRNÍ SÁDROVÝ OBVAZ - PRSTŮ, RUKY, ZÁPĚSTÍ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</si>
  <si>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</si>
  <si>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</si>
  <si>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</si>
  <si>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</si>
  <si>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</si>
  <si>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</si>
  <si>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</si>
  <si>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</si>
  <si>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</si>
  <si>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</si>
  <si>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</si>
  <si>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</si>
  <si>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</si>
  <si>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</si>
  <si>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</si>
  <si>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</si>
  <si>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53523</t>
  </si>
  <si>
    <t>SUTURA ČERSTVÉHO PORANĚNÍ JEDNOHO VAZU, EVENT. ŠLA</t>
  </si>
  <si>
    <t>61149</t>
  </si>
  <si>
    <t xml:space="preserve">UZAVŘENÍ DEFEKTU  KOŽNÍM LALOKEM MÍSTNÍM OD 10 DO 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</si>
  <si>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</si>
  <si>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</si>
  <si>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</si>
  <si>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</si>
  <si>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</si>
  <si>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</si>
  <si>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</si>
  <si>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</si>
  <si>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</si>
  <si>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</si>
  <si>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</si>
  <si>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</si>
  <si>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</si>
  <si>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</si>
  <si>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51821</t>
  </si>
  <si>
    <t>CHIRURGICKÉ ODSTRANĚNÍ CIZÍHO TĚLESA</t>
  </si>
  <si>
    <t>51855</t>
  </si>
  <si>
    <t>FIXAČNÍ SÁDROVÁ DLAHA - CELÁ HORNÍ KONČETINA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</si>
  <si>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</si>
  <si>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</si>
  <si>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</si>
  <si>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</si>
  <si>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</si>
  <si>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</si>
  <si>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53461</t>
  </si>
  <si>
    <t>ZLOMENINA HORNÍHO KONCE TIBIE - DIAKONDYLICKÁ - (T</t>
  </si>
  <si>
    <t>53485</t>
  </si>
  <si>
    <t>ZLOMENINY PÁNEVNÍHO KRUHU - NESTABILNÍ - S OPERAČN</t>
  </si>
  <si>
    <t>53515</t>
  </si>
  <si>
    <t>SUTURA ŠLACHY EXTENSORU RUKY A ZÁPĚSTÍ</t>
  </si>
  <si>
    <t>62640</t>
  </si>
  <si>
    <t>ODBĚR DERMOEPIDERMÁLNÍHO ŠTĚPU: 1 - 5 % Z PLOCHY P</t>
  </si>
  <si>
    <t>66821</t>
  </si>
  <si>
    <t>PERKUTÁNNÍ FIXACE K-DRÁTEM</t>
  </si>
  <si>
    <t>66825</t>
  </si>
  <si>
    <t>UPRAVENÍ ZEVNÍHO FIXATÉRU</t>
  </si>
  <si>
    <t>53255</t>
  </si>
  <si>
    <t xml:space="preserve">OTEVŘENÁ REPOZICE A OSTEOSYNTÉZA ZLOMENIN HORNÍHO </t>
  </si>
  <si>
    <t>53417</t>
  </si>
  <si>
    <t>66915</t>
  </si>
  <si>
    <t>DEKOMPRESE FASCIÁLNÍHO LOŽE</t>
  </si>
  <si>
    <t>53481</t>
  </si>
  <si>
    <t xml:space="preserve">ZLOMENINA  ACETABULA - JEDNOHO PILÍŘE EVENT. JEHO </t>
  </si>
  <si>
    <t>66861</t>
  </si>
  <si>
    <t>RESEKCE ROZSÁHLÁ NEBO RADIKÁLNÍ KLOUBŮ, MIMO KYČEL</t>
  </si>
  <si>
    <t>5F5</t>
  </si>
  <si>
    <t>07545</t>
  </si>
  <si>
    <t>(DRG) DRUHÁ A DALŠÍ REOPERACE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</si>
  <si>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</si>
  <si>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</si>
  <si>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</si>
  <si>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</si>
  <si>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</si>
  <si>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</si>
  <si>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07562</t>
  </si>
  <si>
    <t>(DRG) PLÁNOVANÁ OPERACE KVCH</t>
  </si>
  <si>
    <t>55250</t>
  </si>
  <si>
    <t>STERNOTOMIE, TORAKOTOMIE</t>
  </si>
  <si>
    <t>07273</t>
  </si>
  <si>
    <t>(DRG) POOPERAČNÍ REVIZE PRO KRVÁCENÍ NEBO TAMPONÁD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</si>
  <si>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</si>
  <si>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</si>
  <si>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</si>
  <si>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</si>
  <si>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</si>
  <si>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</si>
  <si>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07413</t>
  </si>
  <si>
    <t>(VZP) PLASTIKA A. FEMORALIS A JEJÍCH VĚTVÍ PROTETI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</si>
  <si>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</si>
  <si>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</si>
  <si>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</si>
  <si>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</si>
  <si>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</si>
  <si>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</si>
  <si>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</si>
  <si>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</si>
  <si>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</si>
  <si>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</si>
  <si>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</si>
  <si>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</si>
  <si>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</si>
  <si>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</si>
  <si>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</si>
  <si>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</si>
  <si>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</si>
  <si>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</si>
  <si>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</si>
  <si>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</si>
  <si>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</si>
  <si>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</si>
  <si>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</si>
  <si>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</si>
  <si>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</si>
  <si>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</si>
  <si>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</si>
  <si>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</si>
  <si>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</si>
  <si>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</si>
  <si>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</si>
  <si>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</si>
  <si>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</si>
  <si>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</si>
  <si>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</si>
  <si>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</si>
  <si>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</si>
  <si>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</si>
  <si>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</si>
  <si>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</si>
  <si>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</si>
  <si>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</si>
  <si>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</si>
  <si>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</si>
  <si>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</si>
  <si>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</si>
  <si>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</si>
  <si>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</si>
  <si>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</si>
  <si>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</si>
  <si>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</si>
  <si>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</si>
  <si>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</si>
  <si>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56175</t>
  </si>
  <si>
    <t>ODSTRANĚNÍ TUMORU HYPOFÝZY TRANSSFENOIDÁLNÍM PŘÍST</t>
  </si>
  <si>
    <t>56117</t>
  </si>
  <si>
    <t>INTRAKRANIÁLNÍ REKONSTRUKČNÍ OPERACE PŘI LIKVOREI</t>
  </si>
  <si>
    <t>56446</t>
  </si>
  <si>
    <t>SPINÁLNÍ NAVIGACE ZALOŽENÁ NA PEROPERAČNÍ ISOFLUOR</t>
  </si>
  <si>
    <t>6F3</t>
  </si>
  <si>
    <t>63559</t>
  </si>
  <si>
    <t>PROBATORNÍ ABRAZE DUTINY DĚLOŽNÍ</t>
  </si>
  <si>
    <t>6F5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</si>
  <si>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</si>
  <si>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</si>
  <si>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</si>
  <si>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</si>
  <si>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</si>
  <si>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</si>
  <si>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</si>
  <si>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</si>
  <si>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</si>
  <si>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</si>
  <si>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</si>
  <si>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</si>
  <si>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65949</t>
  </si>
  <si>
    <t>OŠETŘENÍ KOLEMČELISTNÍHO ZÁNĚTU A DRENÁŽ</t>
  </si>
  <si>
    <t>65216</t>
  </si>
  <si>
    <t>ODSTRANĚNÍ DENTÁLNÍ DRÁTĚNÉ DLAHY Z VOLNÉ RUKY - J</t>
  </si>
  <si>
    <t>65211</t>
  </si>
  <si>
    <t>OŠETŘENÍ ZLOMENINY ČELISTI DESTIČKOVOU ŠROUBOVANOU</t>
  </si>
  <si>
    <t>65935</t>
  </si>
  <si>
    <t xml:space="preserve">REPOZICE A FIXACE ZLOMENINY ZYGOMATIKOMAXILÁRNÍHO </t>
  </si>
  <si>
    <t>75381</t>
  </si>
  <si>
    <t>REKOSTRUKCE SPODINY OČNICE</t>
  </si>
  <si>
    <t>78117</t>
  </si>
  <si>
    <t>78816</t>
  </si>
  <si>
    <t>REKUPERACE KRVE</t>
  </si>
  <si>
    <t>7F1</t>
  </si>
  <si>
    <t>71747</t>
  </si>
  <si>
    <t>ČÁSTEČNÁ EXSTIRPACE KRČNÍCH UZLIN</t>
  </si>
  <si>
    <t>71763</t>
  </si>
  <si>
    <t>TONZILEKTOMIE</t>
  </si>
  <si>
    <t>71315</t>
  </si>
  <si>
    <t>LARYNGOSKOPIE NEBO EPIFARYNGOSKOPIE FLEXIBILNÍ OPT</t>
  </si>
  <si>
    <t>7F5</t>
  </si>
  <si>
    <t>61129</t>
  </si>
  <si>
    <t>EXCIZE KOŽNÍ LÉZE, SUTURA OD 2 DO 10 CM</t>
  </si>
  <si>
    <t>7F6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</si>
  <si>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</si>
  <si>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</si>
  <si>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</si>
  <si>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</si>
  <si>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</si>
  <si>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</si>
  <si>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0003708</t>
  </si>
  <si>
    <t>0003952</t>
  </si>
  <si>
    <t>AMIKIN 500 MG</t>
  </si>
  <si>
    <t>0005113</t>
  </si>
  <si>
    <t>TARGOCID</t>
  </si>
  <si>
    <t>0006480</t>
  </si>
  <si>
    <t>0008807</t>
  </si>
  <si>
    <t>0008808</t>
  </si>
  <si>
    <t>0011592</t>
  </si>
  <si>
    <t>0016547</t>
  </si>
  <si>
    <t>0016600</t>
  </si>
  <si>
    <t>0017039</t>
  </si>
  <si>
    <t>VISIPAQUE</t>
  </si>
  <si>
    <t>0020605</t>
  </si>
  <si>
    <t>COLOMYCIN INJEKCE 1 000 000 MEZINÁRODNÍCH JEDNOTEK</t>
  </si>
  <si>
    <t>0026127</t>
  </si>
  <si>
    <t>0026902</t>
  </si>
  <si>
    <t>VFEND</t>
  </si>
  <si>
    <t>0029979</t>
  </si>
  <si>
    <t>FLEBOGAMMA DIF</t>
  </si>
  <si>
    <t>0029980</t>
  </si>
  <si>
    <t>0058092</t>
  </si>
  <si>
    <t>CEFAZOLIN SANDOZ</t>
  </si>
  <si>
    <t>0059830</t>
  </si>
  <si>
    <t>CIPRINOL</t>
  </si>
  <si>
    <t>0062464</t>
  </si>
  <si>
    <t>0064831</t>
  </si>
  <si>
    <t>AXETINE</t>
  </si>
  <si>
    <t>0064946</t>
  </si>
  <si>
    <t>0065989</t>
  </si>
  <si>
    <t>0066020</t>
  </si>
  <si>
    <t>AUGMENTIN 1,2 G</t>
  </si>
  <si>
    <t>0066137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</si>
  <si>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</si>
  <si>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</si>
  <si>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</si>
  <si>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</si>
  <si>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</si>
  <si>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</si>
  <si>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</si>
  <si>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0083417</t>
  </si>
  <si>
    <t>MERONEM</t>
  </si>
  <si>
    <t>0091731</t>
  </si>
  <si>
    <t>0092290</t>
  </si>
  <si>
    <t>EDICIN</t>
  </si>
  <si>
    <t>0093650</t>
  </si>
  <si>
    <t>ACTILYSE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</si>
  <si>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</si>
  <si>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</si>
  <si>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</si>
  <si>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</si>
  <si>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</si>
  <si>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</si>
  <si>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</si>
  <si>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</si>
  <si>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</si>
  <si>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</si>
  <si>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</si>
  <si>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</si>
  <si>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</si>
  <si>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0121238</t>
  </si>
  <si>
    <t>CEFTRIAXON KABI</t>
  </si>
  <si>
    <t>0121240</t>
  </si>
  <si>
    <t>0129767</t>
  </si>
  <si>
    <t>IMIPENEM/CILASTATIN KABI</t>
  </si>
  <si>
    <t>0131654</t>
  </si>
  <si>
    <t>CEFTAZIDIM KABI</t>
  </si>
  <si>
    <t>0137499</t>
  </si>
  <si>
    <t>0138455</t>
  </si>
  <si>
    <t>0142077</t>
  </si>
  <si>
    <t>0151458</t>
  </si>
  <si>
    <t>CEFUROXIM KABI</t>
  </si>
  <si>
    <t>0155939</t>
  </si>
  <si>
    <t>HERPESIN 250</t>
  </si>
  <si>
    <t>0156258</t>
  </si>
  <si>
    <t>VANCOMYCIN KABI</t>
  </si>
  <si>
    <t>0156259</t>
  </si>
  <si>
    <t>0162187</t>
  </si>
  <si>
    <t>CIPROFLOXACIN KABI</t>
  </si>
  <si>
    <t>0162809</t>
  </si>
  <si>
    <t>AVELOX</t>
  </si>
  <si>
    <t>0164350</t>
  </si>
  <si>
    <t>TAZOCIN 4 G/0,5 G</t>
  </si>
  <si>
    <t>0164401</t>
  </si>
  <si>
    <t>0166269</t>
  </si>
  <si>
    <t>0198417</t>
  </si>
  <si>
    <t>ABELCET</t>
  </si>
  <si>
    <t>0500720</t>
  </si>
  <si>
    <t>MYCAMINE</t>
  </si>
  <si>
    <t>0129056</t>
  </si>
  <si>
    <t>0164407</t>
  </si>
  <si>
    <t>0020615</t>
  </si>
  <si>
    <t>REMODULIN</t>
  </si>
  <si>
    <t>0129057</t>
  </si>
  <si>
    <t>0136083</t>
  </si>
  <si>
    <t>AMPICILLIN AND SULBACTAM IBI 1 G + 500 MG PRÁŠEK P</t>
  </si>
  <si>
    <t>0201030</t>
  </si>
  <si>
    <t>0141836</t>
  </si>
  <si>
    <t>AMIKACIN B. BRAUN</t>
  </si>
  <si>
    <t>0193477</t>
  </si>
  <si>
    <t>ZINFORO</t>
  </si>
  <si>
    <t>0113453</t>
  </si>
  <si>
    <t>0149384</t>
  </si>
  <si>
    <t>0156835</t>
  </si>
  <si>
    <t>0029464</t>
  </si>
  <si>
    <t>0151460</t>
  </si>
  <si>
    <t>0192558</t>
  </si>
  <si>
    <t>ANTITHROMBIN III NF BAXTER</t>
  </si>
  <si>
    <t>0129834</t>
  </si>
  <si>
    <t>0129836</t>
  </si>
  <si>
    <t>0166265</t>
  </si>
  <si>
    <t>0183926</t>
  </si>
  <si>
    <t>AZEPO</t>
  </si>
  <si>
    <t>0003902</t>
  </si>
  <si>
    <t>0195147</t>
  </si>
  <si>
    <t>0183817</t>
  </si>
  <si>
    <t>0029978</t>
  </si>
  <si>
    <t>0196852</t>
  </si>
  <si>
    <t>0207309</t>
  </si>
  <si>
    <t>0216183</t>
  </si>
  <si>
    <t>0212531</t>
  </si>
  <si>
    <t>0210993</t>
  </si>
  <si>
    <t>0205772</t>
  </si>
  <si>
    <t>0087199</t>
  </si>
  <si>
    <t>MAXIPIME</t>
  </si>
  <si>
    <t>0214076</t>
  </si>
  <si>
    <t>0168860</t>
  </si>
  <si>
    <t>DIFICLIR</t>
  </si>
  <si>
    <t>0029465</t>
  </si>
  <si>
    <t>0154165</t>
  </si>
  <si>
    <t>0230459</t>
  </si>
  <si>
    <t>0158152</t>
  </si>
  <si>
    <t>0087200</t>
  </si>
  <si>
    <t>0230686</t>
  </si>
  <si>
    <t>0218400</t>
  </si>
  <si>
    <t>0230687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</si>
  <si>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</si>
  <si>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</si>
  <si>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</si>
  <si>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</si>
  <si>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</si>
  <si>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</si>
  <si>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</si>
  <si>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</si>
  <si>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</si>
  <si>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</si>
  <si>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</si>
  <si>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</si>
  <si>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</si>
  <si>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</si>
  <si>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</si>
  <si>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</si>
  <si>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</si>
  <si>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</si>
  <si>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</si>
  <si>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</si>
  <si>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</si>
  <si>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</si>
  <si>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</si>
  <si>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0001052</t>
  </si>
  <si>
    <t>DLAHA LC-DCP ROVNÁ MALÉ FRAGMENT OCEL</t>
  </si>
  <si>
    <t>0001719</t>
  </si>
  <si>
    <t>DRÁT CERKLÁŽNÍ OCEL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</si>
  <si>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</si>
  <si>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</si>
  <si>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</si>
  <si>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</si>
  <si>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</si>
  <si>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</si>
  <si>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</si>
  <si>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</si>
  <si>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0004070</t>
  </si>
  <si>
    <t>ŠROUB LCP A VA-LCP SAMOŘEZNÝ MALÝ FRAGMENT OCEL</t>
  </si>
  <si>
    <t>0004080</t>
  </si>
  <si>
    <t>0005606</t>
  </si>
  <si>
    <t>NÁVLEK NA OPMI, TYP 71                      306071</t>
  </si>
  <si>
    <t>0010767</t>
  </si>
  <si>
    <t>DRÁT KIRSCHNERŮV OCEL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</si>
  <si>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</si>
  <si>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</si>
  <si>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</si>
  <si>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</si>
  <si>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</si>
  <si>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</si>
  <si>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0013010</t>
  </si>
  <si>
    <t xml:space="preserve">STAPLER LINEÁRNÍ S NOŽEM - TCT75; TLC75; TCD75 (S </t>
  </si>
  <si>
    <t>0017422</t>
  </si>
  <si>
    <t>ŠROUB KORTIKÁLNÍ VELKÝ FRAGMENT OCEL</t>
  </si>
  <si>
    <t>0017424</t>
  </si>
  <si>
    <t>0017743</t>
  </si>
  <si>
    <t>0017745</t>
  </si>
  <si>
    <t>0017748</t>
  </si>
  <si>
    <t>0017749</t>
  </si>
  <si>
    <t>0017751</t>
  </si>
  <si>
    <t>0027737</t>
  </si>
  <si>
    <t>DLAHA LCP ROVNÁ MALÝ FRAGMENT OCEL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</si>
  <si>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</si>
  <si>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</si>
  <si>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</si>
  <si>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</si>
  <si>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</si>
  <si>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</si>
  <si>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</si>
  <si>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</si>
  <si>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</si>
  <si>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</si>
  <si>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</si>
  <si>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</si>
  <si>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</si>
  <si>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</si>
  <si>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</si>
  <si>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</si>
  <si>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</si>
  <si>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</si>
  <si>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</si>
  <si>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</si>
  <si>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</si>
  <si>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</si>
  <si>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</si>
  <si>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</si>
  <si>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</si>
  <si>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0038482</t>
  </si>
  <si>
    <t>DRÁT VODÍCÍ GUIDE WIRE M</t>
  </si>
  <si>
    <t>0043984</t>
  </si>
  <si>
    <t>ČIDLO PRO MĚŘENÍ NITROLEBNÍHO TLAKU NEUROVENT</t>
  </si>
  <si>
    <t>0046894</t>
  </si>
  <si>
    <t>PROTÉZA CÉVNÍ GELSOFT PLUS DÉLKA 30/25 CM</t>
  </si>
  <si>
    <t>0047759</t>
  </si>
  <si>
    <t>OXYGENÁTOR-KANYLA ŽILNÍ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</si>
  <si>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</si>
  <si>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</si>
  <si>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</si>
  <si>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</si>
  <si>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</si>
  <si>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</si>
  <si>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</si>
  <si>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</si>
  <si>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</si>
  <si>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</si>
  <si>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</si>
  <si>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</si>
  <si>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</si>
  <si>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</si>
  <si>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</si>
  <si>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</si>
  <si>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</si>
  <si>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0056290</t>
  </si>
  <si>
    <t>KATETR BALÓNKOVÝ FOGARTY EMBOLEKTOMICKÝ - 120404F</t>
  </si>
  <si>
    <t>0056292</t>
  </si>
  <si>
    <t>KATETR BALÓNKOVÝ FOGARTY EMBOLEKTOMICKÝ - 120805F</t>
  </si>
  <si>
    <t>0056299</t>
  </si>
  <si>
    <t>KATETR BALÓNKOVÝ FOGARTY EMBOLEKTOMICKÝ - TRU-LUME</t>
  </si>
  <si>
    <t>0059542</t>
  </si>
  <si>
    <t>OBĚH MIMOTĚLNÍ - OXYGENÁTOR SADA - KANYLA FEMOR.AR</t>
  </si>
  <si>
    <t>0059543</t>
  </si>
  <si>
    <t>OXYGENÁTOR-SADA:KANYLA FEMOR.ARTER./VENÓZNÍ RMI</t>
  </si>
  <si>
    <t>0059618</t>
  </si>
  <si>
    <t>GRASPR ATRAUMATICKÝ ENDOBABCOCK 10MM 174001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</si>
  <si>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</si>
  <si>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</si>
  <si>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</si>
  <si>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</si>
  <si>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</si>
  <si>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</si>
  <si>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>IMPLANTÁT SPINÁLNÍ SYSTÉM CASPAR KRČNÍ  PŘEDNÍ PŘÍ</t>
  </si>
  <si>
    <t>0067537</t>
  </si>
  <si>
    <t>0069500</t>
  </si>
  <si>
    <t>KANYLA TRACHEOSTOMICKÁ S NÍZKOTLAKOU MANŽETOU</t>
  </si>
  <si>
    <t>0070875</t>
  </si>
  <si>
    <t>ČEP SAMOŘEZNÝ JISTÍCÍ TITAN</t>
  </si>
  <si>
    <t>0071602</t>
  </si>
  <si>
    <t>FIXÁTOR ZEVNÍ JEDNOROVIN./DVOUROVIN.TRUBKOVÝ SYNTH</t>
  </si>
  <si>
    <t>NÁHR. KYČ.KL., VLOŽKA CHIRUL.PŘEVÝŠ.JAMKY SFÉR.</t>
  </si>
  <si>
    <t>0073578</t>
  </si>
  <si>
    <t>ŠROUB SAMOŘEZNÝ KORTIKÁLNÍ MINI FRAGMENT TITAN</t>
  </si>
  <si>
    <t>0073660</t>
  </si>
  <si>
    <t>0073679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</si>
  <si>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</si>
  <si>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</si>
  <si>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</si>
  <si>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</si>
  <si>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</si>
  <si>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</si>
  <si>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</si>
  <si>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</si>
  <si>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</si>
  <si>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0077018</t>
  </si>
  <si>
    <t>NÁHRADA KOLENNÍHO KLOUBU SEARCH EVOLUTION  CEMENT.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</si>
  <si>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</si>
  <si>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</si>
  <si>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</si>
  <si>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</si>
  <si>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</si>
  <si>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</si>
  <si>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</si>
  <si>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0082002</t>
  </si>
  <si>
    <t>NPWT-V.A.C. GRANUFOAM (PU PĚNA) VELIKOST XL</t>
  </si>
  <si>
    <t>0082079</t>
  </si>
  <si>
    <t>KRYTÍ COM 30 OBVAZOVÁ TEXTÍLIE KOMBINOVANÁ</t>
  </si>
  <si>
    <t>0082488</t>
  </si>
  <si>
    <t>SET AUTOTRANSFUZNÍ</t>
  </si>
  <si>
    <t>0082490</t>
  </si>
  <si>
    <t>SET AUTOTRANSFUZNÍ - SBĚR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</si>
  <si>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</si>
  <si>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</si>
  <si>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</si>
  <si>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</si>
  <si>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</si>
  <si>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</si>
  <si>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</si>
  <si>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0083242</t>
  </si>
  <si>
    <t>DLAHA LCP OLEKRANON MALÝ FRAGMENT OCEL TITAN</t>
  </si>
  <si>
    <t>0092078</t>
  </si>
  <si>
    <t>STAPLER LINEÁRNÍ S NOŽEM - CONTOUR; ZAHNUTÝ, NÍZKÁ</t>
  </si>
  <si>
    <t>0097029</t>
  </si>
  <si>
    <t>DLAHA LCP METAFYZÁRNÍ MALÝ FRAGMENT OCEL TITAN</t>
  </si>
  <si>
    <t>0097776</t>
  </si>
  <si>
    <t>DLAHA LCP ROVNÁ VELKÝ FRAGMENT OCEL</t>
  </si>
  <si>
    <t>0097790</t>
  </si>
  <si>
    <t>DLAHA LCP HUMERUS DISTÁLNÍ MALÝ FRAGMENT TITAN</t>
  </si>
  <si>
    <t>0097804</t>
  </si>
  <si>
    <t>0097876</t>
  </si>
  <si>
    <t>PODLOŽKA MALÝ FRAGMENT TITAN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</si>
  <si>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</si>
  <si>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</si>
  <si>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</si>
  <si>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</si>
  <si>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</si>
  <si>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0105749</t>
  </si>
  <si>
    <t>ŠROUB KORTIKÁLNÍ/HLADKÝ PRO FIXACI FRAK.V DIST.ČÁS</t>
  </si>
  <si>
    <t>0112062</t>
  </si>
  <si>
    <t>CERKLÁŽ - SYSTÉM MODULÁRNÍ CERKLÁŽE PRO STERNUM (M</t>
  </si>
  <si>
    <t>0151021</t>
  </si>
  <si>
    <t>0163241</t>
  </si>
  <si>
    <t xml:space="preserve">IMPLANTÁT MAXILLOFACIÁLNÍ STŘEDNÍ OBLIČEJOVÁ ETÁŽ </t>
  </si>
  <si>
    <t>0163243</t>
  </si>
  <si>
    <t>0163266</t>
  </si>
  <si>
    <t>0013054</t>
  </si>
  <si>
    <t>STAPLER KOŽNÍ, 35 NEREZ.OCEL. NÁPLNÍ PMW35,PMR35</t>
  </si>
  <si>
    <t>0048653</t>
  </si>
  <si>
    <t>PROSTŘEDEK HEMOSTATICKÝ - SURGICEL</t>
  </si>
  <si>
    <t>0097835</t>
  </si>
  <si>
    <t>DRÁT VODÍCÍ</t>
  </si>
  <si>
    <t>0073963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</si>
  <si>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</si>
  <si>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</si>
  <si>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</si>
  <si>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</si>
  <si>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</si>
  <si>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</si>
  <si>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</si>
  <si>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</si>
  <si>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0053479</t>
  </si>
  <si>
    <t>RETRAKTOR SKLOPNÝ- ENDO RETRACT II 10MM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</si>
  <si>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</si>
  <si>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</si>
  <si>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</si>
  <si>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</si>
  <si>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</si>
  <si>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</si>
  <si>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0019159</t>
  </si>
  <si>
    <t>DLAHA PRO ŽEBRA</t>
  </si>
  <si>
    <t>0073264</t>
  </si>
  <si>
    <t>K-DRÁT MEDIN</t>
  </si>
  <si>
    <t>0114292</t>
  </si>
  <si>
    <t>IMPLANTÁT SPINÁL.NÁHRADA MEZIOBRATL. FUSION CAGE K</t>
  </si>
  <si>
    <t>0114260</t>
  </si>
  <si>
    <t>IMPLANTÁT SPINÁLNÍ FIXAČNÍ SYSTÉM FJR HRUD/BED.ZAD</t>
  </si>
  <si>
    <t>0114261</t>
  </si>
  <si>
    <t>0114263</t>
  </si>
  <si>
    <t>0002263</t>
  </si>
  <si>
    <t>FIXÁTOR ZEVNÍ JEDNOROVINNÝ TUBULÁRNÍ,SYNTHES KOSTI</t>
  </si>
  <si>
    <t>0114295</t>
  </si>
  <si>
    <t>IMPLANTÁT SPINÁL.NÁHRADA MEZIOBRATL. FUSION CAGE B</t>
  </si>
  <si>
    <t>0152130</t>
  </si>
  <si>
    <t>STAPLER LINEÁRNÍ S NOŽEM - LC8045 (PRO PZT 0152134</t>
  </si>
  <si>
    <t>0030261</t>
  </si>
  <si>
    <t>ŠROUB KORTIKÁLNÍ SAMOŘEZNÝ</t>
  </si>
  <si>
    <t>0141854</t>
  </si>
  <si>
    <t>OXYGENÁTOR CAPIOX,PŘÍSLUŠENSTVÍ</t>
  </si>
  <si>
    <t>0031470</t>
  </si>
  <si>
    <t>0170137</t>
  </si>
  <si>
    <t>NPWT-RENASYS GO SBĚRNÁ NÁDOBA VELKÁ</t>
  </si>
  <si>
    <t>0027779</t>
  </si>
  <si>
    <t>DLAHA LCP REKONSTRUKČNÍ OCEL VELKÝ FRAGMENT TITAN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</si>
  <si>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</si>
  <si>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</si>
  <si>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</si>
  <si>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</si>
  <si>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</si>
  <si>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0092323</t>
  </si>
  <si>
    <t>KATETR BALÓNKOVÝ FOGARTY EMBOLEKTOMICKÝ - 55.000.0</t>
  </si>
  <si>
    <t>0142062</t>
  </si>
  <si>
    <t>0054403</t>
  </si>
  <si>
    <t>OXYGENÁTOR SAFE MAXI</t>
  </si>
  <si>
    <t>0163219</t>
  </si>
  <si>
    <t>IMPLANTÁT KRANIOFACIÁLNÍ LA FÓRTE SYSTÉM</t>
  </si>
  <si>
    <t>0163235</t>
  </si>
  <si>
    <t>0114288</t>
  </si>
  <si>
    <t>0114289</t>
  </si>
  <si>
    <t>0001344</t>
  </si>
  <si>
    <t>DRÁT VODÍCÍ ZÁVITOVÝ OCEL</t>
  </si>
  <si>
    <t>0019152</t>
  </si>
  <si>
    <t>0142096</t>
  </si>
  <si>
    <t>0142063</t>
  </si>
  <si>
    <t>0114513</t>
  </si>
  <si>
    <t>DLAHA VORTEX DISTAL HUMERUS, OLECRANON, ANOD. TITA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</si>
  <si>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</si>
  <si>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</si>
  <si>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</si>
  <si>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</si>
  <si>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</si>
  <si>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</si>
  <si>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0151533</t>
  </si>
  <si>
    <t>ZÁSOBNÍK KLIPÚ TITANOVÝCH SMALL</t>
  </si>
  <si>
    <t>0142105</t>
  </si>
  <si>
    <t>0142085</t>
  </si>
  <si>
    <t>0142089</t>
  </si>
  <si>
    <t>0142087</t>
  </si>
  <si>
    <t>0142163</t>
  </si>
  <si>
    <t xml:space="preserve">ŠROUB UZAMYKATELNÝ KORTIKÁLNÍ, PRO DLAHU ŽEBERNÍ; </t>
  </si>
  <si>
    <t>0142154</t>
  </si>
  <si>
    <t>DLAHA ŽEBERNÍ KLIPOVACÍ; OCEL</t>
  </si>
  <si>
    <t>0200016</t>
  </si>
  <si>
    <t>IMPLANTÁT SPINÁLNÍ SYSTÉM HERO KRČNÍ PŘEDNÍ PŘÍSTU</t>
  </si>
  <si>
    <t>0200015</t>
  </si>
  <si>
    <t>0051397</t>
  </si>
  <si>
    <t>KATETR NEFROSTOMICKÝ,10F,MALECOT U-082210</t>
  </si>
  <si>
    <t>0114272</t>
  </si>
  <si>
    <t>0114271</t>
  </si>
  <si>
    <t>0163202</t>
  </si>
  <si>
    <t>0163208</t>
  </si>
  <si>
    <t>0163200</t>
  </si>
  <si>
    <t>0017351</t>
  </si>
  <si>
    <t>ŠROUB SPONGIOZNÍ VELKÝ FRAGMENT OCEL</t>
  </si>
  <si>
    <t>0194257</t>
  </si>
  <si>
    <t>ČIDLO PRO MĚŘENÍ NITROLEBNÍHO TLAKU NEUROVENT - BO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</si>
  <si>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</si>
  <si>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</si>
  <si>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</si>
  <si>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</si>
  <si>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</si>
  <si>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</si>
  <si>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</si>
  <si>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</si>
  <si>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</si>
  <si>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</si>
  <si>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</si>
  <si>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</si>
  <si>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</si>
  <si>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</si>
  <si>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</si>
  <si>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</si>
  <si>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</si>
  <si>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</si>
  <si>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</si>
  <si>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</si>
  <si>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</si>
  <si>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</si>
  <si>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</si>
  <si>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</si>
  <si>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</si>
  <si>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</si>
  <si>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</si>
  <si>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</si>
  <si>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</si>
  <si>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(DRG) PACIENT S DIAGNOSTIKOVANÝM POLYTRAUMATEM S I</t>
  </si>
  <si>
    <t>78021</t>
  </si>
  <si>
    <t>KOMPLEXNÍ VYŠETŘENÍ ANESTEZIOLOGEM</t>
  </si>
  <si>
    <t>90905</t>
  </si>
  <si>
    <t>56450</t>
  </si>
  <si>
    <t>MULTIMODÁLNÍ 24HODINOVÁ NEUROMONITORACE</t>
  </si>
  <si>
    <t>52093</t>
  </si>
  <si>
    <t>FIXAČNÍ POLYMEROVÁ DLAHA - CELÁ HORNÍ KONČETINA</t>
  </si>
  <si>
    <t>7U8</t>
  </si>
  <si>
    <t>00620</t>
  </si>
  <si>
    <t>OŠETŘOVACÍ DEN DLOUHODOBÉ INTENZIVNÍ OŠETŘOVATELSK</t>
  </si>
  <si>
    <t>7D8</t>
  </si>
  <si>
    <t>00617</t>
  </si>
  <si>
    <t xml:space="preserve">OŠETŘOVACÍ DEN NÁSLEDNÉ INTENZIVNÍ PÉČE (NIP) PRO </t>
  </si>
  <si>
    <t>08</t>
  </si>
  <si>
    <t>09</t>
  </si>
  <si>
    <t>10</t>
  </si>
  <si>
    <t>02125</t>
  </si>
  <si>
    <t>OČKOVÁNÍ VČETNĚ OČKOVACÍ LÁTKY, KTERÁ JE HRAZENA Z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</si>
  <si>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</si>
  <si>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</si>
  <si>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</si>
  <si>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</si>
  <si>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</si>
  <si>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</si>
  <si>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</si>
  <si>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</si>
  <si>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</si>
  <si>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</si>
  <si>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</si>
  <si>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</si>
  <si>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</si>
  <si>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</si>
  <si>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</si>
  <si>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</si>
  <si>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</si>
  <si>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</si>
  <si>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</si>
  <si>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</si>
  <si>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</si>
  <si>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</si>
  <si>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</si>
  <si>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</si>
  <si>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</si>
  <si>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</si>
  <si>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</si>
  <si>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</si>
  <si>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</si>
  <si>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</si>
  <si>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</si>
  <si>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</si>
  <si>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</si>
  <si>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</si>
  <si>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</si>
  <si>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</si>
  <si>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</si>
  <si>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</si>
  <si>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</si>
  <si>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</si>
  <si>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</si>
  <si>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</si>
  <si>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</si>
  <si>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</si>
  <si>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</si>
  <si>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</si>
  <si>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</si>
  <si>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</si>
  <si>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</si>
  <si>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</si>
  <si>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</si>
  <si>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</si>
  <si>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03043</t>
  </si>
  <si>
    <t xml:space="preserve">VÝKONY NA ÚSTECH S MCC  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</si>
  <si>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</si>
  <si>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</si>
  <si>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</si>
  <si>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</si>
  <si>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</si>
  <si>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</si>
  <si>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</si>
  <si>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</si>
  <si>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</si>
  <si>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</si>
  <si>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</si>
  <si>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</si>
  <si>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05023</t>
  </si>
  <si>
    <t xml:space="preserve">VÝKONY NA SRDEČNÍ CHLOPNI SE SRDEČNÍ KATETRIZACÍ S MCC                                              </t>
  </si>
  <si>
    <t>05043</t>
  </si>
  <si>
    <t xml:space="preserve">VÝKONY NA SRDEČNÍ CHLOPNI BEZ SRDEČNÍ KATETRIZACE S MCC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</si>
  <si>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</si>
  <si>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</si>
  <si>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</si>
  <si>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</si>
  <si>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05233</t>
  </si>
  <si>
    <t xml:space="preserve">PERKUTÁNNÍ KORONÁRNÍ ANGIOPLASTIKA, &lt;=2 POTAHOVANÉ STENTY PŘI                                       </t>
  </si>
  <si>
    <t>05323</t>
  </si>
  <si>
    <t xml:space="preserve">SRDEČNÍ KATETRIZACE PŘI JINÝCH PORUCHÁCH OBĚHOVÉHO SYSTÉMU S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</si>
  <si>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</si>
  <si>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</si>
  <si>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</si>
  <si>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</si>
  <si>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</si>
  <si>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</si>
  <si>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</si>
  <si>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</si>
  <si>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</si>
  <si>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</si>
  <si>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</si>
  <si>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</si>
  <si>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</si>
  <si>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</si>
  <si>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</si>
  <si>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</si>
  <si>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</si>
  <si>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</si>
  <si>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</si>
  <si>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</si>
  <si>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11303</t>
  </si>
  <si>
    <t xml:space="preserve">MALIGNÍ ONEMOCNĚNÍ LEDVIN A MOČOVÝCH CEST A LEDVINOVÉ SELHÁNÍ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</si>
  <si>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</si>
  <si>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</si>
  <si>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</si>
  <si>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</si>
  <si>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</si>
  <si>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</si>
  <si>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</si>
  <si>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</si>
  <si>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21013</t>
  </si>
  <si>
    <t xml:space="preserve">MIKROVASKULÁRNÍ PŘENOS TKÁNĚ NEBO KOŽNÍ ŠTĚP PŘI ÚRAZECH S MC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</si>
  <si>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</si>
  <si>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</si>
  <si>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</si>
  <si>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</si>
  <si>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</si>
  <si>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</si>
  <si>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21353</t>
  </si>
  <si>
    <t xml:space="preserve">JINÉ DIAGNÓZY ZRANĚNÍ, OTRAVY A TOXICKÝCH ÚČINKŮ S MCC       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</si>
  <si>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</si>
  <si>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</si>
  <si>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</si>
  <si>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</si>
  <si>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</si>
  <si>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MNOHOČE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</si>
  <si>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</si>
  <si>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</si>
  <si>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</si>
  <si>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</si>
  <si>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</si>
  <si>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</si>
  <si>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</si>
  <si>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</si>
  <si>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25363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</si>
  <si>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</si>
  <si>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</si>
  <si>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</si>
  <si>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</si>
  <si>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</si>
  <si>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</si>
  <si>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</si>
  <si>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</si>
  <si>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</si>
  <si>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</si>
  <si>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</si>
  <si>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</si>
  <si>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</si>
  <si>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</si>
  <si>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</si>
  <si>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</si>
  <si>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809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</si>
  <si>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</si>
  <si>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</si>
  <si>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</si>
  <si>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</si>
  <si>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</si>
  <si>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</si>
  <si>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</si>
  <si>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</si>
  <si>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</si>
  <si>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</si>
  <si>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</si>
  <si>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</si>
  <si>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</si>
  <si>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</si>
  <si>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</si>
  <si>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</si>
  <si>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</si>
  <si>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</si>
  <si>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</si>
  <si>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0224707</t>
  </si>
  <si>
    <t>ULTRAVIST 370</t>
  </si>
  <si>
    <t>0002087</t>
  </si>
  <si>
    <t>18F-FDG</t>
  </si>
  <si>
    <t>47355</t>
  </si>
  <si>
    <t>HYBRIDNÍ VÝPOČETNÍ A POZITRONOVÁ EMISNÍ TOMOGRAFIE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</si>
  <si>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</si>
  <si>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</si>
  <si>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</si>
  <si>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</si>
  <si>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</si>
  <si>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</si>
  <si>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</si>
  <si>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</si>
  <si>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</si>
  <si>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</si>
  <si>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</si>
  <si>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</si>
  <si>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</si>
  <si>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</si>
  <si>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94239</t>
  </si>
  <si>
    <t>FRAGMENTAČNÍ ANALÝZA LIDSKÉHO SOMATICKÉHO GENOMU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</si>
  <si>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</si>
  <si>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</si>
  <si>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</si>
  <si>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</si>
  <si>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</si>
  <si>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</si>
  <si>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</si>
  <si>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</si>
  <si>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</si>
  <si>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</si>
  <si>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</si>
  <si>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</si>
  <si>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</si>
  <si>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</si>
  <si>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</si>
  <si>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</si>
  <si>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</si>
  <si>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</si>
  <si>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</si>
  <si>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</si>
  <si>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</si>
  <si>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</si>
  <si>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</si>
  <si>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</si>
  <si>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</si>
  <si>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</si>
  <si>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</si>
  <si>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</si>
  <si>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</si>
  <si>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</si>
  <si>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</si>
  <si>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</si>
  <si>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</si>
  <si>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</si>
  <si>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</si>
  <si>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</si>
  <si>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</si>
  <si>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</si>
  <si>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</si>
  <si>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</si>
  <si>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</si>
  <si>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</si>
  <si>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>DESTIČKOVÝ NEUTRALIZAČNÍ TEST (PNP)</t>
  </si>
  <si>
    <t>96879</t>
  </si>
  <si>
    <t>DRVVT - SCREENING LA</t>
  </si>
  <si>
    <t>96155</t>
  </si>
  <si>
    <t>VON WILLEBRANDŮV  FAKTOR KVANTITATIVNĚ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</si>
  <si>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</si>
  <si>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</si>
  <si>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</si>
  <si>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</si>
  <si>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</si>
  <si>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</si>
  <si>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</si>
  <si>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</si>
  <si>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</si>
  <si>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</si>
  <si>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</si>
  <si>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</si>
  <si>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</si>
  <si>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</si>
  <si>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</si>
  <si>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</si>
  <si>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</si>
  <si>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</si>
  <si>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</si>
  <si>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</si>
  <si>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</si>
  <si>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</si>
  <si>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</si>
  <si>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</si>
  <si>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</si>
  <si>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</si>
  <si>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</si>
  <si>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</si>
  <si>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</si>
  <si>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</si>
  <si>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</si>
  <si>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</si>
  <si>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</si>
  <si>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</si>
  <si>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</si>
  <si>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</si>
  <si>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</si>
  <si>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</si>
  <si>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</si>
  <si>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</si>
  <si>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</si>
  <si>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</si>
  <si>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</si>
  <si>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</si>
  <si>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</si>
  <si>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</si>
  <si>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</si>
  <si>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</si>
  <si>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</si>
  <si>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</si>
  <si>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</si>
  <si>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</si>
  <si>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</si>
  <si>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</si>
  <si>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</si>
  <si>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</si>
  <si>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</si>
  <si>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</si>
  <si>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</si>
  <si>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</si>
  <si>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</si>
  <si>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</si>
  <si>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</si>
  <si>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</si>
  <si>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</si>
  <si>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</si>
  <si>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</si>
  <si>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</si>
  <si>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</si>
  <si>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</si>
  <si>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</si>
  <si>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</si>
  <si>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</si>
  <si>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</si>
  <si>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</si>
  <si>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</si>
  <si>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</si>
  <si>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</si>
  <si>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</si>
  <si>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</si>
  <si>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</si>
  <si>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</si>
  <si>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</si>
  <si>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</si>
  <si>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</si>
  <si>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</si>
  <si>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</si>
  <si>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</si>
  <si>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</si>
  <si>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</si>
  <si>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</si>
  <si>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</si>
  <si>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</si>
  <si>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</si>
  <si>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</si>
  <si>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</si>
  <si>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</si>
  <si>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</si>
  <si>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</si>
  <si>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</si>
  <si>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</si>
  <si>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</si>
  <si>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</si>
  <si>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</si>
  <si>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</si>
  <si>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</si>
  <si>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</si>
  <si>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</si>
  <si>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</si>
  <si>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</si>
  <si>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</si>
  <si>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</si>
  <si>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</si>
  <si>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</si>
  <si>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</si>
  <si>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</si>
  <si>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</si>
  <si>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</si>
  <si>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</si>
  <si>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</si>
  <si>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</si>
  <si>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</si>
  <si>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</si>
  <si>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</si>
  <si>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</si>
  <si>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</si>
  <si>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</si>
  <si>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</si>
  <si>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</si>
  <si>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</si>
  <si>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</si>
  <si>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</si>
  <si>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</si>
  <si>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</si>
  <si>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</si>
  <si>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</si>
  <si>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</si>
  <si>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</si>
  <si>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</si>
  <si>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</si>
  <si>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</si>
  <si>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</si>
  <si>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</si>
  <si>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</si>
  <si>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</si>
  <si>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</si>
  <si>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</si>
  <si>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</si>
  <si>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</si>
  <si>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</si>
  <si>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</si>
  <si>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</si>
  <si>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</si>
  <si>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</si>
  <si>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</si>
  <si>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</si>
  <si>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</si>
  <si>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</si>
  <si>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</si>
  <si>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</si>
  <si>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</si>
  <si>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</si>
  <si>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</si>
  <si>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</si>
  <si>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</si>
  <si>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</si>
  <si>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</si>
  <si>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</si>
  <si>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</si>
  <si>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</si>
  <si>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</si>
  <si>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</si>
  <si>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</si>
  <si>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</si>
  <si>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</si>
  <si>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</si>
  <si>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</si>
  <si>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</si>
  <si>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</si>
  <si>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</si>
  <si>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</si>
  <si>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</si>
  <si>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</si>
  <si>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</si>
  <si>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</si>
  <si>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</si>
  <si>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</si>
  <si>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</si>
  <si>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</si>
  <si>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</si>
  <si>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</si>
  <si>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</si>
  <si>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</si>
  <si>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</si>
  <si>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</si>
  <si>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</si>
  <si>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</si>
  <si>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</si>
  <si>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</si>
  <si>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</si>
  <si>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</si>
  <si>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</si>
  <si>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</si>
  <si>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</si>
  <si>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</si>
  <si>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</si>
  <si>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</si>
  <si>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</si>
  <si>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</si>
  <si>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</si>
  <si>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</si>
  <si>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</si>
  <si>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</si>
  <si>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</si>
  <si>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</si>
  <si>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</si>
  <si>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</si>
  <si>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</si>
  <si>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</si>
  <si>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</si>
  <si>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</si>
  <si>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</si>
  <si>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</si>
  <si>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</si>
  <si>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</si>
  <si>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</si>
  <si>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</si>
  <si>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</si>
  <si>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</si>
  <si>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</si>
  <si>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</si>
  <si>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</si>
  <si>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</si>
  <si>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</si>
  <si>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</si>
  <si>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81323</t>
  </si>
  <si>
    <t>ADENOSINDEAMINÁZA</t>
  </si>
  <si>
    <t>93139</t>
  </si>
  <si>
    <t>ADRENOKORTIKOTROPIN (ACTH)</t>
  </si>
  <si>
    <t>81373</t>
  </si>
  <si>
    <t>KYSELINA CITRONOVÁ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</si>
  <si>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</si>
  <si>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</si>
  <si>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</si>
  <si>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</si>
  <si>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</si>
  <si>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</si>
  <si>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</si>
  <si>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</si>
  <si>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81755</t>
  </si>
  <si>
    <t xml:space="preserve">VYŠETŘENÍ METABOLITŮ KAPALINOVOU CHROMATOGRAFIÍ S </t>
  </si>
  <si>
    <t>81753</t>
  </si>
  <si>
    <t>VYŠETŘENÍ AKTIVITY BIOTINIDÁZY V RÁMCI NOVOROZENEC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</si>
  <si>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</si>
  <si>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</si>
  <si>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</si>
  <si>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</si>
  <si>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</si>
  <si>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</si>
  <si>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</si>
  <si>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</si>
  <si>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</si>
  <si>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</si>
  <si>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0003132</t>
  </si>
  <si>
    <t>GADOVIST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</si>
  <si>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</si>
  <si>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</si>
  <si>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</si>
  <si>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</si>
  <si>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</si>
  <si>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</si>
  <si>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</si>
  <si>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</si>
  <si>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</si>
  <si>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</si>
  <si>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</si>
  <si>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</si>
  <si>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</si>
  <si>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</si>
  <si>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</si>
  <si>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</si>
  <si>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0224716</t>
  </si>
  <si>
    <t>0224709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</si>
  <si>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</si>
  <si>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</si>
  <si>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</si>
  <si>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</si>
  <si>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</si>
  <si>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</si>
  <si>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</si>
  <si>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0038462</t>
  </si>
  <si>
    <t>0038471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</si>
  <si>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</si>
  <si>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</si>
  <si>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</si>
  <si>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</si>
  <si>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</si>
  <si>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</si>
  <si>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</si>
  <si>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</si>
  <si>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0048523</t>
  </si>
  <si>
    <t>DRÁT VODÍCÍ PTA - SELECTIVA; INTERVENČNÍ 60/80/145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</si>
  <si>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</si>
  <si>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</si>
  <si>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</si>
  <si>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</si>
  <si>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</si>
  <si>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</si>
  <si>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</si>
  <si>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</si>
  <si>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</si>
  <si>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</si>
  <si>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</si>
  <si>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</si>
  <si>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</si>
  <si>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</si>
  <si>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</si>
  <si>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</si>
  <si>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</si>
  <si>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</si>
  <si>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</si>
  <si>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</si>
  <si>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</si>
  <si>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</si>
  <si>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</si>
  <si>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</si>
  <si>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</si>
  <si>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</si>
  <si>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</si>
  <si>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</si>
  <si>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</si>
  <si>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0057832</t>
  </si>
  <si>
    <t>KATETR ANGIOGRAFICKÝ TFE,PRŮMĚR 3 AŽ 7 FRENCH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</si>
  <si>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</si>
  <si>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</si>
  <si>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</si>
  <si>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</si>
  <si>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</si>
  <si>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</si>
  <si>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</si>
  <si>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</si>
  <si>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</si>
  <si>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</si>
  <si>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0059579</t>
  </si>
  <si>
    <t>STENTGRAFT PERIF VASKULÁRNÍ - GORE VIATORR TIPS; K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</si>
  <si>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</si>
  <si>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</si>
  <si>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</si>
  <si>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</si>
  <si>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</si>
  <si>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</si>
  <si>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</si>
  <si>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</si>
  <si>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</si>
  <si>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</si>
  <si>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</si>
  <si>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</si>
  <si>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</si>
  <si>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</si>
  <si>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</si>
  <si>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</si>
  <si>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0192089</t>
  </si>
  <si>
    <t>STENTGRAFT AORTÁLNÍ BŘIŠNÍ - ZENITH LP - BIFURKAČN</t>
  </si>
  <si>
    <t>0193339</t>
  </si>
  <si>
    <t>STENTGRAFT AORTÁLNÍ BŘIŠNÍ - ZENITH - NOHA SPIRÁLN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</si>
  <si>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</si>
  <si>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</si>
  <si>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</si>
  <si>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</si>
  <si>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</si>
  <si>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</si>
  <si>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0038891</t>
  </si>
  <si>
    <t>STENT PERIFERNÍ VASKULÁRNÍ -PALMAZŮV; BALONEXPANDI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</si>
  <si>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</si>
  <si>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</si>
  <si>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</si>
  <si>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</si>
  <si>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</si>
  <si>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</si>
  <si>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0054370</t>
  </si>
  <si>
    <t>ZAVADĚČ KE KATETRŮM 402604A-402611A</t>
  </si>
  <si>
    <t>0051321</t>
  </si>
  <si>
    <t>KATETR MĚŘÍCÍ ANGIOGRAFICKÝ</t>
  </si>
  <si>
    <t>0038497</t>
  </si>
  <si>
    <t>KATETR ANGIOGRAFICKÝ GLIDECATH</t>
  </si>
  <si>
    <t>0092011</t>
  </si>
  <si>
    <t>BALÓNEK DILATAČNÍ - JÍCNOVÝ</t>
  </si>
  <si>
    <t>0151924</t>
  </si>
  <si>
    <t>DRÁT VODÍCÍ NEUROVASKULÁRNÍ ASAHI CHIKAI 200/300CM</t>
  </si>
  <si>
    <t>0152056</t>
  </si>
  <si>
    <t>KATETR PODPŮRNÝ, ASPIRAČNÍ KORON., PERIF., INTRAKR</t>
  </si>
  <si>
    <t>0043993</t>
  </si>
  <si>
    <t>LEPIDLO TKÁŇOVÉ,HISTOACRYL -1050052, 1050060</t>
  </si>
  <si>
    <t>0192117</t>
  </si>
  <si>
    <t xml:space="preserve">KATETR DIAGNOSTICKÝ HYDROFILNÍ 4,5 F,BENTSON 1,2, 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</si>
  <si>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</si>
  <si>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</si>
  <si>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</si>
  <si>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</si>
  <si>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</si>
  <si>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</si>
  <si>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</si>
  <si>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</si>
  <si>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</si>
  <si>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</si>
  <si>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</si>
  <si>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</si>
  <si>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</si>
  <si>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</si>
  <si>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</si>
  <si>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</si>
  <si>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</si>
  <si>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</si>
  <si>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</si>
  <si>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</si>
  <si>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</si>
  <si>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</si>
  <si>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</si>
  <si>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</si>
  <si>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</si>
  <si>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</si>
  <si>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</si>
  <si>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</si>
  <si>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</si>
  <si>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</si>
  <si>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</si>
  <si>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</si>
  <si>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</si>
  <si>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</si>
  <si>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</si>
  <si>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</si>
  <si>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</si>
  <si>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</si>
  <si>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</si>
  <si>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</si>
  <si>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</si>
  <si>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</si>
  <si>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</si>
  <si>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</si>
  <si>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</si>
  <si>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</si>
  <si>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</si>
  <si>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</si>
  <si>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</si>
  <si>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</si>
  <si>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</si>
  <si>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</si>
  <si>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</si>
  <si>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</si>
  <si>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</si>
  <si>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</si>
  <si>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</si>
  <si>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</si>
  <si>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</si>
  <si>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</si>
  <si>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</si>
  <si>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</si>
  <si>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</si>
  <si>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</si>
  <si>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</si>
  <si>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</si>
  <si>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</si>
  <si>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</si>
  <si>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</si>
  <si>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</si>
  <si>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</si>
  <si>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</si>
  <si>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</si>
  <si>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</si>
  <si>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</si>
  <si>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</si>
  <si>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</si>
  <si>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</si>
  <si>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</si>
  <si>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</si>
  <si>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</si>
  <si>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</si>
  <si>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</si>
  <si>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</si>
  <si>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</si>
  <si>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</si>
  <si>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</si>
  <si>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</si>
  <si>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</si>
  <si>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</si>
  <si>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</si>
  <si>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</si>
  <si>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</si>
  <si>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</si>
  <si>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</si>
  <si>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</si>
  <si>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</si>
  <si>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</si>
  <si>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</si>
  <si>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</si>
  <si>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</si>
  <si>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</si>
  <si>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</si>
  <si>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</si>
  <si>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</si>
  <si>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</si>
  <si>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</si>
  <si>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</si>
  <si>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</si>
  <si>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</si>
  <si>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</si>
  <si>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</si>
  <si>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</si>
  <si>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</si>
  <si>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</si>
  <si>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</si>
  <si>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</si>
  <si>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</si>
  <si>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</si>
  <si>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</si>
  <si>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</si>
  <si>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</si>
  <si>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</si>
  <si>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</si>
  <si>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</si>
  <si>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</si>
  <si>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</si>
  <si>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</si>
  <si>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</si>
  <si>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</si>
  <si>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</si>
  <si>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</si>
  <si>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</si>
  <si>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</si>
  <si>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</si>
  <si>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</si>
  <si>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</si>
  <si>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</si>
  <si>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</si>
  <si>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</si>
  <si>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</si>
  <si>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</si>
  <si>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</si>
  <si>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</si>
  <si>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</si>
  <si>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</si>
  <si>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</si>
  <si>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</si>
  <si>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</si>
  <si>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</si>
  <si>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</si>
  <si>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</si>
  <si>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</si>
  <si>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</si>
  <si>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</si>
  <si>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</si>
  <si>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</si>
  <si>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</si>
  <si>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</si>
  <si>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</si>
  <si>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</si>
  <si>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</si>
  <si>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</si>
  <si>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</si>
  <si>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</si>
  <si>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</si>
  <si>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</si>
  <si>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</si>
  <si>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</si>
  <si>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</si>
  <si>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</si>
  <si>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</si>
  <si>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</si>
  <si>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</si>
  <si>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</si>
  <si>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</si>
  <si>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</si>
  <si>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</si>
  <si>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</si>
  <si>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</si>
  <si>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</si>
  <si>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</si>
  <si>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</si>
  <si>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</si>
  <si>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</si>
  <si>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</si>
  <si>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</si>
  <si>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</si>
  <si>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</si>
  <si>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</si>
  <si>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</si>
  <si>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</si>
  <si>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</si>
  <si>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</si>
  <si>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</si>
  <si>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</si>
  <si>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</si>
  <si>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</si>
  <si>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</si>
  <si>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</si>
  <si>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</si>
  <si>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</si>
  <si>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</si>
  <si>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</si>
  <si>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</si>
  <si>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</si>
  <si>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</si>
  <si>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</si>
  <si>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</si>
  <si>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</si>
  <si>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</si>
  <si>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</si>
  <si>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</si>
  <si>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</si>
  <si>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</si>
  <si>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</si>
  <si>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</si>
  <si>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</si>
  <si>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</si>
  <si>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</si>
  <si>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</si>
  <si>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</si>
  <si>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</si>
  <si>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</si>
  <si>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</si>
  <si>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</si>
  <si>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</si>
  <si>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</si>
  <si>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</si>
  <si>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</si>
  <si>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</si>
  <si>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</si>
  <si>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82033</t>
  </si>
  <si>
    <t>KONTROLA STERILITY KLINICKÉHO VZORKU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</si>
  <si>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</si>
  <si>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</si>
  <si>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</si>
  <si>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</si>
  <si>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</si>
  <si>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</si>
  <si>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</si>
  <si>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</si>
  <si>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</si>
  <si>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</si>
  <si>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</si>
  <si>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</si>
  <si>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</si>
  <si>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</si>
  <si>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</si>
  <si>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</si>
  <si>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</si>
  <si>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</si>
  <si>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</si>
  <si>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</si>
  <si>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</si>
  <si>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</si>
  <si>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</si>
  <si>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</si>
  <si>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</si>
  <si>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</si>
  <si>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</si>
  <si>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</si>
  <si>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</si>
  <si>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</si>
  <si>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</si>
  <si>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</si>
  <si>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</si>
  <si>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</si>
  <si>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</si>
  <si>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</si>
  <si>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</si>
  <si>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</si>
  <si>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</si>
  <si>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</si>
  <si>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</si>
  <si>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</si>
  <si>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</si>
  <si>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</si>
  <si>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</si>
  <si>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</si>
  <si>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</si>
  <si>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</si>
  <si>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</si>
  <si>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</si>
  <si>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</si>
  <si>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</si>
  <si>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</si>
  <si>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</si>
  <si>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</si>
  <si>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</si>
  <si>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</si>
  <si>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</si>
  <si>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</si>
  <si>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</si>
  <si>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</si>
  <si>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</si>
  <si>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</si>
  <si>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</si>
  <si>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</si>
  <si>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</si>
  <si>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</si>
  <si>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</si>
  <si>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</si>
  <si>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</si>
  <si>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</si>
  <si>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</si>
  <si>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</si>
  <si>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</si>
  <si>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</si>
  <si>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</si>
  <si>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</si>
  <si>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</si>
  <si>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</si>
  <si>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</si>
  <si>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</si>
  <si>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</si>
  <si>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</si>
  <si>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</si>
  <si>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</si>
  <si>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</si>
  <si>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</si>
  <si>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</si>
  <si>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</si>
  <si>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</si>
  <si>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</si>
  <si>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</si>
  <si>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</si>
  <si>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</si>
  <si>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</si>
  <si>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</si>
  <si>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</si>
  <si>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</si>
  <si>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</si>
  <si>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</si>
  <si>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</si>
  <si>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</si>
  <si>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</si>
  <si>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Zdravotní výkony (vybraných odborností) vyžádané pro pacienty hospitalizované na vlastním pracovišti - orientační přehled</t>
  </si>
  <si>
    <t>TISS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</si>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</sst>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0.15542226505405388</c:v>
                </c:pt>
                <c:pt idx="1">
                  <c:v>0.32882435903766521</c:v>
                </c:pt>
                <c:pt idx="2">
                  <c:v>0.3627565798297287</c:v>
                </c:pt>
                <c:pt idx="3">
                  <c:v>0.36506429305902199</c:v>
                </c:pt>
                <c:pt idx="4">
                  <c:v>0.34691975787722884</c:v>
                </c:pt>
                <c:pt idx="5">
                  <c:v>0.3674632061742098</c:v>
                </c:pt>
                <c:pt idx="6">
                  <c:v>0.32554264710422087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0.2448214985686829</c:v>
                </c:pt>
                <c:pt idx="1">
                  <c:v>0.2448214985686829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0.9349112426035503</c:v>
                </c:pt>
                <c:pt idx="1">
                  <c:v>0.747612551159618</c:v>
                </c:pt>
                <c:pt idx="2">
                  <c:v>0.61421725239616609</c:v>
                </c:pt>
                <c:pt idx="3">
                  <c:v>0.7417102966841187</c:v>
                </c:pt>
                <c:pt idx="4">
                  <c:v>0.76267748478701824</c:v>
                </c:pt>
                <c:pt idx="5">
                  <c:v>0.79178413209826826</c:v>
                </c:pt>
                <c:pt idx="6">
                  <c:v>0.77172696754942183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2" tableBorderDxfId="111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1" totalsRowShown="0">
  <autoFilter ref="C3:S10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2534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3899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3900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3959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5435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5459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5507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5626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5627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6526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6651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7480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A5F40D3-9965-40CC-9655-BFF1C082CE1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139963.53045109272</v>
      </c>
      <c r="D4" s="280">
        <f ca="1">IF(ISERROR(VLOOKUP("Náklady celkem",INDIRECT("HI!$A:$G"),5,0)),0,VLOOKUP("Náklady celkem",INDIRECT("HI!$A:$G"),5,0))</f>
        <v>147052.87907999996</v>
      </c>
      <c r="E4" s="281">
        <f ca="1">IF(C4=0,0,D4/C4)</f>
        <v>1.0506513990184354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14161.274568969726</v>
      </c>
      <c r="D7" s="288">
        <f>IF(ISERROR(HI!E5),"",HI!E5)</f>
        <v>13805.026839999999</v>
      </c>
      <c r="E7" s="285">
        <f t="shared" ref="E7:E15" si="0">IF(C7=0,0,D7/C7)</f>
        <v>0.97484352646121708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0.9296308131589085</v>
      </c>
      <c r="E8" s="285">
        <f t="shared" si="0"/>
        <v>1.0329231257321205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0.20225378565559338</v>
      </c>
      <c r="E9" s="285">
        <f>IF(C9=0,0,D9/C9)</f>
        <v>0.67417928551864459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0.79282793041134692</v>
      </c>
      <c r="E11" s="285">
        <f t="shared" si="0"/>
        <v>1.3213798840189115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0.7424717070672211</v>
      </c>
      <c r="E12" s="285">
        <f t="shared" si="0"/>
        <v>0.92808963383402632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8939.0000769042963</v>
      </c>
      <c r="D15" s="288">
        <f>IF(ISERROR(HI!E6),"",HI!E6)</f>
        <v>8357.6396200000017</v>
      </c>
      <c r="E15" s="285">
        <f t="shared" si="0"/>
        <v>0.93496359191154321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104355.15995751953</v>
      </c>
      <c r="D16" s="284">
        <f ca="1">IF(ISERROR(VLOOKUP("Osobní náklady (Kč) *",INDIRECT("HI!$A:$G"),5,0)),0,VLOOKUP("Osobní náklady (Kč) *",INDIRECT("HI!$A:$G"),5,0))</f>
        <v>111299.06287000001</v>
      </c>
      <c r="E16" s="285">
        <f ca="1">IF(C16=0,0,D16/C16)</f>
        <v>1.0665410595442255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34266.081270000002</v>
      </c>
      <c r="D18" s="303">
        <f ca="1">IF(ISERROR(VLOOKUP("Výnosy celkem",INDIRECT("HI!$A:$G"),5,0)),0,VLOOKUP("Výnosy celkem",INDIRECT("HI!$A:$G"),5,0))</f>
        <v>47871.983639999999</v>
      </c>
      <c r="E18" s="304">
        <f t="shared" ref="E18:E31" ca="1" si="1">IF(C18=0,0,D18/C18)</f>
        <v>1.3970661909890461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3396.1412700000005</v>
      </c>
      <c r="D19" s="284">
        <f ca="1">IF(ISERROR(VLOOKUP("Ambulance *",INDIRECT("HI!$A:$G"),5,0)),0,VLOOKUP("Ambulance *",INDIRECT("HI!$A:$G"),5,0))</f>
        <v>3302.4536399999997</v>
      </c>
      <c r="E19" s="285">
        <f t="shared" ca="1" si="1"/>
        <v>0.97241350622614098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0.97241350622614098</v>
      </c>
      <c r="E20" s="285">
        <f t="shared" si="1"/>
        <v>0.97241350622614098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0.97241350622614109</v>
      </c>
      <c r="E21" s="285">
        <f t="shared" si="1"/>
        <v>0.97241350622614109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0.99416649153051018</v>
      </c>
      <c r="E23" s="285">
        <f t="shared" si="1"/>
        <v>1.1696076370947179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30869.940000000002</v>
      </c>
      <c r="D24" s="284">
        <f ca="1">IF(ISERROR(VLOOKUP("Hospitalizace *",INDIRECT("HI!$A:$G"),5,0)),0,VLOOKUP("Hospitalizace *",INDIRECT("HI!$A:$G"),5,0))</f>
        <v>44569.53</v>
      </c>
      <c r="E24" s="285">
        <f ca="1">IF(C24=0,0,D24/C24)</f>
        <v>1.4437841472966904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1.4437841472966904</v>
      </c>
      <c r="E25" s="285">
        <f t="shared" si="1"/>
        <v>1.4437841472966904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1.4343612028506865</v>
      </c>
      <c r="E26" s="285">
        <f t="shared" si="1"/>
        <v>1.4343612028506865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1.8706745263915765</v>
      </c>
      <c r="E27" s="285">
        <f t="shared" si="1"/>
        <v>1.8706745263915765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1.3392857142857142</v>
      </c>
      <c r="E29" s="285">
        <f t="shared" si="1"/>
        <v>1.4097744360902256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0.77172696754942183</v>
      </c>
      <c r="E30" s="285">
        <f t="shared" si="1"/>
        <v>0.77172696754942183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1.1216732549625097</v>
      </c>
      <c r="E31" s="285">
        <f t="shared" si="1"/>
        <v>1.1807086894342207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DF65BE7-B98F-47B2-A7B0-38E1135A6A8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13509.100429999995</v>
      </c>
      <c r="C5" s="33">
        <v>12492.760120000003</v>
      </c>
      <c r="D5" s="12"/>
      <c r="E5" s="226">
        <v>13805.026839999999</v>
      </c>
      <c r="F5" s="32">
        <v>14161.274568969726</v>
      </c>
      <c r="G5" s="225">
        <f>E5-F5</f>
        <v>-356.24772896972718</v>
      </c>
      <c r="H5" s="231">
        <f>IF(F5&lt;0.00000001,"",E5/F5)</f>
        <v>0.97484352646121708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7597.53881</v>
      </c>
      <c r="C6" s="35">
        <v>7059.9753300000002</v>
      </c>
      <c r="D6" s="12"/>
      <c r="E6" s="227">
        <v>8357.6396200000017</v>
      </c>
      <c r="F6" s="34">
        <v>8939.0000769042963</v>
      </c>
      <c r="G6" s="228">
        <f>E6-F6</f>
        <v>-581.36045690429455</v>
      </c>
      <c r="H6" s="232">
        <f>IF(F6&lt;0.00000001,"",E6/F6)</f>
        <v>0.93496359191154321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78288.014280000003</v>
      </c>
      <c r="C7" s="35">
        <v>89667.126149999996</v>
      </c>
      <c r="D7" s="12"/>
      <c r="E7" s="227">
        <v>111299.06287000001</v>
      </c>
      <c r="F7" s="34">
        <v>104355.15995751953</v>
      </c>
      <c r="G7" s="228">
        <f>E7-F7</f>
        <v>6943.9029124804802</v>
      </c>
      <c r="H7" s="232">
        <f>IF(F7&lt;0.00000001,"",E7/F7)</f>
        <v>1.0665410595442255</v>
      </c>
    </row>
    <row r="8" spans="1:10" ht="14.45" customHeight="1" thickBot="1" x14ac:dyDescent="0.25">
      <c r="A8" s="1" t="s">
        <v>96</v>
      </c>
      <c r="B8" s="15">
        <v>9832.1330399999952</v>
      </c>
      <c r="C8" s="37">
        <v>10224.165940000039</v>
      </c>
      <c r="D8" s="12"/>
      <c r="E8" s="229">
        <v>13591.149749999946</v>
      </c>
      <c r="F8" s="36">
        <v>12508.095847699173</v>
      </c>
      <c r="G8" s="230">
        <f>E8-F8</f>
        <v>1083.0539023007732</v>
      </c>
      <c r="H8" s="233">
        <f>IF(F8&lt;0.00000001,"",E8/F8)</f>
        <v>1.0865882317731037</v>
      </c>
    </row>
    <row r="9" spans="1:10" ht="14.45" customHeight="1" thickBot="1" x14ac:dyDescent="0.25">
      <c r="A9" s="2" t="s">
        <v>97</v>
      </c>
      <c r="B9" s="3">
        <v>109226.78655999999</v>
      </c>
      <c r="C9" s="39">
        <v>119444.02754000004</v>
      </c>
      <c r="D9" s="12"/>
      <c r="E9" s="3">
        <v>147052.87907999996</v>
      </c>
      <c r="F9" s="38">
        <v>139963.53045109272</v>
      </c>
      <c r="G9" s="38">
        <f>E9-F9</f>
        <v>7089.3486289072316</v>
      </c>
      <c r="H9" s="234">
        <f>IF(F9&lt;0.00000001,"",E9/F9)</f>
        <v>1.0506513990184354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3405.0429800000002</v>
      </c>
      <c r="C11" s="33">
        <f>IF(ISERROR(VLOOKUP("Celkem:",'ZV Vykáz.-A'!A:H,5,0)),0,VLOOKUP("Celkem:",'ZV Vykáz.-A'!A:H,5,0)/1000)</f>
        <v>3396.1412700000005</v>
      </c>
      <c r="D11" s="12"/>
      <c r="E11" s="226">
        <f>IF(ISERROR(VLOOKUP("Celkem:",'ZV Vykáz.-A'!A:H,8,0)),0,VLOOKUP("Celkem:",'ZV Vykáz.-A'!A:H,8,0)/1000)</f>
        <v>3302.4536399999997</v>
      </c>
      <c r="F11" s="32">
        <f>C11</f>
        <v>3396.1412700000005</v>
      </c>
      <c r="G11" s="225">
        <f>E11-F11</f>
        <v>-93.687630000000809</v>
      </c>
      <c r="H11" s="231">
        <f>IF(F11&lt;0.00000001,"",E11/F11)</f>
        <v>0.97241350622614098</v>
      </c>
      <c r="I11" s="225">
        <f>E11-B11</f>
        <v>-102.58934000000045</v>
      </c>
      <c r="J11" s="231">
        <f>IF(B11&lt;0.00000001,"",E11/B11)</f>
        <v>0.96987135240213607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38145.81</v>
      </c>
      <c r="C12" s="37">
        <f>IF(ISERROR(VLOOKUP("Celkem",CaseMix!A:D,3,0)),0,VLOOKUP("Celkem",CaseMix!A:D,3,0)*30)</f>
        <v>30869.940000000002</v>
      </c>
      <c r="D12" s="12"/>
      <c r="E12" s="229">
        <f>IF(ISERROR(VLOOKUP("Celkem",CaseMix!A:D,4,0)),0,VLOOKUP("Celkem",CaseMix!A:D,4,0)*30)</f>
        <v>44569.53</v>
      </c>
      <c r="F12" s="36">
        <f>C12</f>
        <v>30869.940000000002</v>
      </c>
      <c r="G12" s="230">
        <f>E12-F12</f>
        <v>13699.589999999997</v>
      </c>
      <c r="H12" s="233">
        <f>IF(F12&lt;0.00000001,"",E12/F12)</f>
        <v>1.4437841472966904</v>
      </c>
      <c r="I12" s="230">
        <f>E12-B12</f>
        <v>6423.7200000000012</v>
      </c>
      <c r="J12" s="233">
        <f>IF(B12&lt;0.00000001,"",E12/B12)</f>
        <v>1.1683990980922938</v>
      </c>
    </row>
    <row r="13" spans="1:10" ht="14.45" customHeight="1" thickBot="1" x14ac:dyDescent="0.25">
      <c r="A13" s="4" t="s">
        <v>100</v>
      </c>
      <c r="B13" s="9">
        <f>SUM(B11:B12)</f>
        <v>41550.852979999996</v>
      </c>
      <c r="C13" s="41">
        <f>SUM(C11:C12)</f>
        <v>34266.081270000002</v>
      </c>
      <c r="D13" s="12"/>
      <c r="E13" s="9">
        <f>SUM(E11:E12)</f>
        <v>47871.983639999999</v>
      </c>
      <c r="F13" s="40">
        <f>SUM(F11:F12)</f>
        <v>34266.081270000002</v>
      </c>
      <c r="G13" s="40">
        <f>E13-F13</f>
        <v>13605.902369999996</v>
      </c>
      <c r="H13" s="235">
        <f>IF(F13&lt;0.00000001,"",E13/F13)</f>
        <v>1.3970661909890461</v>
      </c>
      <c r="I13" s="40">
        <f>SUM(I11:I12)</f>
        <v>6321.1306600000007</v>
      </c>
      <c r="J13" s="235">
        <f>IF(B13&lt;0.00000001,"",E13/B13)</f>
        <v>1.1521299854672684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0.38040900303494196</v>
      </c>
      <c r="C15" s="43">
        <f>IF(C9=0,"",C13/C9)</f>
        <v>0.28687982124953715</v>
      </c>
      <c r="D15" s="12"/>
      <c r="E15" s="10">
        <f>IF(E9=0,"",E13/E9)</f>
        <v>0.32554264792025323</v>
      </c>
      <c r="F15" s="42">
        <f>IF(F9=0,"",F13/F9)</f>
        <v>0.2448214985686829</v>
      </c>
      <c r="G15" s="42">
        <f>IF(ISERROR(F15-E15),"",E15-F15)</f>
        <v>8.072114935157032E-2</v>
      </c>
      <c r="H15" s="236">
        <f>IF(ISERROR(F15-E15),"",IF(F15&lt;0.00000001,"",E15/F15))</f>
        <v>1.3297143013317705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A12709EB-EC92-4DE9-853E-B67661EA861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0.15542226505405388</v>
      </c>
      <c r="C4" s="323">
        <f t="shared" ref="C4:M4" si="0">(C10+C8)/C6</f>
        <v>0.32882435903766521</v>
      </c>
      <c r="D4" s="323">
        <f t="shared" si="0"/>
        <v>0.3627565798297287</v>
      </c>
      <c r="E4" s="323">
        <f t="shared" si="0"/>
        <v>0.36506429305902199</v>
      </c>
      <c r="F4" s="323">
        <f t="shared" si="0"/>
        <v>0.34691975787722884</v>
      </c>
      <c r="G4" s="323">
        <f t="shared" si="0"/>
        <v>0.3674632061742098</v>
      </c>
      <c r="H4" s="323">
        <f t="shared" si="0"/>
        <v>0.32554264710422087</v>
      </c>
      <c r="I4" s="323">
        <f t="shared" si="0"/>
        <v>2.2457591722521798E-2</v>
      </c>
      <c r="J4" s="323">
        <f t="shared" si="0"/>
        <v>2.2457591722521798E-2</v>
      </c>
      <c r="K4" s="323">
        <f t="shared" si="0"/>
        <v>2.2457591722521798E-2</v>
      </c>
      <c r="L4" s="323">
        <f t="shared" si="0"/>
        <v>2.2457591722521798E-2</v>
      </c>
      <c r="M4" s="323">
        <f t="shared" si="0"/>
        <v>2.2457591722521798E-2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19243.351709999999</v>
      </c>
      <c r="C5" s="323">
        <f>IF(ISERROR(VLOOKUP($A5,'Man Tab'!$A:$Q,COLUMN()+2,0)),0,VLOOKUP($A5,'Man Tab'!$A:$Q,COLUMN()+2,0))</f>
        <v>19158.123950000001</v>
      </c>
      <c r="D5" s="323">
        <f>IF(ISERROR(VLOOKUP($A5,'Man Tab'!$A:$Q,COLUMN()+2,0)),0,VLOOKUP($A5,'Man Tab'!$A:$Q,COLUMN()+2,0))</f>
        <v>21255.621669999899</v>
      </c>
      <c r="E5" s="323">
        <f>IF(ISERROR(VLOOKUP($A5,'Man Tab'!$A:$Q,COLUMN()+2,0)),0,VLOOKUP($A5,'Man Tab'!$A:$Q,COLUMN()+2,0))</f>
        <v>21132.4424599999</v>
      </c>
      <c r="F5" s="323">
        <f>IF(ISERROR(VLOOKUP($A5,'Man Tab'!$A:$Q,COLUMN()+2,0)),0,VLOOKUP($A5,'Man Tab'!$A:$Q,COLUMN()+2,0))</f>
        <v>20532.325199999999</v>
      </c>
      <c r="G5" s="323">
        <f>IF(ISERROR(VLOOKUP($A5,'Man Tab'!$A:$Q,COLUMN()+2,0)),0,VLOOKUP($A5,'Man Tab'!$A:$Q,COLUMN()+2,0))</f>
        <v>20779.319879999901</v>
      </c>
      <c r="H5" s="323">
        <f>IF(ISERROR(VLOOKUP($A5,'Man Tab'!$A:$Q,COLUMN()+2,0)),0,VLOOKUP($A5,'Man Tab'!$A:$Q,COLUMN()+2,0))</f>
        <v>24951.694210000001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19243.351709999999</v>
      </c>
      <c r="C6" s="325">
        <f t="shared" ref="C6:M6" si="1">C5+B6</f>
        <v>38401.475659999996</v>
      </c>
      <c r="D6" s="325">
        <f t="shared" si="1"/>
        <v>59657.097329999895</v>
      </c>
      <c r="E6" s="325">
        <f t="shared" si="1"/>
        <v>80789.539789999792</v>
      </c>
      <c r="F6" s="325">
        <f t="shared" si="1"/>
        <v>101321.8649899998</v>
      </c>
      <c r="G6" s="325">
        <f t="shared" si="1"/>
        <v>122101.18486999971</v>
      </c>
      <c r="H6" s="325">
        <f t="shared" si="1"/>
        <v>147052.87907999969</v>
      </c>
      <c r="I6" s="325">
        <f t="shared" si="1"/>
        <v>147052.87907999969</v>
      </c>
      <c r="J6" s="325">
        <f t="shared" si="1"/>
        <v>147052.87907999969</v>
      </c>
      <c r="K6" s="325">
        <f t="shared" si="1"/>
        <v>147052.87907999969</v>
      </c>
      <c r="L6" s="325">
        <f t="shared" si="1"/>
        <v>147052.87907999969</v>
      </c>
      <c r="M6" s="325">
        <f t="shared" si="1"/>
        <v>147052.87907999969</v>
      </c>
    </row>
    <row r="7" spans="1:13" ht="14.45" customHeight="1" x14ac:dyDescent="0.2">
      <c r="A7" s="324" t="s">
        <v>125</v>
      </c>
      <c r="B7" s="324">
        <v>81.59</v>
      </c>
      <c r="C7" s="324">
        <v>386.43099999999998</v>
      </c>
      <c r="D7" s="324">
        <v>670.33900000000006</v>
      </c>
      <c r="E7" s="324">
        <v>916.61500000000001</v>
      </c>
      <c r="F7" s="324">
        <v>1087.0070000000001</v>
      </c>
      <c r="G7" s="324">
        <v>1395.3140000000001</v>
      </c>
      <c r="H7" s="324">
        <v>1485.6510000000001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2447.7000000000003</v>
      </c>
      <c r="C8" s="325">
        <f t="shared" ref="C8:M8" si="2">C7*30</f>
        <v>11592.93</v>
      </c>
      <c r="D8" s="325">
        <f t="shared" si="2"/>
        <v>20110.170000000002</v>
      </c>
      <c r="E8" s="325">
        <f t="shared" si="2"/>
        <v>27498.45</v>
      </c>
      <c r="F8" s="325">
        <f t="shared" si="2"/>
        <v>32610.210000000003</v>
      </c>
      <c r="G8" s="325">
        <f t="shared" si="2"/>
        <v>41859.420000000006</v>
      </c>
      <c r="H8" s="325">
        <f t="shared" si="2"/>
        <v>44569.53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543145.31000000006</v>
      </c>
      <c r="C9" s="324">
        <v>491265.31</v>
      </c>
      <c r="D9" s="324">
        <v>496423.96999999991</v>
      </c>
      <c r="E9" s="324">
        <v>464091.64</v>
      </c>
      <c r="F9" s="324">
        <v>545420.6399999999</v>
      </c>
      <c r="G9" s="324">
        <v>467926</v>
      </c>
      <c r="H9" s="324">
        <v>294180.65000000002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543.14531000000011</v>
      </c>
      <c r="C10" s="325">
        <f t="shared" ref="C10:M10" si="3">C9/1000+B10</f>
        <v>1034.4106200000001</v>
      </c>
      <c r="D10" s="325">
        <f t="shared" si="3"/>
        <v>1530.8345899999999</v>
      </c>
      <c r="E10" s="325">
        <f t="shared" si="3"/>
        <v>1994.92623</v>
      </c>
      <c r="F10" s="325">
        <f t="shared" si="3"/>
        <v>2540.3468699999999</v>
      </c>
      <c r="G10" s="325">
        <f t="shared" si="3"/>
        <v>3008.2728699999998</v>
      </c>
      <c r="H10" s="325">
        <f t="shared" si="3"/>
        <v>3302.45352</v>
      </c>
      <c r="I10" s="325">
        <f t="shared" si="3"/>
        <v>3302.45352</v>
      </c>
      <c r="J10" s="325">
        <f t="shared" si="3"/>
        <v>3302.45352</v>
      </c>
      <c r="K10" s="325">
        <f t="shared" si="3"/>
        <v>3302.45352</v>
      </c>
      <c r="L10" s="325">
        <f t="shared" si="3"/>
        <v>3302.45352</v>
      </c>
      <c r="M10" s="325">
        <f t="shared" si="3"/>
        <v>3302.45352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0.2448214985686829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0.2448214985686829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567B0C68-19C9-4433-AAF7-8C8150E4530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24276.471146925</v>
      </c>
      <c r="C7" s="56">
        <v>2023.03926224375</v>
      </c>
      <c r="D7" s="56">
        <v>2062.32665</v>
      </c>
      <c r="E7" s="56">
        <v>1947.03458</v>
      </c>
      <c r="F7" s="56">
        <v>2160.1987599999902</v>
      </c>
      <c r="G7" s="56">
        <v>2274.3345899999899</v>
      </c>
      <c r="H7" s="56">
        <v>1785.89265</v>
      </c>
      <c r="I7" s="56">
        <v>1924.45326999999</v>
      </c>
      <c r="J7" s="56">
        <v>1650.7863400000001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13805.02684</v>
      </c>
      <c r="Q7" s="185">
        <v>0.974843508099</v>
      </c>
    </row>
    <row r="8" spans="1:17" ht="14.45" customHeight="1" x14ac:dyDescent="0.2">
      <c r="A8" s="19" t="s">
        <v>36</v>
      </c>
      <c r="B8" s="55">
        <v>4480.9999831147497</v>
      </c>
      <c r="C8" s="56">
        <v>373.41666525956202</v>
      </c>
      <c r="D8" s="56">
        <v>397.530000000001</v>
      </c>
      <c r="E8" s="56">
        <v>194.72499999999999</v>
      </c>
      <c r="F8" s="56">
        <v>545.45999999999901</v>
      </c>
      <c r="G8" s="56">
        <v>386.389999999998</v>
      </c>
      <c r="H8" s="56">
        <v>224.7</v>
      </c>
      <c r="I8" s="56">
        <v>276.57999999999902</v>
      </c>
      <c r="J8" s="56">
        <v>230.83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2256.2150000000001</v>
      </c>
      <c r="Q8" s="185">
        <v>0.86315491127599997</v>
      </c>
    </row>
    <row r="9" spans="1:17" ht="14.45" customHeight="1" x14ac:dyDescent="0.2">
      <c r="A9" s="19" t="s">
        <v>37</v>
      </c>
      <c r="B9" s="55">
        <v>15324</v>
      </c>
      <c r="C9" s="56">
        <v>1277</v>
      </c>
      <c r="D9" s="56">
        <v>1172.07122</v>
      </c>
      <c r="E9" s="56">
        <v>1077.7713200000001</v>
      </c>
      <c r="F9" s="56">
        <v>1210.5792899999999</v>
      </c>
      <c r="G9" s="56">
        <v>1338.3657499999899</v>
      </c>
      <c r="H9" s="56">
        <v>1252.78007</v>
      </c>
      <c r="I9" s="56">
        <v>1205.7636299999999</v>
      </c>
      <c r="J9" s="56">
        <v>1100.30834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8357.6396199999908</v>
      </c>
      <c r="Q9" s="185">
        <v>0.934963599955</v>
      </c>
    </row>
    <row r="10" spans="1:17" ht="14.45" customHeight="1" x14ac:dyDescent="0.2">
      <c r="A10" s="19" t="s">
        <v>38</v>
      </c>
      <c r="B10" s="55">
        <v>56.439742175014999</v>
      </c>
      <c r="C10" s="56">
        <v>4.703311847917</v>
      </c>
      <c r="D10" s="56">
        <v>3.87534</v>
      </c>
      <c r="E10" s="56">
        <v>8.8878699999999995</v>
      </c>
      <c r="F10" s="56">
        <v>14.251469999999999</v>
      </c>
      <c r="G10" s="56">
        <v>12.873149999999001</v>
      </c>
      <c r="H10" s="56">
        <v>16.71086</v>
      </c>
      <c r="I10" s="56">
        <v>22.410669999999001</v>
      </c>
      <c r="J10" s="56">
        <v>22.057120000000001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101.06648</v>
      </c>
      <c r="Q10" s="185">
        <v>3.0697663770300001</v>
      </c>
    </row>
    <row r="11" spans="1:17" ht="14.45" customHeight="1" x14ac:dyDescent="0.2">
      <c r="A11" s="19" t="s">
        <v>39</v>
      </c>
      <c r="B11" s="55">
        <v>1456.2835987978599</v>
      </c>
      <c r="C11" s="56">
        <v>121.35696656648901</v>
      </c>
      <c r="D11" s="56">
        <v>239.111320000001</v>
      </c>
      <c r="E11" s="56">
        <v>133.16256000000001</v>
      </c>
      <c r="F11" s="56">
        <v>192.84245999999999</v>
      </c>
      <c r="G11" s="56">
        <v>134.78483999999901</v>
      </c>
      <c r="H11" s="56">
        <v>131.63372000000001</v>
      </c>
      <c r="I11" s="56">
        <v>105.42376</v>
      </c>
      <c r="J11" s="56">
        <v>125.86906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1062.82772</v>
      </c>
      <c r="Q11" s="185">
        <v>1.2511233242249999</v>
      </c>
    </row>
    <row r="12" spans="1:17" ht="14.45" customHeight="1" x14ac:dyDescent="0.2">
      <c r="A12" s="19" t="s">
        <v>40</v>
      </c>
      <c r="B12" s="55">
        <v>752.30263503748995</v>
      </c>
      <c r="C12" s="56">
        <v>62.691886253123997</v>
      </c>
      <c r="D12" s="56">
        <v>62.559130000000003</v>
      </c>
      <c r="E12" s="56">
        <v>157.29786999999999</v>
      </c>
      <c r="F12" s="56">
        <v>42.827369999999</v>
      </c>
      <c r="G12" s="56">
        <v>144.129379999999</v>
      </c>
      <c r="H12" s="56">
        <v>15.50324</v>
      </c>
      <c r="I12" s="56">
        <v>70.384969999999001</v>
      </c>
      <c r="J12" s="56">
        <v>70.044740000000004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562.74669999999901</v>
      </c>
      <c r="Q12" s="185">
        <v>1.2823411532019999</v>
      </c>
    </row>
    <row r="13" spans="1:17" ht="14.45" customHeight="1" x14ac:dyDescent="0.2">
      <c r="A13" s="19" t="s">
        <v>41</v>
      </c>
      <c r="B13" s="55">
        <v>767.14720703199305</v>
      </c>
      <c r="C13" s="56">
        <v>63.928933919332003</v>
      </c>
      <c r="D13" s="56">
        <v>117.10089000000001</v>
      </c>
      <c r="E13" s="56">
        <v>53.544040000000003</v>
      </c>
      <c r="F13" s="56">
        <v>50.757549999999</v>
      </c>
      <c r="G13" s="56">
        <v>41.981769999999003</v>
      </c>
      <c r="H13" s="56">
        <v>45.718919999999997</v>
      </c>
      <c r="I13" s="56">
        <v>47.230399999999001</v>
      </c>
      <c r="J13" s="56">
        <v>44.981200000000001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401.31477000000001</v>
      </c>
      <c r="Q13" s="185">
        <v>0.89678769711499995</v>
      </c>
    </row>
    <row r="14" spans="1:17" ht="14.45" customHeight="1" x14ac:dyDescent="0.2">
      <c r="A14" s="19" t="s">
        <v>42</v>
      </c>
      <c r="B14" s="55">
        <v>1446.05231545277</v>
      </c>
      <c r="C14" s="56">
        <v>120.504359621064</v>
      </c>
      <c r="D14" s="56">
        <v>181.19</v>
      </c>
      <c r="E14" s="56">
        <v>146.143</v>
      </c>
      <c r="F14" s="56">
        <v>136.64500000000001</v>
      </c>
      <c r="G14" s="56">
        <v>111.851</v>
      </c>
      <c r="H14" s="56">
        <v>106.745</v>
      </c>
      <c r="I14" s="56">
        <v>88.526999999999006</v>
      </c>
      <c r="J14" s="56">
        <v>85.784999999999997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856.88599999999997</v>
      </c>
      <c r="Q14" s="185">
        <v>1.015832838738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1036.4659100505</v>
      </c>
      <c r="C17" s="56">
        <v>86.372159170874994</v>
      </c>
      <c r="D17" s="56">
        <v>104.61264</v>
      </c>
      <c r="E17" s="56">
        <v>39.84158</v>
      </c>
      <c r="F17" s="56">
        <v>37.758489999999</v>
      </c>
      <c r="G17" s="56">
        <v>21.802449999998998</v>
      </c>
      <c r="H17" s="56">
        <v>25.040669999999999</v>
      </c>
      <c r="I17" s="56">
        <v>190.53013999999899</v>
      </c>
      <c r="J17" s="56">
        <v>132.57640000000001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552.16236999999899</v>
      </c>
      <c r="Q17" s="185">
        <v>0.91326116341899999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6.0860000000000003</v>
      </c>
      <c r="E18" s="56">
        <v>37.950000000000003</v>
      </c>
      <c r="F18" s="56">
        <v>9.0989999999990001</v>
      </c>
      <c r="G18" s="56">
        <v>7.6629999999990002</v>
      </c>
      <c r="H18" s="56">
        <v>48.267000000000003</v>
      </c>
      <c r="I18" s="56">
        <v>8.6199999999989991</v>
      </c>
      <c r="J18" s="56">
        <v>1.2689999999999999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118.95399999999999</v>
      </c>
      <c r="Q18" s="185" t="s">
        <v>329</v>
      </c>
    </row>
    <row r="19" spans="1:17" ht="14.45" customHeight="1" x14ac:dyDescent="0.2">
      <c r="A19" s="19" t="s">
        <v>47</v>
      </c>
      <c r="B19" s="55">
        <v>3198.7579457100801</v>
      </c>
      <c r="C19" s="56">
        <v>266.56316214250597</v>
      </c>
      <c r="D19" s="56">
        <v>235.64568000000099</v>
      </c>
      <c r="E19" s="56">
        <v>281.35501000000102</v>
      </c>
      <c r="F19" s="56">
        <v>379.62736999999902</v>
      </c>
      <c r="G19" s="56">
        <v>368.51863999999802</v>
      </c>
      <c r="H19" s="56">
        <v>387.47991000000002</v>
      </c>
      <c r="I19" s="56">
        <v>334.39039999999898</v>
      </c>
      <c r="J19" s="56">
        <v>554.48590999999999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2541.5029199999999</v>
      </c>
      <c r="Q19" s="185">
        <v>1.3620480894510001</v>
      </c>
    </row>
    <row r="20" spans="1:17" ht="14.45" customHeight="1" x14ac:dyDescent="0.2">
      <c r="A20" s="19" t="s">
        <v>48</v>
      </c>
      <c r="B20" s="55">
        <v>178894.54956399999</v>
      </c>
      <c r="C20" s="56">
        <v>14907.8791303333</v>
      </c>
      <c r="D20" s="56">
        <v>14000.86549</v>
      </c>
      <c r="E20" s="56">
        <v>14535.346890000001</v>
      </c>
      <c r="F20" s="56">
        <v>15450.7443</v>
      </c>
      <c r="G20" s="56">
        <v>15592.553589999899</v>
      </c>
      <c r="H20" s="56">
        <v>15816.438980000001</v>
      </c>
      <c r="I20" s="56">
        <v>15783.4730099999</v>
      </c>
      <c r="J20" s="56">
        <v>20119.640609999999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111299.06286999999</v>
      </c>
      <c r="Q20" s="185">
        <v>1.066541121327</v>
      </c>
    </row>
    <row r="21" spans="1:17" ht="14.45" customHeight="1" x14ac:dyDescent="0.2">
      <c r="A21" s="20" t="s">
        <v>49</v>
      </c>
      <c r="B21" s="55">
        <v>7472.99999999989</v>
      </c>
      <c r="C21" s="56">
        <v>622.74999999999102</v>
      </c>
      <c r="D21" s="56">
        <v>520.65341000000103</v>
      </c>
      <c r="E21" s="56">
        <v>520.70692000000099</v>
      </c>
      <c r="F21" s="56">
        <v>526.44287999999904</v>
      </c>
      <c r="G21" s="56">
        <v>512.33585999999798</v>
      </c>
      <c r="H21" s="56">
        <v>512.98013000000003</v>
      </c>
      <c r="I21" s="56">
        <v>713.52114999999696</v>
      </c>
      <c r="J21" s="56">
        <v>789.32614999999998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4095.9665</v>
      </c>
      <c r="Q21" s="185">
        <v>0.93960348683799999</v>
      </c>
    </row>
    <row r="22" spans="1:17" ht="14.45" customHeight="1" x14ac:dyDescent="0.2">
      <c r="A22" s="19" t="s">
        <v>50</v>
      </c>
      <c r="B22" s="55">
        <v>775</v>
      </c>
      <c r="C22" s="56">
        <v>64.583333333333002</v>
      </c>
      <c r="D22" s="56">
        <v>86.565579999999997</v>
      </c>
      <c r="E22" s="56">
        <v>8.4554799999999997</v>
      </c>
      <c r="F22" s="56">
        <v>495.23551999999898</v>
      </c>
      <c r="G22" s="56">
        <v>168.38359999999901</v>
      </c>
      <c r="H22" s="56">
        <v>125.44799999999999</v>
      </c>
      <c r="I22" s="56">
        <v>0</v>
      </c>
      <c r="J22" s="56">
        <v>11.827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895.91517999999803</v>
      </c>
      <c r="Q22" s="185">
        <v>1.981747863594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5.8207660913467401E-11</v>
      </c>
      <c r="C24" s="56">
        <v>7.2759576141834308E-12</v>
      </c>
      <c r="D24" s="56">
        <v>53.158359999997003</v>
      </c>
      <c r="E24" s="56">
        <v>15.901829999995</v>
      </c>
      <c r="F24" s="56">
        <v>3.1522099999890001</v>
      </c>
      <c r="G24" s="56">
        <v>16.474840000002001</v>
      </c>
      <c r="H24" s="56">
        <v>36.986049999994997</v>
      </c>
      <c r="I24" s="56">
        <v>8.0114800000010007</v>
      </c>
      <c r="J24" s="56">
        <v>11.907340000005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145.592109999987</v>
      </c>
      <c r="Q24" s="185"/>
    </row>
    <row r="25" spans="1:17" ht="14.45" customHeight="1" x14ac:dyDescent="0.2">
      <c r="A25" s="21" t="s">
        <v>53</v>
      </c>
      <c r="B25" s="58">
        <v>239937.470048296</v>
      </c>
      <c r="C25" s="59">
        <v>19994.7891706913</v>
      </c>
      <c r="D25" s="59">
        <v>19243.351709999999</v>
      </c>
      <c r="E25" s="59">
        <v>19158.123950000001</v>
      </c>
      <c r="F25" s="59">
        <v>21255.621669999899</v>
      </c>
      <c r="G25" s="59">
        <v>21132.4424599999</v>
      </c>
      <c r="H25" s="59">
        <v>20532.325199999999</v>
      </c>
      <c r="I25" s="59">
        <v>20779.319879999901</v>
      </c>
      <c r="J25" s="59">
        <v>24951.694210000001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147052.87908000001</v>
      </c>
      <c r="Q25" s="186">
        <v>1.0506514459809999</v>
      </c>
    </row>
    <row r="26" spans="1:17" ht="14.45" customHeight="1" x14ac:dyDescent="0.2">
      <c r="A26" s="19" t="s">
        <v>54</v>
      </c>
      <c r="B26" s="55">
        <v>20293.995141686701</v>
      </c>
      <c r="C26" s="56">
        <v>1691.1662618072301</v>
      </c>
      <c r="D26" s="56">
        <v>1811.63985</v>
      </c>
      <c r="E26" s="56">
        <v>2205.0180799999998</v>
      </c>
      <c r="F26" s="56">
        <v>2117.71038</v>
      </c>
      <c r="G26" s="56">
        <v>2451.7698500000001</v>
      </c>
      <c r="H26" s="56">
        <v>1960.48505</v>
      </c>
      <c r="I26" s="56">
        <v>2440.6835700000001</v>
      </c>
      <c r="J26" s="56">
        <v>2446.91363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15434.22041</v>
      </c>
      <c r="Q26" s="185">
        <v>1.303768103583</v>
      </c>
    </row>
    <row r="27" spans="1:17" ht="14.45" customHeight="1" x14ac:dyDescent="0.2">
      <c r="A27" s="22" t="s">
        <v>55</v>
      </c>
      <c r="B27" s="58">
        <v>260231.465189982</v>
      </c>
      <c r="C27" s="59">
        <v>21685.9554324985</v>
      </c>
      <c r="D27" s="59">
        <v>21054.991559999999</v>
      </c>
      <c r="E27" s="59">
        <v>21363.142029999999</v>
      </c>
      <c r="F27" s="59">
        <v>23373.332049999899</v>
      </c>
      <c r="G27" s="59">
        <v>23584.212309999901</v>
      </c>
      <c r="H27" s="59">
        <v>22492.810249999999</v>
      </c>
      <c r="I27" s="59">
        <v>23220.003449999898</v>
      </c>
      <c r="J27" s="59">
        <v>27398.607840000001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162487.09948999999</v>
      </c>
      <c r="Q27" s="186">
        <v>1.070390597109</v>
      </c>
    </row>
    <row r="28" spans="1:17" ht="14.45" customHeight="1" x14ac:dyDescent="0.2">
      <c r="A28" s="20" t="s">
        <v>56</v>
      </c>
      <c r="B28" s="55">
        <v>725.05377902054397</v>
      </c>
      <c r="C28" s="56">
        <v>60.421148251711998</v>
      </c>
      <c r="D28" s="56">
        <v>40.650370000000002</v>
      </c>
      <c r="E28" s="56">
        <v>40.350319999999002</v>
      </c>
      <c r="F28" s="56">
        <v>88.172690000000003</v>
      </c>
      <c r="G28" s="56">
        <v>58.325800000000001</v>
      </c>
      <c r="H28" s="56">
        <v>62.754300000000001</v>
      </c>
      <c r="I28" s="56">
        <v>74.46808</v>
      </c>
      <c r="J28" s="56">
        <v>133.29022000000001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498.01177999999999</v>
      </c>
      <c r="Q28" s="185">
        <v>1.177477457125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B1DC4CF-1519-4C9E-A727-37E38EF231E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198806.575328167</v>
      </c>
      <c r="C6" s="701">
        <v>217688.26761000001</v>
      </c>
      <c r="D6" s="702">
        <v>18881.692281832999</v>
      </c>
      <c r="E6" s="703">
        <v>1.0949751900839999</v>
      </c>
      <c r="F6" s="701">
        <v>239937.470048296</v>
      </c>
      <c r="G6" s="702">
        <v>139963.524194839</v>
      </c>
      <c r="H6" s="704">
        <v>24951.694210000001</v>
      </c>
      <c r="I6" s="701">
        <v>147052.87908000001</v>
      </c>
      <c r="J6" s="702">
        <v>7089.3548851607802</v>
      </c>
      <c r="K6" s="705">
        <v>0.61288001015500004</v>
      </c>
    </row>
    <row r="7" spans="1:11" ht="14.45" customHeight="1" thickBot="1" x14ac:dyDescent="0.25">
      <c r="A7" s="720" t="s">
        <v>332</v>
      </c>
      <c r="B7" s="701">
        <v>42286.720281630798</v>
      </c>
      <c r="C7" s="701">
        <v>43689.933360000097</v>
      </c>
      <c r="D7" s="702">
        <v>1403.2130783692901</v>
      </c>
      <c r="E7" s="703">
        <v>1.0331833036239999</v>
      </c>
      <c r="F7" s="701">
        <v>48559.696628534897</v>
      </c>
      <c r="G7" s="702">
        <v>28326.489699978702</v>
      </c>
      <c r="H7" s="704">
        <v>3330.6658600000001</v>
      </c>
      <c r="I7" s="701">
        <v>27404.27636</v>
      </c>
      <c r="J7" s="702">
        <v>-922.21333997869101</v>
      </c>
      <c r="K7" s="705">
        <v>0.56434200093200004</v>
      </c>
    </row>
    <row r="8" spans="1:11" ht="14.45" customHeight="1" thickBot="1" x14ac:dyDescent="0.25">
      <c r="A8" s="721" t="s">
        <v>333</v>
      </c>
      <c r="B8" s="701">
        <v>41003.908113804697</v>
      </c>
      <c r="C8" s="701">
        <v>42429.9813600001</v>
      </c>
      <c r="D8" s="702">
        <v>1426.0732461953601</v>
      </c>
      <c r="E8" s="703">
        <v>1.034778959172</v>
      </c>
      <c r="F8" s="701">
        <v>47113.644313082099</v>
      </c>
      <c r="G8" s="702">
        <v>27482.959182631199</v>
      </c>
      <c r="H8" s="704">
        <v>3244.8808600000002</v>
      </c>
      <c r="I8" s="701">
        <v>26547.390360000001</v>
      </c>
      <c r="J8" s="702">
        <v>-935.56882263122998</v>
      </c>
      <c r="K8" s="705">
        <v>0.56347562891900005</v>
      </c>
    </row>
    <row r="9" spans="1:11" ht="14.45" customHeight="1" thickBot="1" x14ac:dyDescent="0.25">
      <c r="A9" s="722" t="s">
        <v>334</v>
      </c>
      <c r="B9" s="706">
        <v>0</v>
      </c>
      <c r="C9" s="706">
        <v>2.2839999999999999E-2</v>
      </c>
      <c r="D9" s="707">
        <v>2.2839999999999999E-2</v>
      </c>
      <c r="E9" s="708" t="s">
        <v>329</v>
      </c>
      <c r="F9" s="706">
        <v>0</v>
      </c>
      <c r="G9" s="707">
        <v>0</v>
      </c>
      <c r="H9" s="709">
        <v>4.0600000000000002E-3</v>
      </c>
      <c r="I9" s="706">
        <v>2.5229999999999999E-2</v>
      </c>
      <c r="J9" s="707">
        <v>2.5229999999999999E-2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2.2839999999999999E-2</v>
      </c>
      <c r="D10" s="702">
        <v>2.2839999999999999E-2</v>
      </c>
      <c r="E10" s="711" t="s">
        <v>329</v>
      </c>
      <c r="F10" s="701">
        <v>0</v>
      </c>
      <c r="G10" s="702">
        <v>0</v>
      </c>
      <c r="H10" s="704">
        <v>4.0600000000000002E-3</v>
      </c>
      <c r="I10" s="701">
        <v>2.5229999999999999E-2</v>
      </c>
      <c r="J10" s="702">
        <v>2.5229999999999999E-2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22029.7125381121</v>
      </c>
      <c r="C11" s="706">
        <v>22539.57836</v>
      </c>
      <c r="D11" s="707">
        <v>509.865821887935</v>
      </c>
      <c r="E11" s="713">
        <v>1.0231444609639999</v>
      </c>
      <c r="F11" s="706">
        <v>24276.471146925</v>
      </c>
      <c r="G11" s="707">
        <v>14161.274835706199</v>
      </c>
      <c r="H11" s="709">
        <v>1650.7863400000001</v>
      </c>
      <c r="I11" s="706">
        <v>13805.02684</v>
      </c>
      <c r="J11" s="707">
        <v>-356.247995706241</v>
      </c>
      <c r="K11" s="714">
        <v>0.568658713057</v>
      </c>
    </row>
    <row r="12" spans="1:11" ht="14.45" customHeight="1" thickBot="1" x14ac:dyDescent="0.25">
      <c r="A12" s="723" t="s">
        <v>337</v>
      </c>
      <c r="B12" s="701">
        <v>13979.7125381121</v>
      </c>
      <c r="C12" s="701">
        <v>14134.291939999999</v>
      </c>
      <c r="D12" s="702">
        <v>154.57940188792401</v>
      </c>
      <c r="E12" s="703">
        <v>1.0110574091889999</v>
      </c>
      <c r="F12" s="701">
        <v>16186.471146925</v>
      </c>
      <c r="G12" s="702">
        <v>9442.1081690395604</v>
      </c>
      <c r="H12" s="704">
        <v>939.6164</v>
      </c>
      <c r="I12" s="701">
        <v>8743.7275099999897</v>
      </c>
      <c r="J12" s="702">
        <v>-698.38065903957101</v>
      </c>
      <c r="K12" s="705">
        <v>0.54018738430500002</v>
      </c>
    </row>
    <row r="13" spans="1:11" ht="14.45" customHeight="1" thickBot="1" x14ac:dyDescent="0.25">
      <c r="A13" s="723" t="s">
        <v>338</v>
      </c>
      <c r="B13" s="701">
        <v>900</v>
      </c>
      <c r="C13" s="701">
        <v>754.56971000000101</v>
      </c>
      <c r="D13" s="702">
        <v>-145.43028999999899</v>
      </c>
      <c r="E13" s="703">
        <v>0.83841078888800002</v>
      </c>
      <c r="F13" s="701">
        <v>660</v>
      </c>
      <c r="G13" s="702">
        <v>385</v>
      </c>
      <c r="H13" s="704">
        <v>52.236319999999999</v>
      </c>
      <c r="I13" s="701">
        <v>328.37522000000001</v>
      </c>
      <c r="J13" s="702">
        <v>-56.624780000000001</v>
      </c>
      <c r="K13" s="705">
        <v>0.49753821212100002</v>
      </c>
    </row>
    <row r="14" spans="1:11" ht="14.45" customHeight="1" thickBot="1" x14ac:dyDescent="0.25">
      <c r="A14" s="723" t="s">
        <v>339</v>
      </c>
      <c r="B14" s="701">
        <v>360</v>
      </c>
      <c r="C14" s="701">
        <v>346.29741000000098</v>
      </c>
      <c r="D14" s="702">
        <v>-13.702589999999001</v>
      </c>
      <c r="E14" s="703">
        <v>0.96193724999999997</v>
      </c>
      <c r="F14" s="701">
        <v>430</v>
      </c>
      <c r="G14" s="702">
        <v>250.833333333333</v>
      </c>
      <c r="H14" s="704">
        <v>77.177109999999999</v>
      </c>
      <c r="I14" s="701">
        <v>376.34460000000001</v>
      </c>
      <c r="J14" s="702">
        <v>125.511266666666</v>
      </c>
      <c r="K14" s="705">
        <v>0.87521999999900002</v>
      </c>
    </row>
    <row r="15" spans="1:11" ht="14.45" customHeight="1" thickBot="1" x14ac:dyDescent="0.25">
      <c r="A15" s="723" t="s">
        <v>340</v>
      </c>
      <c r="B15" s="701">
        <v>5</v>
      </c>
      <c r="C15" s="701">
        <v>0</v>
      </c>
      <c r="D15" s="702">
        <v>-5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7</v>
      </c>
    </row>
    <row r="16" spans="1:11" ht="14.45" customHeight="1" thickBot="1" x14ac:dyDescent="0.25">
      <c r="A16" s="723" t="s">
        <v>341</v>
      </c>
      <c r="B16" s="701">
        <v>2770</v>
      </c>
      <c r="C16" s="701">
        <v>3823.4222600000098</v>
      </c>
      <c r="D16" s="702">
        <v>1053.4222600000001</v>
      </c>
      <c r="E16" s="703">
        <v>1.3802968447649999</v>
      </c>
      <c r="F16" s="701">
        <v>3660</v>
      </c>
      <c r="G16" s="702">
        <v>2135</v>
      </c>
      <c r="H16" s="704">
        <v>382.58391999999998</v>
      </c>
      <c r="I16" s="701">
        <v>2427.02214</v>
      </c>
      <c r="J16" s="702">
        <v>292.022139999996</v>
      </c>
      <c r="K16" s="705">
        <v>0.66312080327800005</v>
      </c>
    </row>
    <row r="17" spans="1:11" ht="14.45" customHeight="1" thickBot="1" x14ac:dyDescent="0.25">
      <c r="A17" s="723" t="s">
        <v>342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16.426189999999998</v>
      </c>
      <c r="I17" s="701">
        <v>144.25179</v>
      </c>
      <c r="J17" s="702">
        <v>144.25179</v>
      </c>
      <c r="K17" s="712" t="s">
        <v>343</v>
      </c>
    </row>
    <row r="18" spans="1:11" ht="14.45" customHeight="1" thickBot="1" x14ac:dyDescent="0.25">
      <c r="A18" s="723" t="s">
        <v>344</v>
      </c>
      <c r="B18" s="701">
        <v>85</v>
      </c>
      <c r="C18" s="701">
        <v>0</v>
      </c>
      <c r="D18" s="702">
        <v>-85</v>
      </c>
      <c r="E18" s="703">
        <v>0</v>
      </c>
      <c r="F18" s="701">
        <v>0</v>
      </c>
      <c r="G18" s="702">
        <v>0</v>
      </c>
      <c r="H18" s="704">
        <v>0</v>
      </c>
      <c r="I18" s="701">
        <v>42.660679999999999</v>
      </c>
      <c r="J18" s="702">
        <v>42.660679999999999</v>
      </c>
      <c r="K18" s="712" t="s">
        <v>343</v>
      </c>
    </row>
    <row r="19" spans="1:11" ht="14.45" customHeight="1" thickBot="1" x14ac:dyDescent="0.25">
      <c r="A19" s="723" t="s">
        <v>345</v>
      </c>
      <c r="B19" s="701">
        <v>1745</v>
      </c>
      <c r="C19" s="701">
        <v>1996.12779</v>
      </c>
      <c r="D19" s="702">
        <v>251.12779000000299</v>
      </c>
      <c r="E19" s="703">
        <v>1.1439127736379999</v>
      </c>
      <c r="F19" s="701">
        <v>1860</v>
      </c>
      <c r="G19" s="702">
        <v>1085</v>
      </c>
      <c r="H19" s="704">
        <v>119.55128999999999</v>
      </c>
      <c r="I19" s="701">
        <v>1008.32199</v>
      </c>
      <c r="J19" s="702">
        <v>-76.678010000000995</v>
      </c>
      <c r="K19" s="705">
        <v>0.54210859677400003</v>
      </c>
    </row>
    <row r="20" spans="1:11" ht="14.45" customHeight="1" thickBot="1" x14ac:dyDescent="0.25">
      <c r="A20" s="723" t="s">
        <v>346</v>
      </c>
      <c r="B20" s="701">
        <v>1585</v>
      </c>
      <c r="C20" s="701">
        <v>914.179640000002</v>
      </c>
      <c r="D20" s="702">
        <v>-670.820359999998</v>
      </c>
      <c r="E20" s="703">
        <v>0.57676948895799995</v>
      </c>
      <c r="F20" s="701">
        <v>860</v>
      </c>
      <c r="G20" s="702">
        <v>501.66666666666703</v>
      </c>
      <c r="H20" s="704">
        <v>4.2071199999999997</v>
      </c>
      <c r="I20" s="701">
        <v>342.40859999999998</v>
      </c>
      <c r="J20" s="702">
        <v>-159.25806666666699</v>
      </c>
      <c r="K20" s="705">
        <v>0.39814953488299998</v>
      </c>
    </row>
    <row r="21" spans="1:11" ht="14.45" customHeight="1" thickBot="1" x14ac:dyDescent="0.25">
      <c r="A21" s="723" t="s">
        <v>347</v>
      </c>
      <c r="B21" s="701">
        <v>600</v>
      </c>
      <c r="C21" s="701">
        <v>570.68961000000104</v>
      </c>
      <c r="D21" s="702">
        <v>-29.310389999998002</v>
      </c>
      <c r="E21" s="703">
        <v>0.95114935</v>
      </c>
      <c r="F21" s="701">
        <v>620</v>
      </c>
      <c r="G21" s="702">
        <v>361.66666666666703</v>
      </c>
      <c r="H21" s="704">
        <v>58.987990000000003</v>
      </c>
      <c r="I21" s="701">
        <v>391.91431</v>
      </c>
      <c r="J21" s="702">
        <v>30.247643333332999</v>
      </c>
      <c r="K21" s="705">
        <v>0.63211985483800004</v>
      </c>
    </row>
    <row r="22" spans="1:11" ht="14.45" customHeight="1" thickBot="1" x14ac:dyDescent="0.25">
      <c r="A22" s="722" t="s">
        <v>348</v>
      </c>
      <c r="B22" s="706">
        <v>3577.2917242507401</v>
      </c>
      <c r="C22" s="706">
        <v>4135.8700000000099</v>
      </c>
      <c r="D22" s="707">
        <v>558.578275749265</v>
      </c>
      <c r="E22" s="713">
        <v>1.1561455757050001</v>
      </c>
      <c r="F22" s="706">
        <v>4480.9999831147497</v>
      </c>
      <c r="G22" s="707">
        <v>2613.9166568169398</v>
      </c>
      <c r="H22" s="709">
        <v>230.83</v>
      </c>
      <c r="I22" s="706">
        <v>2256.2150000000001</v>
      </c>
      <c r="J22" s="707">
        <v>-357.701656816938</v>
      </c>
      <c r="K22" s="714">
        <v>0.50350703157800003</v>
      </c>
    </row>
    <row r="23" spans="1:11" ht="14.45" customHeight="1" thickBot="1" x14ac:dyDescent="0.25">
      <c r="A23" s="723" t="s">
        <v>349</v>
      </c>
      <c r="B23" s="701">
        <v>3094.6758919826998</v>
      </c>
      <c r="C23" s="701">
        <v>3754.9300000000098</v>
      </c>
      <c r="D23" s="702">
        <v>660.25410801731095</v>
      </c>
      <c r="E23" s="703">
        <v>1.213351617766</v>
      </c>
      <c r="F23" s="701">
        <v>4056.97255593823</v>
      </c>
      <c r="G23" s="702">
        <v>2366.5673242972998</v>
      </c>
      <c r="H23" s="704">
        <v>192.43</v>
      </c>
      <c r="I23" s="701">
        <v>2044.6849999999999</v>
      </c>
      <c r="J23" s="702">
        <v>-321.88232429730198</v>
      </c>
      <c r="K23" s="705">
        <v>0.50399281035400001</v>
      </c>
    </row>
    <row r="24" spans="1:11" ht="14.45" customHeight="1" thickBot="1" x14ac:dyDescent="0.25">
      <c r="A24" s="723" t="s">
        <v>350</v>
      </c>
      <c r="B24" s="701">
        <v>482.61583226804697</v>
      </c>
      <c r="C24" s="701">
        <v>380.94000000000102</v>
      </c>
      <c r="D24" s="702">
        <v>-101.67583226804599</v>
      </c>
      <c r="E24" s="703">
        <v>0.78932346294900002</v>
      </c>
      <c r="F24" s="701">
        <v>424.02742717652001</v>
      </c>
      <c r="G24" s="702">
        <v>247.34933251963599</v>
      </c>
      <c r="H24" s="704">
        <v>38.4</v>
      </c>
      <c r="I24" s="701">
        <v>211.53</v>
      </c>
      <c r="J24" s="702">
        <v>-35.819332519635999</v>
      </c>
      <c r="K24" s="705">
        <v>0.49885923985699998</v>
      </c>
    </row>
    <row r="25" spans="1:11" ht="14.45" customHeight="1" thickBot="1" x14ac:dyDescent="0.25">
      <c r="A25" s="722" t="s">
        <v>351</v>
      </c>
      <c r="B25" s="706">
        <v>12929</v>
      </c>
      <c r="C25" s="706">
        <v>12788.93498</v>
      </c>
      <c r="D25" s="707">
        <v>-140.065019999973</v>
      </c>
      <c r="E25" s="713">
        <v>0.98916660066499995</v>
      </c>
      <c r="F25" s="706">
        <v>15324</v>
      </c>
      <c r="G25" s="707">
        <v>8939</v>
      </c>
      <c r="H25" s="709">
        <v>1100.30834</v>
      </c>
      <c r="I25" s="706">
        <v>8357.6396199999908</v>
      </c>
      <c r="J25" s="707">
        <v>-581.36038000000599</v>
      </c>
      <c r="K25" s="714">
        <v>0.54539543330700002</v>
      </c>
    </row>
    <row r="26" spans="1:11" ht="14.45" customHeight="1" thickBot="1" x14ac:dyDescent="0.25">
      <c r="A26" s="723" t="s">
        <v>352</v>
      </c>
      <c r="B26" s="701">
        <v>712</v>
      </c>
      <c r="C26" s="701">
        <v>726.13607000000195</v>
      </c>
      <c r="D26" s="702">
        <v>14.136070000001</v>
      </c>
      <c r="E26" s="703">
        <v>1.019854030898</v>
      </c>
      <c r="F26" s="701">
        <v>770</v>
      </c>
      <c r="G26" s="702">
        <v>449.16666666666703</v>
      </c>
      <c r="H26" s="704">
        <v>83.851519999999994</v>
      </c>
      <c r="I26" s="701">
        <v>683.94205999999895</v>
      </c>
      <c r="J26" s="702">
        <v>234.775393333333</v>
      </c>
      <c r="K26" s="705">
        <v>0.88823644155799997</v>
      </c>
    </row>
    <row r="27" spans="1:11" ht="14.45" customHeight="1" thickBot="1" x14ac:dyDescent="0.25">
      <c r="A27" s="723" t="s">
        <v>353</v>
      </c>
      <c r="B27" s="701">
        <v>3</v>
      </c>
      <c r="C27" s="701">
        <v>3.9143599999999998</v>
      </c>
      <c r="D27" s="702">
        <v>0.91435999999999995</v>
      </c>
      <c r="E27" s="703">
        <v>1.304786666666</v>
      </c>
      <c r="F27" s="701">
        <v>4</v>
      </c>
      <c r="G27" s="702">
        <v>2.333333333333</v>
      </c>
      <c r="H27" s="704">
        <v>8.7150000000000005E-2</v>
      </c>
      <c r="I27" s="701">
        <v>1.60995</v>
      </c>
      <c r="J27" s="702">
        <v>-0.72338333333299998</v>
      </c>
      <c r="K27" s="705">
        <v>0.4024875</v>
      </c>
    </row>
    <row r="28" spans="1:11" ht="14.45" customHeight="1" thickBot="1" x14ac:dyDescent="0.25">
      <c r="A28" s="723" t="s">
        <v>354</v>
      </c>
      <c r="B28" s="701">
        <v>1034</v>
      </c>
      <c r="C28" s="701">
        <v>1057.3368</v>
      </c>
      <c r="D28" s="702">
        <v>23.336800000000999</v>
      </c>
      <c r="E28" s="703">
        <v>1.0225694390710001</v>
      </c>
      <c r="F28" s="701">
        <v>1339</v>
      </c>
      <c r="G28" s="702">
        <v>781.08333333333303</v>
      </c>
      <c r="H28" s="704">
        <v>69.924850000000006</v>
      </c>
      <c r="I28" s="701">
        <v>669.99524999999903</v>
      </c>
      <c r="J28" s="702">
        <v>-111.088083333334</v>
      </c>
      <c r="K28" s="705">
        <v>0.50036986557100005</v>
      </c>
    </row>
    <row r="29" spans="1:11" ht="14.45" customHeight="1" thickBot="1" x14ac:dyDescent="0.25">
      <c r="A29" s="723" t="s">
        <v>355</v>
      </c>
      <c r="B29" s="701">
        <v>6960</v>
      </c>
      <c r="C29" s="701">
        <v>6855.2035500000102</v>
      </c>
      <c r="D29" s="702">
        <v>-104.796449999987</v>
      </c>
      <c r="E29" s="703">
        <v>0.98494303879300005</v>
      </c>
      <c r="F29" s="701">
        <v>8652</v>
      </c>
      <c r="G29" s="702">
        <v>5047</v>
      </c>
      <c r="H29" s="704">
        <v>567.27353000000005</v>
      </c>
      <c r="I29" s="701">
        <v>4275.45291</v>
      </c>
      <c r="J29" s="702">
        <v>-771.54709000000298</v>
      </c>
      <c r="K29" s="705">
        <v>0.49415775658799999</v>
      </c>
    </row>
    <row r="30" spans="1:11" ht="14.45" customHeight="1" thickBot="1" x14ac:dyDescent="0.25">
      <c r="A30" s="723" t="s">
        <v>356</v>
      </c>
      <c r="B30" s="701">
        <v>0</v>
      </c>
      <c r="C30" s="701">
        <v>5.9040999999999997</v>
      </c>
      <c r="D30" s="702">
        <v>5.9040999999999997</v>
      </c>
      <c r="E30" s="711" t="s">
        <v>329</v>
      </c>
      <c r="F30" s="701">
        <v>5</v>
      </c>
      <c r="G30" s="702">
        <v>2.9166666666659999</v>
      </c>
      <c r="H30" s="704">
        <v>0</v>
      </c>
      <c r="I30" s="701">
        <v>5.9043999999999999</v>
      </c>
      <c r="J30" s="702">
        <v>2.9877333333329998</v>
      </c>
      <c r="K30" s="705">
        <v>1.1808799999999999</v>
      </c>
    </row>
    <row r="31" spans="1:11" ht="14.45" customHeight="1" thickBot="1" x14ac:dyDescent="0.25">
      <c r="A31" s="723" t="s">
        <v>357</v>
      </c>
      <c r="B31" s="701">
        <v>552</v>
      </c>
      <c r="C31" s="701">
        <v>589.210250000001</v>
      </c>
      <c r="D31" s="702">
        <v>37.210250000000997</v>
      </c>
      <c r="E31" s="703">
        <v>1.067409873188</v>
      </c>
      <c r="F31" s="701">
        <v>687</v>
      </c>
      <c r="G31" s="702">
        <v>400.75</v>
      </c>
      <c r="H31" s="704">
        <v>57.816560000000003</v>
      </c>
      <c r="I31" s="701">
        <v>532.18932999999902</v>
      </c>
      <c r="J31" s="702">
        <v>131.43932999999899</v>
      </c>
      <c r="K31" s="705">
        <v>0.77465695778699994</v>
      </c>
    </row>
    <row r="32" spans="1:11" ht="14.45" customHeight="1" thickBot="1" x14ac:dyDescent="0.25">
      <c r="A32" s="723" t="s">
        <v>358</v>
      </c>
      <c r="B32" s="701">
        <v>80</v>
      </c>
      <c r="C32" s="701">
        <v>47.373690000000003</v>
      </c>
      <c r="D32" s="702">
        <v>-32.626309999999002</v>
      </c>
      <c r="E32" s="703">
        <v>0.59217112500000002</v>
      </c>
      <c r="F32" s="701">
        <v>51</v>
      </c>
      <c r="G32" s="702">
        <v>29.75</v>
      </c>
      <c r="H32" s="704">
        <v>0.98118000000000005</v>
      </c>
      <c r="I32" s="701">
        <v>25.977620000000002</v>
      </c>
      <c r="J32" s="702">
        <v>-3.7723800000000001</v>
      </c>
      <c r="K32" s="705">
        <v>0.50936509803899999</v>
      </c>
    </row>
    <row r="33" spans="1:11" ht="14.45" customHeight="1" thickBot="1" x14ac:dyDescent="0.25">
      <c r="A33" s="723" t="s">
        <v>359</v>
      </c>
      <c r="B33" s="701">
        <v>508</v>
      </c>
      <c r="C33" s="701">
        <v>506.569850000001</v>
      </c>
      <c r="D33" s="702">
        <v>-1.4301499999980001</v>
      </c>
      <c r="E33" s="703">
        <v>0.99718474409400004</v>
      </c>
      <c r="F33" s="701">
        <v>498</v>
      </c>
      <c r="G33" s="702">
        <v>290.5</v>
      </c>
      <c r="H33" s="704">
        <v>32.911299999999997</v>
      </c>
      <c r="I33" s="701">
        <v>260.67018000000002</v>
      </c>
      <c r="J33" s="702">
        <v>-29.829820000000002</v>
      </c>
      <c r="K33" s="705">
        <v>0.52343409638500005</v>
      </c>
    </row>
    <row r="34" spans="1:11" ht="14.45" customHeight="1" thickBot="1" x14ac:dyDescent="0.25">
      <c r="A34" s="723" t="s">
        <v>360</v>
      </c>
      <c r="B34" s="701">
        <v>440</v>
      </c>
      <c r="C34" s="701">
        <v>438.04860000000099</v>
      </c>
      <c r="D34" s="702">
        <v>-1.9513999999989999</v>
      </c>
      <c r="E34" s="703">
        <v>0.99556500000000003</v>
      </c>
      <c r="F34" s="701">
        <v>470</v>
      </c>
      <c r="G34" s="702">
        <v>274.16666666666703</v>
      </c>
      <c r="H34" s="704">
        <v>43.841999999999999</v>
      </c>
      <c r="I34" s="701">
        <v>286.1601</v>
      </c>
      <c r="J34" s="702">
        <v>11.993433333333</v>
      </c>
      <c r="K34" s="705">
        <v>0.60885127659500005</v>
      </c>
    </row>
    <row r="35" spans="1:11" ht="14.45" customHeight="1" thickBot="1" x14ac:dyDescent="0.25">
      <c r="A35" s="723" t="s">
        <v>361</v>
      </c>
      <c r="B35" s="701">
        <v>110</v>
      </c>
      <c r="C35" s="701">
        <v>16.033000000000001</v>
      </c>
      <c r="D35" s="702">
        <v>-93.966999999999999</v>
      </c>
      <c r="E35" s="703">
        <v>0.14575454545399999</v>
      </c>
      <c r="F35" s="701">
        <v>20</v>
      </c>
      <c r="G35" s="702">
        <v>11.666666666666</v>
      </c>
      <c r="H35" s="704">
        <v>0</v>
      </c>
      <c r="I35" s="701">
        <v>63.853189999999003</v>
      </c>
      <c r="J35" s="702">
        <v>52.186523333333</v>
      </c>
      <c r="K35" s="705">
        <v>3.1926594999989999</v>
      </c>
    </row>
    <row r="36" spans="1:11" ht="14.45" customHeight="1" thickBot="1" x14ac:dyDescent="0.25">
      <c r="A36" s="723" t="s">
        <v>362</v>
      </c>
      <c r="B36" s="701">
        <v>710</v>
      </c>
      <c r="C36" s="701">
        <v>685.20012000000099</v>
      </c>
      <c r="D36" s="702">
        <v>-24.799879999998002</v>
      </c>
      <c r="E36" s="703">
        <v>0.96507059154899999</v>
      </c>
      <c r="F36" s="701">
        <v>680</v>
      </c>
      <c r="G36" s="702">
        <v>396.66666666666703</v>
      </c>
      <c r="H36" s="704">
        <v>84.780810000000002</v>
      </c>
      <c r="I36" s="701">
        <v>392.21492999999998</v>
      </c>
      <c r="J36" s="702">
        <v>-4.4517366666660001</v>
      </c>
      <c r="K36" s="705">
        <v>0.57678666176399995</v>
      </c>
    </row>
    <row r="37" spans="1:11" ht="14.45" customHeight="1" thickBot="1" x14ac:dyDescent="0.25">
      <c r="A37" s="723" t="s">
        <v>363</v>
      </c>
      <c r="B37" s="701">
        <v>1820</v>
      </c>
      <c r="C37" s="701">
        <v>1832.1114399999999</v>
      </c>
      <c r="D37" s="702">
        <v>12.111440000003</v>
      </c>
      <c r="E37" s="703">
        <v>1.006654637362</v>
      </c>
      <c r="F37" s="701">
        <v>2148</v>
      </c>
      <c r="G37" s="702">
        <v>1253</v>
      </c>
      <c r="H37" s="704">
        <v>158.83944</v>
      </c>
      <c r="I37" s="701">
        <v>1159.6696999999999</v>
      </c>
      <c r="J37" s="702">
        <v>-93.330300000001003</v>
      </c>
      <c r="K37" s="705">
        <v>0.53988347299799999</v>
      </c>
    </row>
    <row r="38" spans="1:11" ht="14.45" customHeight="1" thickBot="1" x14ac:dyDescent="0.25">
      <c r="A38" s="723" t="s">
        <v>364</v>
      </c>
      <c r="B38" s="701">
        <v>0</v>
      </c>
      <c r="C38" s="701">
        <v>25.893149999999999</v>
      </c>
      <c r="D38" s="702">
        <v>25.893149999999999</v>
      </c>
      <c r="E38" s="711" t="s">
        <v>343</v>
      </c>
      <c r="F38" s="701">
        <v>0</v>
      </c>
      <c r="G38" s="702">
        <v>0</v>
      </c>
      <c r="H38" s="704">
        <v>0</v>
      </c>
      <c r="I38" s="701">
        <v>0</v>
      </c>
      <c r="J38" s="702">
        <v>0</v>
      </c>
      <c r="K38" s="712" t="s">
        <v>329</v>
      </c>
    </row>
    <row r="39" spans="1:11" ht="14.45" customHeight="1" thickBot="1" x14ac:dyDescent="0.25">
      <c r="A39" s="722" t="s">
        <v>365</v>
      </c>
      <c r="B39" s="706">
        <v>39.005174114330998</v>
      </c>
      <c r="C39" s="706">
        <v>57.936900000000001</v>
      </c>
      <c r="D39" s="707">
        <v>18.931725885668001</v>
      </c>
      <c r="E39" s="713">
        <v>1.485364475753</v>
      </c>
      <c r="F39" s="706">
        <v>56.439742175014999</v>
      </c>
      <c r="G39" s="707">
        <v>32.923182935424997</v>
      </c>
      <c r="H39" s="709">
        <v>22.057120000000001</v>
      </c>
      <c r="I39" s="706">
        <v>101.06648</v>
      </c>
      <c r="J39" s="707">
        <v>68.143297064574</v>
      </c>
      <c r="K39" s="714">
        <v>1.7906970532669999</v>
      </c>
    </row>
    <row r="40" spans="1:11" ht="14.45" customHeight="1" thickBot="1" x14ac:dyDescent="0.25">
      <c r="A40" s="723" t="s">
        <v>366</v>
      </c>
      <c r="B40" s="701">
        <v>20.094055494945</v>
      </c>
      <c r="C40" s="701">
        <v>37.967300000000002</v>
      </c>
      <c r="D40" s="702">
        <v>17.873244505054</v>
      </c>
      <c r="E40" s="703">
        <v>1.8894792049089999</v>
      </c>
      <c r="F40" s="701">
        <v>35.859789751564001</v>
      </c>
      <c r="G40" s="702">
        <v>20.918210688412</v>
      </c>
      <c r="H40" s="704">
        <v>18.11525</v>
      </c>
      <c r="I40" s="701">
        <v>83.515019999998998</v>
      </c>
      <c r="J40" s="702">
        <v>62.596809311587002</v>
      </c>
      <c r="K40" s="705">
        <v>2.3289322268360002</v>
      </c>
    </row>
    <row r="41" spans="1:11" ht="14.45" customHeight="1" thickBot="1" x14ac:dyDescent="0.25">
      <c r="A41" s="723" t="s">
        <v>367</v>
      </c>
      <c r="B41" s="701">
        <v>18.911118619385999</v>
      </c>
      <c r="C41" s="701">
        <v>19.9696</v>
      </c>
      <c r="D41" s="702">
        <v>1.058481380613</v>
      </c>
      <c r="E41" s="703">
        <v>1.055971378632</v>
      </c>
      <c r="F41" s="701">
        <v>20.579952423449999</v>
      </c>
      <c r="G41" s="702">
        <v>12.004972247012001</v>
      </c>
      <c r="H41" s="704">
        <v>3.9418700000000002</v>
      </c>
      <c r="I41" s="701">
        <v>17.551459999999999</v>
      </c>
      <c r="J41" s="702">
        <v>5.5464877529869998</v>
      </c>
      <c r="K41" s="705">
        <v>0.85284259355199998</v>
      </c>
    </row>
    <row r="42" spans="1:11" ht="14.45" customHeight="1" thickBot="1" x14ac:dyDescent="0.25">
      <c r="A42" s="722" t="s">
        <v>368</v>
      </c>
      <c r="B42" s="706">
        <v>1161.3094262351899</v>
      </c>
      <c r="C42" s="706">
        <v>1618.82618999999</v>
      </c>
      <c r="D42" s="707">
        <v>457.51676376479901</v>
      </c>
      <c r="E42" s="713">
        <v>1.393966287906</v>
      </c>
      <c r="F42" s="706">
        <v>1456.2835987978599</v>
      </c>
      <c r="G42" s="707">
        <v>849.49876596542094</v>
      </c>
      <c r="H42" s="709">
        <v>125.86906</v>
      </c>
      <c r="I42" s="706">
        <v>1062.82772</v>
      </c>
      <c r="J42" s="707">
        <v>213.328954034578</v>
      </c>
      <c r="K42" s="714">
        <v>0.72982193913100002</v>
      </c>
    </row>
    <row r="43" spans="1:11" ht="14.45" customHeight="1" thickBot="1" x14ac:dyDescent="0.25">
      <c r="A43" s="723" t="s">
        <v>369</v>
      </c>
      <c r="B43" s="701">
        <v>0</v>
      </c>
      <c r="C43" s="701">
        <v>171.51075999999</v>
      </c>
      <c r="D43" s="702">
        <v>171.51075999999</v>
      </c>
      <c r="E43" s="711" t="s">
        <v>329</v>
      </c>
      <c r="F43" s="701">
        <v>0</v>
      </c>
      <c r="G43" s="702">
        <v>0</v>
      </c>
      <c r="H43" s="704">
        <v>13.128500000000001</v>
      </c>
      <c r="I43" s="701">
        <v>119.54683</v>
      </c>
      <c r="J43" s="702">
        <v>119.54683</v>
      </c>
      <c r="K43" s="712" t="s">
        <v>329</v>
      </c>
    </row>
    <row r="44" spans="1:11" ht="14.45" customHeight="1" thickBot="1" x14ac:dyDescent="0.25">
      <c r="A44" s="723" t="s">
        <v>370</v>
      </c>
      <c r="B44" s="701">
        <v>100</v>
      </c>
      <c r="C44" s="701">
        <v>111.56855</v>
      </c>
      <c r="D44" s="702">
        <v>11.56855</v>
      </c>
      <c r="E44" s="703">
        <v>1.1156855000000001</v>
      </c>
      <c r="F44" s="701">
        <v>106</v>
      </c>
      <c r="G44" s="702">
        <v>61.833333333333002</v>
      </c>
      <c r="H44" s="704">
        <v>13.4527</v>
      </c>
      <c r="I44" s="701">
        <v>69.613379999998998</v>
      </c>
      <c r="J44" s="702">
        <v>7.7800466666660002</v>
      </c>
      <c r="K44" s="705">
        <v>0.65672999999899995</v>
      </c>
    </row>
    <row r="45" spans="1:11" ht="14.45" customHeight="1" thickBot="1" x14ac:dyDescent="0.25">
      <c r="A45" s="723" t="s">
        <v>371</v>
      </c>
      <c r="B45" s="701">
        <v>587.20133844605402</v>
      </c>
      <c r="C45" s="701">
        <v>759.736410000001</v>
      </c>
      <c r="D45" s="702">
        <v>172.535071553948</v>
      </c>
      <c r="E45" s="703">
        <v>1.293826086995</v>
      </c>
      <c r="F45" s="701">
        <v>759.73951061662899</v>
      </c>
      <c r="G45" s="702">
        <v>443.18138119303302</v>
      </c>
      <c r="H45" s="704">
        <v>59.022559999999999</v>
      </c>
      <c r="I45" s="701">
        <v>459.56707</v>
      </c>
      <c r="J45" s="702">
        <v>16.385688806966002</v>
      </c>
      <c r="K45" s="705">
        <v>0.60490084242999997</v>
      </c>
    </row>
    <row r="46" spans="1:11" ht="14.45" customHeight="1" thickBot="1" x14ac:dyDescent="0.25">
      <c r="A46" s="723" t="s">
        <v>372</v>
      </c>
      <c r="B46" s="701">
        <v>125</v>
      </c>
      <c r="C46" s="701">
        <v>141.73474999999999</v>
      </c>
      <c r="D46" s="702">
        <v>16.734749999999998</v>
      </c>
      <c r="E46" s="703">
        <v>1.1338779999999999</v>
      </c>
      <c r="F46" s="701">
        <v>156</v>
      </c>
      <c r="G46" s="702">
        <v>91</v>
      </c>
      <c r="H46" s="704">
        <v>11.859310000000001</v>
      </c>
      <c r="I46" s="701">
        <v>109.35149</v>
      </c>
      <c r="J46" s="702">
        <v>18.351489999999998</v>
      </c>
      <c r="K46" s="705">
        <v>0.70097108974300004</v>
      </c>
    </row>
    <row r="47" spans="1:11" ht="14.45" customHeight="1" thickBot="1" x14ac:dyDescent="0.25">
      <c r="A47" s="723" t="s">
        <v>373</v>
      </c>
      <c r="B47" s="701">
        <v>8.0828124453349997</v>
      </c>
      <c r="C47" s="701">
        <v>23.374289999999998</v>
      </c>
      <c r="D47" s="702">
        <v>15.291477554664</v>
      </c>
      <c r="E47" s="703">
        <v>2.8918510924360001</v>
      </c>
      <c r="F47" s="701">
        <v>21.991725479218999</v>
      </c>
      <c r="G47" s="702">
        <v>12.828506529544001</v>
      </c>
      <c r="H47" s="704">
        <v>1.381</v>
      </c>
      <c r="I47" s="701">
        <v>5.7803000000000004</v>
      </c>
      <c r="J47" s="702">
        <v>-7.0482065295440002</v>
      </c>
      <c r="K47" s="705">
        <v>0.26283976695900002</v>
      </c>
    </row>
    <row r="48" spans="1:11" ht="14.45" customHeight="1" thickBot="1" x14ac:dyDescent="0.25">
      <c r="A48" s="723" t="s">
        <v>374</v>
      </c>
      <c r="B48" s="701">
        <v>0.27718045934699997</v>
      </c>
      <c r="C48" s="701">
        <v>0.31397000000000003</v>
      </c>
      <c r="D48" s="702">
        <v>3.6789540651999998E-2</v>
      </c>
      <c r="E48" s="703">
        <v>1.132727756994</v>
      </c>
      <c r="F48" s="701">
        <v>0</v>
      </c>
      <c r="G48" s="702">
        <v>0</v>
      </c>
      <c r="H48" s="704">
        <v>0</v>
      </c>
      <c r="I48" s="701">
        <v>2.7E-2</v>
      </c>
      <c r="J48" s="702">
        <v>2.7E-2</v>
      </c>
      <c r="K48" s="712" t="s">
        <v>329</v>
      </c>
    </row>
    <row r="49" spans="1:11" ht="14.45" customHeight="1" thickBot="1" x14ac:dyDescent="0.25">
      <c r="A49" s="723" t="s">
        <v>375</v>
      </c>
      <c r="B49" s="701">
        <v>0</v>
      </c>
      <c r="C49" s="701">
        <v>8.9665300000000006</v>
      </c>
      <c r="D49" s="702">
        <v>8.9665300000000006</v>
      </c>
      <c r="E49" s="711" t="s">
        <v>329</v>
      </c>
      <c r="F49" s="701">
        <v>0</v>
      </c>
      <c r="G49" s="702">
        <v>0</v>
      </c>
      <c r="H49" s="704">
        <v>1.1737</v>
      </c>
      <c r="I49" s="701">
        <v>9.0942899999990008</v>
      </c>
      <c r="J49" s="702">
        <v>9.0942899999990008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14.007496514162</v>
      </c>
      <c r="C50" s="701">
        <v>11.964790000000001</v>
      </c>
      <c r="D50" s="702">
        <v>-2.042706514162</v>
      </c>
      <c r="E50" s="703">
        <v>0.85417047849299998</v>
      </c>
      <c r="F50" s="701">
        <v>0</v>
      </c>
      <c r="G50" s="702">
        <v>0</v>
      </c>
      <c r="H50" s="704">
        <v>0.50312000000000001</v>
      </c>
      <c r="I50" s="701">
        <v>6.2150299999999996</v>
      </c>
      <c r="J50" s="702">
        <v>6.2150299999999996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31.239763645754</v>
      </c>
      <c r="C51" s="701">
        <v>39.699950000000001</v>
      </c>
      <c r="D51" s="702">
        <v>8.4601863542449998</v>
      </c>
      <c r="E51" s="703">
        <v>1.270814672293</v>
      </c>
      <c r="F51" s="701">
        <v>36.552362702015998</v>
      </c>
      <c r="G51" s="702">
        <v>21.322211576175999</v>
      </c>
      <c r="H51" s="704">
        <v>1.8210500000000001</v>
      </c>
      <c r="I51" s="701">
        <v>18.07348</v>
      </c>
      <c r="J51" s="702">
        <v>-3.2487315761760001</v>
      </c>
      <c r="K51" s="705">
        <v>0.49445449388099999</v>
      </c>
    </row>
    <row r="52" spans="1:11" ht="14.45" customHeight="1" thickBot="1" x14ac:dyDescent="0.25">
      <c r="A52" s="723" t="s">
        <v>378</v>
      </c>
      <c r="B52" s="701">
        <v>0</v>
      </c>
      <c r="C52" s="701">
        <v>0.107</v>
      </c>
      <c r="D52" s="702">
        <v>0.107</v>
      </c>
      <c r="E52" s="711" t="s">
        <v>343</v>
      </c>
      <c r="F52" s="701">
        <v>0</v>
      </c>
      <c r="G52" s="702">
        <v>0</v>
      </c>
      <c r="H52" s="704">
        <v>0</v>
      </c>
      <c r="I52" s="701">
        <v>13.12717</v>
      </c>
      <c r="J52" s="702">
        <v>13.12717</v>
      </c>
      <c r="K52" s="712" t="s">
        <v>329</v>
      </c>
    </row>
    <row r="53" spans="1:11" ht="14.45" customHeight="1" thickBot="1" x14ac:dyDescent="0.25">
      <c r="A53" s="723" t="s">
        <v>379</v>
      </c>
      <c r="B53" s="701">
        <v>0</v>
      </c>
      <c r="C53" s="701">
        <v>4.7797799999999997</v>
      </c>
      <c r="D53" s="702">
        <v>4.7797799999999997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0</v>
      </c>
      <c r="C54" s="701">
        <v>4.84</v>
      </c>
      <c r="D54" s="702">
        <v>4.84</v>
      </c>
      <c r="E54" s="711" t="s">
        <v>343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0</v>
      </c>
      <c r="C55" s="701">
        <v>4.9029999999999996</v>
      </c>
      <c r="D55" s="702">
        <v>4.9029999999999996</v>
      </c>
      <c r="E55" s="711" t="s">
        <v>329</v>
      </c>
      <c r="F55" s="701">
        <v>0</v>
      </c>
      <c r="G55" s="702">
        <v>0</v>
      </c>
      <c r="H55" s="704">
        <v>0</v>
      </c>
      <c r="I55" s="701">
        <v>1.7488999999999999</v>
      </c>
      <c r="J55" s="702">
        <v>1.7488999999999999</v>
      </c>
      <c r="K55" s="712" t="s">
        <v>329</v>
      </c>
    </row>
    <row r="56" spans="1:11" ht="14.45" customHeight="1" thickBot="1" x14ac:dyDescent="0.25">
      <c r="A56" s="723" t="s">
        <v>382</v>
      </c>
      <c r="B56" s="701">
        <v>295</v>
      </c>
      <c r="C56" s="701">
        <v>335.32641000000098</v>
      </c>
      <c r="D56" s="702">
        <v>40.326410000000003</v>
      </c>
      <c r="E56" s="703">
        <v>1.1366996949149999</v>
      </c>
      <c r="F56" s="701">
        <v>376</v>
      </c>
      <c r="G56" s="702">
        <v>219.333333333333</v>
      </c>
      <c r="H56" s="704">
        <v>23.52712</v>
      </c>
      <c r="I56" s="701">
        <v>249.73898</v>
      </c>
      <c r="J56" s="702">
        <v>30.405646666666001</v>
      </c>
      <c r="K56" s="705">
        <v>0.66419941489300005</v>
      </c>
    </row>
    <row r="57" spans="1:11" ht="14.45" customHeight="1" thickBot="1" x14ac:dyDescent="0.25">
      <c r="A57" s="723" t="s">
        <v>383</v>
      </c>
      <c r="B57" s="701">
        <v>0.50083472454</v>
      </c>
      <c r="C57" s="701">
        <v>0</v>
      </c>
      <c r="D57" s="702">
        <v>-0.50083472454</v>
      </c>
      <c r="E57" s="703">
        <v>0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05">
        <v>7</v>
      </c>
    </row>
    <row r="58" spans="1:11" ht="14.45" customHeight="1" thickBot="1" x14ac:dyDescent="0.25">
      <c r="A58" s="723" t="s">
        <v>384</v>
      </c>
      <c r="B58" s="701">
        <v>0</v>
      </c>
      <c r="C58" s="701">
        <v>0</v>
      </c>
      <c r="D58" s="702">
        <v>0</v>
      </c>
      <c r="E58" s="703">
        <v>1</v>
      </c>
      <c r="F58" s="701">
        <v>0</v>
      </c>
      <c r="G58" s="702">
        <v>0</v>
      </c>
      <c r="H58" s="704">
        <v>0</v>
      </c>
      <c r="I58" s="701">
        <v>0.94379999999999997</v>
      </c>
      <c r="J58" s="702">
        <v>0.94379999999999997</v>
      </c>
      <c r="K58" s="712" t="s">
        <v>343</v>
      </c>
    </row>
    <row r="59" spans="1:11" ht="14.45" customHeight="1" thickBot="1" x14ac:dyDescent="0.25">
      <c r="A59" s="722" t="s">
        <v>385</v>
      </c>
      <c r="B59" s="706">
        <v>969.71469484300997</v>
      </c>
      <c r="C59" s="706">
        <v>759.44197000000099</v>
      </c>
      <c r="D59" s="707">
        <v>-210.272724843009</v>
      </c>
      <c r="E59" s="713">
        <v>0.78316021613200004</v>
      </c>
      <c r="F59" s="706">
        <v>752.30263503748995</v>
      </c>
      <c r="G59" s="707">
        <v>438.84320377186901</v>
      </c>
      <c r="H59" s="709">
        <v>70.044740000000004</v>
      </c>
      <c r="I59" s="706">
        <v>562.74669999999901</v>
      </c>
      <c r="J59" s="707">
        <v>123.90349622813</v>
      </c>
      <c r="K59" s="714">
        <v>0.74803233936799995</v>
      </c>
    </row>
    <row r="60" spans="1:11" ht="14.45" customHeight="1" thickBot="1" x14ac:dyDescent="0.25">
      <c r="A60" s="723" t="s">
        <v>386</v>
      </c>
      <c r="B60" s="701">
        <v>0</v>
      </c>
      <c r="C60" s="701">
        <v>20.152439999999999</v>
      </c>
      <c r="D60" s="702">
        <v>20.152439999999999</v>
      </c>
      <c r="E60" s="711" t="s">
        <v>329</v>
      </c>
      <c r="F60" s="701">
        <v>0</v>
      </c>
      <c r="G60" s="702">
        <v>0</v>
      </c>
      <c r="H60" s="704">
        <v>0</v>
      </c>
      <c r="I60" s="701">
        <v>0.25542999999999999</v>
      </c>
      <c r="J60" s="702">
        <v>0.25542999999999999</v>
      </c>
      <c r="K60" s="712" t="s">
        <v>329</v>
      </c>
    </row>
    <row r="61" spans="1:11" ht="14.45" customHeight="1" thickBot="1" x14ac:dyDescent="0.25">
      <c r="A61" s="723" t="s">
        <v>387</v>
      </c>
      <c r="B61" s="701">
        <v>0.59172528172000005</v>
      </c>
      <c r="C61" s="701">
        <v>0.318</v>
      </c>
      <c r="D61" s="702">
        <v>-0.27372528171999999</v>
      </c>
      <c r="E61" s="703">
        <v>0.537411548608</v>
      </c>
      <c r="F61" s="701">
        <v>0.28125118274499999</v>
      </c>
      <c r="G61" s="702">
        <v>0.16406318993399999</v>
      </c>
      <c r="H61" s="704">
        <v>0</v>
      </c>
      <c r="I61" s="701">
        <v>0</v>
      </c>
      <c r="J61" s="702">
        <v>-0.16406318993399999</v>
      </c>
      <c r="K61" s="705">
        <v>0</v>
      </c>
    </row>
    <row r="62" spans="1:11" ht="14.45" customHeight="1" thickBot="1" x14ac:dyDescent="0.25">
      <c r="A62" s="723" t="s">
        <v>388</v>
      </c>
      <c r="B62" s="701">
        <v>5.6206379895080003</v>
      </c>
      <c r="C62" s="701">
        <v>5.6316800000000002</v>
      </c>
      <c r="D62" s="702">
        <v>1.1042010491000001E-2</v>
      </c>
      <c r="E62" s="703">
        <v>1.001964547532</v>
      </c>
      <c r="F62" s="701">
        <v>1.461169029838</v>
      </c>
      <c r="G62" s="702">
        <v>0.85234860073899998</v>
      </c>
      <c r="H62" s="704">
        <v>0</v>
      </c>
      <c r="I62" s="701">
        <v>0</v>
      </c>
      <c r="J62" s="702">
        <v>-0.85234860073899998</v>
      </c>
      <c r="K62" s="705">
        <v>0</v>
      </c>
    </row>
    <row r="63" spans="1:11" ht="14.45" customHeight="1" thickBot="1" x14ac:dyDescent="0.25">
      <c r="A63" s="723" t="s">
        <v>389</v>
      </c>
      <c r="B63" s="701">
        <v>915.21337720685005</v>
      </c>
      <c r="C63" s="701">
        <v>700.03483000000097</v>
      </c>
      <c r="D63" s="702">
        <v>-215.178547206849</v>
      </c>
      <c r="E63" s="703">
        <v>0.76488701698799999</v>
      </c>
      <c r="F63" s="701">
        <v>713.07262056093498</v>
      </c>
      <c r="G63" s="702">
        <v>415.95902866054598</v>
      </c>
      <c r="H63" s="704">
        <v>70.019069999999999</v>
      </c>
      <c r="I63" s="701">
        <v>557.55337999999904</v>
      </c>
      <c r="J63" s="702">
        <v>141.59435133945399</v>
      </c>
      <c r="K63" s="705">
        <v>0.78190266169699996</v>
      </c>
    </row>
    <row r="64" spans="1:11" ht="14.45" customHeight="1" thickBot="1" x14ac:dyDescent="0.25">
      <c r="A64" s="723" t="s">
        <v>390</v>
      </c>
      <c r="B64" s="701">
        <v>0</v>
      </c>
      <c r="C64" s="701">
        <v>8.1913</v>
      </c>
      <c r="D64" s="702">
        <v>8.1913</v>
      </c>
      <c r="E64" s="711" t="s">
        <v>329</v>
      </c>
      <c r="F64" s="701">
        <v>6.2558448614969997</v>
      </c>
      <c r="G64" s="702">
        <v>3.6492428358729998</v>
      </c>
      <c r="H64" s="704">
        <v>0</v>
      </c>
      <c r="I64" s="701">
        <v>0</v>
      </c>
      <c r="J64" s="702">
        <v>-3.6492428358729998</v>
      </c>
      <c r="K64" s="705">
        <v>0</v>
      </c>
    </row>
    <row r="65" spans="1:11" ht="14.45" customHeight="1" thickBot="1" x14ac:dyDescent="0.25">
      <c r="A65" s="723" t="s">
        <v>391</v>
      </c>
      <c r="B65" s="701">
        <v>48.288954364929999</v>
      </c>
      <c r="C65" s="701">
        <v>25.113720000000001</v>
      </c>
      <c r="D65" s="702">
        <v>-23.175234364929999</v>
      </c>
      <c r="E65" s="703">
        <v>0.52007172924400003</v>
      </c>
      <c r="F65" s="701">
        <v>27.822354999516001</v>
      </c>
      <c r="G65" s="702">
        <v>16.229707083051</v>
      </c>
      <c r="H65" s="704">
        <v>2.5669999999999998E-2</v>
      </c>
      <c r="I65" s="701">
        <v>4.9378899999990002</v>
      </c>
      <c r="J65" s="702">
        <v>-11.291817083051001</v>
      </c>
      <c r="K65" s="705">
        <v>0.17747922489199999</v>
      </c>
    </row>
    <row r="66" spans="1:11" ht="14.45" customHeight="1" thickBot="1" x14ac:dyDescent="0.25">
      <c r="A66" s="723" t="s">
        <v>392</v>
      </c>
      <c r="B66" s="701">
        <v>0</v>
      </c>
      <c r="C66" s="701">
        <v>0</v>
      </c>
      <c r="D66" s="702">
        <v>0</v>
      </c>
      <c r="E66" s="703">
        <v>1</v>
      </c>
      <c r="F66" s="701">
        <v>3.4093944029559999</v>
      </c>
      <c r="G66" s="702">
        <v>1.988813401724</v>
      </c>
      <c r="H66" s="704">
        <v>0</v>
      </c>
      <c r="I66" s="701">
        <v>0</v>
      </c>
      <c r="J66" s="702">
        <v>-1.988813401724</v>
      </c>
      <c r="K66" s="705">
        <v>0</v>
      </c>
    </row>
    <row r="67" spans="1:11" ht="14.45" customHeight="1" thickBot="1" x14ac:dyDescent="0.25">
      <c r="A67" s="722" t="s">
        <v>393</v>
      </c>
      <c r="B67" s="706">
        <v>297.87455624936001</v>
      </c>
      <c r="C67" s="706">
        <v>529.37012000000095</v>
      </c>
      <c r="D67" s="707">
        <v>231.495563750641</v>
      </c>
      <c r="E67" s="713">
        <v>1.7771578971540001</v>
      </c>
      <c r="F67" s="706">
        <v>767.14720703199305</v>
      </c>
      <c r="G67" s="707">
        <v>447.50253743532897</v>
      </c>
      <c r="H67" s="709">
        <v>44.981200000000001</v>
      </c>
      <c r="I67" s="706">
        <v>401.31477000000001</v>
      </c>
      <c r="J67" s="707">
        <v>-46.187767435329</v>
      </c>
      <c r="K67" s="714">
        <v>0.52312615664999995</v>
      </c>
    </row>
    <row r="68" spans="1:11" ht="14.45" customHeight="1" thickBot="1" x14ac:dyDescent="0.25">
      <c r="A68" s="723" t="s">
        <v>394</v>
      </c>
      <c r="B68" s="701">
        <v>0</v>
      </c>
      <c r="C68" s="701">
        <v>53.31438</v>
      </c>
      <c r="D68" s="702">
        <v>53.31438</v>
      </c>
      <c r="E68" s="711" t="s">
        <v>329</v>
      </c>
      <c r="F68" s="701">
        <v>0</v>
      </c>
      <c r="G68" s="702">
        <v>0</v>
      </c>
      <c r="H68" s="704">
        <v>0</v>
      </c>
      <c r="I68" s="701">
        <v>20.824719999999999</v>
      </c>
      <c r="J68" s="702">
        <v>20.824719999999999</v>
      </c>
      <c r="K68" s="712" t="s">
        <v>329</v>
      </c>
    </row>
    <row r="69" spans="1:11" ht="14.45" customHeight="1" thickBot="1" x14ac:dyDescent="0.25">
      <c r="A69" s="723" t="s">
        <v>395</v>
      </c>
      <c r="B69" s="701">
        <v>52.874556249359998</v>
      </c>
      <c r="C69" s="701">
        <v>177.21672000000001</v>
      </c>
      <c r="D69" s="702">
        <v>124.34216375064</v>
      </c>
      <c r="E69" s="703">
        <v>3.3516445824000001</v>
      </c>
      <c r="F69" s="701">
        <v>0</v>
      </c>
      <c r="G69" s="702">
        <v>0</v>
      </c>
      <c r="H69" s="704">
        <v>0.98131999999999997</v>
      </c>
      <c r="I69" s="701">
        <v>43.575139999999998</v>
      </c>
      <c r="J69" s="702">
        <v>43.575139999999998</v>
      </c>
      <c r="K69" s="712" t="s">
        <v>329</v>
      </c>
    </row>
    <row r="70" spans="1:11" ht="14.45" customHeight="1" thickBot="1" x14ac:dyDescent="0.25">
      <c r="A70" s="723" t="s">
        <v>396</v>
      </c>
      <c r="B70" s="701">
        <v>0</v>
      </c>
      <c r="C70" s="701">
        <v>0</v>
      </c>
      <c r="D70" s="702">
        <v>0</v>
      </c>
      <c r="E70" s="703">
        <v>1</v>
      </c>
      <c r="F70" s="701">
        <v>0</v>
      </c>
      <c r="G70" s="702">
        <v>0</v>
      </c>
      <c r="H70" s="704">
        <v>0.37197999999999998</v>
      </c>
      <c r="I70" s="701">
        <v>1.48698</v>
      </c>
      <c r="J70" s="702">
        <v>1.48698</v>
      </c>
      <c r="K70" s="712" t="s">
        <v>343</v>
      </c>
    </row>
    <row r="71" spans="1:11" ht="14.45" customHeight="1" thickBot="1" x14ac:dyDescent="0.25">
      <c r="A71" s="723" t="s">
        <v>397</v>
      </c>
      <c r="B71" s="701">
        <v>0</v>
      </c>
      <c r="C71" s="701">
        <v>47.141750000000002</v>
      </c>
      <c r="D71" s="702">
        <v>47.141750000000002</v>
      </c>
      <c r="E71" s="711" t="s">
        <v>329</v>
      </c>
      <c r="F71" s="701">
        <v>0</v>
      </c>
      <c r="G71" s="702">
        <v>0</v>
      </c>
      <c r="H71" s="704">
        <v>0.33639999999999998</v>
      </c>
      <c r="I71" s="701">
        <v>21.655629999999999</v>
      </c>
      <c r="J71" s="702">
        <v>21.655629999999999</v>
      </c>
      <c r="K71" s="712" t="s">
        <v>329</v>
      </c>
    </row>
    <row r="72" spans="1:11" ht="14.45" customHeight="1" thickBot="1" x14ac:dyDescent="0.25">
      <c r="A72" s="723" t="s">
        <v>398</v>
      </c>
      <c r="B72" s="701">
        <v>30</v>
      </c>
      <c r="C72" s="701">
        <v>19.21838</v>
      </c>
      <c r="D72" s="702">
        <v>-10.78162</v>
      </c>
      <c r="E72" s="703">
        <v>0.64061266666600003</v>
      </c>
      <c r="F72" s="701">
        <v>52</v>
      </c>
      <c r="G72" s="702">
        <v>30.333333333333002</v>
      </c>
      <c r="H72" s="704">
        <v>2.3765299999999998</v>
      </c>
      <c r="I72" s="701">
        <v>20.072389999999999</v>
      </c>
      <c r="J72" s="702">
        <v>-10.260943333333</v>
      </c>
      <c r="K72" s="705">
        <v>0.3860075</v>
      </c>
    </row>
    <row r="73" spans="1:11" ht="14.45" customHeight="1" thickBot="1" x14ac:dyDescent="0.25">
      <c r="A73" s="723" t="s">
        <v>399</v>
      </c>
      <c r="B73" s="701">
        <v>65</v>
      </c>
      <c r="C73" s="701">
        <v>70.98169</v>
      </c>
      <c r="D73" s="702">
        <v>5.9816900000000004</v>
      </c>
      <c r="E73" s="703">
        <v>1.0920259999999999</v>
      </c>
      <c r="F73" s="701">
        <v>130.19999999999999</v>
      </c>
      <c r="G73" s="702">
        <v>75.95</v>
      </c>
      <c r="H73" s="704">
        <v>7.5621799999999997</v>
      </c>
      <c r="I73" s="701">
        <v>47.615430000000003</v>
      </c>
      <c r="J73" s="702">
        <v>-28.334569999999999</v>
      </c>
      <c r="K73" s="705">
        <v>0.36570990783399998</v>
      </c>
    </row>
    <row r="74" spans="1:11" ht="14.45" customHeight="1" thickBot="1" x14ac:dyDescent="0.25">
      <c r="A74" s="723" t="s">
        <v>400</v>
      </c>
      <c r="B74" s="701">
        <v>150</v>
      </c>
      <c r="C74" s="701">
        <v>161.49719999999999</v>
      </c>
      <c r="D74" s="702">
        <v>11.497199999999999</v>
      </c>
      <c r="E74" s="703">
        <v>1.076648</v>
      </c>
      <c r="F74" s="701">
        <v>584.947207031993</v>
      </c>
      <c r="G74" s="702">
        <v>341.21920410199601</v>
      </c>
      <c r="H74" s="704">
        <v>33.352789999999999</v>
      </c>
      <c r="I74" s="701">
        <v>246.08448000000001</v>
      </c>
      <c r="J74" s="702">
        <v>-95.134724101995999</v>
      </c>
      <c r="K74" s="705">
        <v>0.42069519615000001</v>
      </c>
    </row>
    <row r="75" spans="1:11" ht="14.45" customHeight="1" thickBot="1" x14ac:dyDescent="0.25">
      <c r="A75" s="722" t="s">
        <v>401</v>
      </c>
      <c r="B75" s="706">
        <v>0</v>
      </c>
      <c r="C75" s="706">
        <v>0</v>
      </c>
      <c r="D75" s="707">
        <v>0</v>
      </c>
      <c r="E75" s="708" t="s">
        <v>329</v>
      </c>
      <c r="F75" s="706">
        <v>0</v>
      </c>
      <c r="G75" s="707">
        <v>0</v>
      </c>
      <c r="H75" s="709">
        <v>0</v>
      </c>
      <c r="I75" s="706">
        <v>0.52800000000000002</v>
      </c>
      <c r="J75" s="707">
        <v>0.52800000000000002</v>
      </c>
      <c r="K75" s="710" t="s">
        <v>343</v>
      </c>
    </row>
    <row r="76" spans="1:11" ht="14.45" customHeight="1" thickBot="1" x14ac:dyDescent="0.25">
      <c r="A76" s="723" t="s">
        <v>402</v>
      </c>
      <c r="B76" s="701">
        <v>0</v>
      </c>
      <c r="C76" s="701">
        <v>0</v>
      </c>
      <c r="D76" s="702">
        <v>0</v>
      </c>
      <c r="E76" s="711" t="s">
        <v>329</v>
      </c>
      <c r="F76" s="701">
        <v>0</v>
      </c>
      <c r="G76" s="702">
        <v>0</v>
      </c>
      <c r="H76" s="704">
        <v>0</v>
      </c>
      <c r="I76" s="701">
        <v>0.52800000000000002</v>
      </c>
      <c r="J76" s="702">
        <v>0.52800000000000002</v>
      </c>
      <c r="K76" s="712" t="s">
        <v>343</v>
      </c>
    </row>
    <row r="77" spans="1:11" ht="14.45" customHeight="1" thickBot="1" x14ac:dyDescent="0.25">
      <c r="A77" s="721" t="s">
        <v>42</v>
      </c>
      <c r="B77" s="701">
        <v>1282.81216782608</v>
      </c>
      <c r="C77" s="701">
        <v>1259.952</v>
      </c>
      <c r="D77" s="702">
        <v>-22.860167826082002</v>
      </c>
      <c r="E77" s="703">
        <v>0.98217964531400004</v>
      </c>
      <c r="F77" s="701">
        <v>1446.05231545277</v>
      </c>
      <c r="G77" s="702">
        <v>843.530517347451</v>
      </c>
      <c r="H77" s="704">
        <v>85.784999999999997</v>
      </c>
      <c r="I77" s="701">
        <v>856.88599999999997</v>
      </c>
      <c r="J77" s="702">
        <v>13.355482652548</v>
      </c>
      <c r="K77" s="705">
        <v>0.59256915593100001</v>
      </c>
    </row>
    <row r="78" spans="1:11" ht="14.45" customHeight="1" thickBot="1" x14ac:dyDescent="0.25">
      <c r="A78" s="722" t="s">
        <v>403</v>
      </c>
      <c r="B78" s="706">
        <v>1282.81216782608</v>
      </c>
      <c r="C78" s="706">
        <v>1259.952</v>
      </c>
      <c r="D78" s="707">
        <v>-22.860167826082002</v>
      </c>
      <c r="E78" s="713">
        <v>0.98217964531400004</v>
      </c>
      <c r="F78" s="706">
        <v>1446.05231545277</v>
      </c>
      <c r="G78" s="707">
        <v>843.530517347451</v>
      </c>
      <c r="H78" s="709">
        <v>85.784999999999997</v>
      </c>
      <c r="I78" s="706">
        <v>856.88599999999997</v>
      </c>
      <c r="J78" s="707">
        <v>13.355482652548</v>
      </c>
      <c r="K78" s="714">
        <v>0.59256915593100001</v>
      </c>
    </row>
    <row r="79" spans="1:11" ht="14.45" customHeight="1" thickBot="1" x14ac:dyDescent="0.25">
      <c r="A79" s="723" t="s">
        <v>404</v>
      </c>
      <c r="B79" s="701">
        <v>363.53158756655102</v>
      </c>
      <c r="C79" s="701">
        <v>378.79000000000099</v>
      </c>
      <c r="D79" s="702">
        <v>15.258412433448999</v>
      </c>
      <c r="E79" s="703">
        <v>1.04197272797</v>
      </c>
      <c r="F79" s="701">
        <v>495.95461186190101</v>
      </c>
      <c r="G79" s="702">
        <v>289.306856919442</v>
      </c>
      <c r="H79" s="704">
        <v>45.518000000000001</v>
      </c>
      <c r="I79" s="701">
        <v>306.27</v>
      </c>
      <c r="J79" s="702">
        <v>16.963143080557</v>
      </c>
      <c r="K79" s="705">
        <v>0.617536348437</v>
      </c>
    </row>
    <row r="80" spans="1:11" ht="14.45" customHeight="1" thickBot="1" x14ac:dyDescent="0.25">
      <c r="A80" s="723" t="s">
        <v>405</v>
      </c>
      <c r="B80" s="701">
        <v>131.59547845134099</v>
      </c>
      <c r="C80" s="701">
        <v>139.34200000000001</v>
      </c>
      <c r="D80" s="702">
        <v>7.7465215486589996</v>
      </c>
      <c r="E80" s="703">
        <v>1.0588661680460001</v>
      </c>
      <c r="F80" s="701">
        <v>137.46769035378199</v>
      </c>
      <c r="G80" s="702">
        <v>80.189486039705997</v>
      </c>
      <c r="H80" s="704">
        <v>11.241</v>
      </c>
      <c r="I80" s="701">
        <v>79.802999999999003</v>
      </c>
      <c r="J80" s="702">
        <v>-0.38648603970599998</v>
      </c>
      <c r="K80" s="705">
        <v>0.58052186513500004</v>
      </c>
    </row>
    <row r="81" spans="1:11" ht="14.45" customHeight="1" thickBot="1" x14ac:dyDescent="0.25">
      <c r="A81" s="723" t="s">
        <v>406</v>
      </c>
      <c r="B81" s="701">
        <v>787.68510180819305</v>
      </c>
      <c r="C81" s="701">
        <v>741.82000000000096</v>
      </c>
      <c r="D81" s="702">
        <v>-45.865101808191</v>
      </c>
      <c r="E81" s="703">
        <v>0.94177228729700002</v>
      </c>
      <c r="F81" s="701">
        <v>812.63001323709</v>
      </c>
      <c r="G81" s="702">
        <v>474.03417438830297</v>
      </c>
      <c r="H81" s="704">
        <v>29.026</v>
      </c>
      <c r="I81" s="701">
        <v>470.81299999999999</v>
      </c>
      <c r="J81" s="702">
        <v>-3.2211743883019999</v>
      </c>
      <c r="K81" s="705">
        <v>0.57936944529500001</v>
      </c>
    </row>
    <row r="82" spans="1:11" ht="14.45" customHeight="1" thickBot="1" x14ac:dyDescent="0.25">
      <c r="A82" s="724" t="s">
        <v>407</v>
      </c>
      <c r="B82" s="706">
        <v>4011.1083817538101</v>
      </c>
      <c r="C82" s="706">
        <v>4736.9634800000103</v>
      </c>
      <c r="D82" s="707">
        <v>725.85509824620203</v>
      </c>
      <c r="E82" s="713">
        <v>1.1809612279599999</v>
      </c>
      <c r="F82" s="706">
        <v>4235.2238557605797</v>
      </c>
      <c r="G82" s="707">
        <v>2470.5472491936698</v>
      </c>
      <c r="H82" s="709">
        <v>688.33131000000003</v>
      </c>
      <c r="I82" s="706">
        <v>3212.6192900000001</v>
      </c>
      <c r="J82" s="707">
        <v>742.07204080632596</v>
      </c>
      <c r="K82" s="714">
        <v>0.75854769415000001</v>
      </c>
    </row>
    <row r="83" spans="1:11" ht="14.45" customHeight="1" thickBot="1" x14ac:dyDescent="0.25">
      <c r="A83" s="721" t="s">
        <v>45</v>
      </c>
      <c r="B83" s="701">
        <v>1081.7581927223</v>
      </c>
      <c r="C83" s="701">
        <v>1254.3409300000001</v>
      </c>
      <c r="D83" s="702">
        <v>172.582737277701</v>
      </c>
      <c r="E83" s="703">
        <v>1.159539108128</v>
      </c>
      <c r="F83" s="701">
        <v>1036.4659100505</v>
      </c>
      <c r="G83" s="702">
        <v>604.60511419612703</v>
      </c>
      <c r="H83" s="704">
        <v>132.57640000000001</v>
      </c>
      <c r="I83" s="701">
        <v>552.16236999999899</v>
      </c>
      <c r="J83" s="702">
        <v>-52.442744196127002</v>
      </c>
      <c r="K83" s="705">
        <v>0.53273567866100002</v>
      </c>
    </row>
    <row r="84" spans="1:11" ht="14.45" customHeight="1" thickBot="1" x14ac:dyDescent="0.25">
      <c r="A84" s="725" t="s">
        <v>408</v>
      </c>
      <c r="B84" s="701">
        <v>1081.7581927223</v>
      </c>
      <c r="C84" s="701">
        <v>1254.3409300000001</v>
      </c>
      <c r="D84" s="702">
        <v>172.582737277701</v>
      </c>
      <c r="E84" s="703">
        <v>1.159539108128</v>
      </c>
      <c r="F84" s="701">
        <v>1036.4659100505</v>
      </c>
      <c r="G84" s="702">
        <v>604.60511419612703</v>
      </c>
      <c r="H84" s="704">
        <v>132.57640000000001</v>
      </c>
      <c r="I84" s="701">
        <v>552.16236999999899</v>
      </c>
      <c r="J84" s="702">
        <v>-52.442744196127002</v>
      </c>
      <c r="K84" s="705">
        <v>0.53273567866100002</v>
      </c>
    </row>
    <row r="85" spans="1:11" ht="14.45" customHeight="1" thickBot="1" x14ac:dyDescent="0.25">
      <c r="A85" s="723" t="s">
        <v>409</v>
      </c>
      <c r="B85" s="701">
        <v>929.26589706671905</v>
      </c>
      <c r="C85" s="701">
        <v>1046.8722700000001</v>
      </c>
      <c r="D85" s="702">
        <v>117.606372933283</v>
      </c>
      <c r="E85" s="703">
        <v>1.1265583653760001</v>
      </c>
      <c r="F85" s="701">
        <v>768.46075421085402</v>
      </c>
      <c r="G85" s="702">
        <v>448.26877328966498</v>
      </c>
      <c r="H85" s="704">
        <v>98.976799999999997</v>
      </c>
      <c r="I85" s="701">
        <v>377.20524999999998</v>
      </c>
      <c r="J85" s="702">
        <v>-71.063523289665</v>
      </c>
      <c r="K85" s="705">
        <v>0.49085818362599998</v>
      </c>
    </row>
    <row r="86" spans="1:11" ht="14.45" customHeight="1" thickBot="1" x14ac:dyDescent="0.25">
      <c r="A86" s="723" t="s">
        <v>410</v>
      </c>
      <c r="B86" s="701">
        <v>44.368405255893997</v>
      </c>
      <c r="C86" s="701">
        <v>8.3789099999999994</v>
      </c>
      <c r="D86" s="702">
        <v>-35.989495255893999</v>
      </c>
      <c r="E86" s="703">
        <v>0.18884857257400001</v>
      </c>
      <c r="F86" s="701">
        <v>0.52648987227400001</v>
      </c>
      <c r="G86" s="702">
        <v>0.30711909216</v>
      </c>
      <c r="H86" s="704">
        <v>0.496</v>
      </c>
      <c r="I86" s="701">
        <v>38.779600000000002</v>
      </c>
      <c r="J86" s="702">
        <v>38.472480907839</v>
      </c>
      <c r="K86" s="705">
        <v>73.656877448488004</v>
      </c>
    </row>
    <row r="87" spans="1:11" ht="14.45" customHeight="1" thickBot="1" x14ac:dyDescent="0.25">
      <c r="A87" s="723" t="s">
        <v>411</v>
      </c>
      <c r="B87" s="701">
        <v>85.152263537728004</v>
      </c>
      <c r="C87" s="701">
        <v>155.53048999999999</v>
      </c>
      <c r="D87" s="702">
        <v>70.378226462271002</v>
      </c>
      <c r="E87" s="703">
        <v>1.826498598373</v>
      </c>
      <c r="F87" s="701">
        <v>220.46794949230301</v>
      </c>
      <c r="G87" s="702">
        <v>128.60630387051</v>
      </c>
      <c r="H87" s="704">
        <v>31.95871</v>
      </c>
      <c r="I87" s="701">
        <v>109.92014</v>
      </c>
      <c r="J87" s="702">
        <v>-18.686163870510001</v>
      </c>
      <c r="K87" s="705">
        <v>0.49857650625900002</v>
      </c>
    </row>
    <row r="88" spans="1:11" ht="14.45" customHeight="1" thickBot="1" x14ac:dyDescent="0.25">
      <c r="A88" s="723" t="s">
        <v>412</v>
      </c>
      <c r="B88" s="701">
        <v>22.971626861958001</v>
      </c>
      <c r="C88" s="701">
        <v>30.474309999999999</v>
      </c>
      <c r="D88" s="702">
        <v>7.5026831380410002</v>
      </c>
      <c r="E88" s="703">
        <v>1.326606521302</v>
      </c>
      <c r="F88" s="701">
        <v>21.703402718437999</v>
      </c>
      <c r="G88" s="702">
        <v>12.660318252422</v>
      </c>
      <c r="H88" s="704">
        <v>1.14489</v>
      </c>
      <c r="I88" s="701">
        <v>26.257380000000001</v>
      </c>
      <c r="J88" s="702">
        <v>13.597061747576999</v>
      </c>
      <c r="K88" s="705">
        <v>1.209827801688</v>
      </c>
    </row>
    <row r="89" spans="1:11" ht="14.45" customHeight="1" thickBot="1" x14ac:dyDescent="0.25">
      <c r="A89" s="723" t="s">
        <v>413</v>
      </c>
      <c r="B89" s="701">
        <v>0</v>
      </c>
      <c r="C89" s="701">
        <v>13.084949999999999</v>
      </c>
      <c r="D89" s="702">
        <v>13.084949999999999</v>
      </c>
      <c r="E89" s="711" t="s">
        <v>343</v>
      </c>
      <c r="F89" s="701">
        <v>6.9153086810569997</v>
      </c>
      <c r="G89" s="702">
        <v>4.0339300639499998</v>
      </c>
      <c r="H89" s="704">
        <v>0</v>
      </c>
      <c r="I89" s="701">
        <v>0</v>
      </c>
      <c r="J89" s="702">
        <v>-4.0339300639499998</v>
      </c>
      <c r="K89" s="705">
        <v>0</v>
      </c>
    </row>
    <row r="90" spans="1:11" ht="14.45" customHeight="1" thickBot="1" x14ac:dyDescent="0.2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8.0249613022199995</v>
      </c>
      <c r="G90" s="702">
        <v>4.681227426295</v>
      </c>
      <c r="H90" s="704">
        <v>0</v>
      </c>
      <c r="I90" s="701">
        <v>0</v>
      </c>
      <c r="J90" s="702">
        <v>-4.681227426295</v>
      </c>
      <c r="K90" s="705">
        <v>0</v>
      </c>
    </row>
    <row r="91" spans="1:11" ht="14.45" customHeight="1" thickBot="1" x14ac:dyDescent="0.2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7.8281759104919999</v>
      </c>
      <c r="G91" s="702">
        <v>4.5664359477870002</v>
      </c>
      <c r="H91" s="704">
        <v>0</v>
      </c>
      <c r="I91" s="701">
        <v>0</v>
      </c>
      <c r="J91" s="702">
        <v>-4.5664359477870002</v>
      </c>
      <c r="K91" s="705">
        <v>0</v>
      </c>
    </row>
    <row r="92" spans="1:11" ht="14.45" customHeight="1" thickBot="1" x14ac:dyDescent="0.2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2.5388678628619998</v>
      </c>
      <c r="G92" s="702">
        <v>1.481006253336</v>
      </c>
      <c r="H92" s="704">
        <v>0</v>
      </c>
      <c r="I92" s="701">
        <v>0</v>
      </c>
      <c r="J92" s="702">
        <v>-1.481006253336</v>
      </c>
      <c r="K92" s="705">
        <v>0</v>
      </c>
    </row>
    <row r="93" spans="1:11" ht="14.45" customHeight="1" thickBot="1" x14ac:dyDescent="0.25">
      <c r="A93" s="726" t="s">
        <v>46</v>
      </c>
      <c r="B93" s="706">
        <v>0</v>
      </c>
      <c r="C93" s="706">
        <v>194.45699999999999</v>
      </c>
      <c r="D93" s="707">
        <v>194.45699999999999</v>
      </c>
      <c r="E93" s="708" t="s">
        <v>329</v>
      </c>
      <c r="F93" s="706">
        <v>0</v>
      </c>
      <c r="G93" s="707">
        <v>0</v>
      </c>
      <c r="H93" s="709">
        <v>1.2689999999999999</v>
      </c>
      <c r="I93" s="706">
        <v>118.95399999999999</v>
      </c>
      <c r="J93" s="707">
        <v>118.95399999999999</v>
      </c>
      <c r="K93" s="710" t="s">
        <v>329</v>
      </c>
    </row>
    <row r="94" spans="1:11" ht="14.45" customHeight="1" thickBot="1" x14ac:dyDescent="0.25">
      <c r="A94" s="722" t="s">
        <v>417</v>
      </c>
      <c r="B94" s="706">
        <v>0</v>
      </c>
      <c r="C94" s="706">
        <v>193.535</v>
      </c>
      <c r="D94" s="707">
        <v>193.535</v>
      </c>
      <c r="E94" s="708" t="s">
        <v>329</v>
      </c>
      <c r="F94" s="706">
        <v>0</v>
      </c>
      <c r="G94" s="707">
        <v>0</v>
      </c>
      <c r="H94" s="709">
        <v>1.2689999999999999</v>
      </c>
      <c r="I94" s="706">
        <v>118.95399999999999</v>
      </c>
      <c r="J94" s="707">
        <v>118.95399999999999</v>
      </c>
      <c r="K94" s="710" t="s">
        <v>329</v>
      </c>
    </row>
    <row r="95" spans="1:11" ht="14.45" customHeight="1" thickBot="1" x14ac:dyDescent="0.25">
      <c r="A95" s="723" t="s">
        <v>418</v>
      </c>
      <c r="B95" s="701">
        <v>0</v>
      </c>
      <c r="C95" s="701">
        <v>142.60300000000001</v>
      </c>
      <c r="D95" s="702">
        <v>142.60300000000001</v>
      </c>
      <c r="E95" s="711" t="s">
        <v>329</v>
      </c>
      <c r="F95" s="701">
        <v>0</v>
      </c>
      <c r="G95" s="702">
        <v>0</v>
      </c>
      <c r="H95" s="704">
        <v>1.2689999999999999</v>
      </c>
      <c r="I95" s="701">
        <v>104.982</v>
      </c>
      <c r="J95" s="702">
        <v>104.982</v>
      </c>
      <c r="K95" s="712" t="s">
        <v>329</v>
      </c>
    </row>
    <row r="96" spans="1:11" ht="14.45" customHeight="1" thickBot="1" x14ac:dyDescent="0.25">
      <c r="A96" s="723" t="s">
        <v>419</v>
      </c>
      <c r="B96" s="701">
        <v>0</v>
      </c>
      <c r="C96" s="701">
        <v>50.932000000000002</v>
      </c>
      <c r="D96" s="702">
        <v>50.932000000000002</v>
      </c>
      <c r="E96" s="711" t="s">
        <v>329</v>
      </c>
      <c r="F96" s="701">
        <v>0</v>
      </c>
      <c r="G96" s="702">
        <v>0</v>
      </c>
      <c r="H96" s="704">
        <v>0</v>
      </c>
      <c r="I96" s="701">
        <v>13.972</v>
      </c>
      <c r="J96" s="702">
        <v>13.972</v>
      </c>
      <c r="K96" s="712" t="s">
        <v>329</v>
      </c>
    </row>
    <row r="97" spans="1:11" ht="14.45" customHeight="1" thickBot="1" x14ac:dyDescent="0.25">
      <c r="A97" s="722" t="s">
        <v>420</v>
      </c>
      <c r="B97" s="706">
        <v>0</v>
      </c>
      <c r="C97" s="706">
        <v>0.92200000000000004</v>
      </c>
      <c r="D97" s="707">
        <v>0.92200000000000004</v>
      </c>
      <c r="E97" s="708" t="s">
        <v>329</v>
      </c>
      <c r="F97" s="706">
        <v>0</v>
      </c>
      <c r="G97" s="707">
        <v>0</v>
      </c>
      <c r="H97" s="709">
        <v>0</v>
      </c>
      <c r="I97" s="706">
        <v>0</v>
      </c>
      <c r="J97" s="707">
        <v>0</v>
      </c>
      <c r="K97" s="710" t="s">
        <v>329</v>
      </c>
    </row>
    <row r="98" spans="1:11" ht="14.45" customHeight="1" thickBot="1" x14ac:dyDescent="0.25">
      <c r="A98" s="723" t="s">
        <v>421</v>
      </c>
      <c r="B98" s="701">
        <v>0</v>
      </c>
      <c r="C98" s="701">
        <v>0.92200000000000004</v>
      </c>
      <c r="D98" s="702">
        <v>0.92200000000000004</v>
      </c>
      <c r="E98" s="711" t="s">
        <v>329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12" t="s">
        <v>329</v>
      </c>
    </row>
    <row r="99" spans="1:11" ht="14.45" customHeight="1" thickBot="1" x14ac:dyDescent="0.25">
      <c r="A99" s="721" t="s">
        <v>47</v>
      </c>
      <c r="B99" s="701">
        <v>2929.3501890315101</v>
      </c>
      <c r="C99" s="701">
        <v>3288.1655500000102</v>
      </c>
      <c r="D99" s="702">
        <v>358.81536096849902</v>
      </c>
      <c r="E99" s="703">
        <v>1.1224897461250001</v>
      </c>
      <c r="F99" s="701">
        <v>3198.7579457100801</v>
      </c>
      <c r="G99" s="702">
        <v>1865.9421349975401</v>
      </c>
      <c r="H99" s="704">
        <v>554.48590999999999</v>
      </c>
      <c r="I99" s="701">
        <v>2541.5029199999999</v>
      </c>
      <c r="J99" s="702">
        <v>675.56078500245303</v>
      </c>
      <c r="K99" s="705">
        <v>0.79452805217900002</v>
      </c>
    </row>
    <row r="100" spans="1:11" ht="14.45" customHeight="1" thickBot="1" x14ac:dyDescent="0.25">
      <c r="A100" s="722" t="s">
        <v>422</v>
      </c>
      <c r="B100" s="706">
        <v>0</v>
      </c>
      <c r="C100" s="706">
        <v>0</v>
      </c>
      <c r="D100" s="707">
        <v>0</v>
      </c>
      <c r="E100" s="713">
        <v>1</v>
      </c>
      <c r="F100" s="706">
        <v>0</v>
      </c>
      <c r="G100" s="707">
        <v>0</v>
      </c>
      <c r="H100" s="709">
        <v>0</v>
      </c>
      <c r="I100" s="706">
        <v>1.603319999999</v>
      </c>
      <c r="J100" s="707">
        <v>1.603319999999</v>
      </c>
      <c r="K100" s="710" t="s">
        <v>343</v>
      </c>
    </row>
    <row r="101" spans="1:11" ht="14.45" customHeight="1" thickBot="1" x14ac:dyDescent="0.25">
      <c r="A101" s="723" t="s">
        <v>423</v>
      </c>
      <c r="B101" s="701">
        <v>0</v>
      </c>
      <c r="C101" s="701">
        <v>0</v>
      </c>
      <c r="D101" s="702">
        <v>0</v>
      </c>
      <c r="E101" s="703">
        <v>1</v>
      </c>
      <c r="F101" s="701">
        <v>0</v>
      </c>
      <c r="G101" s="702">
        <v>0</v>
      </c>
      <c r="H101" s="704">
        <v>0</v>
      </c>
      <c r="I101" s="701">
        <v>1.603319999999</v>
      </c>
      <c r="J101" s="702">
        <v>1.603319999999</v>
      </c>
      <c r="K101" s="712" t="s">
        <v>343</v>
      </c>
    </row>
    <row r="102" spans="1:11" ht="14.45" customHeight="1" thickBot="1" x14ac:dyDescent="0.25">
      <c r="A102" s="722" t="s">
        <v>424</v>
      </c>
      <c r="B102" s="706">
        <v>19.760513939980999</v>
      </c>
      <c r="C102" s="706">
        <v>23.760829999999999</v>
      </c>
      <c r="D102" s="707">
        <v>4.0003160600190002</v>
      </c>
      <c r="E102" s="713">
        <v>1.2024398794569999</v>
      </c>
      <c r="F102" s="706">
        <v>23.840465886015998</v>
      </c>
      <c r="G102" s="707">
        <v>13.906938433509</v>
      </c>
      <c r="H102" s="709">
        <v>1.2265299999999999</v>
      </c>
      <c r="I102" s="706">
        <v>13.19101</v>
      </c>
      <c r="J102" s="707">
        <v>-0.71592843350900004</v>
      </c>
      <c r="K102" s="714">
        <v>0.55330336508800004</v>
      </c>
    </row>
    <row r="103" spans="1:11" ht="14.45" customHeight="1" thickBot="1" x14ac:dyDescent="0.25">
      <c r="A103" s="723" t="s">
        <v>425</v>
      </c>
      <c r="B103" s="701">
        <v>5.7637494126210003</v>
      </c>
      <c r="C103" s="701">
        <v>6.2907000000000002</v>
      </c>
      <c r="D103" s="702">
        <v>0.52695058737800005</v>
      </c>
      <c r="E103" s="703">
        <v>1.0914249648359999</v>
      </c>
      <c r="F103" s="701">
        <v>6.26410751356</v>
      </c>
      <c r="G103" s="702">
        <v>3.6540627162430002</v>
      </c>
      <c r="H103" s="704">
        <v>0.34649999999999997</v>
      </c>
      <c r="I103" s="701">
        <v>4.8018999999999998</v>
      </c>
      <c r="J103" s="702">
        <v>1.147837283756</v>
      </c>
      <c r="K103" s="705">
        <v>0.766573688207</v>
      </c>
    </row>
    <row r="104" spans="1:11" ht="14.45" customHeight="1" thickBot="1" x14ac:dyDescent="0.25">
      <c r="A104" s="723" t="s">
        <v>426</v>
      </c>
      <c r="B104" s="701">
        <v>13.996764527359</v>
      </c>
      <c r="C104" s="701">
        <v>17.470130000000001</v>
      </c>
      <c r="D104" s="702">
        <v>3.4733654726409999</v>
      </c>
      <c r="E104" s="703">
        <v>1.2481548836409999</v>
      </c>
      <c r="F104" s="701">
        <v>17.576358372455999</v>
      </c>
      <c r="G104" s="702">
        <v>10.252875717266001</v>
      </c>
      <c r="H104" s="704">
        <v>0.88002999999999998</v>
      </c>
      <c r="I104" s="701">
        <v>8.3891099999990004</v>
      </c>
      <c r="J104" s="702">
        <v>-1.863765717266</v>
      </c>
      <c r="K104" s="705">
        <v>0.47729511553100001</v>
      </c>
    </row>
    <row r="105" spans="1:11" ht="14.45" customHeight="1" thickBot="1" x14ac:dyDescent="0.25">
      <c r="A105" s="722" t="s">
        <v>427</v>
      </c>
      <c r="B105" s="706">
        <v>255.78389326456099</v>
      </c>
      <c r="C105" s="706">
        <v>193.64490000000001</v>
      </c>
      <c r="D105" s="707">
        <v>-62.13899326456</v>
      </c>
      <c r="E105" s="713">
        <v>0.75706447942599997</v>
      </c>
      <c r="F105" s="706">
        <v>232.55228948414</v>
      </c>
      <c r="G105" s="707">
        <v>135.65550219908201</v>
      </c>
      <c r="H105" s="709">
        <v>34.390929999999997</v>
      </c>
      <c r="I105" s="706">
        <v>159.57096000000001</v>
      </c>
      <c r="J105" s="707">
        <v>23.915457800917999</v>
      </c>
      <c r="K105" s="714">
        <v>0.68617238881599996</v>
      </c>
    </row>
    <row r="106" spans="1:11" ht="14.45" customHeight="1" thickBot="1" x14ac:dyDescent="0.25">
      <c r="A106" s="723" t="s">
        <v>428</v>
      </c>
      <c r="B106" s="701">
        <v>10.221971830985</v>
      </c>
      <c r="C106" s="701">
        <v>12.555</v>
      </c>
      <c r="D106" s="702">
        <v>2.3330281690139998</v>
      </c>
      <c r="E106" s="703">
        <v>1.2282366071419999</v>
      </c>
      <c r="F106" s="701">
        <v>41.999999999998998</v>
      </c>
      <c r="G106" s="702">
        <v>24.499999999999002</v>
      </c>
      <c r="H106" s="704">
        <v>10.26</v>
      </c>
      <c r="I106" s="701">
        <v>30.78</v>
      </c>
      <c r="J106" s="702">
        <v>6.28</v>
      </c>
      <c r="K106" s="705">
        <v>0.73285714285699999</v>
      </c>
    </row>
    <row r="107" spans="1:11" ht="14.45" customHeight="1" thickBot="1" x14ac:dyDescent="0.25">
      <c r="A107" s="723" t="s">
        <v>429</v>
      </c>
      <c r="B107" s="701">
        <v>245.56192143357501</v>
      </c>
      <c r="C107" s="701">
        <v>181.0899</v>
      </c>
      <c r="D107" s="702">
        <v>-64.472021433574</v>
      </c>
      <c r="E107" s="703">
        <v>0.73745106302600005</v>
      </c>
      <c r="F107" s="701">
        <v>190.55228948414</v>
      </c>
      <c r="G107" s="702">
        <v>111.15550219908199</v>
      </c>
      <c r="H107" s="704">
        <v>24.130929999999999</v>
      </c>
      <c r="I107" s="701">
        <v>128.79096000000001</v>
      </c>
      <c r="J107" s="702">
        <v>17.635457800918001</v>
      </c>
      <c r="K107" s="705">
        <v>0.67588251155900003</v>
      </c>
    </row>
    <row r="108" spans="1:11" ht="14.45" customHeight="1" thickBot="1" x14ac:dyDescent="0.25">
      <c r="A108" s="722" t="s">
        <v>430</v>
      </c>
      <c r="B108" s="706">
        <v>823.17601493944801</v>
      </c>
      <c r="C108" s="706">
        <v>764.05412000000103</v>
      </c>
      <c r="D108" s="707">
        <v>-59.121894939446001</v>
      </c>
      <c r="E108" s="713">
        <v>0.92817830710899996</v>
      </c>
      <c r="F108" s="706">
        <v>771.04138792054005</v>
      </c>
      <c r="G108" s="707">
        <v>449.77414295364798</v>
      </c>
      <c r="H108" s="709">
        <v>284.03149999999999</v>
      </c>
      <c r="I108" s="706">
        <v>1257.7082600000001</v>
      </c>
      <c r="J108" s="707">
        <v>807.93411704635002</v>
      </c>
      <c r="K108" s="714">
        <v>1.631181256549</v>
      </c>
    </row>
    <row r="109" spans="1:11" ht="14.45" customHeight="1" thickBot="1" x14ac:dyDescent="0.25">
      <c r="A109" s="723" t="s">
        <v>431</v>
      </c>
      <c r="B109" s="701">
        <v>796.62654290813396</v>
      </c>
      <c r="C109" s="701">
        <v>737.831960000001</v>
      </c>
      <c r="D109" s="702">
        <v>-58.794582908133002</v>
      </c>
      <c r="E109" s="703">
        <v>0.92619555118800001</v>
      </c>
      <c r="F109" s="701">
        <v>763.28338804803695</v>
      </c>
      <c r="G109" s="702">
        <v>445.24864302802098</v>
      </c>
      <c r="H109" s="704">
        <v>111.97615999999999</v>
      </c>
      <c r="I109" s="701">
        <v>591.05249999999899</v>
      </c>
      <c r="J109" s="702">
        <v>145.80385697197801</v>
      </c>
      <c r="K109" s="705">
        <v>0.77435525160700003</v>
      </c>
    </row>
    <row r="110" spans="1:11" ht="14.45" customHeight="1" thickBot="1" x14ac:dyDescent="0.25">
      <c r="A110" s="723" t="s">
        <v>432</v>
      </c>
      <c r="B110" s="701">
        <v>18.743764372419999</v>
      </c>
      <c r="C110" s="701">
        <v>18.754999999999999</v>
      </c>
      <c r="D110" s="702">
        <v>1.1235627579E-2</v>
      </c>
      <c r="E110" s="703">
        <v>1.000599432822</v>
      </c>
      <c r="F110" s="701">
        <v>0</v>
      </c>
      <c r="G110" s="702">
        <v>0</v>
      </c>
      <c r="H110" s="704">
        <v>3.4243000000000001</v>
      </c>
      <c r="I110" s="701">
        <v>152.38258999999999</v>
      </c>
      <c r="J110" s="702">
        <v>152.38258999999999</v>
      </c>
      <c r="K110" s="712" t="s">
        <v>329</v>
      </c>
    </row>
    <row r="111" spans="1:11" ht="14.45" customHeight="1" thickBot="1" x14ac:dyDescent="0.25">
      <c r="A111" s="723" t="s">
        <v>433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0</v>
      </c>
      <c r="I111" s="701">
        <v>2.7372000000000001</v>
      </c>
      <c r="J111" s="702">
        <v>2.7372000000000001</v>
      </c>
      <c r="K111" s="712" t="s">
        <v>343</v>
      </c>
    </row>
    <row r="112" spans="1:11" ht="14.45" customHeight="1" thickBot="1" x14ac:dyDescent="0.25">
      <c r="A112" s="723" t="s">
        <v>434</v>
      </c>
      <c r="B112" s="701">
        <v>7.8057076588929997</v>
      </c>
      <c r="C112" s="701">
        <v>7.4671599999999998</v>
      </c>
      <c r="D112" s="702">
        <v>-0.33854765889299998</v>
      </c>
      <c r="E112" s="703">
        <v>0.95662819135800004</v>
      </c>
      <c r="F112" s="701">
        <v>7.7579998725030004</v>
      </c>
      <c r="G112" s="702">
        <v>4.5254999256269999</v>
      </c>
      <c r="H112" s="704">
        <v>0.62524000000000002</v>
      </c>
      <c r="I112" s="701">
        <v>4.9740399999999996</v>
      </c>
      <c r="J112" s="702">
        <v>0.448540074372</v>
      </c>
      <c r="K112" s="705">
        <v>0.64114979140799999</v>
      </c>
    </row>
    <row r="113" spans="1:11" ht="14.45" customHeight="1" thickBot="1" x14ac:dyDescent="0.25">
      <c r="A113" s="723" t="s">
        <v>435</v>
      </c>
      <c r="B113" s="701">
        <v>0</v>
      </c>
      <c r="C113" s="701">
        <v>0</v>
      </c>
      <c r="D113" s="702">
        <v>0</v>
      </c>
      <c r="E113" s="703">
        <v>1</v>
      </c>
      <c r="F113" s="701">
        <v>0</v>
      </c>
      <c r="G113" s="702">
        <v>0</v>
      </c>
      <c r="H113" s="704">
        <v>168.00579999999999</v>
      </c>
      <c r="I113" s="701">
        <v>506.56192999999899</v>
      </c>
      <c r="J113" s="702">
        <v>506.56192999999899</v>
      </c>
      <c r="K113" s="712" t="s">
        <v>343</v>
      </c>
    </row>
    <row r="114" spans="1:11" ht="14.45" customHeight="1" thickBot="1" x14ac:dyDescent="0.25">
      <c r="A114" s="722" t="s">
        <v>436</v>
      </c>
      <c r="B114" s="706">
        <v>1830.62976688752</v>
      </c>
      <c r="C114" s="706">
        <v>2305.7982000000002</v>
      </c>
      <c r="D114" s="707">
        <v>475.16843311248698</v>
      </c>
      <c r="E114" s="713">
        <v>1.259565555912</v>
      </c>
      <c r="F114" s="706">
        <v>2171.3238024193802</v>
      </c>
      <c r="G114" s="707">
        <v>1266.60555141131</v>
      </c>
      <c r="H114" s="709">
        <v>235.41822999999999</v>
      </c>
      <c r="I114" s="706">
        <v>1094.0309</v>
      </c>
      <c r="J114" s="707">
        <v>-172.57465141130601</v>
      </c>
      <c r="K114" s="714">
        <v>0.50385433014600001</v>
      </c>
    </row>
    <row r="115" spans="1:11" ht="14.45" customHeight="1" thickBot="1" x14ac:dyDescent="0.25">
      <c r="A115" s="723" t="s">
        <v>437</v>
      </c>
      <c r="B115" s="701">
        <v>4.9999999999989999</v>
      </c>
      <c r="C115" s="701">
        <v>10.78</v>
      </c>
      <c r="D115" s="702">
        <v>5.78</v>
      </c>
      <c r="E115" s="703">
        <v>2.1560000000000001</v>
      </c>
      <c r="F115" s="701">
        <v>0.87999464963200003</v>
      </c>
      <c r="G115" s="702">
        <v>0.51333021228499998</v>
      </c>
      <c r="H115" s="704">
        <v>0</v>
      </c>
      <c r="I115" s="701">
        <v>24.691999999998998</v>
      </c>
      <c r="J115" s="702">
        <v>24.178669787714</v>
      </c>
      <c r="K115" s="705">
        <v>28.059261508363001</v>
      </c>
    </row>
    <row r="116" spans="1:11" ht="14.45" customHeight="1" thickBot="1" x14ac:dyDescent="0.25">
      <c r="A116" s="723" t="s">
        <v>438</v>
      </c>
      <c r="B116" s="701">
        <v>953.38320986684596</v>
      </c>
      <c r="C116" s="701">
        <v>1365.9736499999999</v>
      </c>
      <c r="D116" s="702">
        <v>412.59044013315702</v>
      </c>
      <c r="E116" s="703">
        <v>1.432764533571</v>
      </c>
      <c r="F116" s="701">
        <v>1303.4075713120401</v>
      </c>
      <c r="G116" s="702">
        <v>760.32108326535501</v>
      </c>
      <c r="H116" s="704">
        <v>96.720249999999993</v>
      </c>
      <c r="I116" s="701">
        <v>529.851169999999</v>
      </c>
      <c r="J116" s="702">
        <v>-230.46991326535601</v>
      </c>
      <c r="K116" s="705">
        <v>0.40651226957800002</v>
      </c>
    </row>
    <row r="117" spans="1:11" ht="14.45" customHeight="1" thickBot="1" x14ac:dyDescent="0.25">
      <c r="A117" s="723" t="s">
        <v>439</v>
      </c>
      <c r="B117" s="701">
        <v>0</v>
      </c>
      <c r="C117" s="701">
        <v>0</v>
      </c>
      <c r="D117" s="702">
        <v>0</v>
      </c>
      <c r="E117" s="703">
        <v>1</v>
      </c>
      <c r="F117" s="701">
        <v>1</v>
      </c>
      <c r="G117" s="702">
        <v>0.58333333333299997</v>
      </c>
      <c r="H117" s="704">
        <v>0</v>
      </c>
      <c r="I117" s="701">
        <v>1.68</v>
      </c>
      <c r="J117" s="702">
        <v>1.0966666666660001</v>
      </c>
      <c r="K117" s="705">
        <v>1.68</v>
      </c>
    </row>
    <row r="118" spans="1:11" ht="14.45" customHeight="1" thickBot="1" x14ac:dyDescent="0.25">
      <c r="A118" s="723" t="s">
        <v>440</v>
      </c>
      <c r="B118" s="701">
        <v>1.77915766756</v>
      </c>
      <c r="C118" s="701">
        <v>7.62967</v>
      </c>
      <c r="D118" s="702">
        <v>5.850512332439</v>
      </c>
      <c r="E118" s="703">
        <v>4.2883608007939999</v>
      </c>
      <c r="F118" s="701">
        <v>10.308727360563999</v>
      </c>
      <c r="G118" s="702">
        <v>6.0134242936620002</v>
      </c>
      <c r="H118" s="704">
        <v>0</v>
      </c>
      <c r="I118" s="701">
        <v>5.4541999999990001</v>
      </c>
      <c r="J118" s="702">
        <v>-0.55922429366199999</v>
      </c>
      <c r="K118" s="705">
        <v>0.529085677526</v>
      </c>
    </row>
    <row r="119" spans="1:11" ht="14.45" customHeight="1" thickBot="1" x14ac:dyDescent="0.25">
      <c r="A119" s="723" t="s">
        <v>441</v>
      </c>
      <c r="B119" s="701">
        <v>870.46739935311098</v>
      </c>
      <c r="C119" s="701">
        <v>921.41488000000197</v>
      </c>
      <c r="D119" s="702">
        <v>50.94748064689</v>
      </c>
      <c r="E119" s="703">
        <v>1.05852887849</v>
      </c>
      <c r="F119" s="701">
        <v>855.727509097145</v>
      </c>
      <c r="G119" s="702">
        <v>499.17438030666801</v>
      </c>
      <c r="H119" s="704">
        <v>137.97198</v>
      </c>
      <c r="I119" s="701">
        <v>529.62752999999998</v>
      </c>
      <c r="J119" s="702">
        <v>30.453149693332001</v>
      </c>
      <c r="K119" s="705">
        <v>0.61892077135400003</v>
      </c>
    </row>
    <row r="120" spans="1:11" ht="14.45" customHeight="1" thickBot="1" x14ac:dyDescent="0.25">
      <c r="A120" s="723" t="s">
        <v>442</v>
      </c>
      <c r="B120" s="701">
        <v>0</v>
      </c>
      <c r="C120" s="701">
        <v>0</v>
      </c>
      <c r="D120" s="702">
        <v>0</v>
      </c>
      <c r="E120" s="711" t="s">
        <v>329</v>
      </c>
      <c r="F120" s="701">
        <v>0</v>
      </c>
      <c r="G120" s="702">
        <v>0</v>
      </c>
      <c r="H120" s="704">
        <v>0.72599999999999998</v>
      </c>
      <c r="I120" s="701">
        <v>2.7259999999989999</v>
      </c>
      <c r="J120" s="702">
        <v>2.7259999999989999</v>
      </c>
      <c r="K120" s="712" t="s">
        <v>343</v>
      </c>
    </row>
    <row r="121" spans="1:11" ht="14.45" customHeight="1" thickBot="1" x14ac:dyDescent="0.25">
      <c r="A121" s="722" t="s">
        <v>443</v>
      </c>
      <c r="B121" s="706">
        <v>0</v>
      </c>
      <c r="C121" s="706">
        <v>0.90749999999999997</v>
      </c>
      <c r="D121" s="707">
        <v>0.90749999999999997</v>
      </c>
      <c r="E121" s="708" t="s">
        <v>329</v>
      </c>
      <c r="F121" s="706">
        <v>0</v>
      </c>
      <c r="G121" s="707">
        <v>0</v>
      </c>
      <c r="H121" s="709">
        <v>-0.58128000000000002</v>
      </c>
      <c r="I121" s="706">
        <v>15.39847</v>
      </c>
      <c r="J121" s="707">
        <v>15.39847</v>
      </c>
      <c r="K121" s="710" t="s">
        <v>329</v>
      </c>
    </row>
    <row r="122" spans="1:11" ht="14.45" customHeight="1" thickBot="1" x14ac:dyDescent="0.25">
      <c r="A122" s="723" t="s">
        <v>444</v>
      </c>
      <c r="B122" s="701">
        <v>0</v>
      </c>
      <c r="C122" s="701">
        <v>0</v>
      </c>
      <c r="D122" s="702">
        <v>0</v>
      </c>
      <c r="E122" s="703">
        <v>1</v>
      </c>
      <c r="F122" s="701">
        <v>0</v>
      </c>
      <c r="G122" s="702">
        <v>0</v>
      </c>
      <c r="H122" s="704">
        <v>0</v>
      </c>
      <c r="I122" s="701">
        <v>0.78700000000000003</v>
      </c>
      <c r="J122" s="702">
        <v>0.78700000000000003</v>
      </c>
      <c r="K122" s="712" t="s">
        <v>343</v>
      </c>
    </row>
    <row r="123" spans="1:11" ht="14.45" customHeight="1" thickBot="1" x14ac:dyDescent="0.25">
      <c r="A123" s="723" t="s">
        <v>445</v>
      </c>
      <c r="B123" s="701">
        <v>0</v>
      </c>
      <c r="C123" s="701">
        <v>0.90749999999999997</v>
      </c>
      <c r="D123" s="702">
        <v>0.90749999999999997</v>
      </c>
      <c r="E123" s="711" t="s">
        <v>343</v>
      </c>
      <c r="F123" s="701">
        <v>0</v>
      </c>
      <c r="G123" s="702">
        <v>0</v>
      </c>
      <c r="H123" s="704">
        <v>0</v>
      </c>
      <c r="I123" s="701">
        <v>14.611470000000001</v>
      </c>
      <c r="J123" s="702">
        <v>14.611470000000001</v>
      </c>
      <c r="K123" s="712" t="s">
        <v>329</v>
      </c>
    </row>
    <row r="124" spans="1:11" ht="14.45" customHeight="1" thickBot="1" x14ac:dyDescent="0.25">
      <c r="A124" s="720" t="s">
        <v>48</v>
      </c>
      <c r="B124" s="701">
        <v>145924.053768674</v>
      </c>
      <c r="C124" s="701">
        <v>156187.33493000001</v>
      </c>
      <c r="D124" s="702">
        <v>10263.2811613259</v>
      </c>
      <c r="E124" s="703">
        <v>1.070333032123</v>
      </c>
      <c r="F124" s="701">
        <v>178894.54956399999</v>
      </c>
      <c r="G124" s="702">
        <v>104355.153912333</v>
      </c>
      <c r="H124" s="704">
        <v>20119.640609999999</v>
      </c>
      <c r="I124" s="701">
        <v>111299.06286999999</v>
      </c>
      <c r="J124" s="702">
        <v>6943.9089576664401</v>
      </c>
      <c r="K124" s="705">
        <v>0.622148987441</v>
      </c>
    </row>
    <row r="125" spans="1:11" ht="14.45" customHeight="1" thickBot="1" x14ac:dyDescent="0.25">
      <c r="A125" s="726" t="s">
        <v>446</v>
      </c>
      <c r="B125" s="706">
        <v>107500.893768674</v>
      </c>
      <c r="C125" s="706">
        <v>115160.26412000001</v>
      </c>
      <c r="D125" s="707">
        <v>7659.3703513258697</v>
      </c>
      <c r="E125" s="713">
        <v>1.0712493643800001</v>
      </c>
      <c r="F125" s="706">
        <v>129725.64</v>
      </c>
      <c r="G125" s="707">
        <v>75673.290000000197</v>
      </c>
      <c r="H125" s="709">
        <v>14821.34</v>
      </c>
      <c r="I125" s="706">
        <v>81916.219999999899</v>
      </c>
      <c r="J125" s="707">
        <v>6242.9299999997602</v>
      </c>
      <c r="K125" s="714">
        <v>0.63145743586199998</v>
      </c>
    </row>
    <row r="126" spans="1:11" ht="14.45" customHeight="1" thickBot="1" x14ac:dyDescent="0.25">
      <c r="A126" s="722" t="s">
        <v>447</v>
      </c>
      <c r="B126" s="706">
        <v>106731</v>
      </c>
      <c r="C126" s="706">
        <v>114384.06200000001</v>
      </c>
      <c r="D126" s="707">
        <v>7653.0620000005401</v>
      </c>
      <c r="E126" s="713">
        <v>1.0717042096480001</v>
      </c>
      <c r="F126" s="706">
        <v>128985.64</v>
      </c>
      <c r="G126" s="707">
        <v>75241.623333333497</v>
      </c>
      <c r="H126" s="709">
        <v>14738.054</v>
      </c>
      <c r="I126" s="706">
        <v>81411.004999999903</v>
      </c>
      <c r="J126" s="707">
        <v>6169.3816666664497</v>
      </c>
      <c r="K126" s="714">
        <v>0.63116332174599998</v>
      </c>
    </row>
    <row r="127" spans="1:11" ht="14.45" customHeight="1" thickBot="1" x14ac:dyDescent="0.25">
      <c r="A127" s="723" t="s">
        <v>448</v>
      </c>
      <c r="B127" s="701">
        <v>106731</v>
      </c>
      <c r="C127" s="701">
        <v>114384.06200000001</v>
      </c>
      <c r="D127" s="702">
        <v>7653.0620000005401</v>
      </c>
      <c r="E127" s="703">
        <v>1.0717042096480001</v>
      </c>
      <c r="F127" s="701">
        <v>128985.64</v>
      </c>
      <c r="G127" s="702">
        <v>75241.623333333497</v>
      </c>
      <c r="H127" s="704">
        <v>14738.054</v>
      </c>
      <c r="I127" s="701">
        <v>81411.004999999903</v>
      </c>
      <c r="J127" s="702">
        <v>6169.3816666664497</v>
      </c>
      <c r="K127" s="705">
        <v>0.63116332174599998</v>
      </c>
    </row>
    <row r="128" spans="1:11" ht="14.45" customHeight="1" thickBot="1" x14ac:dyDescent="0.25">
      <c r="A128" s="722" t="s">
        <v>449</v>
      </c>
      <c r="B128" s="706">
        <v>0</v>
      </c>
      <c r="C128" s="706">
        <v>-5.1208799999999997</v>
      </c>
      <c r="D128" s="707">
        <v>-5.1208799999999997</v>
      </c>
      <c r="E128" s="708" t="s">
        <v>343</v>
      </c>
      <c r="F128" s="706">
        <v>0</v>
      </c>
      <c r="G128" s="707">
        <v>0</v>
      </c>
      <c r="H128" s="709">
        <v>0</v>
      </c>
      <c r="I128" s="706">
        <v>0</v>
      </c>
      <c r="J128" s="707">
        <v>0</v>
      </c>
      <c r="K128" s="710" t="s">
        <v>329</v>
      </c>
    </row>
    <row r="129" spans="1:11" ht="14.45" customHeight="1" thickBot="1" x14ac:dyDescent="0.25">
      <c r="A129" s="723" t="s">
        <v>450</v>
      </c>
      <c r="B129" s="701">
        <v>0</v>
      </c>
      <c r="C129" s="701">
        <v>-5.1208799999999997</v>
      </c>
      <c r="D129" s="702">
        <v>-5.1208799999999997</v>
      </c>
      <c r="E129" s="711" t="s">
        <v>343</v>
      </c>
      <c r="F129" s="701">
        <v>0</v>
      </c>
      <c r="G129" s="702">
        <v>0</v>
      </c>
      <c r="H129" s="704">
        <v>0</v>
      </c>
      <c r="I129" s="701">
        <v>0</v>
      </c>
      <c r="J129" s="702">
        <v>0</v>
      </c>
      <c r="K129" s="712" t="s">
        <v>329</v>
      </c>
    </row>
    <row r="130" spans="1:11" ht="14.45" customHeight="1" thickBot="1" x14ac:dyDescent="0.25">
      <c r="A130" s="722" t="s">
        <v>451</v>
      </c>
      <c r="B130" s="706">
        <v>515.52976867466998</v>
      </c>
      <c r="C130" s="706">
        <v>417.26000000000101</v>
      </c>
      <c r="D130" s="707">
        <v>-98.269768674668995</v>
      </c>
      <c r="E130" s="713">
        <v>0.80938100058200002</v>
      </c>
      <c r="F130" s="706">
        <v>437.80000000000098</v>
      </c>
      <c r="G130" s="707">
        <v>255.38333333333401</v>
      </c>
      <c r="H130" s="709">
        <v>35.93</v>
      </c>
      <c r="I130" s="706">
        <v>216.9</v>
      </c>
      <c r="J130" s="707">
        <v>-38.483333333333</v>
      </c>
      <c r="K130" s="714">
        <v>0.49543170397399999</v>
      </c>
    </row>
    <row r="131" spans="1:11" ht="14.45" customHeight="1" thickBot="1" x14ac:dyDescent="0.25">
      <c r="A131" s="723" t="s">
        <v>452</v>
      </c>
      <c r="B131" s="701">
        <v>515.52976867466998</v>
      </c>
      <c r="C131" s="701">
        <v>417.26000000000101</v>
      </c>
      <c r="D131" s="702">
        <v>-98.269768674668995</v>
      </c>
      <c r="E131" s="703">
        <v>0.80938100058200002</v>
      </c>
      <c r="F131" s="701">
        <v>437.80000000000098</v>
      </c>
      <c r="G131" s="702">
        <v>255.38333333333401</v>
      </c>
      <c r="H131" s="704">
        <v>35.93</v>
      </c>
      <c r="I131" s="701">
        <v>216.9</v>
      </c>
      <c r="J131" s="702">
        <v>-38.483333333333</v>
      </c>
      <c r="K131" s="705">
        <v>0.49543170397399999</v>
      </c>
    </row>
    <row r="132" spans="1:11" ht="14.45" customHeight="1" thickBot="1" x14ac:dyDescent="0.25">
      <c r="A132" s="722" t="s">
        <v>453</v>
      </c>
      <c r="B132" s="706">
        <v>254.364</v>
      </c>
      <c r="C132" s="706">
        <v>249.06299999999999</v>
      </c>
      <c r="D132" s="707">
        <v>-5.3009999999990001</v>
      </c>
      <c r="E132" s="713">
        <v>0.979159786762</v>
      </c>
      <c r="F132" s="706">
        <v>185.58</v>
      </c>
      <c r="G132" s="707">
        <v>108.255</v>
      </c>
      <c r="H132" s="709">
        <v>9.3559999999999999</v>
      </c>
      <c r="I132" s="706">
        <v>187.565</v>
      </c>
      <c r="J132" s="707">
        <v>79.309999999998993</v>
      </c>
      <c r="K132" s="714">
        <v>1.01069619571</v>
      </c>
    </row>
    <row r="133" spans="1:11" ht="14.45" customHeight="1" thickBot="1" x14ac:dyDescent="0.25">
      <c r="A133" s="723" t="s">
        <v>454</v>
      </c>
      <c r="B133" s="701">
        <v>254.364</v>
      </c>
      <c r="C133" s="701">
        <v>249.06299999999999</v>
      </c>
      <c r="D133" s="702">
        <v>-5.3009999999990001</v>
      </c>
      <c r="E133" s="703">
        <v>0.979159786762</v>
      </c>
      <c r="F133" s="701">
        <v>185.58</v>
      </c>
      <c r="G133" s="702">
        <v>108.255</v>
      </c>
      <c r="H133" s="704">
        <v>9.3559999999999999</v>
      </c>
      <c r="I133" s="701">
        <v>187.565</v>
      </c>
      <c r="J133" s="702">
        <v>79.309999999998993</v>
      </c>
      <c r="K133" s="705">
        <v>1.01069619571</v>
      </c>
    </row>
    <row r="134" spans="1:11" ht="14.45" customHeight="1" thickBot="1" x14ac:dyDescent="0.25">
      <c r="A134" s="725" t="s">
        <v>455</v>
      </c>
      <c r="B134" s="701">
        <v>0</v>
      </c>
      <c r="C134" s="701">
        <v>115</v>
      </c>
      <c r="D134" s="702">
        <v>115</v>
      </c>
      <c r="E134" s="711" t="s">
        <v>329</v>
      </c>
      <c r="F134" s="701">
        <v>116.62</v>
      </c>
      <c r="G134" s="702">
        <v>68.028333333332995</v>
      </c>
      <c r="H134" s="704">
        <v>38</v>
      </c>
      <c r="I134" s="701">
        <v>100.75</v>
      </c>
      <c r="J134" s="702">
        <v>32.721666666666003</v>
      </c>
      <c r="K134" s="705">
        <v>0.86391699536900002</v>
      </c>
    </row>
    <row r="135" spans="1:11" ht="14.45" customHeight="1" thickBot="1" x14ac:dyDescent="0.25">
      <c r="A135" s="723" t="s">
        <v>456</v>
      </c>
      <c r="B135" s="701">
        <v>0</v>
      </c>
      <c r="C135" s="701">
        <v>115</v>
      </c>
      <c r="D135" s="702">
        <v>115</v>
      </c>
      <c r="E135" s="711" t="s">
        <v>329</v>
      </c>
      <c r="F135" s="701">
        <v>116.62</v>
      </c>
      <c r="G135" s="702">
        <v>68.028333333332995</v>
      </c>
      <c r="H135" s="704">
        <v>38</v>
      </c>
      <c r="I135" s="701">
        <v>100.75</v>
      </c>
      <c r="J135" s="702">
        <v>32.721666666666003</v>
      </c>
      <c r="K135" s="705">
        <v>0.86391699536900002</v>
      </c>
    </row>
    <row r="136" spans="1:11" ht="14.45" customHeight="1" thickBot="1" x14ac:dyDescent="0.25">
      <c r="A136" s="721" t="s">
        <v>457</v>
      </c>
      <c r="B136" s="701">
        <v>36288.54</v>
      </c>
      <c r="C136" s="701">
        <v>38734.456440000104</v>
      </c>
      <c r="D136" s="702">
        <v>2445.91644000007</v>
      </c>
      <c r="E136" s="703">
        <v>1.0674018971270001</v>
      </c>
      <c r="F136" s="701">
        <v>45884.480000000003</v>
      </c>
      <c r="G136" s="702">
        <v>26765.946666666601</v>
      </c>
      <c r="H136" s="704">
        <v>5003.3377399999999</v>
      </c>
      <c r="I136" s="701">
        <v>27750.7628</v>
      </c>
      <c r="J136" s="702">
        <v>984.81613333333405</v>
      </c>
      <c r="K136" s="705">
        <v>0.60479627970000005</v>
      </c>
    </row>
    <row r="137" spans="1:11" ht="14.45" customHeight="1" thickBot="1" x14ac:dyDescent="0.25">
      <c r="A137" s="722" t="s">
        <v>458</v>
      </c>
      <c r="B137" s="706">
        <v>9605.7900000000209</v>
      </c>
      <c r="C137" s="706">
        <v>10338.54479</v>
      </c>
      <c r="D137" s="707">
        <v>732.75478999999495</v>
      </c>
      <c r="E137" s="713">
        <v>1.0762826160050001</v>
      </c>
      <c r="F137" s="706">
        <v>12221.46</v>
      </c>
      <c r="G137" s="707">
        <v>7129.1849999999904</v>
      </c>
      <c r="H137" s="709">
        <v>1332.2422999999999</v>
      </c>
      <c r="I137" s="706">
        <v>7353.6046099999903</v>
      </c>
      <c r="J137" s="707">
        <v>224.419610000006</v>
      </c>
      <c r="K137" s="714">
        <v>0.60169608295499999</v>
      </c>
    </row>
    <row r="138" spans="1:11" ht="14.45" customHeight="1" thickBot="1" x14ac:dyDescent="0.25">
      <c r="A138" s="723" t="s">
        <v>459</v>
      </c>
      <c r="B138" s="701">
        <v>9605.7900000000209</v>
      </c>
      <c r="C138" s="701">
        <v>10338.54479</v>
      </c>
      <c r="D138" s="702">
        <v>732.75478999999495</v>
      </c>
      <c r="E138" s="703">
        <v>1.0762826160050001</v>
      </c>
      <c r="F138" s="701">
        <v>12221.46</v>
      </c>
      <c r="G138" s="702">
        <v>7129.1849999999904</v>
      </c>
      <c r="H138" s="704">
        <v>1332.2422999999999</v>
      </c>
      <c r="I138" s="701">
        <v>7353.6046099999903</v>
      </c>
      <c r="J138" s="702">
        <v>224.419610000006</v>
      </c>
      <c r="K138" s="705">
        <v>0.60169608295499999</v>
      </c>
    </row>
    <row r="139" spans="1:11" ht="14.45" customHeight="1" thickBot="1" x14ac:dyDescent="0.25">
      <c r="A139" s="722" t="s">
        <v>460</v>
      </c>
      <c r="B139" s="706">
        <v>26682.75</v>
      </c>
      <c r="C139" s="706">
        <v>28397.652770000001</v>
      </c>
      <c r="D139" s="707">
        <v>1714.9027700000699</v>
      </c>
      <c r="E139" s="713">
        <v>1.0642700909759999</v>
      </c>
      <c r="F139" s="706">
        <v>33663.019999999997</v>
      </c>
      <c r="G139" s="707">
        <v>19636.761666666702</v>
      </c>
      <c r="H139" s="709">
        <v>3671.0954400000001</v>
      </c>
      <c r="I139" s="706">
        <v>20397.158189999998</v>
      </c>
      <c r="J139" s="707">
        <v>760.39652333332197</v>
      </c>
      <c r="K139" s="714">
        <v>0.60592181539199996</v>
      </c>
    </row>
    <row r="140" spans="1:11" ht="14.45" customHeight="1" thickBot="1" x14ac:dyDescent="0.25">
      <c r="A140" s="723" t="s">
        <v>461</v>
      </c>
      <c r="B140" s="701">
        <v>26682.75</v>
      </c>
      <c r="C140" s="701">
        <v>28397.652770000001</v>
      </c>
      <c r="D140" s="702">
        <v>1714.9027700000699</v>
      </c>
      <c r="E140" s="703">
        <v>1.0642700909759999</v>
      </c>
      <c r="F140" s="701">
        <v>33663.019999999997</v>
      </c>
      <c r="G140" s="702">
        <v>19636.761666666702</v>
      </c>
      <c r="H140" s="704">
        <v>3671.0954400000001</v>
      </c>
      <c r="I140" s="701">
        <v>20397.158189999998</v>
      </c>
      <c r="J140" s="702">
        <v>760.39652333332197</v>
      </c>
      <c r="K140" s="705">
        <v>0.60592181539199996</v>
      </c>
    </row>
    <row r="141" spans="1:11" ht="14.45" customHeight="1" thickBot="1" x14ac:dyDescent="0.25">
      <c r="A141" s="722" t="s">
        <v>462</v>
      </c>
      <c r="B141" s="706">
        <v>0</v>
      </c>
      <c r="C141" s="706">
        <v>-0.46089000000000002</v>
      </c>
      <c r="D141" s="707">
        <v>-0.46089000000000002</v>
      </c>
      <c r="E141" s="708" t="s">
        <v>343</v>
      </c>
      <c r="F141" s="706">
        <v>0</v>
      </c>
      <c r="G141" s="707">
        <v>0</v>
      </c>
      <c r="H141" s="709">
        <v>0</v>
      </c>
      <c r="I141" s="706">
        <v>0</v>
      </c>
      <c r="J141" s="707">
        <v>0</v>
      </c>
      <c r="K141" s="710" t="s">
        <v>329</v>
      </c>
    </row>
    <row r="142" spans="1:11" ht="14.45" customHeight="1" thickBot="1" x14ac:dyDescent="0.25">
      <c r="A142" s="723" t="s">
        <v>463</v>
      </c>
      <c r="B142" s="701">
        <v>0</v>
      </c>
      <c r="C142" s="701">
        <v>-0.46089000000000002</v>
      </c>
      <c r="D142" s="702">
        <v>-0.46089000000000002</v>
      </c>
      <c r="E142" s="711" t="s">
        <v>343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5" customHeight="1" thickBot="1" x14ac:dyDescent="0.25">
      <c r="A143" s="722" t="s">
        <v>464</v>
      </c>
      <c r="B143" s="706">
        <v>0</v>
      </c>
      <c r="C143" s="706">
        <v>-1.28023</v>
      </c>
      <c r="D143" s="707">
        <v>-1.28023</v>
      </c>
      <c r="E143" s="708" t="s">
        <v>343</v>
      </c>
      <c r="F143" s="706">
        <v>0</v>
      </c>
      <c r="G143" s="707">
        <v>0</v>
      </c>
      <c r="H143" s="709">
        <v>0</v>
      </c>
      <c r="I143" s="706">
        <v>0</v>
      </c>
      <c r="J143" s="707">
        <v>0</v>
      </c>
      <c r="K143" s="710" t="s">
        <v>329</v>
      </c>
    </row>
    <row r="144" spans="1:11" ht="14.45" customHeight="1" thickBot="1" x14ac:dyDescent="0.25">
      <c r="A144" s="723" t="s">
        <v>465</v>
      </c>
      <c r="B144" s="701">
        <v>0</v>
      </c>
      <c r="C144" s="701">
        <v>-1.28023</v>
      </c>
      <c r="D144" s="702">
        <v>-1.28023</v>
      </c>
      <c r="E144" s="711" t="s">
        <v>343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5" customHeight="1" thickBot="1" x14ac:dyDescent="0.25">
      <c r="A145" s="721" t="s">
        <v>466</v>
      </c>
      <c r="B145" s="701">
        <v>0</v>
      </c>
      <c r="C145" s="701">
        <v>0</v>
      </c>
      <c r="D145" s="702">
        <v>0</v>
      </c>
      <c r="E145" s="703">
        <v>1</v>
      </c>
      <c r="F145" s="701">
        <v>567.459564</v>
      </c>
      <c r="G145" s="702">
        <v>331.018079</v>
      </c>
      <c r="H145" s="704">
        <v>0</v>
      </c>
      <c r="I145" s="701">
        <v>0</v>
      </c>
      <c r="J145" s="702">
        <v>-331.018079</v>
      </c>
      <c r="K145" s="705">
        <v>0</v>
      </c>
    </row>
    <row r="146" spans="1:11" ht="14.45" customHeight="1" thickBot="1" x14ac:dyDescent="0.25">
      <c r="A146" s="722" t="s">
        <v>467</v>
      </c>
      <c r="B146" s="706">
        <v>0</v>
      </c>
      <c r="C146" s="706">
        <v>0</v>
      </c>
      <c r="D146" s="707">
        <v>0</v>
      </c>
      <c r="E146" s="713">
        <v>1</v>
      </c>
      <c r="F146" s="706">
        <v>567.459564</v>
      </c>
      <c r="G146" s="707">
        <v>331.018079</v>
      </c>
      <c r="H146" s="709">
        <v>0</v>
      </c>
      <c r="I146" s="706">
        <v>0</v>
      </c>
      <c r="J146" s="707">
        <v>-331.018079</v>
      </c>
      <c r="K146" s="714">
        <v>0</v>
      </c>
    </row>
    <row r="147" spans="1:11" ht="14.45" customHeight="1" thickBot="1" x14ac:dyDescent="0.25">
      <c r="A147" s="723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567.459564</v>
      </c>
      <c r="G147" s="702">
        <v>331.018079</v>
      </c>
      <c r="H147" s="704">
        <v>0</v>
      </c>
      <c r="I147" s="701">
        <v>0</v>
      </c>
      <c r="J147" s="702">
        <v>-331.018079</v>
      </c>
      <c r="K147" s="705">
        <v>0</v>
      </c>
    </row>
    <row r="148" spans="1:11" ht="14.45" customHeight="1" thickBot="1" x14ac:dyDescent="0.25">
      <c r="A148" s="721" t="s">
        <v>469</v>
      </c>
      <c r="B148" s="701">
        <v>2134.6200000000099</v>
      </c>
      <c r="C148" s="701">
        <v>2292.6143699999998</v>
      </c>
      <c r="D148" s="702">
        <v>157.994369999995</v>
      </c>
      <c r="E148" s="703">
        <v>1.0740152205069999</v>
      </c>
      <c r="F148" s="701">
        <v>2716.97</v>
      </c>
      <c r="G148" s="702">
        <v>1584.89916666667</v>
      </c>
      <c r="H148" s="704">
        <v>294.96287000000001</v>
      </c>
      <c r="I148" s="701">
        <v>1632.08007</v>
      </c>
      <c r="J148" s="702">
        <v>47.180903333332999</v>
      </c>
      <c r="K148" s="705">
        <v>0.60069859807000003</v>
      </c>
    </row>
    <row r="149" spans="1:11" ht="14.45" customHeight="1" thickBot="1" x14ac:dyDescent="0.25">
      <c r="A149" s="722" t="s">
        <v>470</v>
      </c>
      <c r="B149" s="706">
        <v>2134.6200000000099</v>
      </c>
      <c r="C149" s="706">
        <v>2292.6143699999998</v>
      </c>
      <c r="D149" s="707">
        <v>157.994369999995</v>
      </c>
      <c r="E149" s="713">
        <v>1.0740152205069999</v>
      </c>
      <c r="F149" s="706">
        <v>2716.97</v>
      </c>
      <c r="G149" s="707">
        <v>1584.89916666667</v>
      </c>
      <c r="H149" s="709">
        <v>294.96287000000001</v>
      </c>
      <c r="I149" s="706">
        <v>1632.08007</v>
      </c>
      <c r="J149" s="707">
        <v>47.180903333332999</v>
      </c>
      <c r="K149" s="714">
        <v>0.60069859807000003</v>
      </c>
    </row>
    <row r="150" spans="1:11" ht="14.45" customHeight="1" thickBot="1" x14ac:dyDescent="0.25">
      <c r="A150" s="723" t="s">
        <v>471</v>
      </c>
      <c r="B150" s="701">
        <v>2134.6200000000099</v>
      </c>
      <c r="C150" s="701">
        <v>2292.6143699999998</v>
      </c>
      <c r="D150" s="702">
        <v>157.994369999995</v>
      </c>
      <c r="E150" s="703">
        <v>1.0740152205069999</v>
      </c>
      <c r="F150" s="701">
        <v>2716.97</v>
      </c>
      <c r="G150" s="702">
        <v>1584.89916666667</v>
      </c>
      <c r="H150" s="704">
        <v>294.96287000000001</v>
      </c>
      <c r="I150" s="701">
        <v>1632.08007</v>
      </c>
      <c r="J150" s="702">
        <v>47.180903333332999</v>
      </c>
      <c r="K150" s="705">
        <v>0.60069859807000003</v>
      </c>
    </row>
    <row r="151" spans="1:11" ht="14.45" customHeight="1" thickBot="1" x14ac:dyDescent="0.25">
      <c r="A151" s="720" t="s">
        <v>472</v>
      </c>
      <c r="B151" s="701">
        <v>187.323035780976</v>
      </c>
      <c r="C151" s="701">
        <v>407.77577000000099</v>
      </c>
      <c r="D151" s="702">
        <v>220.45273421902499</v>
      </c>
      <c r="E151" s="703">
        <v>2.1768586458139998</v>
      </c>
      <c r="F151" s="701">
        <v>0</v>
      </c>
      <c r="G151" s="702">
        <v>0</v>
      </c>
      <c r="H151" s="704">
        <v>11.903280000000001</v>
      </c>
      <c r="I151" s="701">
        <v>145.03888000000001</v>
      </c>
      <c r="J151" s="702">
        <v>145.03888000000001</v>
      </c>
      <c r="K151" s="712" t="s">
        <v>329</v>
      </c>
    </row>
    <row r="152" spans="1:11" ht="14.45" customHeight="1" thickBot="1" x14ac:dyDescent="0.25">
      <c r="A152" s="721" t="s">
        <v>473</v>
      </c>
      <c r="B152" s="701">
        <v>187.323035780976</v>
      </c>
      <c r="C152" s="701">
        <v>407.77577000000099</v>
      </c>
      <c r="D152" s="702">
        <v>220.45273421902499</v>
      </c>
      <c r="E152" s="703">
        <v>2.1768586458139998</v>
      </c>
      <c r="F152" s="701">
        <v>0</v>
      </c>
      <c r="G152" s="702">
        <v>0</v>
      </c>
      <c r="H152" s="704">
        <v>11.903280000000001</v>
      </c>
      <c r="I152" s="701">
        <v>145.03888000000001</v>
      </c>
      <c r="J152" s="702">
        <v>145.03888000000001</v>
      </c>
      <c r="K152" s="712" t="s">
        <v>329</v>
      </c>
    </row>
    <row r="153" spans="1:11" ht="14.45" customHeight="1" thickBot="1" x14ac:dyDescent="0.25">
      <c r="A153" s="722" t="s">
        <v>474</v>
      </c>
      <c r="B153" s="706">
        <v>20.180718436540001</v>
      </c>
      <c r="C153" s="706">
        <v>175.33277000000001</v>
      </c>
      <c r="D153" s="707">
        <v>155.15205156345999</v>
      </c>
      <c r="E153" s="713">
        <v>8.6881332075139994</v>
      </c>
      <c r="F153" s="706">
        <v>0</v>
      </c>
      <c r="G153" s="707">
        <v>0</v>
      </c>
      <c r="H153" s="709">
        <v>11.903280000000001</v>
      </c>
      <c r="I153" s="706">
        <v>110.10888</v>
      </c>
      <c r="J153" s="707">
        <v>110.10888</v>
      </c>
      <c r="K153" s="710" t="s">
        <v>329</v>
      </c>
    </row>
    <row r="154" spans="1:11" ht="14.45" customHeight="1" thickBot="1" x14ac:dyDescent="0.25">
      <c r="A154" s="723" t="s">
        <v>475</v>
      </c>
      <c r="B154" s="701">
        <v>0</v>
      </c>
      <c r="C154" s="701">
        <v>8.4402500000000007</v>
      </c>
      <c r="D154" s="702">
        <v>8.4402500000000007</v>
      </c>
      <c r="E154" s="711" t="s">
        <v>329</v>
      </c>
      <c r="F154" s="701">
        <v>0</v>
      </c>
      <c r="G154" s="702">
        <v>0</v>
      </c>
      <c r="H154" s="704">
        <v>0.58128000000000002</v>
      </c>
      <c r="I154" s="701">
        <v>2.0678800000000002</v>
      </c>
      <c r="J154" s="702">
        <v>2.0678800000000002</v>
      </c>
      <c r="K154" s="712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-5.0864799999999999</v>
      </c>
      <c r="D155" s="702">
        <v>-5.0864799999999999</v>
      </c>
      <c r="E155" s="711" t="s">
        <v>343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5" customHeight="1" thickBot="1" x14ac:dyDescent="0.25">
      <c r="A156" s="723" t="s">
        <v>477</v>
      </c>
      <c r="B156" s="701">
        <v>0</v>
      </c>
      <c r="C156" s="701">
        <v>1.95</v>
      </c>
      <c r="D156" s="702">
        <v>1.95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4.5</v>
      </c>
      <c r="J156" s="702">
        <v>4.5</v>
      </c>
      <c r="K156" s="712" t="s">
        <v>343</v>
      </c>
    </row>
    <row r="157" spans="1:11" ht="14.45" customHeight="1" thickBot="1" x14ac:dyDescent="0.25">
      <c r="A157" s="723" t="s">
        <v>478</v>
      </c>
      <c r="B157" s="701">
        <v>0</v>
      </c>
      <c r="C157" s="701">
        <v>169.809</v>
      </c>
      <c r="D157" s="702">
        <v>169.809</v>
      </c>
      <c r="E157" s="711" t="s">
        <v>329</v>
      </c>
      <c r="F157" s="701">
        <v>0</v>
      </c>
      <c r="G157" s="702">
        <v>0</v>
      </c>
      <c r="H157" s="704">
        <v>11.321999999999999</v>
      </c>
      <c r="I157" s="701">
        <v>103.541</v>
      </c>
      <c r="J157" s="702">
        <v>103.541</v>
      </c>
      <c r="K157" s="712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0.22</v>
      </c>
      <c r="D158" s="702">
        <v>0.22</v>
      </c>
      <c r="E158" s="711" t="s">
        <v>343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5" customHeight="1" thickBot="1" x14ac:dyDescent="0.25">
      <c r="A159" s="723" t="s">
        <v>480</v>
      </c>
      <c r="B159" s="701">
        <v>20.180718436540001</v>
      </c>
      <c r="C159" s="701">
        <v>0</v>
      </c>
      <c r="D159" s="702">
        <v>-20.180718436540001</v>
      </c>
      <c r="E159" s="703">
        <v>0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05">
        <v>7</v>
      </c>
    </row>
    <row r="160" spans="1:11" ht="14.45" customHeight="1" thickBot="1" x14ac:dyDescent="0.25">
      <c r="A160" s="725" t="s">
        <v>481</v>
      </c>
      <c r="B160" s="701">
        <v>0</v>
      </c>
      <c r="C160" s="701">
        <v>48.404000000000003</v>
      </c>
      <c r="D160" s="702">
        <v>48.404000000000003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5" customHeight="1" thickBot="1" x14ac:dyDescent="0.25">
      <c r="A161" s="723" t="s">
        <v>482</v>
      </c>
      <c r="B161" s="701">
        <v>0</v>
      </c>
      <c r="C161" s="701">
        <v>48.404000000000003</v>
      </c>
      <c r="D161" s="702">
        <v>48.404000000000003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5" customHeight="1" thickBot="1" x14ac:dyDescent="0.25">
      <c r="A162" s="725" t="s">
        <v>483</v>
      </c>
      <c r="B162" s="701">
        <v>167.14231734443601</v>
      </c>
      <c r="C162" s="701">
        <v>145.65</v>
      </c>
      <c r="D162" s="702">
        <v>-21.492317344435001</v>
      </c>
      <c r="E162" s="703">
        <v>0.871413070693</v>
      </c>
      <c r="F162" s="701">
        <v>0</v>
      </c>
      <c r="G162" s="702">
        <v>0</v>
      </c>
      <c r="H162" s="704">
        <v>0</v>
      </c>
      <c r="I162" s="701">
        <v>28.63</v>
      </c>
      <c r="J162" s="702">
        <v>28.63</v>
      </c>
      <c r="K162" s="712" t="s">
        <v>329</v>
      </c>
    </row>
    <row r="163" spans="1:11" ht="14.45" customHeight="1" thickBot="1" x14ac:dyDescent="0.25">
      <c r="A163" s="723" t="s">
        <v>484</v>
      </c>
      <c r="B163" s="701">
        <v>167.14231734443601</v>
      </c>
      <c r="C163" s="701">
        <v>145.65</v>
      </c>
      <c r="D163" s="702">
        <v>-21.492317344435001</v>
      </c>
      <c r="E163" s="703">
        <v>0.871413070693</v>
      </c>
      <c r="F163" s="701">
        <v>0</v>
      </c>
      <c r="G163" s="702">
        <v>0</v>
      </c>
      <c r="H163" s="704">
        <v>0</v>
      </c>
      <c r="I163" s="701">
        <v>28.63</v>
      </c>
      <c r="J163" s="702">
        <v>28.63</v>
      </c>
      <c r="K163" s="712" t="s">
        <v>329</v>
      </c>
    </row>
    <row r="164" spans="1:11" ht="14.45" customHeight="1" thickBot="1" x14ac:dyDescent="0.25">
      <c r="A164" s="725" t="s">
        <v>485</v>
      </c>
      <c r="B164" s="701">
        <v>0</v>
      </c>
      <c r="C164" s="701">
        <v>38.389000000000003</v>
      </c>
      <c r="D164" s="702">
        <v>38.389000000000003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6.2999999999989997</v>
      </c>
      <c r="J164" s="702">
        <v>6.2999999999989997</v>
      </c>
      <c r="K164" s="712" t="s">
        <v>329</v>
      </c>
    </row>
    <row r="165" spans="1:11" ht="14.45" customHeight="1" thickBot="1" x14ac:dyDescent="0.25">
      <c r="A165" s="723" t="s">
        <v>486</v>
      </c>
      <c r="B165" s="701">
        <v>0</v>
      </c>
      <c r="C165" s="701">
        <v>38.389000000000003</v>
      </c>
      <c r="D165" s="702">
        <v>38.389000000000003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6.2999999999989997</v>
      </c>
      <c r="J165" s="702">
        <v>6.2999999999989997</v>
      </c>
      <c r="K165" s="712" t="s">
        <v>329</v>
      </c>
    </row>
    <row r="166" spans="1:11" ht="14.45" customHeight="1" thickBot="1" x14ac:dyDescent="0.25">
      <c r="A166" s="720" t="s">
        <v>487</v>
      </c>
      <c r="B166" s="701">
        <v>6397.3698603273497</v>
      </c>
      <c r="C166" s="701">
        <v>12666.2600700001</v>
      </c>
      <c r="D166" s="702">
        <v>6268.8902096726997</v>
      </c>
      <c r="E166" s="703">
        <v>1.9799168012070001</v>
      </c>
      <c r="F166" s="701">
        <v>8247.9999999998909</v>
      </c>
      <c r="G166" s="702">
        <v>4811.3333333332703</v>
      </c>
      <c r="H166" s="704">
        <v>801.15314999999998</v>
      </c>
      <c r="I166" s="701">
        <v>4991.8816800000004</v>
      </c>
      <c r="J166" s="702">
        <v>180.548346666725</v>
      </c>
      <c r="K166" s="705">
        <v>0.60522328806900005</v>
      </c>
    </row>
    <row r="167" spans="1:11" ht="14.45" customHeight="1" thickBot="1" x14ac:dyDescent="0.25">
      <c r="A167" s="721" t="s">
        <v>488</v>
      </c>
      <c r="B167" s="701">
        <v>5533.3698603273497</v>
      </c>
      <c r="C167" s="701">
        <v>4910.2980000000098</v>
      </c>
      <c r="D167" s="702">
        <v>-623.07186032734</v>
      </c>
      <c r="E167" s="703">
        <v>0.88739739506699999</v>
      </c>
      <c r="F167" s="701">
        <v>7472.99999999989</v>
      </c>
      <c r="G167" s="702">
        <v>4359.24999999994</v>
      </c>
      <c r="H167" s="704">
        <v>789.32614999999998</v>
      </c>
      <c r="I167" s="701">
        <v>4095.9665</v>
      </c>
      <c r="J167" s="702">
        <v>-263.28349999993998</v>
      </c>
      <c r="K167" s="705">
        <v>0.54810203398900004</v>
      </c>
    </row>
    <row r="168" spans="1:11" ht="14.45" customHeight="1" thickBot="1" x14ac:dyDescent="0.25">
      <c r="A168" s="722" t="s">
        <v>489</v>
      </c>
      <c r="B168" s="706">
        <v>5533.3698603273497</v>
      </c>
      <c r="C168" s="706">
        <v>4712.6490000000103</v>
      </c>
      <c r="D168" s="707">
        <v>-820.72086032734103</v>
      </c>
      <c r="E168" s="713">
        <v>0.85167793206599995</v>
      </c>
      <c r="F168" s="706">
        <v>7472.99999999989</v>
      </c>
      <c r="G168" s="707">
        <v>4359.24999999994</v>
      </c>
      <c r="H168" s="709">
        <v>789.32614999999998</v>
      </c>
      <c r="I168" s="706">
        <v>4094.9675000000002</v>
      </c>
      <c r="J168" s="707">
        <v>-264.28249999994</v>
      </c>
      <c r="K168" s="714">
        <v>0.54796835273599998</v>
      </c>
    </row>
    <row r="169" spans="1:11" ht="14.45" customHeight="1" thickBot="1" x14ac:dyDescent="0.25">
      <c r="A169" s="723" t="s">
        <v>490</v>
      </c>
      <c r="B169" s="701">
        <v>298.85655348059498</v>
      </c>
      <c r="C169" s="701">
        <v>292.23500000000001</v>
      </c>
      <c r="D169" s="702">
        <v>-6.6215534805939997</v>
      </c>
      <c r="E169" s="703">
        <v>0.977843706609</v>
      </c>
      <c r="F169" s="701">
        <v>362.999999999995</v>
      </c>
      <c r="G169" s="702">
        <v>211.74999999999699</v>
      </c>
      <c r="H169" s="704">
        <v>36.38044</v>
      </c>
      <c r="I169" s="701">
        <v>244.39644000000001</v>
      </c>
      <c r="J169" s="702">
        <v>32.646440000002002</v>
      </c>
      <c r="K169" s="705">
        <v>0.67326842975199996</v>
      </c>
    </row>
    <row r="170" spans="1:11" ht="14.45" customHeight="1" thickBot="1" x14ac:dyDescent="0.25">
      <c r="A170" s="723" t="s">
        <v>491</v>
      </c>
      <c r="B170" s="701">
        <v>1852.8470787705701</v>
      </c>
      <c r="C170" s="701">
        <v>812.64300000000105</v>
      </c>
      <c r="D170" s="702">
        <v>-1040.20407877057</v>
      </c>
      <c r="E170" s="703">
        <v>0.438591511037</v>
      </c>
      <c r="F170" s="701">
        <v>2182.99999999997</v>
      </c>
      <c r="G170" s="702">
        <v>1273.4166666666499</v>
      </c>
      <c r="H170" s="704">
        <v>342.09780000000001</v>
      </c>
      <c r="I170" s="701">
        <v>941.12241999999901</v>
      </c>
      <c r="J170" s="702">
        <v>-332.29424666664897</v>
      </c>
      <c r="K170" s="705">
        <v>0.43111425561099997</v>
      </c>
    </row>
    <row r="171" spans="1:11" ht="14.45" customHeight="1" thickBot="1" x14ac:dyDescent="0.25">
      <c r="A171" s="723" t="s">
        <v>492</v>
      </c>
      <c r="B171" s="701">
        <v>25.748452495218</v>
      </c>
      <c r="C171" s="701">
        <v>24.224</v>
      </c>
      <c r="D171" s="702">
        <v>-1.5244524952180001</v>
      </c>
      <c r="E171" s="703">
        <v>0.94079440325499997</v>
      </c>
      <c r="F171" s="701">
        <v>23.999999999999002</v>
      </c>
      <c r="G171" s="702">
        <v>13.999999999999</v>
      </c>
      <c r="H171" s="704">
        <v>3.2469999999999999</v>
      </c>
      <c r="I171" s="701">
        <v>20.271000000000001</v>
      </c>
      <c r="J171" s="702">
        <v>6.2709999999999999</v>
      </c>
      <c r="K171" s="705">
        <v>0.84462499999999996</v>
      </c>
    </row>
    <row r="172" spans="1:11" ht="14.45" customHeight="1" thickBot="1" x14ac:dyDescent="0.25">
      <c r="A172" s="723" t="s">
        <v>493</v>
      </c>
      <c r="B172" s="701">
        <v>846.29067383336496</v>
      </c>
      <c r="C172" s="701">
        <v>803.23400000000095</v>
      </c>
      <c r="D172" s="702">
        <v>-43.056673833363</v>
      </c>
      <c r="E172" s="703">
        <v>0.94912306709100003</v>
      </c>
      <c r="F172" s="701">
        <v>869.99999999998704</v>
      </c>
      <c r="G172" s="702">
        <v>507.49999999999301</v>
      </c>
      <c r="H172" s="704">
        <v>74.471710000000002</v>
      </c>
      <c r="I172" s="701">
        <v>521.29905999999903</v>
      </c>
      <c r="J172" s="702">
        <v>13.799060000006</v>
      </c>
      <c r="K172" s="705">
        <v>0.59919432183900001</v>
      </c>
    </row>
    <row r="173" spans="1:11" ht="14.45" customHeight="1" thickBot="1" x14ac:dyDescent="0.25">
      <c r="A173" s="723" t="s">
        <v>494</v>
      </c>
      <c r="B173" s="701">
        <v>2509.6271017476001</v>
      </c>
      <c r="C173" s="701">
        <v>2780.3130000000101</v>
      </c>
      <c r="D173" s="702">
        <v>270.68589825240502</v>
      </c>
      <c r="E173" s="703">
        <v>1.1078590114289999</v>
      </c>
      <c r="F173" s="701">
        <v>4032.99999999994</v>
      </c>
      <c r="G173" s="702">
        <v>2352.5833333332998</v>
      </c>
      <c r="H173" s="704">
        <v>333.12920000000003</v>
      </c>
      <c r="I173" s="701">
        <v>2367.8785800000001</v>
      </c>
      <c r="J173" s="702">
        <v>15.295246666698</v>
      </c>
      <c r="K173" s="705">
        <v>0.58712585668200001</v>
      </c>
    </row>
    <row r="174" spans="1:11" ht="14.45" customHeight="1" thickBot="1" x14ac:dyDescent="0.25">
      <c r="A174" s="722" t="s">
        <v>495</v>
      </c>
      <c r="B174" s="706">
        <v>0</v>
      </c>
      <c r="C174" s="706">
        <v>197.649</v>
      </c>
      <c r="D174" s="707">
        <v>197.649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0.99899999999900002</v>
      </c>
      <c r="J174" s="707">
        <v>0.99899999999900002</v>
      </c>
      <c r="K174" s="710" t="s">
        <v>329</v>
      </c>
    </row>
    <row r="175" spans="1:11" ht="14.45" customHeight="1" thickBot="1" x14ac:dyDescent="0.25">
      <c r="A175" s="723" t="s">
        <v>496</v>
      </c>
      <c r="B175" s="701">
        <v>0</v>
      </c>
      <c r="C175" s="701">
        <v>0.38</v>
      </c>
      <c r="D175" s="702">
        <v>0.38</v>
      </c>
      <c r="E175" s="711" t="s">
        <v>343</v>
      </c>
      <c r="F175" s="701">
        <v>0</v>
      </c>
      <c r="G175" s="702">
        <v>0</v>
      </c>
      <c r="H175" s="704">
        <v>0</v>
      </c>
      <c r="I175" s="701">
        <v>0.99899999999900002</v>
      </c>
      <c r="J175" s="702">
        <v>0.99899999999900002</v>
      </c>
      <c r="K175" s="712" t="s">
        <v>329</v>
      </c>
    </row>
    <row r="176" spans="1:11" ht="14.45" customHeight="1" thickBot="1" x14ac:dyDescent="0.25">
      <c r="A176" s="723" t="s">
        <v>497</v>
      </c>
      <c r="B176" s="701">
        <v>0</v>
      </c>
      <c r="C176" s="701">
        <v>197.26900000000001</v>
      </c>
      <c r="D176" s="702">
        <v>197.26900000000001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5" customHeight="1" thickBot="1" x14ac:dyDescent="0.25">
      <c r="A177" s="721" t="s">
        <v>498</v>
      </c>
      <c r="B177" s="701">
        <v>864</v>
      </c>
      <c r="C177" s="701">
        <v>7755.9620700000396</v>
      </c>
      <c r="D177" s="702">
        <v>6891.9620700000396</v>
      </c>
      <c r="E177" s="703">
        <v>8.9768079513880004</v>
      </c>
      <c r="F177" s="701">
        <v>775</v>
      </c>
      <c r="G177" s="702">
        <v>452.08333333333297</v>
      </c>
      <c r="H177" s="704">
        <v>11.827</v>
      </c>
      <c r="I177" s="701">
        <v>895.91517999999803</v>
      </c>
      <c r="J177" s="702">
        <v>443.831846666665</v>
      </c>
      <c r="K177" s="705">
        <v>1.1560195870959999</v>
      </c>
    </row>
    <row r="178" spans="1:11" ht="14.45" customHeight="1" thickBot="1" x14ac:dyDescent="0.25">
      <c r="A178" s="722" t="s">
        <v>499</v>
      </c>
      <c r="B178" s="706">
        <v>864</v>
      </c>
      <c r="C178" s="706">
        <v>7182.6686300000401</v>
      </c>
      <c r="D178" s="707">
        <v>6318.6686300000401</v>
      </c>
      <c r="E178" s="713">
        <v>8.3132738773139998</v>
      </c>
      <c r="F178" s="706">
        <v>775</v>
      </c>
      <c r="G178" s="707">
        <v>452.08333333333297</v>
      </c>
      <c r="H178" s="709">
        <v>0</v>
      </c>
      <c r="I178" s="706">
        <v>760.56253999999797</v>
      </c>
      <c r="J178" s="707">
        <v>308.47920666666499</v>
      </c>
      <c r="K178" s="714">
        <v>0.98137101935399995</v>
      </c>
    </row>
    <row r="179" spans="1:11" ht="14.45" customHeight="1" thickBot="1" x14ac:dyDescent="0.25">
      <c r="A179" s="723" t="s">
        <v>500</v>
      </c>
      <c r="B179" s="701">
        <v>864</v>
      </c>
      <c r="C179" s="701">
        <v>7182.6686300000401</v>
      </c>
      <c r="D179" s="702">
        <v>6318.6686300000401</v>
      </c>
      <c r="E179" s="703">
        <v>8.3132738773139998</v>
      </c>
      <c r="F179" s="701">
        <v>775</v>
      </c>
      <c r="G179" s="702">
        <v>452.08333333333297</v>
      </c>
      <c r="H179" s="704">
        <v>0</v>
      </c>
      <c r="I179" s="701">
        <v>760.56253999999797</v>
      </c>
      <c r="J179" s="702">
        <v>308.47920666666499</v>
      </c>
      <c r="K179" s="705">
        <v>0.98137101935399995</v>
      </c>
    </row>
    <row r="180" spans="1:11" ht="14.45" customHeight="1" thickBot="1" x14ac:dyDescent="0.25">
      <c r="A180" s="722" t="s">
        <v>501</v>
      </c>
      <c r="B180" s="706">
        <v>0</v>
      </c>
      <c r="C180" s="706">
        <v>53.065759999999997</v>
      </c>
      <c r="D180" s="707">
        <v>53.065759999999997</v>
      </c>
      <c r="E180" s="708" t="s">
        <v>329</v>
      </c>
      <c r="F180" s="706">
        <v>0</v>
      </c>
      <c r="G180" s="707">
        <v>0</v>
      </c>
      <c r="H180" s="709">
        <v>7.35</v>
      </c>
      <c r="I180" s="706">
        <v>47.120280000000001</v>
      </c>
      <c r="J180" s="707">
        <v>47.120280000000001</v>
      </c>
      <c r="K180" s="710" t="s">
        <v>329</v>
      </c>
    </row>
    <row r="181" spans="1:11" ht="14.45" customHeight="1" thickBot="1" x14ac:dyDescent="0.25">
      <c r="A181" s="723" t="s">
        <v>502</v>
      </c>
      <c r="B181" s="701">
        <v>0</v>
      </c>
      <c r="C181" s="701">
        <v>22.021999999999998</v>
      </c>
      <c r="D181" s="702">
        <v>22.021999999999998</v>
      </c>
      <c r="E181" s="711" t="s">
        <v>329</v>
      </c>
      <c r="F181" s="701">
        <v>0</v>
      </c>
      <c r="G181" s="702">
        <v>0</v>
      </c>
      <c r="H181" s="704">
        <v>7.35</v>
      </c>
      <c r="I181" s="701">
        <v>7.35</v>
      </c>
      <c r="J181" s="702">
        <v>7.35</v>
      </c>
      <c r="K181" s="712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24.132239999999999</v>
      </c>
      <c r="D182" s="702">
        <v>24.132239999999999</v>
      </c>
      <c r="E182" s="711" t="s">
        <v>343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23" t="s">
        <v>504</v>
      </c>
      <c r="B183" s="701">
        <v>0</v>
      </c>
      <c r="C183" s="701">
        <v>5.5200199999999997</v>
      </c>
      <c r="D183" s="702">
        <v>5.5200199999999997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39.77028</v>
      </c>
      <c r="J183" s="702">
        <v>39.77028</v>
      </c>
      <c r="K183" s="712" t="s">
        <v>329</v>
      </c>
    </row>
    <row r="184" spans="1:11" ht="14.45" customHeight="1" thickBot="1" x14ac:dyDescent="0.25">
      <c r="A184" s="723" t="s">
        <v>505</v>
      </c>
      <c r="B184" s="701">
        <v>0</v>
      </c>
      <c r="C184" s="701">
        <v>1.3915</v>
      </c>
      <c r="D184" s="702">
        <v>1.3915</v>
      </c>
      <c r="E184" s="711" t="s">
        <v>343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5" customHeight="1" thickBot="1" x14ac:dyDescent="0.25">
      <c r="A185" s="722" t="s">
        <v>506</v>
      </c>
      <c r="B185" s="706">
        <v>0</v>
      </c>
      <c r="C185" s="706">
        <v>24.490400000000001</v>
      </c>
      <c r="D185" s="707">
        <v>24.490400000000001</v>
      </c>
      <c r="E185" s="708" t="s">
        <v>329</v>
      </c>
      <c r="F185" s="706">
        <v>0</v>
      </c>
      <c r="G185" s="707">
        <v>0</v>
      </c>
      <c r="H185" s="709">
        <v>4.4770000000000003</v>
      </c>
      <c r="I185" s="706">
        <v>9.3889999999989993</v>
      </c>
      <c r="J185" s="707">
        <v>9.3889999999989993</v>
      </c>
      <c r="K185" s="710" t="s">
        <v>329</v>
      </c>
    </row>
    <row r="186" spans="1:11" ht="14.45" customHeight="1" thickBot="1" x14ac:dyDescent="0.25">
      <c r="A186" s="723" t="s">
        <v>507</v>
      </c>
      <c r="B186" s="701">
        <v>0</v>
      </c>
      <c r="C186" s="701">
        <v>24.490400000000001</v>
      </c>
      <c r="D186" s="702">
        <v>24.490400000000001</v>
      </c>
      <c r="E186" s="711" t="s">
        <v>329</v>
      </c>
      <c r="F186" s="701">
        <v>0</v>
      </c>
      <c r="G186" s="702">
        <v>0</v>
      </c>
      <c r="H186" s="704">
        <v>4.4770000000000003</v>
      </c>
      <c r="I186" s="701">
        <v>9.3889999999989993</v>
      </c>
      <c r="J186" s="702">
        <v>9.3889999999989993</v>
      </c>
      <c r="K186" s="712" t="s">
        <v>329</v>
      </c>
    </row>
    <row r="187" spans="1:11" ht="14.45" customHeight="1" thickBot="1" x14ac:dyDescent="0.25">
      <c r="A187" s="722" t="s">
        <v>508</v>
      </c>
      <c r="B187" s="706">
        <v>0</v>
      </c>
      <c r="C187" s="706">
        <v>415.54931000000101</v>
      </c>
      <c r="D187" s="707">
        <v>415.54931000000101</v>
      </c>
      <c r="E187" s="708" t="s">
        <v>329</v>
      </c>
      <c r="F187" s="706">
        <v>0</v>
      </c>
      <c r="G187" s="707">
        <v>0</v>
      </c>
      <c r="H187" s="709">
        <v>0</v>
      </c>
      <c r="I187" s="706">
        <v>27.98948</v>
      </c>
      <c r="J187" s="707">
        <v>27.98948</v>
      </c>
      <c r="K187" s="710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16.940000000000001</v>
      </c>
      <c r="D188" s="702">
        <v>16.940000000000001</v>
      </c>
      <c r="E188" s="711" t="s">
        <v>343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398.60931000000102</v>
      </c>
      <c r="D189" s="702">
        <v>398.60931000000102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27.98948</v>
      </c>
      <c r="J189" s="702">
        <v>27.98948</v>
      </c>
      <c r="K189" s="712" t="s">
        <v>329</v>
      </c>
    </row>
    <row r="190" spans="1:11" ht="14.45" customHeight="1" thickBot="1" x14ac:dyDescent="0.25">
      <c r="A190" s="722" t="s">
        <v>511</v>
      </c>
      <c r="B190" s="706">
        <v>0</v>
      </c>
      <c r="C190" s="706">
        <v>80.187970000000007</v>
      </c>
      <c r="D190" s="707">
        <v>80.187970000000007</v>
      </c>
      <c r="E190" s="708" t="s">
        <v>343</v>
      </c>
      <c r="F190" s="706">
        <v>0</v>
      </c>
      <c r="G190" s="707">
        <v>0</v>
      </c>
      <c r="H190" s="709">
        <v>0</v>
      </c>
      <c r="I190" s="706">
        <v>50.853879999999997</v>
      </c>
      <c r="J190" s="707">
        <v>50.853879999999997</v>
      </c>
      <c r="K190" s="710" t="s">
        <v>329</v>
      </c>
    </row>
    <row r="191" spans="1:11" ht="14.45" customHeight="1" thickBot="1" x14ac:dyDescent="0.25">
      <c r="A191" s="723" t="s">
        <v>512</v>
      </c>
      <c r="B191" s="701">
        <v>0</v>
      </c>
      <c r="C191" s="701">
        <v>80.187970000000007</v>
      </c>
      <c r="D191" s="702">
        <v>80.187970000000007</v>
      </c>
      <c r="E191" s="711" t="s">
        <v>343</v>
      </c>
      <c r="F191" s="701">
        <v>0</v>
      </c>
      <c r="G191" s="702">
        <v>0</v>
      </c>
      <c r="H191" s="704">
        <v>0</v>
      </c>
      <c r="I191" s="701">
        <v>50.853879999999997</v>
      </c>
      <c r="J191" s="702">
        <v>50.853879999999997</v>
      </c>
      <c r="K191" s="712" t="s">
        <v>329</v>
      </c>
    </row>
    <row r="192" spans="1:11" ht="14.45" customHeight="1" thickBot="1" x14ac:dyDescent="0.25">
      <c r="A192" s="719" t="s">
        <v>513</v>
      </c>
      <c r="B192" s="701">
        <v>209702.999862528</v>
      </c>
      <c r="C192" s="701">
        <v>235507.40753999999</v>
      </c>
      <c r="D192" s="702">
        <v>25804.407677472002</v>
      </c>
      <c r="E192" s="703">
        <v>1.1230521627929999</v>
      </c>
      <c r="F192" s="701">
        <v>257828.487555764</v>
      </c>
      <c r="G192" s="702">
        <v>150399.951074196</v>
      </c>
      <c r="H192" s="704">
        <v>13957.209269999999</v>
      </c>
      <c r="I192" s="701">
        <v>138298.92387</v>
      </c>
      <c r="J192" s="702">
        <v>-12101.0272041959</v>
      </c>
      <c r="K192" s="705">
        <v>0.53639892620499996</v>
      </c>
    </row>
    <row r="193" spans="1:11" ht="14.45" customHeight="1" thickBot="1" x14ac:dyDescent="0.25">
      <c r="A193" s="720" t="s">
        <v>514</v>
      </c>
      <c r="B193" s="701">
        <v>209267.72422219801</v>
      </c>
      <c r="C193" s="701">
        <v>234969.06271999999</v>
      </c>
      <c r="D193" s="702">
        <v>25701.338497802099</v>
      </c>
      <c r="E193" s="703">
        <v>1.1228155875120001</v>
      </c>
      <c r="F193" s="701">
        <v>257627.693909528</v>
      </c>
      <c r="G193" s="702">
        <v>150282.821447225</v>
      </c>
      <c r="H193" s="704">
        <v>13913.575049999999</v>
      </c>
      <c r="I193" s="701">
        <v>138069.14541999999</v>
      </c>
      <c r="J193" s="702">
        <v>-12213.676027224899</v>
      </c>
      <c r="K193" s="705">
        <v>0.535925091455</v>
      </c>
    </row>
    <row r="194" spans="1:11" ht="14.45" customHeight="1" thickBot="1" x14ac:dyDescent="0.25">
      <c r="A194" s="721" t="s">
        <v>515</v>
      </c>
      <c r="B194" s="701">
        <v>209267.72422219801</v>
      </c>
      <c r="C194" s="701">
        <v>234969.06271999999</v>
      </c>
      <c r="D194" s="702">
        <v>25701.338497802099</v>
      </c>
      <c r="E194" s="703">
        <v>1.1228155875120001</v>
      </c>
      <c r="F194" s="701">
        <v>257627.693909528</v>
      </c>
      <c r="G194" s="702">
        <v>150282.821447225</v>
      </c>
      <c r="H194" s="704">
        <v>13913.575049999999</v>
      </c>
      <c r="I194" s="701">
        <v>138069.14541999999</v>
      </c>
      <c r="J194" s="702">
        <v>-12213.676027224899</v>
      </c>
      <c r="K194" s="705">
        <v>0.535925091455</v>
      </c>
    </row>
    <row r="195" spans="1:11" ht="14.45" customHeight="1" thickBot="1" x14ac:dyDescent="0.25">
      <c r="A195" s="722" t="s">
        <v>516</v>
      </c>
      <c r="B195" s="706">
        <v>519.37288599573697</v>
      </c>
      <c r="C195" s="706">
        <v>735.22805000000005</v>
      </c>
      <c r="D195" s="707">
        <v>215.855164004263</v>
      </c>
      <c r="E195" s="713">
        <v>1.415607302238</v>
      </c>
      <c r="F195" s="706">
        <v>725.05377902054397</v>
      </c>
      <c r="G195" s="707">
        <v>422.94803776198398</v>
      </c>
      <c r="H195" s="709">
        <v>133.29022000000001</v>
      </c>
      <c r="I195" s="706">
        <v>498.01177999999999</v>
      </c>
      <c r="J195" s="707">
        <v>75.063742238016005</v>
      </c>
      <c r="K195" s="714">
        <v>0.68686184998900002</v>
      </c>
    </row>
    <row r="196" spans="1:11" ht="14.45" customHeight="1" thickBot="1" x14ac:dyDescent="0.25">
      <c r="A196" s="723" t="s">
        <v>517</v>
      </c>
      <c r="B196" s="701">
        <v>0.22212101397600001</v>
      </c>
      <c r="C196" s="701">
        <v>0.26365</v>
      </c>
      <c r="D196" s="702">
        <v>4.1528986023000002E-2</v>
      </c>
      <c r="E196" s="703">
        <v>1.186965588171</v>
      </c>
      <c r="F196" s="701">
        <v>0.26283872788200002</v>
      </c>
      <c r="G196" s="702">
        <v>0.153322591265</v>
      </c>
      <c r="H196" s="704">
        <v>0</v>
      </c>
      <c r="I196" s="701">
        <v>4.9589999999000003E-2</v>
      </c>
      <c r="J196" s="702">
        <v>-0.10373259126499999</v>
      </c>
      <c r="K196" s="705">
        <v>0.188670826401</v>
      </c>
    </row>
    <row r="197" spans="1:11" ht="14.45" customHeight="1" thickBot="1" x14ac:dyDescent="0.25">
      <c r="A197" s="723" t="s">
        <v>518</v>
      </c>
      <c r="B197" s="701">
        <v>0.319514780326</v>
      </c>
      <c r="C197" s="701">
        <v>0.35699999999999998</v>
      </c>
      <c r="D197" s="702">
        <v>3.7485219673000003E-2</v>
      </c>
      <c r="E197" s="703">
        <v>1.1173192039369999</v>
      </c>
      <c r="F197" s="701">
        <v>9.3049621361999998E-2</v>
      </c>
      <c r="G197" s="702">
        <v>5.4278945794E-2</v>
      </c>
      <c r="H197" s="704">
        <v>0</v>
      </c>
      <c r="I197" s="701">
        <v>0.64200000000000002</v>
      </c>
      <c r="J197" s="702">
        <v>0.58772105420499998</v>
      </c>
      <c r="K197" s="705">
        <v>6.8995444645740003</v>
      </c>
    </row>
    <row r="198" spans="1:11" ht="14.45" customHeight="1" thickBot="1" x14ac:dyDescent="0.25">
      <c r="A198" s="723" t="s">
        <v>519</v>
      </c>
      <c r="B198" s="701">
        <v>323.81540053209898</v>
      </c>
      <c r="C198" s="701">
        <v>622.20510999999999</v>
      </c>
      <c r="D198" s="702">
        <v>298.38970946790101</v>
      </c>
      <c r="E198" s="703">
        <v>1.9214809084969999</v>
      </c>
      <c r="F198" s="701">
        <v>600.08525492546698</v>
      </c>
      <c r="G198" s="702">
        <v>350.049732039856</v>
      </c>
      <c r="H198" s="704">
        <v>117.76782</v>
      </c>
      <c r="I198" s="701">
        <v>380.87497999999999</v>
      </c>
      <c r="J198" s="702">
        <v>30.825247960144001</v>
      </c>
      <c r="K198" s="705">
        <v>0.63470144762500003</v>
      </c>
    </row>
    <row r="199" spans="1:11" ht="14.45" customHeight="1" thickBot="1" x14ac:dyDescent="0.25">
      <c r="A199" s="723" t="s">
        <v>520</v>
      </c>
      <c r="B199" s="701">
        <v>195.01584966933501</v>
      </c>
      <c r="C199" s="701">
        <v>112.40228999999999</v>
      </c>
      <c r="D199" s="702">
        <v>-82.613559669335004</v>
      </c>
      <c r="E199" s="703">
        <v>0.57637515202199996</v>
      </c>
      <c r="F199" s="701">
        <v>124.612635745831</v>
      </c>
      <c r="G199" s="702">
        <v>72.690704185068</v>
      </c>
      <c r="H199" s="704">
        <v>15.522399999999999</v>
      </c>
      <c r="I199" s="701">
        <v>116.44521</v>
      </c>
      <c r="J199" s="702">
        <v>43.754505814931001</v>
      </c>
      <c r="K199" s="705">
        <v>0.93445748340799994</v>
      </c>
    </row>
    <row r="200" spans="1:11" ht="14.45" customHeight="1" thickBot="1" x14ac:dyDescent="0.25">
      <c r="A200" s="722" t="s">
        <v>521</v>
      </c>
      <c r="B200" s="706">
        <v>4613.2040551416603</v>
      </c>
      <c r="C200" s="706">
        <v>2656.2813000000001</v>
      </c>
      <c r="D200" s="707">
        <v>-1956.92275514166</v>
      </c>
      <c r="E200" s="713">
        <v>0.57579965426400004</v>
      </c>
      <c r="F200" s="706">
        <v>0</v>
      </c>
      <c r="G200" s="707">
        <v>0</v>
      </c>
      <c r="H200" s="709">
        <v>0</v>
      </c>
      <c r="I200" s="706">
        <v>0</v>
      </c>
      <c r="J200" s="707">
        <v>0</v>
      </c>
      <c r="K200" s="710" t="s">
        <v>329</v>
      </c>
    </row>
    <row r="201" spans="1:11" ht="14.45" customHeight="1" thickBot="1" x14ac:dyDescent="0.25">
      <c r="A201" s="723" t="s">
        <v>522</v>
      </c>
      <c r="B201" s="701">
        <v>4610.4077877179298</v>
      </c>
      <c r="C201" s="701">
        <v>2650.1360500000001</v>
      </c>
      <c r="D201" s="702">
        <v>-1960.2717377179299</v>
      </c>
      <c r="E201" s="703">
        <v>0.57481597550999997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5" customHeight="1" thickBot="1" x14ac:dyDescent="0.25">
      <c r="A202" s="723" t="s">
        <v>523</v>
      </c>
      <c r="B202" s="701">
        <v>2.7962674237309999</v>
      </c>
      <c r="C202" s="701">
        <v>6.1452499999999999</v>
      </c>
      <c r="D202" s="702">
        <v>3.3489825762679999</v>
      </c>
      <c r="E202" s="703">
        <v>2.1976617643380001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5" customHeight="1" thickBot="1" x14ac:dyDescent="0.25">
      <c r="A203" s="725" t="s">
        <v>524</v>
      </c>
      <c r="B203" s="701">
        <v>1119.93857595801</v>
      </c>
      <c r="C203" s="701">
        <v>2852.8467300000002</v>
      </c>
      <c r="D203" s="702">
        <v>1732.90815404199</v>
      </c>
      <c r="E203" s="703">
        <v>2.5473242829939999</v>
      </c>
      <c r="F203" s="701">
        <v>2303.1542471017001</v>
      </c>
      <c r="G203" s="702">
        <v>1343.50664414266</v>
      </c>
      <c r="H203" s="704">
        <v>926.65006000000005</v>
      </c>
      <c r="I203" s="701">
        <v>4380.1969900000004</v>
      </c>
      <c r="J203" s="702">
        <v>3036.6903458573402</v>
      </c>
      <c r="K203" s="705">
        <v>1.9018252883019999</v>
      </c>
    </row>
    <row r="204" spans="1:11" ht="14.45" customHeight="1" thickBot="1" x14ac:dyDescent="0.25">
      <c r="A204" s="723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100.39615526497001</v>
      </c>
      <c r="G204" s="702">
        <v>58.564423904564997</v>
      </c>
      <c r="H204" s="704">
        <v>883.58884999999998</v>
      </c>
      <c r="I204" s="701">
        <v>2607.2529399999999</v>
      </c>
      <c r="J204" s="702">
        <v>2548.6885160954298</v>
      </c>
      <c r="K204" s="705">
        <v>25.969649267133999</v>
      </c>
    </row>
    <row r="205" spans="1:11" ht="14.45" customHeight="1" thickBot="1" x14ac:dyDescent="0.25">
      <c r="A205" s="723" t="s">
        <v>526</v>
      </c>
      <c r="B205" s="701">
        <v>0</v>
      </c>
      <c r="C205" s="701">
        <v>0</v>
      </c>
      <c r="D205" s="702">
        <v>0</v>
      </c>
      <c r="E205" s="703">
        <v>1</v>
      </c>
      <c r="F205" s="701">
        <v>2202.7580918367298</v>
      </c>
      <c r="G205" s="702">
        <v>1284.9422202380899</v>
      </c>
      <c r="H205" s="704">
        <v>43.061210000000003</v>
      </c>
      <c r="I205" s="701">
        <v>1772.9440500000001</v>
      </c>
      <c r="J205" s="702">
        <v>488.00182976190598</v>
      </c>
      <c r="K205" s="705">
        <v>0.80487460541800004</v>
      </c>
    </row>
    <row r="206" spans="1:11" ht="14.45" customHeight="1" thickBot="1" x14ac:dyDescent="0.25">
      <c r="A206" s="723" t="s">
        <v>527</v>
      </c>
      <c r="B206" s="701">
        <v>0</v>
      </c>
      <c r="C206" s="701">
        <v>50.930439999999997</v>
      </c>
      <c r="D206" s="702">
        <v>50.930439999999997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5" customHeight="1" thickBot="1" x14ac:dyDescent="0.25">
      <c r="A207" s="723" t="s">
        <v>528</v>
      </c>
      <c r="B207" s="701">
        <v>1119.93857595801</v>
      </c>
      <c r="C207" s="701">
        <v>2801.9162900000001</v>
      </c>
      <c r="D207" s="702">
        <v>1681.9777140419901</v>
      </c>
      <c r="E207" s="703">
        <v>2.5018481818099998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5" customHeight="1" thickBot="1" x14ac:dyDescent="0.25">
      <c r="A208" s="722" t="s">
        <v>529</v>
      </c>
      <c r="B208" s="706">
        <v>203015.20870510201</v>
      </c>
      <c r="C208" s="706">
        <v>217158.54509999999</v>
      </c>
      <c r="D208" s="707">
        <v>14143.3363948976</v>
      </c>
      <c r="E208" s="713">
        <v>1.0696663884690001</v>
      </c>
      <c r="F208" s="706">
        <v>254599.48588340601</v>
      </c>
      <c r="G208" s="707">
        <v>148516.36676532001</v>
      </c>
      <c r="H208" s="709">
        <v>13338.187180000001</v>
      </c>
      <c r="I208" s="706">
        <v>128207.07158</v>
      </c>
      <c r="J208" s="707">
        <v>-20309.295185320301</v>
      </c>
      <c r="K208" s="714">
        <v>0.50356374890199995</v>
      </c>
    </row>
    <row r="209" spans="1:11" ht="14.45" customHeight="1" thickBot="1" x14ac:dyDescent="0.25">
      <c r="A209" s="723" t="s">
        <v>530</v>
      </c>
      <c r="B209" s="701">
        <v>81960.810715465297</v>
      </c>
      <c r="C209" s="701">
        <v>89372.29466</v>
      </c>
      <c r="D209" s="702">
        <v>7411.4839445346897</v>
      </c>
      <c r="E209" s="703">
        <v>1.0904271673229999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5" customHeight="1" thickBot="1" x14ac:dyDescent="0.25">
      <c r="A210" s="723" t="s">
        <v>531</v>
      </c>
      <c r="B210" s="701">
        <v>121054.397989637</v>
      </c>
      <c r="C210" s="701">
        <v>127786.25044</v>
      </c>
      <c r="D210" s="702">
        <v>6731.8524503628896</v>
      </c>
      <c r="E210" s="703">
        <v>1.0556101435559999</v>
      </c>
      <c r="F210" s="701">
        <v>254599.48588340601</v>
      </c>
      <c r="G210" s="702">
        <v>148516.36676532001</v>
      </c>
      <c r="H210" s="704">
        <v>13338.187180000001</v>
      </c>
      <c r="I210" s="701">
        <v>128207.07158</v>
      </c>
      <c r="J210" s="702">
        <v>-20309.295185320301</v>
      </c>
      <c r="K210" s="705">
        <v>0.50356374890199995</v>
      </c>
    </row>
    <row r="211" spans="1:11" ht="14.45" customHeight="1" thickBot="1" x14ac:dyDescent="0.25">
      <c r="A211" s="722" t="s">
        <v>532</v>
      </c>
      <c r="B211" s="706">
        <v>0</v>
      </c>
      <c r="C211" s="706">
        <v>11566.161539999999</v>
      </c>
      <c r="D211" s="707">
        <v>11566.161539999999</v>
      </c>
      <c r="E211" s="708" t="s">
        <v>329</v>
      </c>
      <c r="F211" s="706">
        <v>0</v>
      </c>
      <c r="G211" s="707">
        <v>0</v>
      </c>
      <c r="H211" s="709">
        <v>-484.55241000000001</v>
      </c>
      <c r="I211" s="706">
        <v>4983.8650699999898</v>
      </c>
      <c r="J211" s="707">
        <v>4983.8650699999898</v>
      </c>
      <c r="K211" s="710" t="s">
        <v>329</v>
      </c>
    </row>
    <row r="212" spans="1:11" ht="14.45" customHeight="1" thickBot="1" x14ac:dyDescent="0.25">
      <c r="A212" s="723" t="s">
        <v>533</v>
      </c>
      <c r="B212" s="701">
        <v>0</v>
      </c>
      <c r="C212" s="701">
        <v>4141.8563199999999</v>
      </c>
      <c r="D212" s="702">
        <v>4141.8563199999999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5" customHeight="1" thickBot="1" x14ac:dyDescent="0.25">
      <c r="A213" s="723" t="s">
        <v>534</v>
      </c>
      <c r="B213" s="701">
        <v>0</v>
      </c>
      <c r="C213" s="701">
        <v>7424.3052200000002</v>
      </c>
      <c r="D213" s="702">
        <v>7424.3052200000002</v>
      </c>
      <c r="E213" s="711" t="s">
        <v>329</v>
      </c>
      <c r="F213" s="701">
        <v>0</v>
      </c>
      <c r="G213" s="702">
        <v>0</v>
      </c>
      <c r="H213" s="704">
        <v>-484.55241000000001</v>
      </c>
      <c r="I213" s="701">
        <v>4983.8650699999898</v>
      </c>
      <c r="J213" s="702">
        <v>4983.8650699999898</v>
      </c>
      <c r="K213" s="712" t="s">
        <v>329</v>
      </c>
    </row>
    <row r="214" spans="1:11" ht="14.45" customHeight="1" thickBot="1" x14ac:dyDescent="0.25">
      <c r="A214" s="720" t="s">
        <v>535</v>
      </c>
      <c r="B214" s="701">
        <v>244.100714300562</v>
      </c>
      <c r="C214" s="701">
        <v>316.40282000000002</v>
      </c>
      <c r="D214" s="702">
        <v>72.302105699437007</v>
      </c>
      <c r="E214" s="703">
        <v>1.2961978456579999</v>
      </c>
      <c r="F214" s="701">
        <v>0</v>
      </c>
      <c r="G214" s="702">
        <v>0</v>
      </c>
      <c r="H214" s="704">
        <v>42.190710000000003</v>
      </c>
      <c r="I214" s="701">
        <v>212.97352000000001</v>
      </c>
      <c r="J214" s="702">
        <v>212.97352000000001</v>
      </c>
      <c r="K214" s="712" t="s">
        <v>329</v>
      </c>
    </row>
    <row r="215" spans="1:11" ht="14.45" customHeight="1" thickBot="1" x14ac:dyDescent="0.25">
      <c r="A215" s="721" t="s">
        <v>536</v>
      </c>
      <c r="B215" s="701">
        <v>0</v>
      </c>
      <c r="C215" s="701">
        <v>115</v>
      </c>
      <c r="D215" s="702">
        <v>115</v>
      </c>
      <c r="E215" s="711" t="s">
        <v>329</v>
      </c>
      <c r="F215" s="701">
        <v>0</v>
      </c>
      <c r="G215" s="702">
        <v>0</v>
      </c>
      <c r="H215" s="704">
        <v>38</v>
      </c>
      <c r="I215" s="701">
        <v>100.75</v>
      </c>
      <c r="J215" s="702">
        <v>100.75</v>
      </c>
      <c r="K215" s="712" t="s">
        <v>329</v>
      </c>
    </row>
    <row r="216" spans="1:11" ht="14.45" customHeight="1" thickBot="1" x14ac:dyDescent="0.25">
      <c r="A216" s="722" t="s">
        <v>537</v>
      </c>
      <c r="B216" s="706">
        <v>0</v>
      </c>
      <c r="C216" s="706">
        <v>115</v>
      </c>
      <c r="D216" s="707">
        <v>115</v>
      </c>
      <c r="E216" s="708" t="s">
        <v>329</v>
      </c>
      <c r="F216" s="706">
        <v>0</v>
      </c>
      <c r="G216" s="707">
        <v>0</v>
      </c>
      <c r="H216" s="709">
        <v>38</v>
      </c>
      <c r="I216" s="706">
        <v>100.75</v>
      </c>
      <c r="J216" s="707">
        <v>100.75</v>
      </c>
      <c r="K216" s="710" t="s">
        <v>329</v>
      </c>
    </row>
    <row r="217" spans="1:11" ht="14.45" customHeight="1" thickBot="1" x14ac:dyDescent="0.25">
      <c r="A217" s="723" t="s">
        <v>538</v>
      </c>
      <c r="B217" s="701">
        <v>0</v>
      </c>
      <c r="C217" s="701">
        <v>115</v>
      </c>
      <c r="D217" s="702">
        <v>115</v>
      </c>
      <c r="E217" s="711" t="s">
        <v>329</v>
      </c>
      <c r="F217" s="701">
        <v>0</v>
      </c>
      <c r="G217" s="702">
        <v>0</v>
      </c>
      <c r="H217" s="704">
        <v>38</v>
      </c>
      <c r="I217" s="701">
        <v>100.75</v>
      </c>
      <c r="J217" s="702">
        <v>100.75</v>
      </c>
      <c r="K217" s="712" t="s">
        <v>329</v>
      </c>
    </row>
    <row r="218" spans="1:11" ht="14.45" customHeight="1" thickBot="1" x14ac:dyDescent="0.25">
      <c r="A218" s="726" t="s">
        <v>539</v>
      </c>
      <c r="B218" s="706">
        <v>244.100714300562</v>
      </c>
      <c r="C218" s="706">
        <v>201.40281999999999</v>
      </c>
      <c r="D218" s="707">
        <v>-42.697894300561998</v>
      </c>
      <c r="E218" s="713">
        <v>0.82508083016900002</v>
      </c>
      <c r="F218" s="706">
        <v>0</v>
      </c>
      <c r="G218" s="707">
        <v>0</v>
      </c>
      <c r="H218" s="709">
        <v>4.1907100000000002</v>
      </c>
      <c r="I218" s="706">
        <v>112.22351999999999</v>
      </c>
      <c r="J218" s="707">
        <v>112.22351999999999</v>
      </c>
      <c r="K218" s="710" t="s">
        <v>329</v>
      </c>
    </row>
    <row r="219" spans="1:11" ht="14.45" customHeight="1" thickBot="1" x14ac:dyDescent="0.25">
      <c r="A219" s="722" t="s">
        <v>540</v>
      </c>
      <c r="B219" s="706">
        <v>0</v>
      </c>
      <c r="C219" s="706">
        <v>2.2799999999999999E-3</v>
      </c>
      <c r="D219" s="707">
        <v>2.2799999999999999E-3</v>
      </c>
      <c r="E219" s="708" t="s">
        <v>329</v>
      </c>
      <c r="F219" s="706">
        <v>0</v>
      </c>
      <c r="G219" s="707">
        <v>0</v>
      </c>
      <c r="H219" s="709">
        <v>-3.2000000000000003E-4</v>
      </c>
      <c r="I219" s="706">
        <v>-5.1000000000000004E-4</v>
      </c>
      <c r="J219" s="707">
        <v>-5.1000000000000004E-4</v>
      </c>
      <c r="K219" s="710" t="s">
        <v>329</v>
      </c>
    </row>
    <row r="220" spans="1:11" ht="14.45" customHeight="1" thickBot="1" x14ac:dyDescent="0.25">
      <c r="A220" s="723" t="s">
        <v>541</v>
      </c>
      <c r="B220" s="701">
        <v>0</v>
      </c>
      <c r="C220" s="701">
        <v>2.2799999999999999E-3</v>
      </c>
      <c r="D220" s="702">
        <v>2.2799999999999999E-3</v>
      </c>
      <c r="E220" s="711" t="s">
        <v>329</v>
      </c>
      <c r="F220" s="701">
        <v>0</v>
      </c>
      <c r="G220" s="702">
        <v>0</v>
      </c>
      <c r="H220" s="704">
        <v>-3.2000000000000003E-4</v>
      </c>
      <c r="I220" s="701">
        <v>-5.1000000000000004E-4</v>
      </c>
      <c r="J220" s="702">
        <v>-5.1000000000000004E-4</v>
      </c>
      <c r="K220" s="712" t="s">
        <v>329</v>
      </c>
    </row>
    <row r="221" spans="1:11" ht="14.45" customHeight="1" thickBot="1" x14ac:dyDescent="0.25">
      <c r="A221" s="722" t="s">
        <v>542</v>
      </c>
      <c r="B221" s="706">
        <v>244.100714300562</v>
      </c>
      <c r="C221" s="706">
        <v>201.40054000000001</v>
      </c>
      <c r="D221" s="707">
        <v>-42.700174300561997</v>
      </c>
      <c r="E221" s="713">
        <v>0.82507148976199995</v>
      </c>
      <c r="F221" s="706">
        <v>0</v>
      </c>
      <c r="G221" s="707">
        <v>0</v>
      </c>
      <c r="H221" s="709">
        <v>4.1910299999999996</v>
      </c>
      <c r="I221" s="706">
        <v>112.22403</v>
      </c>
      <c r="J221" s="707">
        <v>112.22403</v>
      </c>
      <c r="K221" s="710" t="s">
        <v>329</v>
      </c>
    </row>
    <row r="222" spans="1:11" ht="14.45" customHeight="1" thickBot="1" x14ac:dyDescent="0.25">
      <c r="A222" s="723" t="s">
        <v>543</v>
      </c>
      <c r="B222" s="701">
        <v>3.6494086133339998</v>
      </c>
      <c r="C222" s="701">
        <v>0</v>
      </c>
      <c r="D222" s="702">
        <v>-3.6494086133339998</v>
      </c>
      <c r="E222" s="703">
        <v>0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05">
        <v>7</v>
      </c>
    </row>
    <row r="223" spans="1:11" ht="14.45" customHeight="1" thickBot="1" x14ac:dyDescent="0.25">
      <c r="A223" s="723" t="s">
        <v>544</v>
      </c>
      <c r="B223" s="701">
        <v>0.28959795142599998</v>
      </c>
      <c r="C223" s="701">
        <v>0.30614999999999998</v>
      </c>
      <c r="D223" s="702">
        <v>1.6552048573000001E-2</v>
      </c>
      <c r="E223" s="703">
        <v>1.057155268164</v>
      </c>
      <c r="F223" s="701">
        <v>0</v>
      </c>
      <c r="G223" s="702">
        <v>0</v>
      </c>
      <c r="H223" s="704">
        <v>5.8799999999999998E-2</v>
      </c>
      <c r="I223" s="701">
        <v>5.8799999999999998E-2</v>
      </c>
      <c r="J223" s="702">
        <v>5.8799999999999998E-2</v>
      </c>
      <c r="K223" s="712" t="s">
        <v>329</v>
      </c>
    </row>
    <row r="224" spans="1:11" ht="14.45" customHeight="1" thickBot="1" x14ac:dyDescent="0.25">
      <c r="A224" s="723" t="s">
        <v>545</v>
      </c>
      <c r="B224" s="701">
        <v>240.161707735802</v>
      </c>
      <c r="C224" s="701">
        <v>201.09439</v>
      </c>
      <c r="D224" s="702">
        <v>-39.067317735800998</v>
      </c>
      <c r="E224" s="703">
        <v>0.83732911418599998</v>
      </c>
      <c r="F224" s="701">
        <v>0</v>
      </c>
      <c r="G224" s="702">
        <v>0</v>
      </c>
      <c r="H224" s="704">
        <v>4.1322299999999998</v>
      </c>
      <c r="I224" s="701">
        <v>112.16522999999999</v>
      </c>
      <c r="J224" s="702">
        <v>112.16522999999999</v>
      </c>
      <c r="K224" s="712" t="s">
        <v>329</v>
      </c>
    </row>
    <row r="225" spans="1:11" ht="14.45" customHeight="1" thickBot="1" x14ac:dyDescent="0.25">
      <c r="A225" s="720" t="s">
        <v>546</v>
      </c>
      <c r="B225" s="701">
        <v>191.17492602956301</v>
      </c>
      <c r="C225" s="701">
        <v>221.94200000000001</v>
      </c>
      <c r="D225" s="702">
        <v>30.767073970436002</v>
      </c>
      <c r="E225" s="703">
        <v>1.1609367640899999</v>
      </c>
      <c r="F225" s="701">
        <v>200.79364623592301</v>
      </c>
      <c r="G225" s="702">
        <v>117.129626970955</v>
      </c>
      <c r="H225" s="704">
        <v>1.4435100000000001</v>
      </c>
      <c r="I225" s="701">
        <v>16.804929999999999</v>
      </c>
      <c r="J225" s="702">
        <v>-100.324696970955</v>
      </c>
      <c r="K225" s="705">
        <v>8.3692538657999999E-2</v>
      </c>
    </row>
    <row r="226" spans="1:11" ht="14.45" customHeight="1" thickBot="1" x14ac:dyDescent="0.25">
      <c r="A226" s="726" t="s">
        <v>547</v>
      </c>
      <c r="B226" s="706">
        <v>191.17492602956301</v>
      </c>
      <c r="C226" s="706">
        <v>221.94200000000001</v>
      </c>
      <c r="D226" s="707">
        <v>30.767073970436002</v>
      </c>
      <c r="E226" s="713">
        <v>1.1609367640899999</v>
      </c>
      <c r="F226" s="706">
        <v>200.79364623592301</v>
      </c>
      <c r="G226" s="707">
        <v>117.129626970955</v>
      </c>
      <c r="H226" s="709">
        <v>1.4435100000000001</v>
      </c>
      <c r="I226" s="706">
        <v>16.804929999999999</v>
      </c>
      <c r="J226" s="707">
        <v>-100.324696970955</v>
      </c>
      <c r="K226" s="714">
        <v>8.3692538657999999E-2</v>
      </c>
    </row>
    <row r="227" spans="1:11" ht="14.45" customHeight="1" thickBot="1" x14ac:dyDescent="0.25">
      <c r="A227" s="722" t="s">
        <v>548</v>
      </c>
      <c r="B227" s="706">
        <v>191.17492602956301</v>
      </c>
      <c r="C227" s="706">
        <v>204.62</v>
      </c>
      <c r="D227" s="707">
        <v>13.445073970436001</v>
      </c>
      <c r="E227" s="713">
        <v>1.0703286474310001</v>
      </c>
      <c r="F227" s="706">
        <v>200.79364623592301</v>
      </c>
      <c r="G227" s="707">
        <v>117.129626970955</v>
      </c>
      <c r="H227" s="709">
        <v>0</v>
      </c>
      <c r="I227" s="706">
        <v>6.7</v>
      </c>
      <c r="J227" s="707">
        <v>-110.429626970955</v>
      </c>
      <c r="K227" s="714">
        <v>3.3367589689999998E-2</v>
      </c>
    </row>
    <row r="228" spans="1:11" ht="14.45" customHeight="1" thickBot="1" x14ac:dyDescent="0.25">
      <c r="A228" s="723" t="s">
        <v>549</v>
      </c>
      <c r="B228" s="701">
        <v>191.17492602956301</v>
      </c>
      <c r="C228" s="701">
        <v>204.62</v>
      </c>
      <c r="D228" s="702">
        <v>13.445073970436001</v>
      </c>
      <c r="E228" s="703">
        <v>1.0703286474310001</v>
      </c>
      <c r="F228" s="701">
        <v>200.79364623592301</v>
      </c>
      <c r="G228" s="702">
        <v>117.129626970955</v>
      </c>
      <c r="H228" s="704">
        <v>0</v>
      </c>
      <c r="I228" s="701">
        <v>6.7</v>
      </c>
      <c r="J228" s="702">
        <v>-110.429626970955</v>
      </c>
      <c r="K228" s="705">
        <v>3.3367589689999998E-2</v>
      </c>
    </row>
    <row r="229" spans="1:11" ht="14.45" customHeight="1" thickBot="1" x14ac:dyDescent="0.25">
      <c r="A229" s="725" t="s">
        <v>550</v>
      </c>
      <c r="B229" s="701">
        <v>0</v>
      </c>
      <c r="C229" s="701">
        <v>17.321999999999999</v>
      </c>
      <c r="D229" s="702">
        <v>17.321999999999999</v>
      </c>
      <c r="E229" s="711" t="s">
        <v>329</v>
      </c>
      <c r="F229" s="701">
        <v>0</v>
      </c>
      <c r="G229" s="702">
        <v>0</v>
      </c>
      <c r="H229" s="704">
        <v>1.4435100000000001</v>
      </c>
      <c r="I229" s="701">
        <v>10.10493</v>
      </c>
      <c r="J229" s="702">
        <v>10.10493</v>
      </c>
      <c r="K229" s="712" t="s">
        <v>329</v>
      </c>
    </row>
    <row r="230" spans="1:11" ht="14.45" customHeight="1" thickBot="1" x14ac:dyDescent="0.25">
      <c r="A230" s="723" t="s">
        <v>551</v>
      </c>
      <c r="B230" s="701">
        <v>0</v>
      </c>
      <c r="C230" s="701">
        <v>17.321999999999999</v>
      </c>
      <c r="D230" s="702">
        <v>17.321999999999999</v>
      </c>
      <c r="E230" s="711" t="s">
        <v>329</v>
      </c>
      <c r="F230" s="701">
        <v>0</v>
      </c>
      <c r="G230" s="702">
        <v>0</v>
      </c>
      <c r="H230" s="704">
        <v>1.4435100000000001</v>
      </c>
      <c r="I230" s="701">
        <v>10.10493</v>
      </c>
      <c r="J230" s="702">
        <v>10.10493</v>
      </c>
      <c r="K230" s="712" t="s">
        <v>329</v>
      </c>
    </row>
    <row r="231" spans="1:11" ht="14.45" customHeight="1" thickBot="1" x14ac:dyDescent="0.25">
      <c r="A231" s="719" t="s">
        <v>552</v>
      </c>
      <c r="B231" s="701">
        <v>17254.6686358794</v>
      </c>
      <c r="C231" s="701">
        <v>21400.80141</v>
      </c>
      <c r="D231" s="702">
        <v>4146.1327741205796</v>
      </c>
      <c r="E231" s="703">
        <v>1.240290489583</v>
      </c>
      <c r="F231" s="701">
        <v>20293.995141686701</v>
      </c>
      <c r="G231" s="702">
        <v>11838.1638326506</v>
      </c>
      <c r="H231" s="704">
        <v>2446.91363</v>
      </c>
      <c r="I231" s="701">
        <v>15434.22041</v>
      </c>
      <c r="J231" s="702">
        <v>3596.05657734941</v>
      </c>
      <c r="K231" s="705">
        <v>0.76053139375599998</v>
      </c>
    </row>
    <row r="232" spans="1:11" ht="14.45" customHeight="1" thickBot="1" x14ac:dyDescent="0.25">
      <c r="A232" s="724" t="s">
        <v>553</v>
      </c>
      <c r="B232" s="706">
        <v>17254.6686358794</v>
      </c>
      <c r="C232" s="706">
        <v>21400.80141</v>
      </c>
      <c r="D232" s="707">
        <v>4146.1327741205796</v>
      </c>
      <c r="E232" s="713">
        <v>1.240290489583</v>
      </c>
      <c r="F232" s="706">
        <v>20293.995141686701</v>
      </c>
      <c r="G232" s="707">
        <v>11838.1638326506</v>
      </c>
      <c r="H232" s="709">
        <v>2446.91363</v>
      </c>
      <c r="I232" s="706">
        <v>15434.22041</v>
      </c>
      <c r="J232" s="707">
        <v>3596.05657734941</v>
      </c>
      <c r="K232" s="714">
        <v>0.76053139375599998</v>
      </c>
    </row>
    <row r="233" spans="1:11" ht="14.45" customHeight="1" thickBot="1" x14ac:dyDescent="0.25">
      <c r="A233" s="726" t="s">
        <v>54</v>
      </c>
      <c r="B233" s="706">
        <v>17254.6686358794</v>
      </c>
      <c r="C233" s="706">
        <v>21400.80141</v>
      </c>
      <c r="D233" s="707">
        <v>4146.1327741205796</v>
      </c>
      <c r="E233" s="713">
        <v>1.240290489583</v>
      </c>
      <c r="F233" s="706">
        <v>20293.995141686701</v>
      </c>
      <c r="G233" s="707">
        <v>11838.1638326506</v>
      </c>
      <c r="H233" s="709">
        <v>2446.91363</v>
      </c>
      <c r="I233" s="706">
        <v>15434.22041</v>
      </c>
      <c r="J233" s="707">
        <v>3596.05657734941</v>
      </c>
      <c r="K233" s="714">
        <v>0.76053139375599998</v>
      </c>
    </row>
    <row r="234" spans="1:11" ht="14.45" customHeight="1" thickBot="1" x14ac:dyDescent="0.25">
      <c r="A234" s="725" t="s">
        <v>554</v>
      </c>
      <c r="B234" s="701">
        <v>0</v>
      </c>
      <c r="C234" s="701">
        <v>530.63681999999994</v>
      </c>
      <c r="D234" s="702">
        <v>530.63681999999994</v>
      </c>
      <c r="E234" s="711" t="s">
        <v>343</v>
      </c>
      <c r="F234" s="701">
        <v>1006.07316707455</v>
      </c>
      <c r="G234" s="702">
        <v>586.87601412682</v>
      </c>
      <c r="H234" s="704">
        <v>98.504300000000001</v>
      </c>
      <c r="I234" s="701">
        <v>551.76844000000006</v>
      </c>
      <c r="J234" s="702">
        <v>-35.107574126819003</v>
      </c>
      <c r="K234" s="705">
        <v>0.54843768630099998</v>
      </c>
    </row>
    <row r="235" spans="1:11" ht="14.45" customHeight="1" thickBot="1" x14ac:dyDescent="0.25">
      <c r="A235" s="723" t="s">
        <v>555</v>
      </c>
      <c r="B235" s="701">
        <v>0</v>
      </c>
      <c r="C235" s="701">
        <v>530.63681999999994</v>
      </c>
      <c r="D235" s="702">
        <v>530.63681999999994</v>
      </c>
      <c r="E235" s="711" t="s">
        <v>343</v>
      </c>
      <c r="F235" s="701">
        <v>1006.07316707455</v>
      </c>
      <c r="G235" s="702">
        <v>586.87601412682</v>
      </c>
      <c r="H235" s="704">
        <v>98.504300000000001</v>
      </c>
      <c r="I235" s="701">
        <v>551.76844000000006</v>
      </c>
      <c r="J235" s="702">
        <v>-35.107574126819003</v>
      </c>
      <c r="K235" s="705">
        <v>0.54843768630099998</v>
      </c>
    </row>
    <row r="236" spans="1:11" ht="14.45" customHeight="1" thickBot="1" x14ac:dyDescent="0.25">
      <c r="A236" s="722" t="s">
        <v>556</v>
      </c>
      <c r="B236" s="706">
        <v>194.99601102272899</v>
      </c>
      <c r="C236" s="706">
        <v>87.98</v>
      </c>
      <c r="D236" s="707">
        <v>-107.016011022729</v>
      </c>
      <c r="E236" s="713">
        <v>0.45118871682799999</v>
      </c>
      <c r="F236" s="706">
        <v>189.28072864138599</v>
      </c>
      <c r="G236" s="707">
        <v>110.41375837414201</v>
      </c>
      <c r="H236" s="709">
        <v>6.6</v>
      </c>
      <c r="I236" s="706">
        <v>37.359000000000002</v>
      </c>
      <c r="J236" s="707">
        <v>-73.054758374141002</v>
      </c>
      <c r="K236" s="714">
        <v>0.19737350055700001</v>
      </c>
    </row>
    <row r="237" spans="1:11" ht="14.45" customHeight="1" thickBot="1" x14ac:dyDescent="0.25">
      <c r="A237" s="723" t="s">
        <v>557</v>
      </c>
      <c r="B237" s="701">
        <v>194.99601102272899</v>
      </c>
      <c r="C237" s="701">
        <v>87.98</v>
      </c>
      <c r="D237" s="702">
        <v>-107.016011022729</v>
      </c>
      <c r="E237" s="703">
        <v>0.45118871682799999</v>
      </c>
      <c r="F237" s="701">
        <v>189.28072864138599</v>
      </c>
      <c r="G237" s="702">
        <v>110.41375837414201</v>
      </c>
      <c r="H237" s="704">
        <v>6.6</v>
      </c>
      <c r="I237" s="701">
        <v>37.359000000000002</v>
      </c>
      <c r="J237" s="702">
        <v>-73.054758374141002</v>
      </c>
      <c r="K237" s="705">
        <v>0.19737350055700001</v>
      </c>
    </row>
    <row r="238" spans="1:11" ht="14.45" customHeight="1" thickBot="1" x14ac:dyDescent="0.25">
      <c r="A238" s="722" t="s">
        <v>558</v>
      </c>
      <c r="B238" s="706">
        <v>177.874155342455</v>
      </c>
      <c r="C238" s="706">
        <v>129.12943999999999</v>
      </c>
      <c r="D238" s="707">
        <v>-48.744715342454001</v>
      </c>
      <c r="E238" s="713">
        <v>0.72595954005399999</v>
      </c>
      <c r="F238" s="706">
        <v>207.71253531509001</v>
      </c>
      <c r="G238" s="707">
        <v>121.16564560046901</v>
      </c>
      <c r="H238" s="709">
        <v>13.58944</v>
      </c>
      <c r="I238" s="706">
        <v>91.101939999999999</v>
      </c>
      <c r="J238" s="707">
        <v>-30.063705600469</v>
      </c>
      <c r="K238" s="714">
        <v>0.43859625449</v>
      </c>
    </row>
    <row r="239" spans="1:11" ht="14.45" customHeight="1" thickBot="1" x14ac:dyDescent="0.25">
      <c r="A239" s="723" t="s">
        <v>559</v>
      </c>
      <c r="B239" s="701">
        <v>122.225293844726</v>
      </c>
      <c r="C239" s="701">
        <v>85.971999999999994</v>
      </c>
      <c r="D239" s="702">
        <v>-36.253293844726002</v>
      </c>
      <c r="E239" s="703">
        <v>0.70338959552199998</v>
      </c>
      <c r="F239" s="701">
        <v>133.55471444032801</v>
      </c>
      <c r="G239" s="702">
        <v>77.906916756857001</v>
      </c>
      <c r="H239" s="704">
        <v>9.25</v>
      </c>
      <c r="I239" s="701">
        <v>59.2</v>
      </c>
      <c r="J239" s="702">
        <v>-18.706916756857002</v>
      </c>
      <c r="K239" s="705">
        <v>0.44326402289900002</v>
      </c>
    </row>
    <row r="240" spans="1:11" ht="14.45" customHeight="1" thickBot="1" x14ac:dyDescent="0.25">
      <c r="A240" s="723" t="s">
        <v>560</v>
      </c>
      <c r="B240" s="701">
        <v>0</v>
      </c>
      <c r="C240" s="701">
        <v>0.50980000000000003</v>
      </c>
      <c r="D240" s="702">
        <v>0.50980000000000003</v>
      </c>
      <c r="E240" s="711" t="s">
        <v>343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05">
        <v>7</v>
      </c>
    </row>
    <row r="241" spans="1:11" ht="14.45" customHeight="1" thickBot="1" x14ac:dyDescent="0.25">
      <c r="A241" s="723" t="s">
        <v>561</v>
      </c>
      <c r="B241" s="701">
        <v>55.648861497727999</v>
      </c>
      <c r="C241" s="701">
        <v>42.647640000000003</v>
      </c>
      <c r="D241" s="702">
        <v>-13.001221497728</v>
      </c>
      <c r="E241" s="703">
        <v>0.76637039558700004</v>
      </c>
      <c r="F241" s="701">
        <v>74.157820874761995</v>
      </c>
      <c r="G241" s="702">
        <v>43.258728843611003</v>
      </c>
      <c r="H241" s="704">
        <v>4.3394399999999997</v>
      </c>
      <c r="I241" s="701">
        <v>31.90194</v>
      </c>
      <c r="J241" s="702">
        <v>-11.356788843611</v>
      </c>
      <c r="K241" s="705">
        <v>0.43018982520900001</v>
      </c>
    </row>
    <row r="242" spans="1:11" ht="14.45" customHeight="1" thickBot="1" x14ac:dyDescent="0.25">
      <c r="A242" s="725" t="s">
        <v>562</v>
      </c>
      <c r="B242" s="701">
        <v>0</v>
      </c>
      <c r="C242" s="701">
        <v>0</v>
      </c>
      <c r="D242" s="702">
        <v>0</v>
      </c>
      <c r="E242" s="703">
        <v>1</v>
      </c>
      <c r="F242" s="701">
        <v>0</v>
      </c>
      <c r="G242" s="702">
        <v>0</v>
      </c>
      <c r="H242" s="704">
        <v>16.677129999999998</v>
      </c>
      <c r="I242" s="701">
        <v>49.697560000000003</v>
      </c>
      <c r="J242" s="702">
        <v>49.697560000000003</v>
      </c>
      <c r="K242" s="712" t="s">
        <v>343</v>
      </c>
    </row>
    <row r="243" spans="1:11" ht="14.45" customHeight="1" thickBot="1" x14ac:dyDescent="0.25">
      <c r="A243" s="723" t="s">
        <v>563</v>
      </c>
      <c r="B243" s="701">
        <v>0</v>
      </c>
      <c r="C243" s="701">
        <v>0</v>
      </c>
      <c r="D243" s="702">
        <v>0</v>
      </c>
      <c r="E243" s="703">
        <v>1</v>
      </c>
      <c r="F243" s="701">
        <v>0</v>
      </c>
      <c r="G243" s="702">
        <v>0</v>
      </c>
      <c r="H243" s="704">
        <v>16.677129999999998</v>
      </c>
      <c r="I243" s="701">
        <v>49.697560000000003</v>
      </c>
      <c r="J243" s="702">
        <v>49.697560000000003</v>
      </c>
      <c r="K243" s="712" t="s">
        <v>343</v>
      </c>
    </row>
    <row r="244" spans="1:11" ht="14.45" customHeight="1" thickBot="1" x14ac:dyDescent="0.25">
      <c r="A244" s="722" t="s">
        <v>564</v>
      </c>
      <c r="B244" s="706">
        <v>954.89758053104799</v>
      </c>
      <c r="C244" s="706">
        <v>1044.99541</v>
      </c>
      <c r="D244" s="707">
        <v>90.097829468951005</v>
      </c>
      <c r="E244" s="713">
        <v>1.0943533959089999</v>
      </c>
      <c r="F244" s="706">
        <v>1326.7319169048401</v>
      </c>
      <c r="G244" s="707">
        <v>773.92695152782301</v>
      </c>
      <c r="H244" s="709">
        <v>0</v>
      </c>
      <c r="I244" s="706">
        <v>338.57553999999999</v>
      </c>
      <c r="J244" s="707">
        <v>-435.35141152782302</v>
      </c>
      <c r="K244" s="714">
        <v>0.255195142052</v>
      </c>
    </row>
    <row r="245" spans="1:11" ht="14.45" customHeight="1" thickBot="1" x14ac:dyDescent="0.25">
      <c r="A245" s="723" t="s">
        <v>565</v>
      </c>
      <c r="B245" s="701">
        <v>954.89758053104799</v>
      </c>
      <c r="C245" s="701">
        <v>1044.99541</v>
      </c>
      <c r="D245" s="702">
        <v>90.097829468951005</v>
      </c>
      <c r="E245" s="703">
        <v>1.0943533959089999</v>
      </c>
      <c r="F245" s="701">
        <v>1326.7319169048401</v>
      </c>
      <c r="G245" s="702">
        <v>773.92695152782301</v>
      </c>
      <c r="H245" s="704">
        <v>0</v>
      </c>
      <c r="I245" s="701">
        <v>338.57553999999999</v>
      </c>
      <c r="J245" s="702">
        <v>-435.35141152782302</v>
      </c>
      <c r="K245" s="705">
        <v>0.255195142052</v>
      </c>
    </row>
    <row r="246" spans="1:11" ht="14.45" customHeight="1" thickBot="1" x14ac:dyDescent="0.25">
      <c r="A246" s="722" t="s">
        <v>566</v>
      </c>
      <c r="B246" s="706">
        <v>0</v>
      </c>
      <c r="C246" s="706">
        <v>5.1230000000000002</v>
      </c>
      <c r="D246" s="707">
        <v>5.1230000000000002</v>
      </c>
      <c r="E246" s="708" t="s">
        <v>343</v>
      </c>
      <c r="F246" s="706">
        <v>0</v>
      </c>
      <c r="G246" s="707">
        <v>0</v>
      </c>
      <c r="H246" s="709">
        <v>0.25700000000000001</v>
      </c>
      <c r="I246" s="706">
        <v>1.31</v>
      </c>
      <c r="J246" s="707">
        <v>1.31</v>
      </c>
      <c r="K246" s="710" t="s">
        <v>343</v>
      </c>
    </row>
    <row r="247" spans="1:11" ht="14.45" customHeight="1" thickBot="1" x14ac:dyDescent="0.25">
      <c r="A247" s="723" t="s">
        <v>567</v>
      </c>
      <c r="B247" s="701">
        <v>0</v>
      </c>
      <c r="C247" s="701">
        <v>5.1230000000000002</v>
      </c>
      <c r="D247" s="702">
        <v>5.1230000000000002</v>
      </c>
      <c r="E247" s="711" t="s">
        <v>343</v>
      </c>
      <c r="F247" s="701">
        <v>0</v>
      </c>
      <c r="G247" s="702">
        <v>0</v>
      </c>
      <c r="H247" s="704">
        <v>0.25700000000000001</v>
      </c>
      <c r="I247" s="701">
        <v>1.31</v>
      </c>
      <c r="J247" s="702">
        <v>1.31</v>
      </c>
      <c r="K247" s="712" t="s">
        <v>343</v>
      </c>
    </row>
    <row r="248" spans="1:11" ht="14.45" customHeight="1" thickBot="1" x14ac:dyDescent="0.25">
      <c r="A248" s="722" t="s">
        <v>568</v>
      </c>
      <c r="B248" s="706">
        <v>1338.8960660744499</v>
      </c>
      <c r="C248" s="706">
        <v>1121.3940399999999</v>
      </c>
      <c r="D248" s="707">
        <v>-217.50202607444601</v>
      </c>
      <c r="E248" s="713">
        <v>0.83755122478400001</v>
      </c>
      <c r="F248" s="706">
        <v>1505.69590794134</v>
      </c>
      <c r="G248" s="707">
        <v>878.32261296578099</v>
      </c>
      <c r="H248" s="709">
        <v>90.685149999999993</v>
      </c>
      <c r="I248" s="706">
        <v>815.07655</v>
      </c>
      <c r="J248" s="707">
        <v>-63.246062965779998</v>
      </c>
      <c r="K248" s="714">
        <v>0.541328794015</v>
      </c>
    </row>
    <row r="249" spans="1:11" ht="14.45" customHeight="1" thickBot="1" x14ac:dyDescent="0.25">
      <c r="A249" s="723" t="s">
        <v>569</v>
      </c>
      <c r="B249" s="701">
        <v>1338.8960660744499</v>
      </c>
      <c r="C249" s="701">
        <v>1121.3940399999999</v>
      </c>
      <c r="D249" s="702">
        <v>-217.50202607444601</v>
      </c>
      <c r="E249" s="703">
        <v>0.83755122478400001</v>
      </c>
      <c r="F249" s="701">
        <v>1505.69590794134</v>
      </c>
      <c r="G249" s="702">
        <v>878.32261296578099</v>
      </c>
      <c r="H249" s="704">
        <v>90.685149999999993</v>
      </c>
      <c r="I249" s="701">
        <v>815.07655</v>
      </c>
      <c r="J249" s="702">
        <v>-63.246062965779998</v>
      </c>
      <c r="K249" s="705">
        <v>0.541328794015</v>
      </c>
    </row>
    <row r="250" spans="1:11" ht="14.45" customHeight="1" thickBot="1" x14ac:dyDescent="0.25">
      <c r="A250" s="722" t="s">
        <v>570</v>
      </c>
      <c r="B250" s="706">
        <v>0</v>
      </c>
      <c r="C250" s="706">
        <v>2500.6446099999998</v>
      </c>
      <c r="D250" s="707">
        <v>2500.6446099999998</v>
      </c>
      <c r="E250" s="708" t="s">
        <v>343</v>
      </c>
      <c r="F250" s="706">
        <v>0</v>
      </c>
      <c r="G250" s="707">
        <v>0</v>
      </c>
      <c r="H250" s="709">
        <v>276.63202000000001</v>
      </c>
      <c r="I250" s="706">
        <v>1737.37068</v>
      </c>
      <c r="J250" s="707">
        <v>1737.37068</v>
      </c>
      <c r="K250" s="710" t="s">
        <v>343</v>
      </c>
    </row>
    <row r="251" spans="1:11" ht="14.45" customHeight="1" thickBot="1" x14ac:dyDescent="0.25">
      <c r="A251" s="723" t="s">
        <v>571</v>
      </c>
      <c r="B251" s="701">
        <v>0</v>
      </c>
      <c r="C251" s="701">
        <v>2500.6446099999998</v>
      </c>
      <c r="D251" s="702">
        <v>2500.6446099999998</v>
      </c>
      <c r="E251" s="711" t="s">
        <v>343</v>
      </c>
      <c r="F251" s="701">
        <v>0</v>
      </c>
      <c r="G251" s="702">
        <v>0</v>
      </c>
      <c r="H251" s="704">
        <v>276.63202000000001</v>
      </c>
      <c r="I251" s="701">
        <v>1737.37068</v>
      </c>
      <c r="J251" s="702">
        <v>1737.37068</v>
      </c>
      <c r="K251" s="712" t="s">
        <v>343</v>
      </c>
    </row>
    <row r="252" spans="1:11" ht="14.45" customHeight="1" thickBot="1" x14ac:dyDescent="0.25">
      <c r="A252" s="722" t="s">
        <v>572</v>
      </c>
      <c r="B252" s="706">
        <v>14588.004822908801</v>
      </c>
      <c r="C252" s="706">
        <v>15980.898090000001</v>
      </c>
      <c r="D252" s="707">
        <v>1392.89326709125</v>
      </c>
      <c r="E252" s="713">
        <v>1.0954820953240001</v>
      </c>
      <c r="F252" s="706">
        <v>16058.500885809501</v>
      </c>
      <c r="G252" s="707">
        <v>9367.4588500555692</v>
      </c>
      <c r="H252" s="709">
        <v>1943.9685899999999</v>
      </c>
      <c r="I252" s="706">
        <v>11811.9607</v>
      </c>
      <c r="J252" s="707">
        <v>2444.50184994444</v>
      </c>
      <c r="K252" s="714">
        <v>0.73555811865499998</v>
      </c>
    </row>
    <row r="253" spans="1:11" ht="14.45" customHeight="1" thickBot="1" x14ac:dyDescent="0.25">
      <c r="A253" s="723" t="s">
        <v>573</v>
      </c>
      <c r="B253" s="701">
        <v>14588.004822908801</v>
      </c>
      <c r="C253" s="701">
        <v>15980.898090000001</v>
      </c>
      <c r="D253" s="702">
        <v>1392.89326709125</v>
      </c>
      <c r="E253" s="703">
        <v>1.0954820953240001</v>
      </c>
      <c r="F253" s="701">
        <v>16058.500885809501</v>
      </c>
      <c r="G253" s="702">
        <v>9367.4588500555692</v>
      </c>
      <c r="H253" s="704">
        <v>1943.9685899999999</v>
      </c>
      <c r="I253" s="701">
        <v>11811.9607</v>
      </c>
      <c r="J253" s="702">
        <v>2444.50184994444</v>
      </c>
      <c r="K253" s="705">
        <v>0.73555811865499998</v>
      </c>
    </row>
    <row r="254" spans="1:11" ht="14.45" customHeight="1" thickBot="1" x14ac:dyDescent="0.25">
      <c r="A254" s="719" t="s">
        <v>574</v>
      </c>
      <c r="B254" s="701">
        <v>0</v>
      </c>
      <c r="C254" s="701">
        <v>16.172779999999999</v>
      </c>
      <c r="D254" s="702">
        <v>16.172779999999999</v>
      </c>
      <c r="E254" s="711" t="s">
        <v>329</v>
      </c>
      <c r="F254" s="701">
        <v>0</v>
      </c>
      <c r="G254" s="702">
        <v>0</v>
      </c>
      <c r="H254" s="704">
        <v>9.3160000000000007E-2</v>
      </c>
      <c r="I254" s="701">
        <v>3.6607699999999999</v>
      </c>
      <c r="J254" s="702">
        <v>3.6607699999999999</v>
      </c>
      <c r="K254" s="712" t="s">
        <v>343</v>
      </c>
    </row>
    <row r="255" spans="1:11" ht="14.45" customHeight="1" thickBot="1" x14ac:dyDescent="0.25">
      <c r="A255" s="724" t="s">
        <v>575</v>
      </c>
      <c r="B255" s="706">
        <v>0</v>
      </c>
      <c r="C255" s="706">
        <v>16.172779999999999</v>
      </c>
      <c r="D255" s="707">
        <v>16.172779999999999</v>
      </c>
      <c r="E255" s="708" t="s">
        <v>329</v>
      </c>
      <c r="F255" s="706">
        <v>0</v>
      </c>
      <c r="G255" s="707">
        <v>0</v>
      </c>
      <c r="H255" s="709">
        <v>9.3160000000000007E-2</v>
      </c>
      <c r="I255" s="706">
        <v>3.6607699999999999</v>
      </c>
      <c r="J255" s="707">
        <v>3.6607699999999999</v>
      </c>
      <c r="K255" s="710" t="s">
        <v>343</v>
      </c>
    </row>
    <row r="256" spans="1:11" ht="14.45" customHeight="1" thickBot="1" x14ac:dyDescent="0.25">
      <c r="A256" s="726" t="s">
        <v>576</v>
      </c>
      <c r="B256" s="706">
        <v>0</v>
      </c>
      <c r="C256" s="706">
        <v>16.172779999999999</v>
      </c>
      <c r="D256" s="707">
        <v>16.172779999999999</v>
      </c>
      <c r="E256" s="708" t="s">
        <v>329</v>
      </c>
      <c r="F256" s="706">
        <v>0</v>
      </c>
      <c r="G256" s="707">
        <v>0</v>
      </c>
      <c r="H256" s="709">
        <v>9.3160000000000007E-2</v>
      </c>
      <c r="I256" s="706">
        <v>3.6607699999999999</v>
      </c>
      <c r="J256" s="707">
        <v>3.6607699999999999</v>
      </c>
      <c r="K256" s="710" t="s">
        <v>343</v>
      </c>
    </row>
    <row r="257" spans="1:11" ht="14.45" customHeight="1" thickBot="1" x14ac:dyDescent="0.25">
      <c r="A257" s="722" t="s">
        <v>577</v>
      </c>
      <c r="B257" s="706">
        <v>0</v>
      </c>
      <c r="C257" s="706">
        <v>16.172779999999999</v>
      </c>
      <c r="D257" s="707">
        <v>16.172779999999999</v>
      </c>
      <c r="E257" s="708" t="s">
        <v>343</v>
      </c>
      <c r="F257" s="706">
        <v>0</v>
      </c>
      <c r="G257" s="707">
        <v>0</v>
      </c>
      <c r="H257" s="709">
        <v>9.3160000000000007E-2</v>
      </c>
      <c r="I257" s="706">
        <v>3.6607699999999999</v>
      </c>
      <c r="J257" s="707">
        <v>3.6607699999999999</v>
      </c>
      <c r="K257" s="710" t="s">
        <v>343</v>
      </c>
    </row>
    <row r="258" spans="1:11" ht="14.45" customHeight="1" thickBot="1" x14ac:dyDescent="0.25">
      <c r="A258" s="723" t="s">
        <v>578</v>
      </c>
      <c r="B258" s="701">
        <v>0</v>
      </c>
      <c r="C258" s="701">
        <v>16.172779999999999</v>
      </c>
      <c r="D258" s="702">
        <v>16.172779999999999</v>
      </c>
      <c r="E258" s="711" t="s">
        <v>343</v>
      </c>
      <c r="F258" s="701">
        <v>0</v>
      </c>
      <c r="G258" s="702">
        <v>0</v>
      </c>
      <c r="H258" s="704">
        <v>9.3160000000000007E-2</v>
      </c>
      <c r="I258" s="701">
        <v>3.6607699999999999</v>
      </c>
      <c r="J258" s="702">
        <v>3.6607699999999999</v>
      </c>
      <c r="K258" s="712" t="s">
        <v>343</v>
      </c>
    </row>
    <row r="259" spans="1:11" ht="14.45" customHeight="1" thickBot="1" x14ac:dyDescent="0.25">
      <c r="A259" s="727"/>
      <c r="B259" s="701">
        <v>-6358.2441015187696</v>
      </c>
      <c r="C259" s="701">
        <v>-3565.48870000034</v>
      </c>
      <c r="D259" s="702">
        <v>2792.7554015184301</v>
      </c>
      <c r="E259" s="703">
        <v>0.56076624978</v>
      </c>
      <c r="F259" s="701">
        <v>-2402.9776342179098</v>
      </c>
      <c r="G259" s="702">
        <v>-1401.7369532937801</v>
      </c>
      <c r="H259" s="704">
        <v>-13441.305410000001</v>
      </c>
      <c r="I259" s="701">
        <v>-24184.514849999901</v>
      </c>
      <c r="J259" s="702">
        <v>-22782.777896706099</v>
      </c>
      <c r="K259" s="705">
        <v>10.064394485249</v>
      </c>
    </row>
    <row r="260" spans="1:11" ht="14.45" customHeight="1" thickBot="1" x14ac:dyDescent="0.25">
      <c r="A260" s="728" t="s">
        <v>66</v>
      </c>
      <c r="B260" s="715">
        <v>-6358.2441015187696</v>
      </c>
      <c r="C260" s="715">
        <v>-3565.48870000034</v>
      </c>
      <c r="D260" s="716">
        <v>2792.7554015184301</v>
      </c>
      <c r="E260" s="717" t="s">
        <v>329</v>
      </c>
      <c r="F260" s="715">
        <v>-2402.9776342179098</v>
      </c>
      <c r="G260" s="716">
        <v>-1401.7369532937601</v>
      </c>
      <c r="H260" s="715">
        <v>-13441.305410000001</v>
      </c>
      <c r="I260" s="715">
        <v>-24184.514849999901</v>
      </c>
      <c r="J260" s="716">
        <v>-22782.777896706099</v>
      </c>
      <c r="K260" s="718">
        <v>10.064394485249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8F2A36BA-6E4D-47C6-87DC-FE4BE5DA61E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579</v>
      </c>
      <c r="B5" s="730" t="s">
        <v>580</v>
      </c>
      <c r="C5" s="731" t="s">
        <v>581</v>
      </c>
      <c r="D5" s="731" t="s">
        <v>581</v>
      </c>
      <c r="E5" s="731"/>
      <c r="F5" s="731" t="s">
        <v>581</v>
      </c>
      <c r="G5" s="731" t="s">
        <v>581</v>
      </c>
      <c r="H5" s="731" t="s">
        <v>581</v>
      </c>
      <c r="I5" s="732" t="s">
        <v>581</v>
      </c>
      <c r="J5" s="733" t="s">
        <v>73</v>
      </c>
    </row>
    <row r="6" spans="1:10" ht="14.45" customHeight="1" x14ac:dyDescent="0.2">
      <c r="A6" s="729" t="s">
        <v>579</v>
      </c>
      <c r="B6" s="730" t="s">
        <v>582</v>
      </c>
      <c r="C6" s="731">
        <v>8466.452059999996</v>
      </c>
      <c r="D6" s="731">
        <v>7944.6498200000015</v>
      </c>
      <c r="E6" s="731"/>
      <c r="F6" s="731">
        <v>8743.7275099999988</v>
      </c>
      <c r="G6" s="731">
        <v>9442.1079687500005</v>
      </c>
      <c r="H6" s="731">
        <v>-698.38045875000171</v>
      </c>
      <c r="I6" s="732">
        <v>0.92603553559635299</v>
      </c>
      <c r="J6" s="733" t="s">
        <v>1</v>
      </c>
    </row>
    <row r="7" spans="1:10" ht="14.45" customHeight="1" x14ac:dyDescent="0.2">
      <c r="A7" s="729" t="s">
        <v>579</v>
      </c>
      <c r="B7" s="730" t="s">
        <v>583</v>
      </c>
      <c r="C7" s="731">
        <v>565.30555000000004</v>
      </c>
      <c r="D7" s="731">
        <v>361.16512000000006</v>
      </c>
      <c r="E7" s="731"/>
      <c r="F7" s="731">
        <v>328.37522000000001</v>
      </c>
      <c r="G7" s="731">
        <v>384.99999914550784</v>
      </c>
      <c r="H7" s="731">
        <v>-56.62477914550783</v>
      </c>
      <c r="I7" s="732">
        <v>0.85292265124367717</v>
      </c>
      <c r="J7" s="733" t="s">
        <v>1</v>
      </c>
    </row>
    <row r="8" spans="1:10" ht="14.45" customHeight="1" x14ac:dyDescent="0.2">
      <c r="A8" s="729" t="s">
        <v>579</v>
      </c>
      <c r="B8" s="730" t="s">
        <v>584</v>
      </c>
      <c r="C8" s="731">
        <v>226.61121000000009</v>
      </c>
      <c r="D8" s="731">
        <v>188.84432000000001</v>
      </c>
      <c r="E8" s="731"/>
      <c r="F8" s="731">
        <v>376.34460000000007</v>
      </c>
      <c r="G8" s="731">
        <v>250.83334375000001</v>
      </c>
      <c r="H8" s="731">
        <v>125.51125625000006</v>
      </c>
      <c r="I8" s="732">
        <v>1.5003770805491248</v>
      </c>
      <c r="J8" s="733" t="s">
        <v>1</v>
      </c>
    </row>
    <row r="9" spans="1:10" ht="14.45" customHeight="1" x14ac:dyDescent="0.2">
      <c r="A9" s="729" t="s">
        <v>579</v>
      </c>
      <c r="B9" s="730" t="s">
        <v>585</v>
      </c>
      <c r="C9" s="731">
        <v>4.2261999999999995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581</v>
      </c>
      <c r="J9" s="733" t="s">
        <v>1</v>
      </c>
    </row>
    <row r="10" spans="1:10" ht="14.45" customHeight="1" x14ac:dyDescent="0.2">
      <c r="A10" s="729" t="s">
        <v>579</v>
      </c>
      <c r="B10" s="730" t="s">
        <v>586</v>
      </c>
      <c r="C10" s="731">
        <v>1529.1447700000001</v>
      </c>
      <c r="D10" s="731">
        <v>1797.5522100000014</v>
      </c>
      <c r="E10" s="731"/>
      <c r="F10" s="731">
        <v>2427.0221399999991</v>
      </c>
      <c r="G10" s="731">
        <v>2135</v>
      </c>
      <c r="H10" s="731">
        <v>292.02213999999913</v>
      </c>
      <c r="I10" s="732">
        <v>1.1367785199063227</v>
      </c>
      <c r="J10" s="733" t="s">
        <v>1</v>
      </c>
    </row>
    <row r="11" spans="1:10" ht="14.45" customHeight="1" x14ac:dyDescent="0.2">
      <c r="A11" s="729" t="s">
        <v>579</v>
      </c>
      <c r="B11" s="730" t="s">
        <v>587</v>
      </c>
      <c r="C11" s="731">
        <v>0</v>
      </c>
      <c r="D11" s="731">
        <v>0</v>
      </c>
      <c r="E11" s="731"/>
      <c r="F11" s="731">
        <v>144.25179000000006</v>
      </c>
      <c r="G11" s="731">
        <v>0</v>
      </c>
      <c r="H11" s="731">
        <v>144.25179000000006</v>
      </c>
      <c r="I11" s="732" t="s">
        <v>581</v>
      </c>
      <c r="J11" s="733" t="s">
        <v>1</v>
      </c>
    </row>
    <row r="12" spans="1:10" ht="14.45" customHeight="1" x14ac:dyDescent="0.2">
      <c r="A12" s="729" t="s">
        <v>579</v>
      </c>
      <c r="B12" s="730" t="s">
        <v>588</v>
      </c>
      <c r="C12" s="731">
        <v>63.991020000000006</v>
      </c>
      <c r="D12" s="731">
        <v>0</v>
      </c>
      <c r="E12" s="731"/>
      <c r="F12" s="731">
        <v>42.660679999999999</v>
      </c>
      <c r="G12" s="731">
        <v>0</v>
      </c>
      <c r="H12" s="731">
        <v>42.660679999999999</v>
      </c>
      <c r="I12" s="732" t="s">
        <v>581</v>
      </c>
      <c r="J12" s="733" t="s">
        <v>1</v>
      </c>
    </row>
    <row r="13" spans="1:10" ht="14.45" customHeight="1" x14ac:dyDescent="0.2">
      <c r="A13" s="729" t="s">
        <v>579</v>
      </c>
      <c r="B13" s="730" t="s">
        <v>589</v>
      </c>
      <c r="C13" s="731">
        <v>1190.191509999999</v>
      </c>
      <c r="D13" s="731">
        <v>1293.5462200000004</v>
      </c>
      <c r="E13" s="731"/>
      <c r="F13" s="731">
        <v>1008.3219899999997</v>
      </c>
      <c r="G13" s="731">
        <v>1084.9999160156249</v>
      </c>
      <c r="H13" s="731">
        <v>-76.677926015625189</v>
      </c>
      <c r="I13" s="732">
        <v>0.92932909497615024</v>
      </c>
      <c r="J13" s="733" t="s">
        <v>1</v>
      </c>
    </row>
    <row r="14" spans="1:10" ht="14.45" customHeight="1" x14ac:dyDescent="0.2">
      <c r="A14" s="729" t="s">
        <v>579</v>
      </c>
      <c r="B14" s="730" t="s">
        <v>590</v>
      </c>
      <c r="C14" s="731">
        <v>1143.4866600000003</v>
      </c>
      <c r="D14" s="731">
        <v>515.79036999999994</v>
      </c>
      <c r="E14" s="731"/>
      <c r="F14" s="731">
        <v>342.40859999999998</v>
      </c>
      <c r="G14" s="731">
        <v>501.66666601562503</v>
      </c>
      <c r="H14" s="731">
        <v>-159.25806601562505</v>
      </c>
      <c r="I14" s="732">
        <v>0.68254206068643841</v>
      </c>
      <c r="J14" s="733" t="s">
        <v>1</v>
      </c>
    </row>
    <row r="15" spans="1:10" ht="14.45" customHeight="1" x14ac:dyDescent="0.2">
      <c r="A15" s="729" t="s">
        <v>579</v>
      </c>
      <c r="B15" s="730" t="s">
        <v>591</v>
      </c>
      <c r="C15" s="731">
        <v>319.6914499999998</v>
      </c>
      <c r="D15" s="731">
        <v>391.21206000000001</v>
      </c>
      <c r="E15" s="731"/>
      <c r="F15" s="731">
        <v>391.91430999999994</v>
      </c>
      <c r="G15" s="731">
        <v>361.6666752929687</v>
      </c>
      <c r="H15" s="731">
        <v>30.247634707031239</v>
      </c>
      <c r="I15" s="732">
        <v>1.0836340110200342</v>
      </c>
      <c r="J15" s="733" t="s">
        <v>1</v>
      </c>
    </row>
    <row r="16" spans="1:10" ht="14.45" customHeight="1" x14ac:dyDescent="0.2">
      <c r="A16" s="729" t="s">
        <v>579</v>
      </c>
      <c r="B16" s="730" t="s">
        <v>592</v>
      </c>
      <c r="C16" s="731">
        <v>13509.100429999997</v>
      </c>
      <c r="D16" s="731">
        <v>12492.760120000004</v>
      </c>
      <c r="E16" s="731"/>
      <c r="F16" s="731">
        <v>13805.02684</v>
      </c>
      <c r="G16" s="731">
        <v>14161.274568969726</v>
      </c>
      <c r="H16" s="731">
        <v>-356.24772896972536</v>
      </c>
      <c r="I16" s="732">
        <v>0.97484352646121719</v>
      </c>
      <c r="J16" s="733" t="s">
        <v>593</v>
      </c>
    </row>
    <row r="18" spans="1:10" ht="14.45" customHeight="1" x14ac:dyDescent="0.2">
      <c r="A18" s="729" t="s">
        <v>579</v>
      </c>
      <c r="B18" s="730" t="s">
        <v>580</v>
      </c>
      <c r="C18" s="731" t="s">
        <v>581</v>
      </c>
      <c r="D18" s="731" t="s">
        <v>581</v>
      </c>
      <c r="E18" s="731"/>
      <c r="F18" s="731" t="s">
        <v>581</v>
      </c>
      <c r="G18" s="731" t="s">
        <v>581</v>
      </c>
      <c r="H18" s="731" t="s">
        <v>581</v>
      </c>
      <c r="I18" s="732" t="s">
        <v>581</v>
      </c>
      <c r="J18" s="733" t="s">
        <v>73</v>
      </c>
    </row>
    <row r="19" spans="1:10" ht="14.45" customHeight="1" x14ac:dyDescent="0.2">
      <c r="A19" s="729" t="s">
        <v>594</v>
      </c>
      <c r="B19" s="730" t="s">
        <v>595</v>
      </c>
      <c r="C19" s="731" t="s">
        <v>581</v>
      </c>
      <c r="D19" s="731" t="s">
        <v>581</v>
      </c>
      <c r="E19" s="731"/>
      <c r="F19" s="731" t="s">
        <v>581</v>
      </c>
      <c r="G19" s="731" t="s">
        <v>581</v>
      </c>
      <c r="H19" s="731" t="s">
        <v>581</v>
      </c>
      <c r="I19" s="732" t="s">
        <v>581</v>
      </c>
      <c r="J19" s="733" t="s">
        <v>0</v>
      </c>
    </row>
    <row r="20" spans="1:10" ht="14.45" customHeight="1" x14ac:dyDescent="0.2">
      <c r="A20" s="729" t="s">
        <v>594</v>
      </c>
      <c r="B20" s="730" t="s">
        <v>582</v>
      </c>
      <c r="C20" s="731">
        <v>15.969049999999998</v>
      </c>
      <c r="D20" s="731">
        <v>30.241619999999998</v>
      </c>
      <c r="E20" s="731"/>
      <c r="F20" s="731">
        <v>28.423580000000001</v>
      </c>
      <c r="G20" s="731">
        <v>36</v>
      </c>
      <c r="H20" s="731">
        <v>-7.5764199999999988</v>
      </c>
      <c r="I20" s="732">
        <v>0.78954388888888893</v>
      </c>
      <c r="J20" s="733" t="s">
        <v>1</v>
      </c>
    </row>
    <row r="21" spans="1:10" ht="14.45" customHeight="1" x14ac:dyDescent="0.2">
      <c r="A21" s="729" t="s">
        <v>594</v>
      </c>
      <c r="B21" s="730" t="s">
        <v>585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581</v>
      </c>
      <c r="J21" s="733" t="s">
        <v>1</v>
      </c>
    </row>
    <row r="22" spans="1:10" ht="14.45" customHeight="1" x14ac:dyDescent="0.2">
      <c r="A22" s="729" t="s">
        <v>594</v>
      </c>
      <c r="B22" s="730" t="s">
        <v>596</v>
      </c>
      <c r="C22" s="731">
        <v>15.969049999999998</v>
      </c>
      <c r="D22" s="731">
        <v>30.241619999999998</v>
      </c>
      <c r="E22" s="731"/>
      <c r="F22" s="731">
        <v>28.423580000000001</v>
      </c>
      <c r="G22" s="731">
        <v>36</v>
      </c>
      <c r="H22" s="731">
        <v>-7.5764199999999988</v>
      </c>
      <c r="I22" s="732">
        <v>0.78954388888888893</v>
      </c>
      <c r="J22" s="733" t="s">
        <v>597</v>
      </c>
    </row>
    <row r="23" spans="1:10" ht="14.45" customHeight="1" x14ac:dyDescent="0.2">
      <c r="A23" s="729" t="s">
        <v>581</v>
      </c>
      <c r="B23" s="730" t="s">
        <v>581</v>
      </c>
      <c r="C23" s="731" t="s">
        <v>581</v>
      </c>
      <c r="D23" s="731" t="s">
        <v>581</v>
      </c>
      <c r="E23" s="731"/>
      <c r="F23" s="731" t="s">
        <v>581</v>
      </c>
      <c r="G23" s="731" t="s">
        <v>581</v>
      </c>
      <c r="H23" s="731" t="s">
        <v>581</v>
      </c>
      <c r="I23" s="732" t="s">
        <v>581</v>
      </c>
      <c r="J23" s="733" t="s">
        <v>598</v>
      </c>
    </row>
    <row r="24" spans="1:10" ht="14.45" customHeight="1" x14ac:dyDescent="0.2">
      <c r="A24" s="729" t="s">
        <v>599</v>
      </c>
      <c r="B24" s="730" t="s">
        <v>600</v>
      </c>
      <c r="C24" s="731" t="s">
        <v>581</v>
      </c>
      <c r="D24" s="731" t="s">
        <v>581</v>
      </c>
      <c r="E24" s="731"/>
      <c r="F24" s="731" t="s">
        <v>581</v>
      </c>
      <c r="G24" s="731" t="s">
        <v>581</v>
      </c>
      <c r="H24" s="731" t="s">
        <v>581</v>
      </c>
      <c r="I24" s="732" t="s">
        <v>581</v>
      </c>
      <c r="J24" s="733" t="s">
        <v>0</v>
      </c>
    </row>
    <row r="25" spans="1:10" ht="14.45" customHeight="1" x14ac:dyDescent="0.2">
      <c r="A25" s="729" t="s">
        <v>599</v>
      </c>
      <c r="B25" s="730" t="s">
        <v>582</v>
      </c>
      <c r="C25" s="731">
        <v>4193.1440299999958</v>
      </c>
      <c r="D25" s="731">
        <v>3924.0931300000007</v>
      </c>
      <c r="E25" s="731"/>
      <c r="F25" s="731">
        <v>4196.3671899999981</v>
      </c>
      <c r="G25" s="731">
        <v>3801</v>
      </c>
      <c r="H25" s="731">
        <v>395.36718999999812</v>
      </c>
      <c r="I25" s="732">
        <v>1.1040166245724805</v>
      </c>
      <c r="J25" s="733" t="s">
        <v>1</v>
      </c>
    </row>
    <row r="26" spans="1:10" ht="14.45" customHeight="1" x14ac:dyDescent="0.2">
      <c r="A26" s="729" t="s">
        <v>599</v>
      </c>
      <c r="B26" s="730" t="s">
        <v>583</v>
      </c>
      <c r="C26" s="731">
        <v>565.30555000000004</v>
      </c>
      <c r="D26" s="731">
        <v>361.16512000000006</v>
      </c>
      <c r="E26" s="731"/>
      <c r="F26" s="731">
        <v>298.03426999999999</v>
      </c>
      <c r="G26" s="731">
        <v>367</v>
      </c>
      <c r="H26" s="731">
        <v>-68.965730000000008</v>
      </c>
      <c r="I26" s="732">
        <v>0.81208247956403268</v>
      </c>
      <c r="J26" s="733" t="s">
        <v>1</v>
      </c>
    </row>
    <row r="27" spans="1:10" ht="14.45" customHeight="1" x14ac:dyDescent="0.2">
      <c r="A27" s="729" t="s">
        <v>599</v>
      </c>
      <c r="B27" s="730" t="s">
        <v>584</v>
      </c>
      <c r="C27" s="731">
        <v>226.61121000000009</v>
      </c>
      <c r="D27" s="731">
        <v>188.84432000000001</v>
      </c>
      <c r="E27" s="731"/>
      <c r="F27" s="731">
        <v>164.56749000000002</v>
      </c>
      <c r="G27" s="731">
        <v>198</v>
      </c>
      <c r="H27" s="731">
        <v>-33.432509999999979</v>
      </c>
      <c r="I27" s="732">
        <v>0.83114893939393952</v>
      </c>
      <c r="J27" s="733" t="s">
        <v>1</v>
      </c>
    </row>
    <row r="28" spans="1:10" ht="14.45" customHeight="1" x14ac:dyDescent="0.2">
      <c r="A28" s="729" t="s">
        <v>599</v>
      </c>
      <c r="B28" s="730" t="s">
        <v>585</v>
      </c>
      <c r="C28" s="731">
        <v>4.2261999999999995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581</v>
      </c>
      <c r="J28" s="733" t="s">
        <v>1</v>
      </c>
    </row>
    <row r="29" spans="1:10" ht="14.45" customHeight="1" x14ac:dyDescent="0.2">
      <c r="A29" s="729" t="s">
        <v>599</v>
      </c>
      <c r="B29" s="730" t="s">
        <v>586</v>
      </c>
      <c r="C29" s="731">
        <v>1529.1447700000001</v>
      </c>
      <c r="D29" s="731">
        <v>1797.5522100000014</v>
      </c>
      <c r="E29" s="731"/>
      <c r="F29" s="731">
        <v>2418.4113399999992</v>
      </c>
      <c r="G29" s="731">
        <v>2135</v>
      </c>
      <c r="H29" s="731">
        <v>283.4113399999992</v>
      </c>
      <c r="I29" s="732">
        <v>1.132745358313817</v>
      </c>
      <c r="J29" s="733" t="s">
        <v>1</v>
      </c>
    </row>
    <row r="30" spans="1:10" ht="14.45" customHeight="1" x14ac:dyDescent="0.2">
      <c r="A30" s="729" t="s">
        <v>599</v>
      </c>
      <c r="B30" s="730" t="s">
        <v>587</v>
      </c>
      <c r="C30" s="731">
        <v>0</v>
      </c>
      <c r="D30" s="731">
        <v>0</v>
      </c>
      <c r="E30" s="731"/>
      <c r="F30" s="731">
        <v>144.25179000000006</v>
      </c>
      <c r="G30" s="731">
        <v>0</v>
      </c>
      <c r="H30" s="731">
        <v>144.25179000000006</v>
      </c>
      <c r="I30" s="732" t="s">
        <v>581</v>
      </c>
      <c r="J30" s="733" t="s">
        <v>1</v>
      </c>
    </row>
    <row r="31" spans="1:10" ht="14.45" customHeight="1" x14ac:dyDescent="0.2">
      <c r="A31" s="729" t="s">
        <v>599</v>
      </c>
      <c r="B31" s="730" t="s">
        <v>588</v>
      </c>
      <c r="C31" s="731">
        <v>63.991020000000006</v>
      </c>
      <c r="D31" s="731">
        <v>0</v>
      </c>
      <c r="E31" s="731"/>
      <c r="F31" s="731">
        <v>42.660679999999999</v>
      </c>
      <c r="G31" s="731">
        <v>0</v>
      </c>
      <c r="H31" s="731">
        <v>42.660679999999999</v>
      </c>
      <c r="I31" s="732" t="s">
        <v>581</v>
      </c>
      <c r="J31" s="733" t="s">
        <v>1</v>
      </c>
    </row>
    <row r="32" spans="1:10" ht="14.45" customHeight="1" x14ac:dyDescent="0.2">
      <c r="A32" s="729" t="s">
        <v>599</v>
      </c>
      <c r="B32" s="730" t="s">
        <v>589</v>
      </c>
      <c r="C32" s="731">
        <v>1190.191509999999</v>
      </c>
      <c r="D32" s="731">
        <v>1293.5462200000004</v>
      </c>
      <c r="E32" s="731"/>
      <c r="F32" s="731">
        <v>876.67057999999975</v>
      </c>
      <c r="G32" s="731">
        <v>1073</v>
      </c>
      <c r="H32" s="731">
        <v>-196.32942000000025</v>
      </c>
      <c r="I32" s="732">
        <v>0.81702756756756734</v>
      </c>
      <c r="J32" s="733" t="s">
        <v>1</v>
      </c>
    </row>
    <row r="33" spans="1:10" ht="14.45" customHeight="1" x14ac:dyDescent="0.2">
      <c r="A33" s="729" t="s">
        <v>599</v>
      </c>
      <c r="B33" s="730" t="s">
        <v>590</v>
      </c>
      <c r="C33" s="731">
        <v>1143.4866600000003</v>
      </c>
      <c r="D33" s="731">
        <v>515.79036999999994</v>
      </c>
      <c r="E33" s="731"/>
      <c r="F33" s="731">
        <v>298.97738999999996</v>
      </c>
      <c r="G33" s="731">
        <v>490</v>
      </c>
      <c r="H33" s="731">
        <v>-191.02261000000004</v>
      </c>
      <c r="I33" s="732">
        <v>0.61015793877551017</v>
      </c>
      <c r="J33" s="733" t="s">
        <v>1</v>
      </c>
    </row>
    <row r="34" spans="1:10" ht="14.45" customHeight="1" x14ac:dyDescent="0.2">
      <c r="A34" s="729" t="s">
        <v>599</v>
      </c>
      <c r="B34" s="730" t="s">
        <v>591</v>
      </c>
      <c r="C34" s="731">
        <v>109.45577</v>
      </c>
      <c r="D34" s="731">
        <v>105.17289</v>
      </c>
      <c r="E34" s="731"/>
      <c r="F34" s="731">
        <v>99.221939999999989</v>
      </c>
      <c r="G34" s="731">
        <v>111</v>
      </c>
      <c r="H34" s="731">
        <v>-11.778060000000011</v>
      </c>
      <c r="I34" s="732">
        <v>0.89389135135135123</v>
      </c>
      <c r="J34" s="733" t="s">
        <v>1</v>
      </c>
    </row>
    <row r="35" spans="1:10" ht="14.45" customHeight="1" x14ac:dyDescent="0.2">
      <c r="A35" s="729" t="s">
        <v>599</v>
      </c>
      <c r="B35" s="730" t="s">
        <v>601</v>
      </c>
      <c r="C35" s="731">
        <v>9025.556719999995</v>
      </c>
      <c r="D35" s="731">
        <v>8186.1642600000023</v>
      </c>
      <c r="E35" s="731"/>
      <c r="F35" s="731">
        <v>8539.1626699999961</v>
      </c>
      <c r="G35" s="731">
        <v>8175</v>
      </c>
      <c r="H35" s="731">
        <v>364.16266999999607</v>
      </c>
      <c r="I35" s="732">
        <v>1.0445458923547395</v>
      </c>
      <c r="J35" s="733" t="s">
        <v>597</v>
      </c>
    </row>
    <row r="36" spans="1:10" ht="14.45" customHeight="1" x14ac:dyDescent="0.2">
      <c r="A36" s="729" t="s">
        <v>581</v>
      </c>
      <c r="B36" s="730" t="s">
        <v>581</v>
      </c>
      <c r="C36" s="731" t="s">
        <v>581</v>
      </c>
      <c r="D36" s="731" t="s">
        <v>581</v>
      </c>
      <c r="E36" s="731"/>
      <c r="F36" s="731" t="s">
        <v>581</v>
      </c>
      <c r="G36" s="731" t="s">
        <v>581</v>
      </c>
      <c r="H36" s="731" t="s">
        <v>581</v>
      </c>
      <c r="I36" s="732" t="s">
        <v>581</v>
      </c>
      <c r="J36" s="733" t="s">
        <v>598</v>
      </c>
    </row>
    <row r="37" spans="1:10" ht="14.45" customHeight="1" x14ac:dyDescent="0.2">
      <c r="A37" s="729" t="s">
        <v>602</v>
      </c>
      <c r="B37" s="730" t="s">
        <v>603</v>
      </c>
      <c r="C37" s="731" t="s">
        <v>581</v>
      </c>
      <c r="D37" s="731" t="s">
        <v>581</v>
      </c>
      <c r="E37" s="731"/>
      <c r="F37" s="731" t="s">
        <v>581</v>
      </c>
      <c r="G37" s="731" t="s">
        <v>581</v>
      </c>
      <c r="H37" s="731" t="s">
        <v>581</v>
      </c>
      <c r="I37" s="732" t="s">
        <v>581</v>
      </c>
      <c r="J37" s="733" t="s">
        <v>0</v>
      </c>
    </row>
    <row r="38" spans="1:10" ht="14.45" customHeight="1" x14ac:dyDescent="0.2">
      <c r="A38" s="729" t="s">
        <v>602</v>
      </c>
      <c r="B38" s="730" t="s">
        <v>582</v>
      </c>
      <c r="C38" s="731">
        <v>2011.3998499999998</v>
      </c>
      <c r="D38" s="731">
        <v>1803.1843800000004</v>
      </c>
      <c r="E38" s="731"/>
      <c r="F38" s="731">
        <v>2202.6842199999996</v>
      </c>
      <c r="G38" s="731">
        <v>1960</v>
      </c>
      <c r="H38" s="731">
        <v>242.68421999999964</v>
      </c>
      <c r="I38" s="732">
        <v>1.1238184795918365</v>
      </c>
      <c r="J38" s="733" t="s">
        <v>1</v>
      </c>
    </row>
    <row r="39" spans="1:10" ht="14.45" customHeight="1" x14ac:dyDescent="0.2">
      <c r="A39" s="729" t="s">
        <v>602</v>
      </c>
      <c r="B39" s="730" t="s">
        <v>585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581</v>
      </c>
      <c r="J39" s="733" t="s">
        <v>1</v>
      </c>
    </row>
    <row r="40" spans="1:10" ht="14.45" customHeight="1" x14ac:dyDescent="0.2">
      <c r="A40" s="729" t="s">
        <v>602</v>
      </c>
      <c r="B40" s="730" t="s">
        <v>591</v>
      </c>
      <c r="C40" s="731">
        <v>208.99367999999984</v>
      </c>
      <c r="D40" s="731">
        <v>284.93517000000003</v>
      </c>
      <c r="E40" s="731"/>
      <c r="F40" s="731">
        <v>283.86036999999993</v>
      </c>
      <c r="G40" s="731">
        <v>248</v>
      </c>
      <c r="H40" s="731">
        <v>35.860369999999932</v>
      </c>
      <c r="I40" s="732">
        <v>1.1445982661290319</v>
      </c>
      <c r="J40" s="733" t="s">
        <v>1</v>
      </c>
    </row>
    <row r="41" spans="1:10" ht="14.45" customHeight="1" x14ac:dyDescent="0.2">
      <c r="A41" s="729" t="s">
        <v>602</v>
      </c>
      <c r="B41" s="730" t="s">
        <v>604</v>
      </c>
      <c r="C41" s="731">
        <v>2220.3935299999998</v>
      </c>
      <c r="D41" s="731">
        <v>2088.1195500000003</v>
      </c>
      <c r="E41" s="731"/>
      <c r="F41" s="731">
        <v>2486.5445899999995</v>
      </c>
      <c r="G41" s="731">
        <v>2208</v>
      </c>
      <c r="H41" s="731">
        <v>278.54458999999952</v>
      </c>
      <c r="I41" s="732">
        <v>1.1261524411231882</v>
      </c>
      <c r="J41" s="733" t="s">
        <v>597</v>
      </c>
    </row>
    <row r="42" spans="1:10" ht="14.45" customHeight="1" x14ac:dyDescent="0.2">
      <c r="A42" s="729" t="s">
        <v>581</v>
      </c>
      <c r="B42" s="730" t="s">
        <v>581</v>
      </c>
      <c r="C42" s="731" t="s">
        <v>581</v>
      </c>
      <c r="D42" s="731" t="s">
        <v>581</v>
      </c>
      <c r="E42" s="731"/>
      <c r="F42" s="731" t="s">
        <v>581</v>
      </c>
      <c r="G42" s="731" t="s">
        <v>581</v>
      </c>
      <c r="H42" s="731" t="s">
        <v>581</v>
      </c>
      <c r="I42" s="732" t="s">
        <v>581</v>
      </c>
      <c r="J42" s="733" t="s">
        <v>598</v>
      </c>
    </row>
    <row r="43" spans="1:10" ht="14.45" customHeight="1" x14ac:dyDescent="0.2">
      <c r="A43" s="729" t="s">
        <v>605</v>
      </c>
      <c r="B43" s="730" t="s">
        <v>606</v>
      </c>
      <c r="C43" s="731" t="s">
        <v>581</v>
      </c>
      <c r="D43" s="731" t="s">
        <v>581</v>
      </c>
      <c r="E43" s="731"/>
      <c r="F43" s="731" t="s">
        <v>581</v>
      </c>
      <c r="G43" s="731" t="s">
        <v>581</v>
      </c>
      <c r="H43" s="731" t="s">
        <v>581</v>
      </c>
      <c r="I43" s="732" t="s">
        <v>581</v>
      </c>
      <c r="J43" s="733" t="s">
        <v>0</v>
      </c>
    </row>
    <row r="44" spans="1:10" ht="14.45" customHeight="1" x14ac:dyDescent="0.2">
      <c r="A44" s="729" t="s">
        <v>605</v>
      </c>
      <c r="B44" s="730" t="s">
        <v>582</v>
      </c>
      <c r="C44" s="731">
        <v>1875.5742999999995</v>
      </c>
      <c r="D44" s="731">
        <v>1827.5516499999999</v>
      </c>
      <c r="E44" s="731"/>
      <c r="F44" s="731">
        <v>1580.3186800000005</v>
      </c>
      <c r="G44" s="731">
        <v>1759</v>
      </c>
      <c r="H44" s="731">
        <v>-178.68131999999946</v>
      </c>
      <c r="I44" s="732">
        <v>0.89841880613985248</v>
      </c>
      <c r="J44" s="733" t="s">
        <v>1</v>
      </c>
    </row>
    <row r="45" spans="1:10" ht="14.45" customHeight="1" x14ac:dyDescent="0.2">
      <c r="A45" s="729" t="s">
        <v>605</v>
      </c>
      <c r="B45" s="730" t="s">
        <v>583</v>
      </c>
      <c r="C45" s="731">
        <v>0</v>
      </c>
      <c r="D45" s="731">
        <v>0</v>
      </c>
      <c r="E45" s="731"/>
      <c r="F45" s="731">
        <v>1.6719200000000001</v>
      </c>
      <c r="G45" s="731">
        <v>1</v>
      </c>
      <c r="H45" s="731">
        <v>0.67192000000000007</v>
      </c>
      <c r="I45" s="732">
        <v>1.6719200000000001</v>
      </c>
      <c r="J45" s="733" t="s">
        <v>1</v>
      </c>
    </row>
    <row r="46" spans="1:10" ht="14.45" customHeight="1" x14ac:dyDescent="0.2">
      <c r="A46" s="729" t="s">
        <v>605</v>
      </c>
      <c r="B46" s="730" t="s">
        <v>585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581</v>
      </c>
      <c r="J46" s="733" t="s">
        <v>1</v>
      </c>
    </row>
    <row r="47" spans="1:10" ht="14.45" customHeight="1" x14ac:dyDescent="0.2">
      <c r="A47" s="729" t="s">
        <v>605</v>
      </c>
      <c r="B47" s="730" t="s">
        <v>607</v>
      </c>
      <c r="C47" s="731">
        <v>1875.5742999999995</v>
      </c>
      <c r="D47" s="731">
        <v>1827.5516499999999</v>
      </c>
      <c r="E47" s="731"/>
      <c r="F47" s="731">
        <v>1581.9906000000005</v>
      </c>
      <c r="G47" s="731">
        <v>1760</v>
      </c>
      <c r="H47" s="731">
        <v>-178.00939999999946</v>
      </c>
      <c r="I47" s="732">
        <v>0.89885829545454576</v>
      </c>
      <c r="J47" s="733" t="s">
        <v>597</v>
      </c>
    </row>
    <row r="48" spans="1:10" ht="14.45" customHeight="1" x14ac:dyDescent="0.2">
      <c r="A48" s="729" t="s">
        <v>581</v>
      </c>
      <c r="B48" s="730" t="s">
        <v>581</v>
      </c>
      <c r="C48" s="731" t="s">
        <v>581</v>
      </c>
      <c r="D48" s="731" t="s">
        <v>581</v>
      </c>
      <c r="E48" s="731"/>
      <c r="F48" s="731" t="s">
        <v>581</v>
      </c>
      <c r="G48" s="731" t="s">
        <v>581</v>
      </c>
      <c r="H48" s="731" t="s">
        <v>581</v>
      </c>
      <c r="I48" s="732" t="s">
        <v>581</v>
      </c>
      <c r="J48" s="733" t="s">
        <v>598</v>
      </c>
    </row>
    <row r="49" spans="1:10" ht="14.45" customHeight="1" x14ac:dyDescent="0.2">
      <c r="A49" s="729" t="s">
        <v>608</v>
      </c>
      <c r="B49" s="730" t="s">
        <v>609</v>
      </c>
      <c r="C49" s="731" t="s">
        <v>581</v>
      </c>
      <c r="D49" s="731" t="s">
        <v>581</v>
      </c>
      <c r="E49" s="731"/>
      <c r="F49" s="731" t="s">
        <v>581</v>
      </c>
      <c r="G49" s="731" t="s">
        <v>581</v>
      </c>
      <c r="H49" s="731" t="s">
        <v>581</v>
      </c>
      <c r="I49" s="732" t="s">
        <v>581</v>
      </c>
      <c r="J49" s="733" t="s">
        <v>0</v>
      </c>
    </row>
    <row r="50" spans="1:10" ht="14.45" customHeight="1" x14ac:dyDescent="0.2">
      <c r="A50" s="729" t="s">
        <v>608</v>
      </c>
      <c r="B50" s="730" t="s">
        <v>582</v>
      </c>
      <c r="C50" s="731">
        <v>92.382460000000009</v>
      </c>
      <c r="D50" s="731">
        <v>109.54733999999999</v>
      </c>
      <c r="E50" s="731"/>
      <c r="F50" s="731">
        <v>88.821050000000014</v>
      </c>
      <c r="G50" s="731">
        <v>108</v>
      </c>
      <c r="H50" s="731">
        <v>-19.178949999999986</v>
      </c>
      <c r="I50" s="732">
        <v>0.82241712962962976</v>
      </c>
      <c r="J50" s="733" t="s">
        <v>1</v>
      </c>
    </row>
    <row r="51" spans="1:10" ht="14.45" customHeight="1" x14ac:dyDescent="0.2">
      <c r="A51" s="729" t="s">
        <v>608</v>
      </c>
      <c r="B51" s="730" t="s">
        <v>585</v>
      </c>
      <c r="C51" s="731">
        <v>0</v>
      </c>
      <c r="D51" s="731">
        <v>0</v>
      </c>
      <c r="E51" s="731"/>
      <c r="F51" s="731">
        <v>0</v>
      </c>
      <c r="G51" s="731">
        <v>0</v>
      </c>
      <c r="H51" s="731">
        <v>0</v>
      </c>
      <c r="I51" s="732" t="s">
        <v>581</v>
      </c>
      <c r="J51" s="733" t="s">
        <v>1</v>
      </c>
    </row>
    <row r="52" spans="1:10" ht="14.45" customHeight="1" x14ac:dyDescent="0.2">
      <c r="A52" s="729" t="s">
        <v>608</v>
      </c>
      <c r="B52" s="730" t="s">
        <v>591</v>
      </c>
      <c r="C52" s="731">
        <v>1.242</v>
      </c>
      <c r="D52" s="731">
        <v>1.1040000000000001</v>
      </c>
      <c r="E52" s="731"/>
      <c r="F52" s="731">
        <v>3.8639999999999999</v>
      </c>
      <c r="G52" s="731">
        <v>3</v>
      </c>
      <c r="H52" s="731">
        <v>0.86399999999999988</v>
      </c>
      <c r="I52" s="732">
        <v>1.288</v>
      </c>
      <c r="J52" s="733" t="s">
        <v>1</v>
      </c>
    </row>
    <row r="53" spans="1:10" ht="14.45" customHeight="1" x14ac:dyDescent="0.2">
      <c r="A53" s="729" t="s">
        <v>608</v>
      </c>
      <c r="B53" s="730" t="s">
        <v>610</v>
      </c>
      <c r="C53" s="731">
        <v>93.624460000000013</v>
      </c>
      <c r="D53" s="731">
        <v>110.65133999999999</v>
      </c>
      <c r="E53" s="731"/>
      <c r="F53" s="731">
        <v>92.685050000000018</v>
      </c>
      <c r="G53" s="731">
        <v>111</v>
      </c>
      <c r="H53" s="731">
        <v>-18.314949999999982</v>
      </c>
      <c r="I53" s="732">
        <v>0.83500045045045057</v>
      </c>
      <c r="J53" s="733" t="s">
        <v>597</v>
      </c>
    </row>
    <row r="54" spans="1:10" ht="14.45" customHeight="1" x14ac:dyDescent="0.2">
      <c r="A54" s="729" t="s">
        <v>581</v>
      </c>
      <c r="B54" s="730" t="s">
        <v>581</v>
      </c>
      <c r="C54" s="731" t="s">
        <v>581</v>
      </c>
      <c r="D54" s="731" t="s">
        <v>581</v>
      </c>
      <c r="E54" s="731"/>
      <c r="F54" s="731" t="s">
        <v>581</v>
      </c>
      <c r="G54" s="731" t="s">
        <v>581</v>
      </c>
      <c r="H54" s="731" t="s">
        <v>581</v>
      </c>
      <c r="I54" s="732" t="s">
        <v>581</v>
      </c>
      <c r="J54" s="733" t="s">
        <v>598</v>
      </c>
    </row>
    <row r="55" spans="1:10" ht="14.45" customHeight="1" x14ac:dyDescent="0.2">
      <c r="A55" s="729" t="s">
        <v>611</v>
      </c>
      <c r="B55" s="730" t="s">
        <v>612</v>
      </c>
      <c r="C55" s="731" t="s">
        <v>581</v>
      </c>
      <c r="D55" s="731" t="s">
        <v>581</v>
      </c>
      <c r="E55" s="731"/>
      <c r="F55" s="731" t="s">
        <v>581</v>
      </c>
      <c r="G55" s="731" t="s">
        <v>581</v>
      </c>
      <c r="H55" s="731" t="s">
        <v>581</v>
      </c>
      <c r="I55" s="732" t="s">
        <v>581</v>
      </c>
      <c r="J55" s="733" t="s">
        <v>0</v>
      </c>
    </row>
    <row r="56" spans="1:10" ht="14.45" customHeight="1" x14ac:dyDescent="0.2">
      <c r="A56" s="729" t="s">
        <v>611</v>
      </c>
      <c r="B56" s="730" t="s">
        <v>582</v>
      </c>
      <c r="C56" s="731">
        <v>277.98237</v>
      </c>
      <c r="D56" s="731">
        <v>250.03169999999994</v>
      </c>
      <c r="E56" s="731"/>
      <c r="F56" s="731">
        <v>187.72589000000002</v>
      </c>
      <c r="G56" s="731">
        <v>281</v>
      </c>
      <c r="H56" s="731">
        <v>-93.274109999999979</v>
      </c>
      <c r="I56" s="732">
        <v>0.66806366548042717</v>
      </c>
      <c r="J56" s="733" t="s">
        <v>1</v>
      </c>
    </row>
    <row r="57" spans="1:10" ht="14.45" customHeight="1" x14ac:dyDescent="0.2">
      <c r="A57" s="729" t="s">
        <v>611</v>
      </c>
      <c r="B57" s="730" t="s">
        <v>585</v>
      </c>
      <c r="C57" s="731">
        <v>0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581</v>
      </c>
      <c r="J57" s="733" t="s">
        <v>1</v>
      </c>
    </row>
    <row r="58" spans="1:10" ht="14.45" customHeight="1" x14ac:dyDescent="0.2">
      <c r="A58" s="729" t="s">
        <v>611</v>
      </c>
      <c r="B58" s="730" t="s">
        <v>613</v>
      </c>
      <c r="C58" s="731">
        <v>277.98237</v>
      </c>
      <c r="D58" s="731">
        <v>250.03169999999994</v>
      </c>
      <c r="E58" s="731"/>
      <c r="F58" s="731">
        <v>187.72589000000002</v>
      </c>
      <c r="G58" s="731">
        <v>281</v>
      </c>
      <c r="H58" s="731">
        <v>-93.274109999999979</v>
      </c>
      <c r="I58" s="732">
        <v>0.66806366548042717</v>
      </c>
      <c r="J58" s="733" t="s">
        <v>597</v>
      </c>
    </row>
    <row r="59" spans="1:10" ht="14.45" customHeight="1" x14ac:dyDescent="0.2">
      <c r="A59" s="729" t="s">
        <v>581</v>
      </c>
      <c r="B59" s="730" t="s">
        <v>581</v>
      </c>
      <c r="C59" s="731" t="s">
        <v>581</v>
      </c>
      <c r="D59" s="731" t="s">
        <v>581</v>
      </c>
      <c r="E59" s="731"/>
      <c r="F59" s="731" t="s">
        <v>581</v>
      </c>
      <c r="G59" s="731" t="s">
        <v>581</v>
      </c>
      <c r="H59" s="731" t="s">
        <v>581</v>
      </c>
      <c r="I59" s="732" t="s">
        <v>581</v>
      </c>
      <c r="J59" s="733" t="s">
        <v>598</v>
      </c>
    </row>
    <row r="60" spans="1:10" ht="14.45" customHeight="1" x14ac:dyDescent="0.2">
      <c r="A60" s="729" t="s">
        <v>614</v>
      </c>
      <c r="B60" s="730" t="s">
        <v>615</v>
      </c>
      <c r="C60" s="731" t="s">
        <v>581</v>
      </c>
      <c r="D60" s="731" t="s">
        <v>581</v>
      </c>
      <c r="E60" s="731"/>
      <c r="F60" s="731" t="s">
        <v>581</v>
      </c>
      <c r="G60" s="731" t="s">
        <v>581</v>
      </c>
      <c r="H60" s="731" t="s">
        <v>581</v>
      </c>
      <c r="I60" s="732" t="s">
        <v>581</v>
      </c>
      <c r="J60" s="733" t="s">
        <v>0</v>
      </c>
    </row>
    <row r="61" spans="1:10" ht="14.45" customHeight="1" x14ac:dyDescent="0.2">
      <c r="A61" s="729" t="s">
        <v>614</v>
      </c>
      <c r="B61" s="730" t="s">
        <v>585</v>
      </c>
      <c r="C61" s="731">
        <v>0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581</v>
      </c>
      <c r="J61" s="733" t="s">
        <v>1</v>
      </c>
    </row>
    <row r="62" spans="1:10" ht="14.45" customHeight="1" x14ac:dyDescent="0.2">
      <c r="A62" s="729" t="s">
        <v>614</v>
      </c>
      <c r="B62" s="730" t="s">
        <v>616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581</v>
      </c>
      <c r="J62" s="733" t="s">
        <v>597</v>
      </c>
    </row>
    <row r="63" spans="1:10" ht="14.45" customHeight="1" x14ac:dyDescent="0.2">
      <c r="A63" s="729" t="s">
        <v>581</v>
      </c>
      <c r="B63" s="730" t="s">
        <v>581</v>
      </c>
      <c r="C63" s="731" t="s">
        <v>581</v>
      </c>
      <c r="D63" s="731" t="s">
        <v>581</v>
      </c>
      <c r="E63" s="731"/>
      <c r="F63" s="731" t="s">
        <v>581</v>
      </c>
      <c r="G63" s="731" t="s">
        <v>581</v>
      </c>
      <c r="H63" s="731" t="s">
        <v>581</v>
      </c>
      <c r="I63" s="732" t="s">
        <v>581</v>
      </c>
      <c r="J63" s="733" t="s">
        <v>598</v>
      </c>
    </row>
    <row r="64" spans="1:10" ht="14.45" customHeight="1" x14ac:dyDescent="0.2">
      <c r="A64" s="729" t="s">
        <v>617</v>
      </c>
      <c r="B64" s="730" t="s">
        <v>618</v>
      </c>
      <c r="C64" s="731" t="s">
        <v>581</v>
      </c>
      <c r="D64" s="731" t="s">
        <v>581</v>
      </c>
      <c r="E64" s="731"/>
      <c r="F64" s="731" t="s">
        <v>581</v>
      </c>
      <c r="G64" s="731" t="s">
        <v>581</v>
      </c>
      <c r="H64" s="731" t="s">
        <v>581</v>
      </c>
      <c r="I64" s="732" t="s">
        <v>581</v>
      </c>
      <c r="J64" s="733" t="s">
        <v>0</v>
      </c>
    </row>
    <row r="65" spans="1:10" ht="14.45" customHeight="1" x14ac:dyDescent="0.2">
      <c r="A65" s="729" t="s">
        <v>617</v>
      </c>
      <c r="B65" s="730" t="s">
        <v>585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581</v>
      </c>
      <c r="J65" s="733" t="s">
        <v>1</v>
      </c>
    </row>
    <row r="66" spans="1:10" ht="14.45" customHeight="1" x14ac:dyDescent="0.2">
      <c r="A66" s="729" t="s">
        <v>617</v>
      </c>
      <c r="B66" s="730" t="s">
        <v>619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581</v>
      </c>
      <c r="J66" s="733" t="s">
        <v>597</v>
      </c>
    </row>
    <row r="67" spans="1:10" ht="14.45" customHeight="1" x14ac:dyDescent="0.2">
      <c r="A67" s="729" t="s">
        <v>581</v>
      </c>
      <c r="B67" s="730" t="s">
        <v>581</v>
      </c>
      <c r="C67" s="731" t="s">
        <v>581</v>
      </c>
      <c r="D67" s="731" t="s">
        <v>581</v>
      </c>
      <c r="E67" s="731"/>
      <c r="F67" s="731" t="s">
        <v>581</v>
      </c>
      <c r="G67" s="731" t="s">
        <v>581</v>
      </c>
      <c r="H67" s="731" t="s">
        <v>581</v>
      </c>
      <c r="I67" s="732" t="s">
        <v>581</v>
      </c>
      <c r="J67" s="733" t="s">
        <v>598</v>
      </c>
    </row>
    <row r="68" spans="1:10" ht="14.45" customHeight="1" x14ac:dyDescent="0.2">
      <c r="A68" s="729" t="s">
        <v>620</v>
      </c>
      <c r="B68" s="730" t="s">
        <v>621</v>
      </c>
      <c r="C68" s="731" t="s">
        <v>581</v>
      </c>
      <c r="D68" s="731" t="s">
        <v>581</v>
      </c>
      <c r="E68" s="731"/>
      <c r="F68" s="731" t="s">
        <v>581</v>
      </c>
      <c r="G68" s="731" t="s">
        <v>581</v>
      </c>
      <c r="H68" s="731" t="s">
        <v>581</v>
      </c>
      <c r="I68" s="732" t="s">
        <v>581</v>
      </c>
      <c r="J68" s="733" t="s">
        <v>0</v>
      </c>
    </row>
    <row r="69" spans="1:10" ht="14.45" customHeight="1" x14ac:dyDescent="0.2">
      <c r="A69" s="729" t="s">
        <v>620</v>
      </c>
      <c r="B69" s="730" t="s">
        <v>585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581</v>
      </c>
      <c r="J69" s="733" t="s">
        <v>1</v>
      </c>
    </row>
    <row r="70" spans="1:10" ht="14.45" customHeight="1" x14ac:dyDescent="0.2">
      <c r="A70" s="729" t="s">
        <v>620</v>
      </c>
      <c r="B70" s="730" t="s">
        <v>622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581</v>
      </c>
      <c r="J70" s="733" t="s">
        <v>597</v>
      </c>
    </row>
    <row r="71" spans="1:10" ht="14.45" customHeight="1" x14ac:dyDescent="0.2">
      <c r="A71" s="729" t="s">
        <v>581</v>
      </c>
      <c r="B71" s="730" t="s">
        <v>581</v>
      </c>
      <c r="C71" s="731" t="s">
        <v>581</v>
      </c>
      <c r="D71" s="731" t="s">
        <v>581</v>
      </c>
      <c r="E71" s="731"/>
      <c r="F71" s="731" t="s">
        <v>581</v>
      </c>
      <c r="G71" s="731" t="s">
        <v>581</v>
      </c>
      <c r="H71" s="731" t="s">
        <v>581</v>
      </c>
      <c r="I71" s="732" t="s">
        <v>581</v>
      </c>
      <c r="J71" s="733" t="s">
        <v>598</v>
      </c>
    </row>
    <row r="72" spans="1:10" ht="14.45" customHeight="1" x14ac:dyDescent="0.2">
      <c r="A72" s="729" t="s">
        <v>623</v>
      </c>
      <c r="B72" s="730" t="s">
        <v>624</v>
      </c>
      <c r="C72" s="731" t="s">
        <v>581</v>
      </c>
      <c r="D72" s="731" t="s">
        <v>581</v>
      </c>
      <c r="E72" s="731"/>
      <c r="F72" s="731" t="s">
        <v>581</v>
      </c>
      <c r="G72" s="731" t="s">
        <v>581</v>
      </c>
      <c r="H72" s="731" t="s">
        <v>581</v>
      </c>
      <c r="I72" s="732" t="s">
        <v>581</v>
      </c>
      <c r="J72" s="733" t="s">
        <v>0</v>
      </c>
    </row>
    <row r="73" spans="1:10" ht="14.45" customHeight="1" x14ac:dyDescent="0.2">
      <c r="A73" s="729" t="s">
        <v>623</v>
      </c>
      <c r="B73" s="730" t="s">
        <v>582</v>
      </c>
      <c r="C73" s="731">
        <v>0</v>
      </c>
      <c r="D73" s="731">
        <v>0</v>
      </c>
      <c r="E73" s="731"/>
      <c r="F73" s="731">
        <v>459.38690000000008</v>
      </c>
      <c r="G73" s="731">
        <v>1497</v>
      </c>
      <c r="H73" s="731">
        <v>-1037.6131</v>
      </c>
      <c r="I73" s="732">
        <v>0.30687167668670678</v>
      </c>
      <c r="J73" s="733" t="s">
        <v>1</v>
      </c>
    </row>
    <row r="74" spans="1:10" ht="14.45" customHeight="1" x14ac:dyDescent="0.2">
      <c r="A74" s="729" t="s">
        <v>623</v>
      </c>
      <c r="B74" s="730" t="s">
        <v>583</v>
      </c>
      <c r="C74" s="731">
        <v>0</v>
      </c>
      <c r="D74" s="731">
        <v>0</v>
      </c>
      <c r="E74" s="731"/>
      <c r="F74" s="731">
        <v>28.669029999999999</v>
      </c>
      <c r="G74" s="731">
        <v>18</v>
      </c>
      <c r="H74" s="731">
        <v>10.669029999999999</v>
      </c>
      <c r="I74" s="732">
        <v>1.5927238888888888</v>
      </c>
      <c r="J74" s="733" t="s">
        <v>1</v>
      </c>
    </row>
    <row r="75" spans="1:10" ht="14.45" customHeight="1" x14ac:dyDescent="0.2">
      <c r="A75" s="729" t="s">
        <v>623</v>
      </c>
      <c r="B75" s="730" t="s">
        <v>584</v>
      </c>
      <c r="C75" s="731">
        <v>0</v>
      </c>
      <c r="D75" s="731">
        <v>0</v>
      </c>
      <c r="E75" s="731"/>
      <c r="F75" s="731">
        <v>211.77711000000005</v>
      </c>
      <c r="G75" s="731">
        <v>53</v>
      </c>
      <c r="H75" s="731">
        <v>158.77711000000005</v>
      </c>
      <c r="I75" s="732">
        <v>3.9957945283018876</v>
      </c>
      <c r="J75" s="733" t="s">
        <v>1</v>
      </c>
    </row>
    <row r="76" spans="1:10" ht="14.45" customHeight="1" x14ac:dyDescent="0.2">
      <c r="A76" s="729" t="s">
        <v>623</v>
      </c>
      <c r="B76" s="730" t="s">
        <v>585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581</v>
      </c>
      <c r="J76" s="733" t="s">
        <v>1</v>
      </c>
    </row>
    <row r="77" spans="1:10" ht="14.45" customHeight="1" x14ac:dyDescent="0.2">
      <c r="A77" s="729" t="s">
        <v>623</v>
      </c>
      <c r="B77" s="730" t="s">
        <v>586</v>
      </c>
      <c r="C77" s="731">
        <v>0</v>
      </c>
      <c r="D77" s="731">
        <v>0</v>
      </c>
      <c r="E77" s="731"/>
      <c r="F77" s="731">
        <v>8.6107999999999993</v>
      </c>
      <c r="G77" s="731">
        <v>0</v>
      </c>
      <c r="H77" s="731">
        <v>8.6107999999999993</v>
      </c>
      <c r="I77" s="732" t="s">
        <v>581</v>
      </c>
      <c r="J77" s="733" t="s">
        <v>1</v>
      </c>
    </row>
    <row r="78" spans="1:10" ht="14.45" customHeight="1" x14ac:dyDescent="0.2">
      <c r="A78" s="729" t="s">
        <v>623</v>
      </c>
      <c r="B78" s="730" t="s">
        <v>589</v>
      </c>
      <c r="C78" s="731">
        <v>0</v>
      </c>
      <c r="D78" s="731">
        <v>0</v>
      </c>
      <c r="E78" s="731"/>
      <c r="F78" s="731">
        <v>131.65141</v>
      </c>
      <c r="G78" s="731">
        <v>12</v>
      </c>
      <c r="H78" s="731">
        <v>119.65141</v>
      </c>
      <c r="I78" s="732">
        <v>10.970950833333333</v>
      </c>
      <c r="J78" s="733" t="s">
        <v>1</v>
      </c>
    </row>
    <row r="79" spans="1:10" ht="14.45" customHeight="1" x14ac:dyDescent="0.2">
      <c r="A79" s="729" t="s">
        <v>623</v>
      </c>
      <c r="B79" s="730" t="s">
        <v>590</v>
      </c>
      <c r="C79" s="731">
        <v>0</v>
      </c>
      <c r="D79" s="731">
        <v>0</v>
      </c>
      <c r="E79" s="731"/>
      <c r="F79" s="731">
        <v>43.431209999999993</v>
      </c>
      <c r="G79" s="731">
        <v>12</v>
      </c>
      <c r="H79" s="731">
        <v>31.431209999999993</v>
      </c>
      <c r="I79" s="732">
        <v>3.6192674999999994</v>
      </c>
      <c r="J79" s="733" t="s">
        <v>1</v>
      </c>
    </row>
    <row r="80" spans="1:10" ht="14.45" customHeight="1" x14ac:dyDescent="0.2">
      <c r="A80" s="729" t="s">
        <v>623</v>
      </c>
      <c r="B80" s="730" t="s">
        <v>591</v>
      </c>
      <c r="C80" s="731">
        <v>0</v>
      </c>
      <c r="D80" s="731">
        <v>0</v>
      </c>
      <c r="E80" s="731"/>
      <c r="F80" s="731">
        <v>4.968</v>
      </c>
      <c r="G80" s="731">
        <v>0</v>
      </c>
      <c r="H80" s="731">
        <v>4.968</v>
      </c>
      <c r="I80" s="732" t="s">
        <v>581</v>
      </c>
      <c r="J80" s="733" t="s">
        <v>1</v>
      </c>
    </row>
    <row r="81" spans="1:10" ht="14.45" customHeight="1" x14ac:dyDescent="0.2">
      <c r="A81" s="729" t="s">
        <v>623</v>
      </c>
      <c r="B81" s="730" t="s">
        <v>625</v>
      </c>
      <c r="C81" s="731">
        <v>0</v>
      </c>
      <c r="D81" s="731">
        <v>0</v>
      </c>
      <c r="E81" s="731"/>
      <c r="F81" s="731">
        <v>888.49446000000023</v>
      </c>
      <c r="G81" s="731">
        <v>1590</v>
      </c>
      <c r="H81" s="731">
        <v>-701.50553999999977</v>
      </c>
      <c r="I81" s="732">
        <v>0.55880154716981145</v>
      </c>
      <c r="J81" s="733" t="s">
        <v>597</v>
      </c>
    </row>
    <row r="82" spans="1:10" ht="14.45" customHeight="1" x14ac:dyDescent="0.2">
      <c r="A82" s="729" t="s">
        <v>581</v>
      </c>
      <c r="B82" s="730" t="s">
        <v>581</v>
      </c>
      <c r="C82" s="731" t="s">
        <v>581</v>
      </c>
      <c r="D82" s="731" t="s">
        <v>581</v>
      </c>
      <c r="E82" s="731"/>
      <c r="F82" s="731" t="s">
        <v>581</v>
      </c>
      <c r="G82" s="731" t="s">
        <v>581</v>
      </c>
      <c r="H82" s="731" t="s">
        <v>581</v>
      </c>
      <c r="I82" s="732" t="s">
        <v>581</v>
      </c>
      <c r="J82" s="733" t="s">
        <v>598</v>
      </c>
    </row>
    <row r="83" spans="1:10" ht="14.45" customHeight="1" x14ac:dyDescent="0.2">
      <c r="A83" s="729" t="s">
        <v>626</v>
      </c>
      <c r="B83" s="730" t="s">
        <v>627</v>
      </c>
      <c r="C83" s="731" t="s">
        <v>581</v>
      </c>
      <c r="D83" s="731" t="s">
        <v>581</v>
      </c>
      <c r="E83" s="731"/>
      <c r="F83" s="731" t="s">
        <v>581</v>
      </c>
      <c r="G83" s="731" t="s">
        <v>581</v>
      </c>
      <c r="H83" s="731" t="s">
        <v>581</v>
      </c>
      <c r="I83" s="732" t="s">
        <v>581</v>
      </c>
      <c r="J83" s="733" t="s">
        <v>0</v>
      </c>
    </row>
    <row r="84" spans="1:10" ht="14.45" customHeight="1" x14ac:dyDescent="0.2">
      <c r="A84" s="729" t="s">
        <v>626</v>
      </c>
      <c r="B84" s="730" t="s">
        <v>585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581</v>
      </c>
      <c r="J84" s="733" t="s">
        <v>1</v>
      </c>
    </row>
    <row r="85" spans="1:10" ht="14.45" customHeight="1" x14ac:dyDescent="0.2">
      <c r="A85" s="729" t="s">
        <v>626</v>
      </c>
      <c r="B85" s="730" t="s">
        <v>628</v>
      </c>
      <c r="C85" s="731">
        <v>0</v>
      </c>
      <c r="D85" s="731">
        <v>0</v>
      </c>
      <c r="E85" s="731"/>
      <c r="F85" s="731">
        <v>0</v>
      </c>
      <c r="G85" s="731">
        <v>0</v>
      </c>
      <c r="H85" s="731">
        <v>0</v>
      </c>
      <c r="I85" s="732" t="s">
        <v>581</v>
      </c>
      <c r="J85" s="733" t="s">
        <v>597</v>
      </c>
    </row>
    <row r="86" spans="1:10" ht="14.45" customHeight="1" x14ac:dyDescent="0.2">
      <c r="A86" s="729" t="s">
        <v>581</v>
      </c>
      <c r="B86" s="730" t="s">
        <v>581</v>
      </c>
      <c r="C86" s="731" t="s">
        <v>581</v>
      </c>
      <c r="D86" s="731" t="s">
        <v>581</v>
      </c>
      <c r="E86" s="731"/>
      <c r="F86" s="731" t="s">
        <v>581</v>
      </c>
      <c r="G86" s="731" t="s">
        <v>581</v>
      </c>
      <c r="H86" s="731" t="s">
        <v>581</v>
      </c>
      <c r="I86" s="732" t="s">
        <v>581</v>
      </c>
      <c r="J86" s="733" t="s">
        <v>598</v>
      </c>
    </row>
    <row r="87" spans="1:10" ht="14.45" customHeight="1" x14ac:dyDescent="0.2">
      <c r="A87" s="729" t="s">
        <v>629</v>
      </c>
      <c r="B87" s="730" t="s">
        <v>630</v>
      </c>
      <c r="C87" s="731" t="s">
        <v>581</v>
      </c>
      <c r="D87" s="731" t="s">
        <v>581</v>
      </c>
      <c r="E87" s="731"/>
      <c r="F87" s="731" t="s">
        <v>581</v>
      </c>
      <c r="G87" s="731" t="s">
        <v>581</v>
      </c>
      <c r="H87" s="731" t="s">
        <v>581</v>
      </c>
      <c r="I87" s="732" t="s">
        <v>581</v>
      </c>
      <c r="J87" s="733" t="s">
        <v>0</v>
      </c>
    </row>
    <row r="88" spans="1:10" ht="14.45" customHeight="1" x14ac:dyDescent="0.2">
      <c r="A88" s="729" t="s">
        <v>629</v>
      </c>
      <c r="B88" s="730" t="s">
        <v>585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581</v>
      </c>
      <c r="J88" s="733" t="s">
        <v>1</v>
      </c>
    </row>
    <row r="89" spans="1:10" ht="14.45" customHeight="1" x14ac:dyDescent="0.2">
      <c r="A89" s="729" t="s">
        <v>629</v>
      </c>
      <c r="B89" s="730" t="s">
        <v>631</v>
      </c>
      <c r="C89" s="731">
        <v>0</v>
      </c>
      <c r="D89" s="731">
        <v>0</v>
      </c>
      <c r="E89" s="731"/>
      <c r="F89" s="731">
        <v>0</v>
      </c>
      <c r="G89" s="731">
        <v>0</v>
      </c>
      <c r="H89" s="731">
        <v>0</v>
      </c>
      <c r="I89" s="732" t="s">
        <v>581</v>
      </c>
      <c r="J89" s="733" t="s">
        <v>597</v>
      </c>
    </row>
    <row r="90" spans="1:10" ht="14.45" customHeight="1" x14ac:dyDescent="0.2">
      <c r="A90" s="729" t="s">
        <v>581</v>
      </c>
      <c r="B90" s="730" t="s">
        <v>581</v>
      </c>
      <c r="C90" s="731" t="s">
        <v>581</v>
      </c>
      <c r="D90" s="731" t="s">
        <v>581</v>
      </c>
      <c r="E90" s="731"/>
      <c r="F90" s="731" t="s">
        <v>581</v>
      </c>
      <c r="G90" s="731" t="s">
        <v>581</v>
      </c>
      <c r="H90" s="731" t="s">
        <v>581</v>
      </c>
      <c r="I90" s="732" t="s">
        <v>581</v>
      </c>
      <c r="J90" s="733" t="s">
        <v>598</v>
      </c>
    </row>
    <row r="91" spans="1:10" ht="14.45" customHeight="1" x14ac:dyDescent="0.2">
      <c r="A91" s="729" t="s">
        <v>632</v>
      </c>
      <c r="B91" s="730" t="s">
        <v>633</v>
      </c>
      <c r="C91" s="731" t="s">
        <v>581</v>
      </c>
      <c r="D91" s="731" t="s">
        <v>581</v>
      </c>
      <c r="E91" s="731"/>
      <c r="F91" s="731" t="s">
        <v>581</v>
      </c>
      <c r="G91" s="731" t="s">
        <v>581</v>
      </c>
      <c r="H91" s="731" t="s">
        <v>581</v>
      </c>
      <c r="I91" s="732" t="s">
        <v>581</v>
      </c>
      <c r="J91" s="733" t="s">
        <v>0</v>
      </c>
    </row>
    <row r="92" spans="1:10" ht="14.45" customHeight="1" x14ac:dyDescent="0.2">
      <c r="A92" s="729" t="s">
        <v>632</v>
      </c>
      <c r="B92" s="730" t="s">
        <v>585</v>
      </c>
      <c r="C92" s="731">
        <v>0</v>
      </c>
      <c r="D92" s="731">
        <v>0</v>
      </c>
      <c r="E92" s="731"/>
      <c r="F92" s="731">
        <v>0</v>
      </c>
      <c r="G92" s="731">
        <v>0</v>
      </c>
      <c r="H92" s="731">
        <v>0</v>
      </c>
      <c r="I92" s="732" t="s">
        <v>581</v>
      </c>
      <c r="J92" s="733" t="s">
        <v>1</v>
      </c>
    </row>
    <row r="93" spans="1:10" ht="14.45" customHeight="1" x14ac:dyDescent="0.2">
      <c r="A93" s="729" t="s">
        <v>632</v>
      </c>
      <c r="B93" s="730" t="s">
        <v>634</v>
      </c>
      <c r="C93" s="731">
        <v>0</v>
      </c>
      <c r="D93" s="731">
        <v>0</v>
      </c>
      <c r="E93" s="731"/>
      <c r="F93" s="731">
        <v>0</v>
      </c>
      <c r="G93" s="731">
        <v>0</v>
      </c>
      <c r="H93" s="731">
        <v>0</v>
      </c>
      <c r="I93" s="732" t="s">
        <v>581</v>
      </c>
      <c r="J93" s="733" t="s">
        <v>597</v>
      </c>
    </row>
    <row r="94" spans="1:10" ht="14.45" customHeight="1" x14ac:dyDescent="0.2">
      <c r="A94" s="729" t="s">
        <v>581</v>
      </c>
      <c r="B94" s="730" t="s">
        <v>581</v>
      </c>
      <c r="C94" s="731" t="s">
        <v>581</v>
      </c>
      <c r="D94" s="731" t="s">
        <v>581</v>
      </c>
      <c r="E94" s="731"/>
      <c r="F94" s="731" t="s">
        <v>581</v>
      </c>
      <c r="G94" s="731" t="s">
        <v>581</v>
      </c>
      <c r="H94" s="731" t="s">
        <v>581</v>
      </c>
      <c r="I94" s="732" t="s">
        <v>581</v>
      </c>
      <c r="J94" s="733" t="s">
        <v>598</v>
      </c>
    </row>
    <row r="95" spans="1:10" ht="14.45" customHeight="1" x14ac:dyDescent="0.2">
      <c r="A95" s="729" t="s">
        <v>635</v>
      </c>
      <c r="B95" s="730" t="s">
        <v>636</v>
      </c>
      <c r="C95" s="731" t="s">
        <v>581</v>
      </c>
      <c r="D95" s="731" t="s">
        <v>581</v>
      </c>
      <c r="E95" s="731"/>
      <c r="F95" s="731" t="s">
        <v>581</v>
      </c>
      <c r="G95" s="731" t="s">
        <v>581</v>
      </c>
      <c r="H95" s="731" t="s">
        <v>581</v>
      </c>
      <c r="I95" s="732" t="s">
        <v>581</v>
      </c>
      <c r="J95" s="733" t="s">
        <v>0</v>
      </c>
    </row>
    <row r="96" spans="1:10" ht="14.45" customHeight="1" x14ac:dyDescent="0.2">
      <c r="A96" s="729" t="s">
        <v>635</v>
      </c>
      <c r="B96" s="730" t="s">
        <v>585</v>
      </c>
      <c r="C96" s="731">
        <v>0</v>
      </c>
      <c r="D96" s="731">
        <v>0</v>
      </c>
      <c r="E96" s="731"/>
      <c r="F96" s="731">
        <v>0</v>
      </c>
      <c r="G96" s="731">
        <v>0</v>
      </c>
      <c r="H96" s="731">
        <v>0</v>
      </c>
      <c r="I96" s="732" t="s">
        <v>581</v>
      </c>
      <c r="J96" s="733" t="s">
        <v>1</v>
      </c>
    </row>
    <row r="97" spans="1:10" ht="14.45" customHeight="1" x14ac:dyDescent="0.2">
      <c r="A97" s="729" t="s">
        <v>635</v>
      </c>
      <c r="B97" s="730" t="s">
        <v>637</v>
      </c>
      <c r="C97" s="731">
        <v>0</v>
      </c>
      <c r="D97" s="731">
        <v>0</v>
      </c>
      <c r="E97" s="731"/>
      <c r="F97" s="731">
        <v>0</v>
      </c>
      <c r="G97" s="731">
        <v>0</v>
      </c>
      <c r="H97" s="731">
        <v>0</v>
      </c>
      <c r="I97" s="732" t="s">
        <v>581</v>
      </c>
      <c r="J97" s="733" t="s">
        <v>597</v>
      </c>
    </row>
    <row r="98" spans="1:10" ht="14.45" customHeight="1" x14ac:dyDescent="0.2">
      <c r="A98" s="729" t="s">
        <v>581</v>
      </c>
      <c r="B98" s="730" t="s">
        <v>581</v>
      </c>
      <c r="C98" s="731" t="s">
        <v>581</v>
      </c>
      <c r="D98" s="731" t="s">
        <v>581</v>
      </c>
      <c r="E98" s="731"/>
      <c r="F98" s="731" t="s">
        <v>581</v>
      </c>
      <c r="G98" s="731" t="s">
        <v>581</v>
      </c>
      <c r="H98" s="731" t="s">
        <v>581</v>
      </c>
      <c r="I98" s="732" t="s">
        <v>581</v>
      </c>
      <c r="J98" s="733" t="s">
        <v>598</v>
      </c>
    </row>
    <row r="99" spans="1:10" ht="14.45" customHeight="1" x14ac:dyDescent="0.2">
      <c r="A99" s="729" t="s">
        <v>638</v>
      </c>
      <c r="B99" s="730" t="s">
        <v>639</v>
      </c>
      <c r="C99" s="731" t="s">
        <v>581</v>
      </c>
      <c r="D99" s="731" t="s">
        <v>581</v>
      </c>
      <c r="E99" s="731"/>
      <c r="F99" s="731" t="s">
        <v>581</v>
      </c>
      <c r="G99" s="731" t="s">
        <v>581</v>
      </c>
      <c r="H99" s="731" t="s">
        <v>581</v>
      </c>
      <c r="I99" s="732" t="s">
        <v>581</v>
      </c>
      <c r="J99" s="733" t="s">
        <v>0</v>
      </c>
    </row>
    <row r="100" spans="1:10" ht="14.45" customHeight="1" x14ac:dyDescent="0.2">
      <c r="A100" s="729" t="s">
        <v>638</v>
      </c>
      <c r="B100" s="730" t="s">
        <v>585</v>
      </c>
      <c r="C100" s="731">
        <v>0</v>
      </c>
      <c r="D100" s="731">
        <v>0</v>
      </c>
      <c r="E100" s="731"/>
      <c r="F100" s="731">
        <v>0</v>
      </c>
      <c r="G100" s="731">
        <v>0</v>
      </c>
      <c r="H100" s="731">
        <v>0</v>
      </c>
      <c r="I100" s="732" t="s">
        <v>581</v>
      </c>
      <c r="J100" s="733" t="s">
        <v>1</v>
      </c>
    </row>
    <row r="101" spans="1:10" ht="14.45" customHeight="1" x14ac:dyDescent="0.2">
      <c r="A101" s="729" t="s">
        <v>638</v>
      </c>
      <c r="B101" s="730" t="s">
        <v>640</v>
      </c>
      <c r="C101" s="731">
        <v>0</v>
      </c>
      <c r="D101" s="731">
        <v>0</v>
      </c>
      <c r="E101" s="731"/>
      <c r="F101" s="731">
        <v>0</v>
      </c>
      <c r="G101" s="731">
        <v>0</v>
      </c>
      <c r="H101" s="731">
        <v>0</v>
      </c>
      <c r="I101" s="732" t="s">
        <v>581</v>
      </c>
      <c r="J101" s="733" t="s">
        <v>597</v>
      </c>
    </row>
    <row r="102" spans="1:10" ht="14.45" customHeight="1" x14ac:dyDescent="0.2">
      <c r="A102" s="729" t="s">
        <v>581</v>
      </c>
      <c r="B102" s="730" t="s">
        <v>581</v>
      </c>
      <c r="C102" s="731" t="s">
        <v>581</v>
      </c>
      <c r="D102" s="731" t="s">
        <v>581</v>
      </c>
      <c r="E102" s="731"/>
      <c r="F102" s="731" t="s">
        <v>581</v>
      </c>
      <c r="G102" s="731" t="s">
        <v>581</v>
      </c>
      <c r="H102" s="731" t="s">
        <v>581</v>
      </c>
      <c r="I102" s="732" t="s">
        <v>581</v>
      </c>
      <c r="J102" s="733" t="s">
        <v>598</v>
      </c>
    </row>
    <row r="103" spans="1:10" ht="14.45" customHeight="1" x14ac:dyDescent="0.2">
      <c r="A103" s="729" t="s">
        <v>641</v>
      </c>
      <c r="B103" s="730" t="s">
        <v>642</v>
      </c>
      <c r="C103" s="731" t="s">
        <v>581</v>
      </c>
      <c r="D103" s="731" t="s">
        <v>581</v>
      </c>
      <c r="E103" s="731"/>
      <c r="F103" s="731" t="s">
        <v>581</v>
      </c>
      <c r="G103" s="731" t="s">
        <v>581</v>
      </c>
      <c r="H103" s="731" t="s">
        <v>581</v>
      </c>
      <c r="I103" s="732" t="s">
        <v>581</v>
      </c>
      <c r="J103" s="733" t="s">
        <v>0</v>
      </c>
    </row>
    <row r="104" spans="1:10" ht="14.45" customHeight="1" x14ac:dyDescent="0.2">
      <c r="A104" s="729" t="s">
        <v>641</v>
      </c>
      <c r="B104" s="730" t="s">
        <v>585</v>
      </c>
      <c r="C104" s="731">
        <v>0</v>
      </c>
      <c r="D104" s="731">
        <v>0</v>
      </c>
      <c r="E104" s="731"/>
      <c r="F104" s="731">
        <v>0</v>
      </c>
      <c r="G104" s="731">
        <v>0</v>
      </c>
      <c r="H104" s="731">
        <v>0</v>
      </c>
      <c r="I104" s="732" t="s">
        <v>581</v>
      </c>
      <c r="J104" s="733" t="s">
        <v>1</v>
      </c>
    </row>
    <row r="105" spans="1:10" ht="14.45" customHeight="1" x14ac:dyDescent="0.2">
      <c r="A105" s="729" t="s">
        <v>641</v>
      </c>
      <c r="B105" s="730" t="s">
        <v>643</v>
      </c>
      <c r="C105" s="731">
        <v>0</v>
      </c>
      <c r="D105" s="731">
        <v>0</v>
      </c>
      <c r="E105" s="731"/>
      <c r="F105" s="731">
        <v>0</v>
      </c>
      <c r="G105" s="731">
        <v>0</v>
      </c>
      <c r="H105" s="731">
        <v>0</v>
      </c>
      <c r="I105" s="732" t="s">
        <v>581</v>
      </c>
      <c r="J105" s="733" t="s">
        <v>597</v>
      </c>
    </row>
    <row r="106" spans="1:10" ht="14.45" customHeight="1" x14ac:dyDescent="0.2">
      <c r="A106" s="729" t="s">
        <v>581</v>
      </c>
      <c r="B106" s="730" t="s">
        <v>581</v>
      </c>
      <c r="C106" s="731" t="s">
        <v>581</v>
      </c>
      <c r="D106" s="731" t="s">
        <v>581</v>
      </c>
      <c r="E106" s="731"/>
      <c r="F106" s="731" t="s">
        <v>581</v>
      </c>
      <c r="G106" s="731" t="s">
        <v>581</v>
      </c>
      <c r="H106" s="731" t="s">
        <v>581</v>
      </c>
      <c r="I106" s="732" t="s">
        <v>581</v>
      </c>
      <c r="J106" s="733" t="s">
        <v>598</v>
      </c>
    </row>
    <row r="107" spans="1:10" ht="14.45" customHeight="1" x14ac:dyDescent="0.2">
      <c r="A107" s="729" t="s">
        <v>644</v>
      </c>
      <c r="B107" s="730" t="s">
        <v>645</v>
      </c>
      <c r="C107" s="731" t="s">
        <v>581</v>
      </c>
      <c r="D107" s="731" t="s">
        <v>581</v>
      </c>
      <c r="E107" s="731"/>
      <c r="F107" s="731" t="s">
        <v>581</v>
      </c>
      <c r="G107" s="731" t="s">
        <v>581</v>
      </c>
      <c r="H107" s="731" t="s">
        <v>581</v>
      </c>
      <c r="I107" s="732" t="s">
        <v>581</v>
      </c>
      <c r="J107" s="733" t="s">
        <v>0</v>
      </c>
    </row>
    <row r="108" spans="1:10" ht="14.45" customHeight="1" x14ac:dyDescent="0.2">
      <c r="A108" s="729" t="s">
        <v>644</v>
      </c>
      <c r="B108" s="730" t="s">
        <v>585</v>
      </c>
      <c r="C108" s="731">
        <v>0</v>
      </c>
      <c r="D108" s="731">
        <v>0</v>
      </c>
      <c r="E108" s="731"/>
      <c r="F108" s="731">
        <v>0</v>
      </c>
      <c r="G108" s="731">
        <v>0</v>
      </c>
      <c r="H108" s="731">
        <v>0</v>
      </c>
      <c r="I108" s="732" t="s">
        <v>581</v>
      </c>
      <c r="J108" s="733" t="s">
        <v>1</v>
      </c>
    </row>
    <row r="109" spans="1:10" ht="14.45" customHeight="1" x14ac:dyDescent="0.2">
      <c r="A109" s="729" t="s">
        <v>644</v>
      </c>
      <c r="B109" s="730" t="s">
        <v>646</v>
      </c>
      <c r="C109" s="731">
        <v>0</v>
      </c>
      <c r="D109" s="731">
        <v>0</v>
      </c>
      <c r="E109" s="731"/>
      <c r="F109" s="731">
        <v>0</v>
      </c>
      <c r="G109" s="731">
        <v>0</v>
      </c>
      <c r="H109" s="731">
        <v>0</v>
      </c>
      <c r="I109" s="732" t="s">
        <v>581</v>
      </c>
      <c r="J109" s="733" t="s">
        <v>597</v>
      </c>
    </row>
    <row r="110" spans="1:10" ht="14.45" customHeight="1" x14ac:dyDescent="0.2">
      <c r="A110" s="729" t="s">
        <v>581</v>
      </c>
      <c r="B110" s="730" t="s">
        <v>581</v>
      </c>
      <c r="C110" s="731" t="s">
        <v>581</v>
      </c>
      <c r="D110" s="731" t="s">
        <v>581</v>
      </c>
      <c r="E110" s="731"/>
      <c r="F110" s="731" t="s">
        <v>581</v>
      </c>
      <c r="G110" s="731" t="s">
        <v>581</v>
      </c>
      <c r="H110" s="731" t="s">
        <v>581</v>
      </c>
      <c r="I110" s="732" t="s">
        <v>581</v>
      </c>
      <c r="J110" s="733" t="s">
        <v>598</v>
      </c>
    </row>
    <row r="111" spans="1:10" ht="14.45" customHeight="1" x14ac:dyDescent="0.2">
      <c r="A111" s="729" t="s">
        <v>647</v>
      </c>
      <c r="B111" s="730" t="s">
        <v>648</v>
      </c>
      <c r="C111" s="731" t="s">
        <v>581</v>
      </c>
      <c r="D111" s="731" t="s">
        <v>581</v>
      </c>
      <c r="E111" s="731"/>
      <c r="F111" s="731" t="s">
        <v>581</v>
      </c>
      <c r="G111" s="731" t="s">
        <v>581</v>
      </c>
      <c r="H111" s="731" t="s">
        <v>581</v>
      </c>
      <c r="I111" s="732" t="s">
        <v>581</v>
      </c>
      <c r="J111" s="733" t="s">
        <v>0</v>
      </c>
    </row>
    <row r="112" spans="1:10" ht="14.45" customHeight="1" x14ac:dyDescent="0.2">
      <c r="A112" s="729" t="s">
        <v>647</v>
      </c>
      <c r="B112" s="730" t="s">
        <v>585</v>
      </c>
      <c r="C112" s="731">
        <v>0</v>
      </c>
      <c r="D112" s="731">
        <v>0</v>
      </c>
      <c r="E112" s="731"/>
      <c r="F112" s="731">
        <v>0</v>
      </c>
      <c r="G112" s="731">
        <v>0</v>
      </c>
      <c r="H112" s="731">
        <v>0</v>
      </c>
      <c r="I112" s="732" t="s">
        <v>581</v>
      </c>
      <c r="J112" s="733" t="s">
        <v>1</v>
      </c>
    </row>
    <row r="113" spans="1:10" ht="14.45" customHeight="1" x14ac:dyDescent="0.2">
      <c r="A113" s="729" t="s">
        <v>647</v>
      </c>
      <c r="B113" s="730" t="s">
        <v>649</v>
      </c>
      <c r="C113" s="731">
        <v>0</v>
      </c>
      <c r="D113" s="731">
        <v>0</v>
      </c>
      <c r="E113" s="731"/>
      <c r="F113" s="731">
        <v>0</v>
      </c>
      <c r="G113" s="731">
        <v>0</v>
      </c>
      <c r="H113" s="731">
        <v>0</v>
      </c>
      <c r="I113" s="732" t="s">
        <v>581</v>
      </c>
      <c r="J113" s="733" t="s">
        <v>597</v>
      </c>
    </row>
    <row r="114" spans="1:10" ht="14.45" customHeight="1" x14ac:dyDescent="0.2">
      <c r="A114" s="729" t="s">
        <v>581</v>
      </c>
      <c r="B114" s="730" t="s">
        <v>581</v>
      </c>
      <c r="C114" s="731" t="s">
        <v>581</v>
      </c>
      <c r="D114" s="731" t="s">
        <v>581</v>
      </c>
      <c r="E114" s="731"/>
      <c r="F114" s="731" t="s">
        <v>581</v>
      </c>
      <c r="G114" s="731" t="s">
        <v>581</v>
      </c>
      <c r="H114" s="731" t="s">
        <v>581</v>
      </c>
      <c r="I114" s="732" t="s">
        <v>581</v>
      </c>
      <c r="J114" s="733" t="s">
        <v>598</v>
      </c>
    </row>
    <row r="115" spans="1:10" ht="14.45" customHeight="1" x14ac:dyDescent="0.2">
      <c r="A115" s="729" t="s">
        <v>650</v>
      </c>
      <c r="B115" s="730" t="s">
        <v>651</v>
      </c>
      <c r="C115" s="731" t="s">
        <v>581</v>
      </c>
      <c r="D115" s="731" t="s">
        <v>581</v>
      </c>
      <c r="E115" s="731"/>
      <c r="F115" s="731" t="s">
        <v>581</v>
      </c>
      <c r="G115" s="731" t="s">
        <v>581</v>
      </c>
      <c r="H115" s="731" t="s">
        <v>581</v>
      </c>
      <c r="I115" s="732" t="s">
        <v>581</v>
      </c>
      <c r="J115" s="733" t="s">
        <v>0</v>
      </c>
    </row>
    <row r="116" spans="1:10" ht="14.45" customHeight="1" x14ac:dyDescent="0.2">
      <c r="A116" s="729" t="s">
        <v>650</v>
      </c>
      <c r="B116" s="730" t="s">
        <v>585</v>
      </c>
      <c r="C116" s="731">
        <v>0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581</v>
      </c>
      <c r="J116" s="733" t="s">
        <v>1</v>
      </c>
    </row>
    <row r="117" spans="1:10" ht="14.45" customHeight="1" x14ac:dyDescent="0.2">
      <c r="A117" s="729" t="s">
        <v>650</v>
      </c>
      <c r="B117" s="730" t="s">
        <v>652</v>
      </c>
      <c r="C117" s="731">
        <v>0</v>
      </c>
      <c r="D117" s="731">
        <v>0</v>
      </c>
      <c r="E117" s="731"/>
      <c r="F117" s="731">
        <v>0</v>
      </c>
      <c r="G117" s="731">
        <v>0</v>
      </c>
      <c r="H117" s="731">
        <v>0</v>
      </c>
      <c r="I117" s="732" t="s">
        <v>581</v>
      </c>
      <c r="J117" s="733" t="s">
        <v>597</v>
      </c>
    </row>
    <row r="118" spans="1:10" ht="14.45" customHeight="1" x14ac:dyDescent="0.2">
      <c r="A118" s="729" t="s">
        <v>581</v>
      </c>
      <c r="B118" s="730" t="s">
        <v>581</v>
      </c>
      <c r="C118" s="731" t="s">
        <v>581</v>
      </c>
      <c r="D118" s="731" t="s">
        <v>581</v>
      </c>
      <c r="E118" s="731"/>
      <c r="F118" s="731" t="s">
        <v>581</v>
      </c>
      <c r="G118" s="731" t="s">
        <v>581</v>
      </c>
      <c r="H118" s="731" t="s">
        <v>581</v>
      </c>
      <c r="I118" s="732" t="s">
        <v>581</v>
      </c>
      <c r="J118" s="733" t="s">
        <v>598</v>
      </c>
    </row>
    <row r="119" spans="1:10" ht="14.45" customHeight="1" x14ac:dyDescent="0.2">
      <c r="A119" s="729" t="s">
        <v>653</v>
      </c>
      <c r="B119" s="730" t="s">
        <v>654</v>
      </c>
      <c r="C119" s="731" t="s">
        <v>581</v>
      </c>
      <c r="D119" s="731" t="s">
        <v>581</v>
      </c>
      <c r="E119" s="731"/>
      <c r="F119" s="731" t="s">
        <v>581</v>
      </c>
      <c r="G119" s="731" t="s">
        <v>581</v>
      </c>
      <c r="H119" s="731" t="s">
        <v>581</v>
      </c>
      <c r="I119" s="732" t="s">
        <v>581</v>
      </c>
      <c r="J119" s="733" t="s">
        <v>0</v>
      </c>
    </row>
    <row r="120" spans="1:10" ht="14.45" customHeight="1" x14ac:dyDescent="0.2">
      <c r="A120" s="729" t="s">
        <v>653</v>
      </c>
      <c r="B120" s="730" t="s">
        <v>585</v>
      </c>
      <c r="C120" s="731">
        <v>0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581</v>
      </c>
      <c r="J120" s="733" t="s">
        <v>1</v>
      </c>
    </row>
    <row r="121" spans="1:10" ht="14.45" customHeight="1" x14ac:dyDescent="0.2">
      <c r="A121" s="729" t="s">
        <v>653</v>
      </c>
      <c r="B121" s="730" t="s">
        <v>655</v>
      </c>
      <c r="C121" s="731">
        <v>0</v>
      </c>
      <c r="D121" s="731">
        <v>0</v>
      </c>
      <c r="E121" s="731"/>
      <c r="F121" s="731">
        <v>0</v>
      </c>
      <c r="G121" s="731">
        <v>0</v>
      </c>
      <c r="H121" s="731">
        <v>0</v>
      </c>
      <c r="I121" s="732" t="s">
        <v>581</v>
      </c>
      <c r="J121" s="733" t="s">
        <v>597</v>
      </c>
    </row>
    <row r="122" spans="1:10" ht="14.45" customHeight="1" x14ac:dyDescent="0.2">
      <c r="A122" s="729" t="s">
        <v>581</v>
      </c>
      <c r="B122" s="730" t="s">
        <v>581</v>
      </c>
      <c r="C122" s="731" t="s">
        <v>581</v>
      </c>
      <c r="D122" s="731" t="s">
        <v>581</v>
      </c>
      <c r="E122" s="731"/>
      <c r="F122" s="731" t="s">
        <v>581</v>
      </c>
      <c r="G122" s="731" t="s">
        <v>581</v>
      </c>
      <c r="H122" s="731" t="s">
        <v>581</v>
      </c>
      <c r="I122" s="732" t="s">
        <v>581</v>
      </c>
      <c r="J122" s="733" t="s">
        <v>598</v>
      </c>
    </row>
    <row r="123" spans="1:10" ht="14.45" customHeight="1" x14ac:dyDescent="0.2">
      <c r="A123" s="729" t="s">
        <v>656</v>
      </c>
      <c r="B123" s="730" t="s">
        <v>657</v>
      </c>
      <c r="C123" s="731" t="s">
        <v>581</v>
      </c>
      <c r="D123" s="731" t="s">
        <v>581</v>
      </c>
      <c r="E123" s="731"/>
      <c r="F123" s="731" t="s">
        <v>581</v>
      </c>
      <c r="G123" s="731" t="s">
        <v>581</v>
      </c>
      <c r="H123" s="731" t="s">
        <v>581</v>
      </c>
      <c r="I123" s="732" t="s">
        <v>581</v>
      </c>
      <c r="J123" s="733" t="s">
        <v>0</v>
      </c>
    </row>
    <row r="124" spans="1:10" ht="14.45" customHeight="1" x14ac:dyDescent="0.2">
      <c r="A124" s="729" t="s">
        <v>656</v>
      </c>
      <c r="B124" s="730" t="s">
        <v>585</v>
      </c>
      <c r="C124" s="731">
        <v>0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581</v>
      </c>
      <c r="J124" s="733" t="s">
        <v>1</v>
      </c>
    </row>
    <row r="125" spans="1:10" ht="14.45" customHeight="1" x14ac:dyDescent="0.2">
      <c r="A125" s="729" t="s">
        <v>656</v>
      </c>
      <c r="B125" s="730" t="s">
        <v>658</v>
      </c>
      <c r="C125" s="731">
        <v>0</v>
      </c>
      <c r="D125" s="731">
        <v>0</v>
      </c>
      <c r="E125" s="731"/>
      <c r="F125" s="731">
        <v>0</v>
      </c>
      <c r="G125" s="731">
        <v>0</v>
      </c>
      <c r="H125" s="731">
        <v>0</v>
      </c>
      <c r="I125" s="732" t="s">
        <v>581</v>
      </c>
      <c r="J125" s="733" t="s">
        <v>597</v>
      </c>
    </row>
    <row r="126" spans="1:10" ht="14.45" customHeight="1" x14ac:dyDescent="0.2">
      <c r="A126" s="729" t="s">
        <v>581</v>
      </c>
      <c r="B126" s="730" t="s">
        <v>581</v>
      </c>
      <c r="C126" s="731" t="s">
        <v>581</v>
      </c>
      <c r="D126" s="731" t="s">
        <v>581</v>
      </c>
      <c r="E126" s="731"/>
      <c r="F126" s="731" t="s">
        <v>581</v>
      </c>
      <c r="G126" s="731" t="s">
        <v>581</v>
      </c>
      <c r="H126" s="731" t="s">
        <v>581</v>
      </c>
      <c r="I126" s="732" t="s">
        <v>581</v>
      </c>
      <c r="J126" s="733" t="s">
        <v>598</v>
      </c>
    </row>
    <row r="127" spans="1:10" ht="14.45" customHeight="1" x14ac:dyDescent="0.2">
      <c r="A127" s="729" t="s">
        <v>659</v>
      </c>
      <c r="B127" s="730" t="s">
        <v>660</v>
      </c>
      <c r="C127" s="731" t="s">
        <v>581</v>
      </c>
      <c r="D127" s="731" t="s">
        <v>581</v>
      </c>
      <c r="E127" s="731"/>
      <c r="F127" s="731" t="s">
        <v>581</v>
      </c>
      <c r="G127" s="731" t="s">
        <v>581</v>
      </c>
      <c r="H127" s="731" t="s">
        <v>581</v>
      </c>
      <c r="I127" s="732" t="s">
        <v>581</v>
      </c>
      <c r="J127" s="733" t="s">
        <v>0</v>
      </c>
    </row>
    <row r="128" spans="1:10" ht="14.45" customHeight="1" x14ac:dyDescent="0.2">
      <c r="A128" s="729" t="s">
        <v>659</v>
      </c>
      <c r="B128" s="730" t="s">
        <v>585</v>
      </c>
      <c r="C128" s="731">
        <v>0</v>
      </c>
      <c r="D128" s="731">
        <v>0</v>
      </c>
      <c r="E128" s="731"/>
      <c r="F128" s="731">
        <v>0</v>
      </c>
      <c r="G128" s="731">
        <v>0</v>
      </c>
      <c r="H128" s="731">
        <v>0</v>
      </c>
      <c r="I128" s="732" t="s">
        <v>581</v>
      </c>
      <c r="J128" s="733" t="s">
        <v>1</v>
      </c>
    </row>
    <row r="129" spans="1:10" ht="14.45" customHeight="1" x14ac:dyDescent="0.2">
      <c r="A129" s="729" t="s">
        <v>659</v>
      </c>
      <c r="B129" s="730" t="s">
        <v>661</v>
      </c>
      <c r="C129" s="731">
        <v>0</v>
      </c>
      <c r="D129" s="731">
        <v>0</v>
      </c>
      <c r="E129" s="731"/>
      <c r="F129" s="731">
        <v>0</v>
      </c>
      <c r="G129" s="731">
        <v>0</v>
      </c>
      <c r="H129" s="731">
        <v>0</v>
      </c>
      <c r="I129" s="732" t="s">
        <v>581</v>
      </c>
      <c r="J129" s="733" t="s">
        <v>597</v>
      </c>
    </row>
    <row r="130" spans="1:10" ht="14.45" customHeight="1" x14ac:dyDescent="0.2">
      <c r="A130" s="729" t="s">
        <v>581</v>
      </c>
      <c r="B130" s="730" t="s">
        <v>581</v>
      </c>
      <c r="C130" s="731" t="s">
        <v>581</v>
      </c>
      <c r="D130" s="731" t="s">
        <v>581</v>
      </c>
      <c r="E130" s="731"/>
      <c r="F130" s="731" t="s">
        <v>581</v>
      </c>
      <c r="G130" s="731" t="s">
        <v>581</v>
      </c>
      <c r="H130" s="731" t="s">
        <v>581</v>
      </c>
      <c r="I130" s="732" t="s">
        <v>581</v>
      </c>
      <c r="J130" s="733" t="s">
        <v>598</v>
      </c>
    </row>
    <row r="131" spans="1:10" ht="14.45" customHeight="1" x14ac:dyDescent="0.2">
      <c r="A131" s="729" t="s">
        <v>662</v>
      </c>
      <c r="B131" s="730" t="s">
        <v>663</v>
      </c>
      <c r="C131" s="731" t="s">
        <v>581</v>
      </c>
      <c r="D131" s="731" t="s">
        <v>581</v>
      </c>
      <c r="E131" s="731"/>
      <c r="F131" s="731" t="s">
        <v>581</v>
      </c>
      <c r="G131" s="731" t="s">
        <v>581</v>
      </c>
      <c r="H131" s="731" t="s">
        <v>581</v>
      </c>
      <c r="I131" s="732" t="s">
        <v>581</v>
      </c>
      <c r="J131" s="733" t="s">
        <v>0</v>
      </c>
    </row>
    <row r="132" spans="1:10" ht="14.45" customHeight="1" x14ac:dyDescent="0.2">
      <c r="A132" s="729" t="s">
        <v>662</v>
      </c>
      <c r="B132" s="730" t="s">
        <v>585</v>
      </c>
      <c r="C132" s="731">
        <v>0</v>
      </c>
      <c r="D132" s="731">
        <v>0</v>
      </c>
      <c r="E132" s="731"/>
      <c r="F132" s="731">
        <v>0</v>
      </c>
      <c r="G132" s="731">
        <v>0</v>
      </c>
      <c r="H132" s="731">
        <v>0</v>
      </c>
      <c r="I132" s="732" t="s">
        <v>581</v>
      </c>
      <c r="J132" s="733" t="s">
        <v>1</v>
      </c>
    </row>
    <row r="133" spans="1:10" ht="14.45" customHeight="1" x14ac:dyDescent="0.2">
      <c r="A133" s="729" t="s">
        <v>662</v>
      </c>
      <c r="B133" s="730" t="s">
        <v>664</v>
      </c>
      <c r="C133" s="731">
        <v>0</v>
      </c>
      <c r="D133" s="731">
        <v>0</v>
      </c>
      <c r="E133" s="731"/>
      <c r="F133" s="731">
        <v>0</v>
      </c>
      <c r="G133" s="731">
        <v>0</v>
      </c>
      <c r="H133" s="731">
        <v>0</v>
      </c>
      <c r="I133" s="732" t="s">
        <v>581</v>
      </c>
      <c r="J133" s="733" t="s">
        <v>597</v>
      </c>
    </row>
    <row r="134" spans="1:10" ht="14.45" customHeight="1" x14ac:dyDescent="0.2">
      <c r="A134" s="729" t="s">
        <v>581</v>
      </c>
      <c r="B134" s="730" t="s">
        <v>581</v>
      </c>
      <c r="C134" s="731" t="s">
        <v>581</v>
      </c>
      <c r="D134" s="731" t="s">
        <v>581</v>
      </c>
      <c r="E134" s="731"/>
      <c r="F134" s="731" t="s">
        <v>581</v>
      </c>
      <c r="G134" s="731" t="s">
        <v>581</v>
      </c>
      <c r="H134" s="731" t="s">
        <v>581</v>
      </c>
      <c r="I134" s="732" t="s">
        <v>581</v>
      </c>
      <c r="J134" s="733" t="s">
        <v>598</v>
      </c>
    </row>
    <row r="135" spans="1:10" ht="14.45" customHeight="1" x14ac:dyDescent="0.2">
      <c r="A135" s="729" t="s">
        <v>579</v>
      </c>
      <c r="B135" s="730" t="s">
        <v>592</v>
      </c>
      <c r="C135" s="731">
        <v>13509.100429999995</v>
      </c>
      <c r="D135" s="731">
        <v>12492.760120000001</v>
      </c>
      <c r="E135" s="731"/>
      <c r="F135" s="731">
        <v>13805.026839999999</v>
      </c>
      <c r="G135" s="731">
        <v>14161</v>
      </c>
      <c r="H135" s="731">
        <v>-355.97316000000137</v>
      </c>
      <c r="I135" s="732">
        <v>0.97486242779464716</v>
      </c>
      <c r="J135" s="733" t="s">
        <v>593</v>
      </c>
    </row>
  </sheetData>
  <mergeCells count="3">
    <mergeCell ref="F3:I3"/>
    <mergeCell ref="C4:D4"/>
    <mergeCell ref="A1:I1"/>
  </mergeCells>
  <conditionalFormatting sqref="F17 F136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135">
    <cfRule type="expression" dxfId="66" priority="5">
      <formula>$H18&gt;0</formula>
    </cfRule>
  </conditionalFormatting>
  <conditionalFormatting sqref="A18:A135">
    <cfRule type="expression" dxfId="65" priority="2">
      <formula>AND($J18&lt;&gt;"mezeraKL",$J18&lt;&gt;"")</formula>
    </cfRule>
  </conditionalFormatting>
  <conditionalFormatting sqref="I18:I135">
    <cfRule type="expression" dxfId="64" priority="6">
      <formula>$I18&gt;1</formula>
    </cfRule>
  </conditionalFormatting>
  <conditionalFormatting sqref="B18:B135">
    <cfRule type="expression" dxfId="63" priority="1">
      <formula>OR($J18="NS",$J18="SumaNS",$J18="Účet")</formula>
    </cfRule>
  </conditionalFormatting>
  <conditionalFormatting sqref="A18:D135 F18:I135">
    <cfRule type="expression" dxfId="62" priority="8">
      <formula>AND($J18&lt;&gt;"",$J18&lt;&gt;"mezeraKL")</formula>
    </cfRule>
  </conditionalFormatting>
  <conditionalFormatting sqref="B18:D135 F18:I135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35 F18:I135">
    <cfRule type="expression" dxfId="60" priority="4">
      <formula>OR($J18="SumaNS",$J18="NS")</formula>
    </cfRule>
  </conditionalFormatting>
  <hyperlinks>
    <hyperlink ref="A2" location="Obsah!A1" display="Zpět na Obsah  KL 01  1.-4.měsíc" xr:uid="{4DC0AF5E-6343-4F17-8426-0EF2D5D1320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393.30642341078783</v>
      </c>
      <c r="M3" s="203">
        <f>SUBTOTAL(9,M5:M1048576)</f>
        <v>37447.717999999986</v>
      </c>
      <c r="N3" s="204">
        <f>SUBTOTAL(9,N5:N1048576)</f>
        <v>14728428.031475775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579</v>
      </c>
      <c r="B5" s="741" t="s">
        <v>580</v>
      </c>
      <c r="C5" s="742" t="s">
        <v>594</v>
      </c>
      <c r="D5" s="743" t="s">
        <v>595</v>
      </c>
      <c r="E5" s="744">
        <v>50113001</v>
      </c>
      <c r="F5" s="743" t="s">
        <v>665</v>
      </c>
      <c r="G5" s="742" t="s">
        <v>666</v>
      </c>
      <c r="H5" s="742">
        <v>212880</v>
      </c>
      <c r="I5" s="742">
        <v>212880</v>
      </c>
      <c r="J5" s="742" t="s">
        <v>667</v>
      </c>
      <c r="K5" s="742" t="s">
        <v>668</v>
      </c>
      <c r="L5" s="745">
        <v>113.2544827586207</v>
      </c>
      <c r="M5" s="745">
        <v>58</v>
      </c>
      <c r="N5" s="746">
        <v>6568.76</v>
      </c>
    </row>
    <row r="6" spans="1:14" ht="14.45" customHeight="1" x14ac:dyDescent="0.2">
      <c r="A6" s="747" t="s">
        <v>579</v>
      </c>
      <c r="B6" s="748" t="s">
        <v>580</v>
      </c>
      <c r="C6" s="749" t="s">
        <v>594</v>
      </c>
      <c r="D6" s="750" t="s">
        <v>595</v>
      </c>
      <c r="E6" s="751">
        <v>50113001</v>
      </c>
      <c r="F6" s="750" t="s">
        <v>665</v>
      </c>
      <c r="G6" s="749" t="s">
        <v>666</v>
      </c>
      <c r="H6" s="749">
        <v>139968</v>
      </c>
      <c r="I6" s="749">
        <v>139968</v>
      </c>
      <c r="J6" s="749" t="s">
        <v>669</v>
      </c>
      <c r="K6" s="749" t="s">
        <v>668</v>
      </c>
      <c r="L6" s="752">
        <v>69.74199999999999</v>
      </c>
      <c r="M6" s="752">
        <v>15</v>
      </c>
      <c r="N6" s="753">
        <v>1046.1299999999999</v>
      </c>
    </row>
    <row r="7" spans="1:14" ht="14.45" customHeight="1" x14ac:dyDescent="0.2">
      <c r="A7" s="747" t="s">
        <v>579</v>
      </c>
      <c r="B7" s="748" t="s">
        <v>580</v>
      </c>
      <c r="C7" s="749" t="s">
        <v>594</v>
      </c>
      <c r="D7" s="750" t="s">
        <v>595</v>
      </c>
      <c r="E7" s="751">
        <v>50113001</v>
      </c>
      <c r="F7" s="750" t="s">
        <v>665</v>
      </c>
      <c r="G7" s="749" t="s">
        <v>666</v>
      </c>
      <c r="H7" s="749">
        <v>187814</v>
      </c>
      <c r="I7" s="749">
        <v>87814</v>
      </c>
      <c r="J7" s="749" t="s">
        <v>670</v>
      </c>
      <c r="K7" s="749" t="s">
        <v>671</v>
      </c>
      <c r="L7" s="752">
        <v>532.17666666666673</v>
      </c>
      <c r="M7" s="752">
        <v>3</v>
      </c>
      <c r="N7" s="753">
        <v>1596.5300000000002</v>
      </c>
    </row>
    <row r="8" spans="1:14" ht="14.45" customHeight="1" x14ac:dyDescent="0.2">
      <c r="A8" s="747" t="s">
        <v>579</v>
      </c>
      <c r="B8" s="748" t="s">
        <v>580</v>
      </c>
      <c r="C8" s="749" t="s">
        <v>594</v>
      </c>
      <c r="D8" s="750" t="s">
        <v>595</v>
      </c>
      <c r="E8" s="751">
        <v>50113001</v>
      </c>
      <c r="F8" s="750" t="s">
        <v>665</v>
      </c>
      <c r="G8" s="749" t="s">
        <v>666</v>
      </c>
      <c r="H8" s="749">
        <v>843217</v>
      </c>
      <c r="I8" s="749">
        <v>0</v>
      </c>
      <c r="J8" s="749" t="s">
        <v>672</v>
      </c>
      <c r="K8" s="749" t="s">
        <v>673</v>
      </c>
      <c r="L8" s="752">
        <v>201.41666666666666</v>
      </c>
      <c r="M8" s="752">
        <v>6</v>
      </c>
      <c r="N8" s="753">
        <v>1208.5</v>
      </c>
    </row>
    <row r="9" spans="1:14" ht="14.45" customHeight="1" x14ac:dyDescent="0.2">
      <c r="A9" s="747" t="s">
        <v>579</v>
      </c>
      <c r="B9" s="748" t="s">
        <v>580</v>
      </c>
      <c r="C9" s="749" t="s">
        <v>594</v>
      </c>
      <c r="D9" s="750" t="s">
        <v>595</v>
      </c>
      <c r="E9" s="751">
        <v>50113001</v>
      </c>
      <c r="F9" s="750" t="s">
        <v>665</v>
      </c>
      <c r="G9" s="749" t="s">
        <v>674</v>
      </c>
      <c r="H9" s="749">
        <v>190044</v>
      </c>
      <c r="I9" s="749">
        <v>90044</v>
      </c>
      <c r="J9" s="749" t="s">
        <v>675</v>
      </c>
      <c r="K9" s="749" t="s">
        <v>676</v>
      </c>
      <c r="L9" s="752">
        <v>26.547666666666672</v>
      </c>
      <c r="M9" s="752">
        <v>30</v>
      </c>
      <c r="N9" s="753">
        <v>796.43000000000018</v>
      </c>
    </row>
    <row r="10" spans="1:14" ht="14.45" customHeight="1" x14ac:dyDescent="0.2">
      <c r="A10" s="747" t="s">
        <v>579</v>
      </c>
      <c r="B10" s="748" t="s">
        <v>580</v>
      </c>
      <c r="C10" s="749" t="s">
        <v>594</v>
      </c>
      <c r="D10" s="750" t="s">
        <v>595</v>
      </c>
      <c r="E10" s="751">
        <v>50113001</v>
      </c>
      <c r="F10" s="750" t="s">
        <v>665</v>
      </c>
      <c r="G10" s="749" t="s">
        <v>666</v>
      </c>
      <c r="H10" s="749">
        <v>184090</v>
      </c>
      <c r="I10" s="749">
        <v>84090</v>
      </c>
      <c r="J10" s="749" t="s">
        <v>677</v>
      </c>
      <c r="K10" s="749" t="s">
        <v>678</v>
      </c>
      <c r="L10" s="752">
        <v>60.14</v>
      </c>
      <c r="M10" s="752">
        <v>18</v>
      </c>
      <c r="N10" s="753">
        <v>1082.52</v>
      </c>
    </row>
    <row r="11" spans="1:14" ht="14.45" customHeight="1" x14ac:dyDescent="0.2">
      <c r="A11" s="747" t="s">
        <v>579</v>
      </c>
      <c r="B11" s="748" t="s">
        <v>580</v>
      </c>
      <c r="C11" s="749" t="s">
        <v>594</v>
      </c>
      <c r="D11" s="750" t="s">
        <v>595</v>
      </c>
      <c r="E11" s="751">
        <v>50113001</v>
      </c>
      <c r="F11" s="750" t="s">
        <v>665</v>
      </c>
      <c r="G11" s="749" t="s">
        <v>666</v>
      </c>
      <c r="H11" s="749">
        <v>501994</v>
      </c>
      <c r="I11" s="749">
        <v>0</v>
      </c>
      <c r="J11" s="749" t="s">
        <v>679</v>
      </c>
      <c r="K11" s="749" t="s">
        <v>680</v>
      </c>
      <c r="L11" s="752">
        <v>279.34511111111112</v>
      </c>
      <c r="M11" s="752">
        <v>1</v>
      </c>
      <c r="N11" s="753">
        <v>279.34511111111112</v>
      </c>
    </row>
    <row r="12" spans="1:14" ht="14.45" customHeight="1" x14ac:dyDescent="0.2">
      <c r="A12" s="747" t="s">
        <v>579</v>
      </c>
      <c r="B12" s="748" t="s">
        <v>580</v>
      </c>
      <c r="C12" s="749" t="s">
        <v>594</v>
      </c>
      <c r="D12" s="750" t="s">
        <v>595</v>
      </c>
      <c r="E12" s="751">
        <v>50113001</v>
      </c>
      <c r="F12" s="750" t="s">
        <v>665</v>
      </c>
      <c r="G12" s="749" t="s">
        <v>666</v>
      </c>
      <c r="H12" s="749">
        <v>154539</v>
      </c>
      <c r="I12" s="749">
        <v>54539</v>
      </c>
      <c r="J12" s="749" t="s">
        <v>681</v>
      </c>
      <c r="K12" s="749" t="s">
        <v>682</v>
      </c>
      <c r="L12" s="752">
        <v>60.21</v>
      </c>
      <c r="M12" s="752">
        <v>4</v>
      </c>
      <c r="N12" s="753">
        <v>240.84</v>
      </c>
    </row>
    <row r="13" spans="1:14" ht="14.45" customHeight="1" x14ac:dyDescent="0.2">
      <c r="A13" s="747" t="s">
        <v>579</v>
      </c>
      <c r="B13" s="748" t="s">
        <v>580</v>
      </c>
      <c r="C13" s="749" t="s">
        <v>594</v>
      </c>
      <c r="D13" s="750" t="s">
        <v>595</v>
      </c>
      <c r="E13" s="751">
        <v>50113001</v>
      </c>
      <c r="F13" s="750" t="s">
        <v>665</v>
      </c>
      <c r="G13" s="749" t="s">
        <v>666</v>
      </c>
      <c r="H13" s="749">
        <v>198864</v>
      </c>
      <c r="I13" s="749">
        <v>98864</v>
      </c>
      <c r="J13" s="749" t="s">
        <v>683</v>
      </c>
      <c r="K13" s="749" t="s">
        <v>684</v>
      </c>
      <c r="L13" s="752">
        <v>537.87</v>
      </c>
      <c r="M13" s="752">
        <v>1</v>
      </c>
      <c r="N13" s="753">
        <v>537.87</v>
      </c>
    </row>
    <row r="14" spans="1:14" ht="14.45" customHeight="1" x14ac:dyDescent="0.2">
      <c r="A14" s="747" t="s">
        <v>579</v>
      </c>
      <c r="B14" s="748" t="s">
        <v>580</v>
      </c>
      <c r="C14" s="749" t="s">
        <v>594</v>
      </c>
      <c r="D14" s="750" t="s">
        <v>595</v>
      </c>
      <c r="E14" s="751">
        <v>50113001</v>
      </c>
      <c r="F14" s="750" t="s">
        <v>665</v>
      </c>
      <c r="G14" s="749" t="s">
        <v>666</v>
      </c>
      <c r="H14" s="749">
        <v>198872</v>
      </c>
      <c r="I14" s="749">
        <v>98872</v>
      </c>
      <c r="J14" s="749" t="s">
        <v>683</v>
      </c>
      <c r="K14" s="749" t="s">
        <v>685</v>
      </c>
      <c r="L14" s="752">
        <v>312.83999999999997</v>
      </c>
      <c r="M14" s="752">
        <v>1</v>
      </c>
      <c r="N14" s="753">
        <v>312.83999999999997</v>
      </c>
    </row>
    <row r="15" spans="1:14" ht="14.45" customHeight="1" x14ac:dyDescent="0.2">
      <c r="A15" s="747" t="s">
        <v>579</v>
      </c>
      <c r="B15" s="748" t="s">
        <v>580</v>
      </c>
      <c r="C15" s="749" t="s">
        <v>594</v>
      </c>
      <c r="D15" s="750" t="s">
        <v>595</v>
      </c>
      <c r="E15" s="751">
        <v>50113001</v>
      </c>
      <c r="F15" s="750" t="s">
        <v>665</v>
      </c>
      <c r="G15" s="749" t="s">
        <v>666</v>
      </c>
      <c r="H15" s="749">
        <v>193724</v>
      </c>
      <c r="I15" s="749">
        <v>93724</v>
      </c>
      <c r="J15" s="749" t="s">
        <v>686</v>
      </c>
      <c r="K15" s="749" t="s">
        <v>687</v>
      </c>
      <c r="L15" s="752">
        <v>68.27</v>
      </c>
      <c r="M15" s="752">
        <v>1</v>
      </c>
      <c r="N15" s="753">
        <v>68.27</v>
      </c>
    </row>
    <row r="16" spans="1:14" ht="14.45" customHeight="1" x14ac:dyDescent="0.2">
      <c r="A16" s="747" t="s">
        <v>579</v>
      </c>
      <c r="B16" s="748" t="s">
        <v>580</v>
      </c>
      <c r="C16" s="749" t="s">
        <v>594</v>
      </c>
      <c r="D16" s="750" t="s">
        <v>595</v>
      </c>
      <c r="E16" s="751">
        <v>50113001</v>
      </c>
      <c r="F16" s="750" t="s">
        <v>665</v>
      </c>
      <c r="G16" s="749" t="s">
        <v>666</v>
      </c>
      <c r="H16" s="749">
        <v>840893</v>
      </c>
      <c r="I16" s="749">
        <v>0</v>
      </c>
      <c r="J16" s="749" t="s">
        <v>688</v>
      </c>
      <c r="K16" s="749" t="s">
        <v>689</v>
      </c>
      <c r="L16" s="752">
        <v>214.49047751363469</v>
      </c>
      <c r="M16" s="752">
        <v>9</v>
      </c>
      <c r="N16" s="753">
        <v>1930.4142976227122</v>
      </c>
    </row>
    <row r="17" spans="1:14" ht="14.45" customHeight="1" x14ac:dyDescent="0.2">
      <c r="A17" s="747" t="s">
        <v>579</v>
      </c>
      <c r="B17" s="748" t="s">
        <v>580</v>
      </c>
      <c r="C17" s="749" t="s">
        <v>594</v>
      </c>
      <c r="D17" s="750" t="s">
        <v>595</v>
      </c>
      <c r="E17" s="751">
        <v>50113001</v>
      </c>
      <c r="F17" s="750" t="s">
        <v>665</v>
      </c>
      <c r="G17" s="749" t="s">
        <v>666</v>
      </c>
      <c r="H17" s="749">
        <v>849383</v>
      </c>
      <c r="I17" s="749">
        <v>0</v>
      </c>
      <c r="J17" s="749" t="s">
        <v>690</v>
      </c>
      <c r="K17" s="749" t="s">
        <v>581</v>
      </c>
      <c r="L17" s="752">
        <v>419.03909766419468</v>
      </c>
      <c r="M17" s="752">
        <v>1</v>
      </c>
      <c r="N17" s="753">
        <v>419.03909766419468</v>
      </c>
    </row>
    <row r="18" spans="1:14" ht="14.45" customHeight="1" x14ac:dyDescent="0.2">
      <c r="A18" s="747" t="s">
        <v>579</v>
      </c>
      <c r="B18" s="748" t="s">
        <v>580</v>
      </c>
      <c r="C18" s="749" t="s">
        <v>594</v>
      </c>
      <c r="D18" s="750" t="s">
        <v>595</v>
      </c>
      <c r="E18" s="751">
        <v>50113001</v>
      </c>
      <c r="F18" s="750" t="s">
        <v>665</v>
      </c>
      <c r="G18" s="749" t="s">
        <v>666</v>
      </c>
      <c r="H18" s="749">
        <v>185812</v>
      </c>
      <c r="I18" s="749">
        <v>85812</v>
      </c>
      <c r="J18" s="749" t="s">
        <v>691</v>
      </c>
      <c r="K18" s="749" t="s">
        <v>692</v>
      </c>
      <c r="L18" s="752">
        <v>51.57</v>
      </c>
      <c r="M18" s="752">
        <v>3</v>
      </c>
      <c r="N18" s="753">
        <v>154.71</v>
      </c>
    </row>
    <row r="19" spans="1:14" ht="14.45" customHeight="1" x14ac:dyDescent="0.2">
      <c r="A19" s="747" t="s">
        <v>579</v>
      </c>
      <c r="B19" s="748" t="s">
        <v>580</v>
      </c>
      <c r="C19" s="749" t="s">
        <v>594</v>
      </c>
      <c r="D19" s="750" t="s">
        <v>595</v>
      </c>
      <c r="E19" s="751">
        <v>50113001</v>
      </c>
      <c r="F19" s="750" t="s">
        <v>665</v>
      </c>
      <c r="G19" s="749" t="s">
        <v>666</v>
      </c>
      <c r="H19" s="749">
        <v>67558</v>
      </c>
      <c r="I19" s="749">
        <v>67558</v>
      </c>
      <c r="J19" s="749" t="s">
        <v>693</v>
      </c>
      <c r="K19" s="749" t="s">
        <v>694</v>
      </c>
      <c r="L19" s="752">
        <v>31.297499999999999</v>
      </c>
      <c r="M19" s="752">
        <v>4</v>
      </c>
      <c r="N19" s="753">
        <v>125.19</v>
      </c>
    </row>
    <row r="20" spans="1:14" ht="14.45" customHeight="1" x14ac:dyDescent="0.2">
      <c r="A20" s="747" t="s">
        <v>579</v>
      </c>
      <c r="B20" s="748" t="s">
        <v>580</v>
      </c>
      <c r="C20" s="749" t="s">
        <v>594</v>
      </c>
      <c r="D20" s="750" t="s">
        <v>595</v>
      </c>
      <c r="E20" s="751">
        <v>50113001</v>
      </c>
      <c r="F20" s="750" t="s">
        <v>665</v>
      </c>
      <c r="G20" s="749" t="s">
        <v>666</v>
      </c>
      <c r="H20" s="749">
        <v>100498</v>
      </c>
      <c r="I20" s="749">
        <v>498</v>
      </c>
      <c r="J20" s="749" t="s">
        <v>695</v>
      </c>
      <c r="K20" s="749" t="s">
        <v>696</v>
      </c>
      <c r="L20" s="752">
        <v>108.705</v>
      </c>
      <c r="M20" s="752">
        <v>2</v>
      </c>
      <c r="N20" s="753">
        <v>217.41</v>
      </c>
    </row>
    <row r="21" spans="1:14" ht="14.45" customHeight="1" x14ac:dyDescent="0.2">
      <c r="A21" s="747" t="s">
        <v>579</v>
      </c>
      <c r="B21" s="748" t="s">
        <v>580</v>
      </c>
      <c r="C21" s="749" t="s">
        <v>594</v>
      </c>
      <c r="D21" s="750" t="s">
        <v>595</v>
      </c>
      <c r="E21" s="751">
        <v>50113001</v>
      </c>
      <c r="F21" s="750" t="s">
        <v>665</v>
      </c>
      <c r="G21" s="749" t="s">
        <v>666</v>
      </c>
      <c r="H21" s="749">
        <v>100502</v>
      </c>
      <c r="I21" s="749">
        <v>502</v>
      </c>
      <c r="J21" s="749" t="s">
        <v>697</v>
      </c>
      <c r="K21" s="749" t="s">
        <v>698</v>
      </c>
      <c r="L21" s="752">
        <v>247.40285714285719</v>
      </c>
      <c r="M21" s="752">
        <v>7</v>
      </c>
      <c r="N21" s="753">
        <v>1731.8200000000004</v>
      </c>
    </row>
    <row r="22" spans="1:14" ht="14.45" customHeight="1" x14ac:dyDescent="0.2">
      <c r="A22" s="747" t="s">
        <v>579</v>
      </c>
      <c r="B22" s="748" t="s">
        <v>580</v>
      </c>
      <c r="C22" s="749" t="s">
        <v>594</v>
      </c>
      <c r="D22" s="750" t="s">
        <v>595</v>
      </c>
      <c r="E22" s="751">
        <v>50113001</v>
      </c>
      <c r="F22" s="750" t="s">
        <v>665</v>
      </c>
      <c r="G22" s="749" t="s">
        <v>674</v>
      </c>
      <c r="H22" s="749">
        <v>127736</v>
      </c>
      <c r="I22" s="749">
        <v>127736</v>
      </c>
      <c r="J22" s="749" t="s">
        <v>699</v>
      </c>
      <c r="K22" s="749" t="s">
        <v>700</v>
      </c>
      <c r="L22" s="752">
        <v>49.37</v>
      </c>
      <c r="M22" s="752">
        <v>6</v>
      </c>
      <c r="N22" s="753">
        <v>296.21999999999997</v>
      </c>
    </row>
    <row r="23" spans="1:14" ht="14.45" customHeight="1" x14ac:dyDescent="0.2">
      <c r="A23" s="747" t="s">
        <v>579</v>
      </c>
      <c r="B23" s="748" t="s">
        <v>580</v>
      </c>
      <c r="C23" s="749" t="s">
        <v>594</v>
      </c>
      <c r="D23" s="750" t="s">
        <v>595</v>
      </c>
      <c r="E23" s="751">
        <v>50113001</v>
      </c>
      <c r="F23" s="750" t="s">
        <v>665</v>
      </c>
      <c r="G23" s="749" t="s">
        <v>666</v>
      </c>
      <c r="H23" s="749">
        <v>230353</v>
      </c>
      <c r="I23" s="749">
        <v>230353</v>
      </c>
      <c r="J23" s="749" t="s">
        <v>701</v>
      </c>
      <c r="K23" s="749" t="s">
        <v>702</v>
      </c>
      <c r="L23" s="752">
        <v>1592.8</v>
      </c>
      <c r="M23" s="752">
        <v>1</v>
      </c>
      <c r="N23" s="753">
        <v>1592.8</v>
      </c>
    </row>
    <row r="24" spans="1:14" ht="14.45" customHeight="1" x14ac:dyDescent="0.2">
      <c r="A24" s="747" t="s">
        <v>579</v>
      </c>
      <c r="B24" s="748" t="s">
        <v>580</v>
      </c>
      <c r="C24" s="749" t="s">
        <v>594</v>
      </c>
      <c r="D24" s="750" t="s">
        <v>595</v>
      </c>
      <c r="E24" s="751">
        <v>50113001</v>
      </c>
      <c r="F24" s="750" t="s">
        <v>665</v>
      </c>
      <c r="G24" s="749" t="s">
        <v>674</v>
      </c>
      <c r="H24" s="749">
        <v>107981</v>
      </c>
      <c r="I24" s="749">
        <v>7981</v>
      </c>
      <c r="J24" s="749" t="s">
        <v>703</v>
      </c>
      <c r="K24" s="749" t="s">
        <v>704</v>
      </c>
      <c r="L24" s="752">
        <v>50.64</v>
      </c>
      <c r="M24" s="752">
        <v>9</v>
      </c>
      <c r="N24" s="753">
        <v>455.76</v>
      </c>
    </row>
    <row r="25" spans="1:14" ht="14.45" customHeight="1" x14ac:dyDescent="0.2">
      <c r="A25" s="747" t="s">
        <v>579</v>
      </c>
      <c r="B25" s="748" t="s">
        <v>580</v>
      </c>
      <c r="C25" s="749" t="s">
        <v>594</v>
      </c>
      <c r="D25" s="750" t="s">
        <v>595</v>
      </c>
      <c r="E25" s="751">
        <v>50113001</v>
      </c>
      <c r="F25" s="750" t="s">
        <v>665</v>
      </c>
      <c r="G25" s="749" t="s">
        <v>666</v>
      </c>
      <c r="H25" s="749">
        <v>850377</v>
      </c>
      <c r="I25" s="749">
        <v>149227</v>
      </c>
      <c r="J25" s="749" t="s">
        <v>705</v>
      </c>
      <c r="K25" s="749" t="s">
        <v>706</v>
      </c>
      <c r="L25" s="752">
        <v>6176.9700000000021</v>
      </c>
      <c r="M25" s="752">
        <v>1</v>
      </c>
      <c r="N25" s="753">
        <v>6176.9700000000021</v>
      </c>
    </row>
    <row r="26" spans="1:14" ht="14.45" customHeight="1" x14ac:dyDescent="0.2">
      <c r="A26" s="747" t="s">
        <v>579</v>
      </c>
      <c r="B26" s="748" t="s">
        <v>580</v>
      </c>
      <c r="C26" s="749" t="s">
        <v>594</v>
      </c>
      <c r="D26" s="750" t="s">
        <v>595</v>
      </c>
      <c r="E26" s="751">
        <v>50113001</v>
      </c>
      <c r="F26" s="750" t="s">
        <v>665</v>
      </c>
      <c r="G26" s="749" t="s">
        <v>674</v>
      </c>
      <c r="H26" s="749">
        <v>109709</v>
      </c>
      <c r="I26" s="749">
        <v>9709</v>
      </c>
      <c r="J26" s="749" t="s">
        <v>707</v>
      </c>
      <c r="K26" s="749" t="s">
        <v>708</v>
      </c>
      <c r="L26" s="752">
        <v>64.943333333333342</v>
      </c>
      <c r="M26" s="752">
        <v>15</v>
      </c>
      <c r="N26" s="753">
        <v>974.15000000000009</v>
      </c>
    </row>
    <row r="27" spans="1:14" ht="14.45" customHeight="1" x14ac:dyDescent="0.2">
      <c r="A27" s="747" t="s">
        <v>579</v>
      </c>
      <c r="B27" s="748" t="s">
        <v>580</v>
      </c>
      <c r="C27" s="749" t="s">
        <v>594</v>
      </c>
      <c r="D27" s="750" t="s">
        <v>595</v>
      </c>
      <c r="E27" s="751">
        <v>50113001</v>
      </c>
      <c r="F27" s="750" t="s">
        <v>665</v>
      </c>
      <c r="G27" s="749" t="s">
        <v>666</v>
      </c>
      <c r="H27" s="749">
        <v>152225</v>
      </c>
      <c r="I27" s="749">
        <v>52225</v>
      </c>
      <c r="J27" s="749" t="s">
        <v>709</v>
      </c>
      <c r="K27" s="749" t="s">
        <v>710</v>
      </c>
      <c r="L27" s="752">
        <v>611.04999999999995</v>
      </c>
      <c r="M27" s="752">
        <v>1</v>
      </c>
      <c r="N27" s="753">
        <v>611.04999999999995</v>
      </c>
    </row>
    <row r="28" spans="1:14" ht="14.45" customHeight="1" x14ac:dyDescent="0.2">
      <c r="A28" s="747" t="s">
        <v>579</v>
      </c>
      <c r="B28" s="748" t="s">
        <v>580</v>
      </c>
      <c r="C28" s="749" t="s">
        <v>599</v>
      </c>
      <c r="D28" s="750" t="s">
        <v>600</v>
      </c>
      <c r="E28" s="751">
        <v>50113001</v>
      </c>
      <c r="F28" s="750" t="s">
        <v>665</v>
      </c>
      <c r="G28" s="749" t="s">
        <v>666</v>
      </c>
      <c r="H28" s="749">
        <v>846758</v>
      </c>
      <c r="I28" s="749">
        <v>103387</v>
      </c>
      <c r="J28" s="749" t="s">
        <v>711</v>
      </c>
      <c r="K28" s="749" t="s">
        <v>712</v>
      </c>
      <c r="L28" s="752">
        <v>71.72</v>
      </c>
      <c r="M28" s="752">
        <v>343</v>
      </c>
      <c r="N28" s="753">
        <v>24599.96</v>
      </c>
    </row>
    <row r="29" spans="1:14" ht="14.45" customHeight="1" x14ac:dyDescent="0.2">
      <c r="A29" s="747" t="s">
        <v>579</v>
      </c>
      <c r="B29" s="748" t="s">
        <v>580</v>
      </c>
      <c r="C29" s="749" t="s">
        <v>599</v>
      </c>
      <c r="D29" s="750" t="s">
        <v>600</v>
      </c>
      <c r="E29" s="751">
        <v>50113001</v>
      </c>
      <c r="F29" s="750" t="s">
        <v>665</v>
      </c>
      <c r="G29" s="749" t="s">
        <v>666</v>
      </c>
      <c r="H29" s="749">
        <v>192729</v>
      </c>
      <c r="I29" s="749">
        <v>92729</v>
      </c>
      <c r="J29" s="749" t="s">
        <v>713</v>
      </c>
      <c r="K29" s="749" t="s">
        <v>714</v>
      </c>
      <c r="L29" s="752">
        <v>48.390312500000007</v>
      </c>
      <c r="M29" s="752">
        <v>32</v>
      </c>
      <c r="N29" s="753">
        <v>1548.4900000000002</v>
      </c>
    </row>
    <row r="30" spans="1:14" ht="14.45" customHeight="1" x14ac:dyDescent="0.2">
      <c r="A30" s="747" t="s">
        <v>579</v>
      </c>
      <c r="B30" s="748" t="s">
        <v>580</v>
      </c>
      <c r="C30" s="749" t="s">
        <v>599</v>
      </c>
      <c r="D30" s="750" t="s">
        <v>600</v>
      </c>
      <c r="E30" s="751">
        <v>50113001</v>
      </c>
      <c r="F30" s="750" t="s">
        <v>665</v>
      </c>
      <c r="G30" s="749" t="s">
        <v>666</v>
      </c>
      <c r="H30" s="749">
        <v>176064</v>
      </c>
      <c r="I30" s="749">
        <v>76064</v>
      </c>
      <c r="J30" s="749" t="s">
        <v>715</v>
      </c>
      <c r="K30" s="749" t="s">
        <v>716</v>
      </c>
      <c r="L30" s="752">
        <v>83.880000000000038</v>
      </c>
      <c r="M30" s="752">
        <v>2</v>
      </c>
      <c r="N30" s="753">
        <v>167.76000000000008</v>
      </c>
    </row>
    <row r="31" spans="1:14" ht="14.45" customHeight="1" x14ac:dyDescent="0.2">
      <c r="A31" s="747" t="s">
        <v>579</v>
      </c>
      <c r="B31" s="748" t="s">
        <v>580</v>
      </c>
      <c r="C31" s="749" t="s">
        <v>599</v>
      </c>
      <c r="D31" s="750" t="s">
        <v>600</v>
      </c>
      <c r="E31" s="751">
        <v>50113001</v>
      </c>
      <c r="F31" s="750" t="s">
        <v>665</v>
      </c>
      <c r="G31" s="749" t="s">
        <v>666</v>
      </c>
      <c r="H31" s="749">
        <v>991011</v>
      </c>
      <c r="I31" s="749">
        <v>0</v>
      </c>
      <c r="J31" s="749" t="s">
        <v>717</v>
      </c>
      <c r="K31" s="749" t="s">
        <v>581</v>
      </c>
      <c r="L31" s="752">
        <v>0.01</v>
      </c>
      <c r="M31" s="752">
        <v>8</v>
      </c>
      <c r="N31" s="753">
        <v>0.08</v>
      </c>
    </row>
    <row r="32" spans="1:14" ht="14.45" customHeight="1" x14ac:dyDescent="0.2">
      <c r="A32" s="747" t="s">
        <v>579</v>
      </c>
      <c r="B32" s="748" t="s">
        <v>580</v>
      </c>
      <c r="C32" s="749" t="s">
        <v>599</v>
      </c>
      <c r="D32" s="750" t="s">
        <v>600</v>
      </c>
      <c r="E32" s="751">
        <v>50113001</v>
      </c>
      <c r="F32" s="750" t="s">
        <v>665</v>
      </c>
      <c r="G32" s="749" t="s">
        <v>666</v>
      </c>
      <c r="H32" s="749">
        <v>847132</v>
      </c>
      <c r="I32" s="749">
        <v>137238</v>
      </c>
      <c r="J32" s="749" t="s">
        <v>718</v>
      </c>
      <c r="K32" s="749" t="s">
        <v>719</v>
      </c>
      <c r="L32" s="752">
        <v>623.03000000000009</v>
      </c>
      <c r="M32" s="752">
        <v>1</v>
      </c>
      <c r="N32" s="753">
        <v>623.03000000000009</v>
      </c>
    </row>
    <row r="33" spans="1:14" ht="14.45" customHeight="1" x14ac:dyDescent="0.2">
      <c r="A33" s="747" t="s">
        <v>579</v>
      </c>
      <c r="B33" s="748" t="s">
        <v>580</v>
      </c>
      <c r="C33" s="749" t="s">
        <v>599</v>
      </c>
      <c r="D33" s="750" t="s">
        <v>600</v>
      </c>
      <c r="E33" s="751">
        <v>50113001</v>
      </c>
      <c r="F33" s="750" t="s">
        <v>665</v>
      </c>
      <c r="G33" s="749" t="s">
        <v>666</v>
      </c>
      <c r="H33" s="749">
        <v>221862</v>
      </c>
      <c r="I33" s="749">
        <v>221862</v>
      </c>
      <c r="J33" s="749" t="s">
        <v>720</v>
      </c>
      <c r="K33" s="749" t="s">
        <v>721</v>
      </c>
      <c r="L33" s="752">
        <v>112.2</v>
      </c>
      <c r="M33" s="752">
        <v>5</v>
      </c>
      <c r="N33" s="753">
        <v>561</v>
      </c>
    </row>
    <row r="34" spans="1:14" ht="14.45" customHeight="1" x14ac:dyDescent="0.2">
      <c r="A34" s="747" t="s">
        <v>579</v>
      </c>
      <c r="B34" s="748" t="s">
        <v>580</v>
      </c>
      <c r="C34" s="749" t="s">
        <v>599</v>
      </c>
      <c r="D34" s="750" t="s">
        <v>600</v>
      </c>
      <c r="E34" s="751">
        <v>50113001</v>
      </c>
      <c r="F34" s="750" t="s">
        <v>665</v>
      </c>
      <c r="G34" s="749" t="s">
        <v>666</v>
      </c>
      <c r="H34" s="749">
        <v>100362</v>
      </c>
      <c r="I34" s="749">
        <v>362</v>
      </c>
      <c r="J34" s="749" t="s">
        <v>722</v>
      </c>
      <c r="K34" s="749" t="s">
        <v>723</v>
      </c>
      <c r="L34" s="752">
        <v>72.631578947368425</v>
      </c>
      <c r="M34" s="752">
        <v>57</v>
      </c>
      <c r="N34" s="753">
        <v>4140</v>
      </c>
    </row>
    <row r="35" spans="1:14" ht="14.45" customHeight="1" x14ac:dyDescent="0.2">
      <c r="A35" s="747" t="s">
        <v>579</v>
      </c>
      <c r="B35" s="748" t="s">
        <v>580</v>
      </c>
      <c r="C35" s="749" t="s">
        <v>599</v>
      </c>
      <c r="D35" s="750" t="s">
        <v>600</v>
      </c>
      <c r="E35" s="751">
        <v>50113001</v>
      </c>
      <c r="F35" s="750" t="s">
        <v>665</v>
      </c>
      <c r="G35" s="749" t="s">
        <v>666</v>
      </c>
      <c r="H35" s="749">
        <v>129707</v>
      </c>
      <c r="I35" s="749">
        <v>29707</v>
      </c>
      <c r="J35" s="749" t="s">
        <v>724</v>
      </c>
      <c r="K35" s="749" t="s">
        <v>725</v>
      </c>
      <c r="L35" s="752">
        <v>2045.4720000000002</v>
      </c>
      <c r="M35" s="752">
        <v>5</v>
      </c>
      <c r="N35" s="753">
        <v>10227.36</v>
      </c>
    </row>
    <row r="36" spans="1:14" ht="14.45" customHeight="1" x14ac:dyDescent="0.2">
      <c r="A36" s="747" t="s">
        <v>579</v>
      </c>
      <c r="B36" s="748" t="s">
        <v>580</v>
      </c>
      <c r="C36" s="749" t="s">
        <v>599</v>
      </c>
      <c r="D36" s="750" t="s">
        <v>600</v>
      </c>
      <c r="E36" s="751">
        <v>50113001</v>
      </c>
      <c r="F36" s="750" t="s">
        <v>665</v>
      </c>
      <c r="G36" s="749" t="s">
        <v>666</v>
      </c>
      <c r="H36" s="749">
        <v>845008</v>
      </c>
      <c r="I36" s="749">
        <v>107806</v>
      </c>
      <c r="J36" s="749" t="s">
        <v>726</v>
      </c>
      <c r="K36" s="749" t="s">
        <v>727</v>
      </c>
      <c r="L36" s="752">
        <v>66.053571428571431</v>
      </c>
      <c r="M36" s="752">
        <v>14</v>
      </c>
      <c r="N36" s="753">
        <v>924.75</v>
      </c>
    </row>
    <row r="37" spans="1:14" ht="14.45" customHeight="1" x14ac:dyDescent="0.2">
      <c r="A37" s="747" t="s">
        <v>579</v>
      </c>
      <c r="B37" s="748" t="s">
        <v>580</v>
      </c>
      <c r="C37" s="749" t="s">
        <v>599</v>
      </c>
      <c r="D37" s="750" t="s">
        <v>600</v>
      </c>
      <c r="E37" s="751">
        <v>50113001</v>
      </c>
      <c r="F37" s="750" t="s">
        <v>665</v>
      </c>
      <c r="G37" s="749" t="s">
        <v>666</v>
      </c>
      <c r="H37" s="749">
        <v>202701</v>
      </c>
      <c r="I37" s="749">
        <v>202701</v>
      </c>
      <c r="J37" s="749" t="s">
        <v>726</v>
      </c>
      <c r="K37" s="749" t="s">
        <v>728</v>
      </c>
      <c r="L37" s="752">
        <v>132.03285714285715</v>
      </c>
      <c r="M37" s="752">
        <v>14</v>
      </c>
      <c r="N37" s="753">
        <v>1848.46</v>
      </c>
    </row>
    <row r="38" spans="1:14" ht="14.45" customHeight="1" x14ac:dyDescent="0.2">
      <c r="A38" s="747" t="s">
        <v>579</v>
      </c>
      <c r="B38" s="748" t="s">
        <v>580</v>
      </c>
      <c r="C38" s="749" t="s">
        <v>599</v>
      </c>
      <c r="D38" s="750" t="s">
        <v>600</v>
      </c>
      <c r="E38" s="751">
        <v>50113001</v>
      </c>
      <c r="F38" s="750" t="s">
        <v>665</v>
      </c>
      <c r="G38" s="749" t="s">
        <v>666</v>
      </c>
      <c r="H38" s="749">
        <v>153200</v>
      </c>
      <c r="I38" s="749">
        <v>53200</v>
      </c>
      <c r="J38" s="749" t="s">
        <v>729</v>
      </c>
      <c r="K38" s="749" t="s">
        <v>730</v>
      </c>
      <c r="L38" s="752">
        <v>52.359999999999992</v>
      </c>
      <c r="M38" s="752">
        <v>30</v>
      </c>
      <c r="N38" s="753">
        <v>1570.7999999999997</v>
      </c>
    </row>
    <row r="39" spans="1:14" ht="14.45" customHeight="1" x14ac:dyDescent="0.2">
      <c r="A39" s="747" t="s">
        <v>579</v>
      </c>
      <c r="B39" s="748" t="s">
        <v>580</v>
      </c>
      <c r="C39" s="749" t="s">
        <v>599</v>
      </c>
      <c r="D39" s="750" t="s">
        <v>600</v>
      </c>
      <c r="E39" s="751">
        <v>50113001</v>
      </c>
      <c r="F39" s="750" t="s">
        <v>665</v>
      </c>
      <c r="G39" s="749" t="s">
        <v>666</v>
      </c>
      <c r="H39" s="749">
        <v>121887</v>
      </c>
      <c r="I39" s="749">
        <v>21887</v>
      </c>
      <c r="J39" s="749" t="s">
        <v>731</v>
      </c>
      <c r="K39" s="749" t="s">
        <v>732</v>
      </c>
      <c r="L39" s="752">
        <v>45.250000000000021</v>
      </c>
      <c r="M39" s="752">
        <v>1</v>
      </c>
      <c r="N39" s="753">
        <v>45.250000000000021</v>
      </c>
    </row>
    <row r="40" spans="1:14" ht="14.45" customHeight="1" x14ac:dyDescent="0.2">
      <c r="A40" s="747" t="s">
        <v>579</v>
      </c>
      <c r="B40" s="748" t="s">
        <v>580</v>
      </c>
      <c r="C40" s="749" t="s">
        <v>599</v>
      </c>
      <c r="D40" s="750" t="s">
        <v>600</v>
      </c>
      <c r="E40" s="751">
        <v>50113001</v>
      </c>
      <c r="F40" s="750" t="s">
        <v>665</v>
      </c>
      <c r="G40" s="749" t="s">
        <v>666</v>
      </c>
      <c r="H40" s="749">
        <v>176954</v>
      </c>
      <c r="I40" s="749">
        <v>176954</v>
      </c>
      <c r="J40" s="749" t="s">
        <v>733</v>
      </c>
      <c r="K40" s="749" t="s">
        <v>734</v>
      </c>
      <c r="L40" s="752">
        <v>94.765000000000015</v>
      </c>
      <c r="M40" s="752">
        <v>2</v>
      </c>
      <c r="N40" s="753">
        <v>189.53000000000003</v>
      </c>
    </row>
    <row r="41" spans="1:14" ht="14.45" customHeight="1" x14ac:dyDescent="0.2">
      <c r="A41" s="747" t="s">
        <v>579</v>
      </c>
      <c r="B41" s="748" t="s">
        <v>580</v>
      </c>
      <c r="C41" s="749" t="s">
        <v>599</v>
      </c>
      <c r="D41" s="750" t="s">
        <v>600</v>
      </c>
      <c r="E41" s="751">
        <v>50113001</v>
      </c>
      <c r="F41" s="750" t="s">
        <v>665</v>
      </c>
      <c r="G41" s="749" t="s">
        <v>666</v>
      </c>
      <c r="H41" s="749">
        <v>194916</v>
      </c>
      <c r="I41" s="749">
        <v>94916</v>
      </c>
      <c r="J41" s="749" t="s">
        <v>735</v>
      </c>
      <c r="K41" s="749" t="s">
        <v>736</v>
      </c>
      <c r="L41" s="752">
        <v>85.27000000000001</v>
      </c>
      <c r="M41" s="752">
        <v>120</v>
      </c>
      <c r="N41" s="753">
        <v>10232.400000000001</v>
      </c>
    </row>
    <row r="42" spans="1:14" ht="14.45" customHeight="1" x14ac:dyDescent="0.2">
      <c r="A42" s="747" t="s">
        <v>579</v>
      </c>
      <c r="B42" s="748" t="s">
        <v>580</v>
      </c>
      <c r="C42" s="749" t="s">
        <v>599</v>
      </c>
      <c r="D42" s="750" t="s">
        <v>600</v>
      </c>
      <c r="E42" s="751">
        <v>50113001</v>
      </c>
      <c r="F42" s="750" t="s">
        <v>665</v>
      </c>
      <c r="G42" s="749" t="s">
        <v>666</v>
      </c>
      <c r="H42" s="749">
        <v>194919</v>
      </c>
      <c r="I42" s="749">
        <v>94919</v>
      </c>
      <c r="J42" s="749" t="s">
        <v>737</v>
      </c>
      <c r="K42" s="749" t="s">
        <v>738</v>
      </c>
      <c r="L42" s="752">
        <v>52.043750000000003</v>
      </c>
      <c r="M42" s="752">
        <v>40</v>
      </c>
      <c r="N42" s="753">
        <v>2081.75</v>
      </c>
    </row>
    <row r="43" spans="1:14" ht="14.45" customHeight="1" x14ac:dyDescent="0.2">
      <c r="A43" s="747" t="s">
        <v>579</v>
      </c>
      <c r="B43" s="748" t="s">
        <v>580</v>
      </c>
      <c r="C43" s="749" t="s">
        <v>599</v>
      </c>
      <c r="D43" s="750" t="s">
        <v>600</v>
      </c>
      <c r="E43" s="751">
        <v>50113001</v>
      </c>
      <c r="F43" s="750" t="s">
        <v>665</v>
      </c>
      <c r="G43" s="749" t="s">
        <v>666</v>
      </c>
      <c r="H43" s="749">
        <v>848545</v>
      </c>
      <c r="I43" s="749">
        <v>127546</v>
      </c>
      <c r="J43" s="749" t="s">
        <v>739</v>
      </c>
      <c r="K43" s="749" t="s">
        <v>740</v>
      </c>
      <c r="L43" s="752">
        <v>40.910000000000004</v>
      </c>
      <c r="M43" s="752">
        <v>1</v>
      </c>
      <c r="N43" s="753">
        <v>40.910000000000004</v>
      </c>
    </row>
    <row r="44" spans="1:14" ht="14.45" customHeight="1" x14ac:dyDescent="0.2">
      <c r="A44" s="747" t="s">
        <v>579</v>
      </c>
      <c r="B44" s="748" t="s">
        <v>580</v>
      </c>
      <c r="C44" s="749" t="s">
        <v>599</v>
      </c>
      <c r="D44" s="750" t="s">
        <v>600</v>
      </c>
      <c r="E44" s="751">
        <v>50113001</v>
      </c>
      <c r="F44" s="750" t="s">
        <v>665</v>
      </c>
      <c r="G44" s="749" t="s">
        <v>666</v>
      </c>
      <c r="H44" s="749">
        <v>224641</v>
      </c>
      <c r="I44" s="749">
        <v>224641</v>
      </c>
      <c r="J44" s="749" t="s">
        <v>741</v>
      </c>
      <c r="K44" s="749" t="s">
        <v>742</v>
      </c>
      <c r="L44" s="752">
        <v>541.29</v>
      </c>
      <c r="M44" s="752">
        <v>1</v>
      </c>
      <c r="N44" s="753">
        <v>541.29</v>
      </c>
    </row>
    <row r="45" spans="1:14" ht="14.45" customHeight="1" x14ac:dyDescent="0.2">
      <c r="A45" s="747" t="s">
        <v>579</v>
      </c>
      <c r="B45" s="748" t="s">
        <v>580</v>
      </c>
      <c r="C45" s="749" t="s">
        <v>599</v>
      </c>
      <c r="D45" s="750" t="s">
        <v>600</v>
      </c>
      <c r="E45" s="751">
        <v>50113001</v>
      </c>
      <c r="F45" s="750" t="s">
        <v>665</v>
      </c>
      <c r="G45" s="749" t="s">
        <v>666</v>
      </c>
      <c r="H45" s="749">
        <v>207931</v>
      </c>
      <c r="I45" s="749">
        <v>207931</v>
      </c>
      <c r="J45" s="749" t="s">
        <v>743</v>
      </c>
      <c r="K45" s="749" t="s">
        <v>744</v>
      </c>
      <c r="L45" s="752">
        <v>26.879999999999995</v>
      </c>
      <c r="M45" s="752">
        <v>3</v>
      </c>
      <c r="N45" s="753">
        <v>80.639999999999986</v>
      </c>
    </row>
    <row r="46" spans="1:14" ht="14.45" customHeight="1" x14ac:dyDescent="0.2">
      <c r="A46" s="747" t="s">
        <v>579</v>
      </c>
      <c r="B46" s="748" t="s">
        <v>580</v>
      </c>
      <c r="C46" s="749" t="s">
        <v>599</v>
      </c>
      <c r="D46" s="750" t="s">
        <v>600</v>
      </c>
      <c r="E46" s="751">
        <v>50113001</v>
      </c>
      <c r="F46" s="750" t="s">
        <v>665</v>
      </c>
      <c r="G46" s="749" t="s">
        <v>666</v>
      </c>
      <c r="H46" s="749">
        <v>196610</v>
      </c>
      <c r="I46" s="749">
        <v>96610</v>
      </c>
      <c r="J46" s="749" t="s">
        <v>745</v>
      </c>
      <c r="K46" s="749" t="s">
        <v>746</v>
      </c>
      <c r="L46" s="752">
        <v>46.042500000000004</v>
      </c>
      <c r="M46" s="752">
        <v>36</v>
      </c>
      <c r="N46" s="753">
        <v>1657.5300000000002</v>
      </c>
    </row>
    <row r="47" spans="1:14" ht="14.45" customHeight="1" x14ac:dyDescent="0.2">
      <c r="A47" s="747" t="s">
        <v>579</v>
      </c>
      <c r="B47" s="748" t="s">
        <v>580</v>
      </c>
      <c r="C47" s="749" t="s">
        <v>599</v>
      </c>
      <c r="D47" s="750" t="s">
        <v>600</v>
      </c>
      <c r="E47" s="751">
        <v>50113001</v>
      </c>
      <c r="F47" s="750" t="s">
        <v>665</v>
      </c>
      <c r="G47" s="749" t="s">
        <v>666</v>
      </c>
      <c r="H47" s="749">
        <v>847713</v>
      </c>
      <c r="I47" s="749">
        <v>125526</v>
      </c>
      <c r="J47" s="749" t="s">
        <v>747</v>
      </c>
      <c r="K47" s="749" t="s">
        <v>748</v>
      </c>
      <c r="L47" s="752">
        <v>111.9757142857143</v>
      </c>
      <c r="M47" s="752">
        <v>7</v>
      </c>
      <c r="N47" s="753">
        <v>783.83000000000015</v>
      </c>
    </row>
    <row r="48" spans="1:14" ht="14.45" customHeight="1" x14ac:dyDescent="0.2">
      <c r="A48" s="747" t="s">
        <v>579</v>
      </c>
      <c r="B48" s="748" t="s">
        <v>580</v>
      </c>
      <c r="C48" s="749" t="s">
        <v>599</v>
      </c>
      <c r="D48" s="750" t="s">
        <v>600</v>
      </c>
      <c r="E48" s="751">
        <v>50113001</v>
      </c>
      <c r="F48" s="750" t="s">
        <v>665</v>
      </c>
      <c r="G48" s="749" t="s">
        <v>674</v>
      </c>
      <c r="H48" s="749">
        <v>849054</v>
      </c>
      <c r="I48" s="749">
        <v>107847</v>
      </c>
      <c r="J48" s="749" t="s">
        <v>749</v>
      </c>
      <c r="K48" s="749" t="s">
        <v>727</v>
      </c>
      <c r="L48" s="752">
        <v>98.264999999999986</v>
      </c>
      <c r="M48" s="752">
        <v>2</v>
      </c>
      <c r="N48" s="753">
        <v>196.52999999999997</v>
      </c>
    </row>
    <row r="49" spans="1:14" ht="14.45" customHeight="1" x14ac:dyDescent="0.2">
      <c r="A49" s="747" t="s">
        <v>579</v>
      </c>
      <c r="B49" s="748" t="s">
        <v>580</v>
      </c>
      <c r="C49" s="749" t="s">
        <v>599</v>
      </c>
      <c r="D49" s="750" t="s">
        <v>600</v>
      </c>
      <c r="E49" s="751">
        <v>50113001</v>
      </c>
      <c r="F49" s="750" t="s">
        <v>665</v>
      </c>
      <c r="G49" s="749" t="s">
        <v>666</v>
      </c>
      <c r="H49" s="749">
        <v>169789</v>
      </c>
      <c r="I49" s="749">
        <v>69789</v>
      </c>
      <c r="J49" s="749" t="s">
        <v>750</v>
      </c>
      <c r="K49" s="749" t="s">
        <v>751</v>
      </c>
      <c r="L49" s="752">
        <v>21.879968685522627</v>
      </c>
      <c r="M49" s="752">
        <v>384</v>
      </c>
      <c r="N49" s="753">
        <v>8401.9079752406888</v>
      </c>
    </row>
    <row r="50" spans="1:14" ht="14.45" customHeight="1" x14ac:dyDescent="0.2">
      <c r="A50" s="747" t="s">
        <v>579</v>
      </c>
      <c r="B50" s="748" t="s">
        <v>580</v>
      </c>
      <c r="C50" s="749" t="s">
        <v>599</v>
      </c>
      <c r="D50" s="750" t="s">
        <v>600</v>
      </c>
      <c r="E50" s="751">
        <v>50113001</v>
      </c>
      <c r="F50" s="750" t="s">
        <v>665</v>
      </c>
      <c r="G50" s="749" t="s">
        <v>666</v>
      </c>
      <c r="H50" s="749">
        <v>110555</v>
      </c>
      <c r="I50" s="749">
        <v>10555</v>
      </c>
      <c r="J50" s="749" t="s">
        <v>752</v>
      </c>
      <c r="K50" s="749" t="s">
        <v>753</v>
      </c>
      <c r="L50" s="752">
        <v>254.97999999999996</v>
      </c>
      <c r="M50" s="752">
        <v>4</v>
      </c>
      <c r="N50" s="753">
        <v>1019.9199999999998</v>
      </c>
    </row>
    <row r="51" spans="1:14" ht="14.45" customHeight="1" x14ac:dyDescent="0.2">
      <c r="A51" s="747" t="s">
        <v>579</v>
      </c>
      <c r="B51" s="748" t="s">
        <v>580</v>
      </c>
      <c r="C51" s="749" t="s">
        <v>599</v>
      </c>
      <c r="D51" s="750" t="s">
        <v>600</v>
      </c>
      <c r="E51" s="751">
        <v>50113001</v>
      </c>
      <c r="F51" s="750" t="s">
        <v>665</v>
      </c>
      <c r="G51" s="749" t="s">
        <v>666</v>
      </c>
      <c r="H51" s="749">
        <v>10561</v>
      </c>
      <c r="I51" s="749">
        <v>10561</v>
      </c>
      <c r="J51" s="749" t="s">
        <v>752</v>
      </c>
      <c r="K51" s="749" t="s">
        <v>754</v>
      </c>
      <c r="L51" s="752">
        <v>250.80000000000004</v>
      </c>
      <c r="M51" s="752">
        <v>12</v>
      </c>
      <c r="N51" s="753">
        <v>3009.6000000000004</v>
      </c>
    </row>
    <row r="52" spans="1:14" ht="14.45" customHeight="1" x14ac:dyDescent="0.2">
      <c r="A52" s="747" t="s">
        <v>579</v>
      </c>
      <c r="B52" s="748" t="s">
        <v>580</v>
      </c>
      <c r="C52" s="749" t="s">
        <v>599</v>
      </c>
      <c r="D52" s="750" t="s">
        <v>600</v>
      </c>
      <c r="E52" s="751">
        <v>50113001</v>
      </c>
      <c r="F52" s="750" t="s">
        <v>665</v>
      </c>
      <c r="G52" s="749" t="s">
        <v>666</v>
      </c>
      <c r="H52" s="749">
        <v>173320</v>
      </c>
      <c r="I52" s="749">
        <v>173320</v>
      </c>
      <c r="J52" s="749" t="s">
        <v>755</v>
      </c>
      <c r="K52" s="749" t="s">
        <v>756</v>
      </c>
      <c r="L52" s="752">
        <v>524.59000000000015</v>
      </c>
      <c r="M52" s="752">
        <v>1</v>
      </c>
      <c r="N52" s="753">
        <v>524.59000000000015</v>
      </c>
    </row>
    <row r="53" spans="1:14" ht="14.45" customHeight="1" x14ac:dyDescent="0.2">
      <c r="A53" s="747" t="s">
        <v>579</v>
      </c>
      <c r="B53" s="748" t="s">
        <v>580</v>
      </c>
      <c r="C53" s="749" t="s">
        <v>599</v>
      </c>
      <c r="D53" s="750" t="s">
        <v>600</v>
      </c>
      <c r="E53" s="751">
        <v>50113001</v>
      </c>
      <c r="F53" s="750" t="s">
        <v>665</v>
      </c>
      <c r="G53" s="749" t="s">
        <v>666</v>
      </c>
      <c r="H53" s="749">
        <v>187764</v>
      </c>
      <c r="I53" s="749">
        <v>87764</v>
      </c>
      <c r="J53" s="749" t="s">
        <v>757</v>
      </c>
      <c r="K53" s="749" t="s">
        <v>758</v>
      </c>
      <c r="L53" s="752">
        <v>52.46</v>
      </c>
      <c r="M53" s="752">
        <v>20</v>
      </c>
      <c r="N53" s="753">
        <v>1049.2</v>
      </c>
    </row>
    <row r="54" spans="1:14" ht="14.45" customHeight="1" x14ac:dyDescent="0.2">
      <c r="A54" s="747" t="s">
        <v>579</v>
      </c>
      <c r="B54" s="748" t="s">
        <v>580</v>
      </c>
      <c r="C54" s="749" t="s">
        <v>599</v>
      </c>
      <c r="D54" s="750" t="s">
        <v>600</v>
      </c>
      <c r="E54" s="751">
        <v>50113001</v>
      </c>
      <c r="F54" s="750" t="s">
        <v>665</v>
      </c>
      <c r="G54" s="749" t="s">
        <v>666</v>
      </c>
      <c r="H54" s="749">
        <v>187825</v>
      </c>
      <c r="I54" s="749">
        <v>87825</v>
      </c>
      <c r="J54" s="749" t="s">
        <v>759</v>
      </c>
      <c r="K54" s="749" t="s">
        <v>758</v>
      </c>
      <c r="L54" s="752">
        <v>80.368094512195128</v>
      </c>
      <c r="M54" s="752">
        <v>164</v>
      </c>
      <c r="N54" s="753">
        <v>13180.3675</v>
      </c>
    </row>
    <row r="55" spans="1:14" ht="14.45" customHeight="1" x14ac:dyDescent="0.2">
      <c r="A55" s="747" t="s">
        <v>579</v>
      </c>
      <c r="B55" s="748" t="s">
        <v>580</v>
      </c>
      <c r="C55" s="749" t="s">
        <v>599</v>
      </c>
      <c r="D55" s="750" t="s">
        <v>600</v>
      </c>
      <c r="E55" s="751">
        <v>50113001</v>
      </c>
      <c r="F55" s="750" t="s">
        <v>665</v>
      </c>
      <c r="G55" s="749" t="s">
        <v>666</v>
      </c>
      <c r="H55" s="749">
        <v>169667</v>
      </c>
      <c r="I55" s="749">
        <v>69667</v>
      </c>
      <c r="J55" s="749" t="s">
        <v>760</v>
      </c>
      <c r="K55" s="749" t="s">
        <v>758</v>
      </c>
      <c r="L55" s="752">
        <v>103.56833820286205</v>
      </c>
      <c r="M55" s="752">
        <v>30</v>
      </c>
      <c r="N55" s="753">
        <v>3107.0501460858613</v>
      </c>
    </row>
    <row r="56" spans="1:14" ht="14.45" customHeight="1" x14ac:dyDescent="0.2">
      <c r="A56" s="747" t="s">
        <v>579</v>
      </c>
      <c r="B56" s="748" t="s">
        <v>580</v>
      </c>
      <c r="C56" s="749" t="s">
        <v>599</v>
      </c>
      <c r="D56" s="750" t="s">
        <v>600</v>
      </c>
      <c r="E56" s="751">
        <v>50113001</v>
      </c>
      <c r="F56" s="750" t="s">
        <v>665</v>
      </c>
      <c r="G56" s="749" t="s">
        <v>666</v>
      </c>
      <c r="H56" s="749">
        <v>173394</v>
      </c>
      <c r="I56" s="749">
        <v>173394</v>
      </c>
      <c r="J56" s="749" t="s">
        <v>761</v>
      </c>
      <c r="K56" s="749" t="s">
        <v>762</v>
      </c>
      <c r="L56" s="752">
        <v>423.72000000000008</v>
      </c>
      <c r="M56" s="752">
        <v>12</v>
      </c>
      <c r="N56" s="753">
        <v>5084.6400000000012</v>
      </c>
    </row>
    <row r="57" spans="1:14" ht="14.45" customHeight="1" x14ac:dyDescent="0.2">
      <c r="A57" s="747" t="s">
        <v>579</v>
      </c>
      <c r="B57" s="748" t="s">
        <v>580</v>
      </c>
      <c r="C57" s="749" t="s">
        <v>599</v>
      </c>
      <c r="D57" s="750" t="s">
        <v>600</v>
      </c>
      <c r="E57" s="751">
        <v>50113001</v>
      </c>
      <c r="F57" s="750" t="s">
        <v>665</v>
      </c>
      <c r="G57" s="749" t="s">
        <v>666</v>
      </c>
      <c r="H57" s="749">
        <v>187822</v>
      </c>
      <c r="I57" s="749">
        <v>87822</v>
      </c>
      <c r="J57" s="749" t="s">
        <v>763</v>
      </c>
      <c r="K57" s="749" t="s">
        <v>764</v>
      </c>
      <c r="L57" s="752">
        <v>1301.03</v>
      </c>
      <c r="M57" s="752">
        <v>12</v>
      </c>
      <c r="N57" s="753">
        <v>15612.359999999999</v>
      </c>
    </row>
    <row r="58" spans="1:14" ht="14.45" customHeight="1" x14ac:dyDescent="0.2">
      <c r="A58" s="747" t="s">
        <v>579</v>
      </c>
      <c r="B58" s="748" t="s">
        <v>580</v>
      </c>
      <c r="C58" s="749" t="s">
        <v>599</v>
      </c>
      <c r="D58" s="750" t="s">
        <v>600</v>
      </c>
      <c r="E58" s="751">
        <v>50113001</v>
      </c>
      <c r="F58" s="750" t="s">
        <v>665</v>
      </c>
      <c r="G58" s="749" t="s">
        <v>581</v>
      </c>
      <c r="H58" s="749">
        <v>230405</v>
      </c>
      <c r="I58" s="749">
        <v>230405</v>
      </c>
      <c r="J58" s="749" t="s">
        <v>765</v>
      </c>
      <c r="K58" s="749" t="s">
        <v>766</v>
      </c>
      <c r="L58" s="752">
        <v>74.11</v>
      </c>
      <c r="M58" s="752">
        <v>1</v>
      </c>
      <c r="N58" s="753">
        <v>74.11</v>
      </c>
    </row>
    <row r="59" spans="1:14" ht="14.45" customHeight="1" x14ac:dyDescent="0.2">
      <c r="A59" s="747" t="s">
        <v>579</v>
      </c>
      <c r="B59" s="748" t="s">
        <v>580</v>
      </c>
      <c r="C59" s="749" t="s">
        <v>599</v>
      </c>
      <c r="D59" s="750" t="s">
        <v>600</v>
      </c>
      <c r="E59" s="751">
        <v>50113001</v>
      </c>
      <c r="F59" s="750" t="s">
        <v>665</v>
      </c>
      <c r="G59" s="749" t="s">
        <v>666</v>
      </c>
      <c r="H59" s="749">
        <v>126409</v>
      </c>
      <c r="I59" s="749">
        <v>26409</v>
      </c>
      <c r="J59" s="749" t="s">
        <v>767</v>
      </c>
      <c r="K59" s="749" t="s">
        <v>768</v>
      </c>
      <c r="L59" s="752">
        <v>606.69000000000017</v>
      </c>
      <c r="M59" s="752">
        <v>1</v>
      </c>
      <c r="N59" s="753">
        <v>606.69000000000017</v>
      </c>
    </row>
    <row r="60" spans="1:14" ht="14.45" customHeight="1" x14ac:dyDescent="0.2">
      <c r="A60" s="747" t="s">
        <v>579</v>
      </c>
      <c r="B60" s="748" t="s">
        <v>580</v>
      </c>
      <c r="C60" s="749" t="s">
        <v>599</v>
      </c>
      <c r="D60" s="750" t="s">
        <v>600</v>
      </c>
      <c r="E60" s="751">
        <v>50113001</v>
      </c>
      <c r="F60" s="750" t="s">
        <v>665</v>
      </c>
      <c r="G60" s="749" t="s">
        <v>666</v>
      </c>
      <c r="H60" s="749">
        <v>186252</v>
      </c>
      <c r="I60" s="749">
        <v>186252</v>
      </c>
      <c r="J60" s="749" t="s">
        <v>769</v>
      </c>
      <c r="K60" s="749" t="s">
        <v>770</v>
      </c>
      <c r="L60" s="752">
        <v>148.09000000000003</v>
      </c>
      <c r="M60" s="752">
        <v>1</v>
      </c>
      <c r="N60" s="753">
        <v>148.09000000000003</v>
      </c>
    </row>
    <row r="61" spans="1:14" ht="14.45" customHeight="1" x14ac:dyDescent="0.2">
      <c r="A61" s="747" t="s">
        <v>579</v>
      </c>
      <c r="B61" s="748" t="s">
        <v>580</v>
      </c>
      <c r="C61" s="749" t="s">
        <v>599</v>
      </c>
      <c r="D61" s="750" t="s">
        <v>600</v>
      </c>
      <c r="E61" s="751">
        <v>50113001</v>
      </c>
      <c r="F61" s="750" t="s">
        <v>665</v>
      </c>
      <c r="G61" s="749" t="s">
        <v>666</v>
      </c>
      <c r="H61" s="749">
        <v>185060</v>
      </c>
      <c r="I61" s="749">
        <v>85060</v>
      </c>
      <c r="J61" s="749" t="s">
        <v>771</v>
      </c>
      <c r="K61" s="749" t="s">
        <v>772</v>
      </c>
      <c r="L61" s="752">
        <v>66.189999999999984</v>
      </c>
      <c r="M61" s="752">
        <v>2</v>
      </c>
      <c r="N61" s="753">
        <v>132.37999999999997</v>
      </c>
    </row>
    <row r="62" spans="1:14" ht="14.45" customHeight="1" x14ac:dyDescent="0.2">
      <c r="A62" s="747" t="s">
        <v>579</v>
      </c>
      <c r="B62" s="748" t="s">
        <v>580</v>
      </c>
      <c r="C62" s="749" t="s">
        <v>599</v>
      </c>
      <c r="D62" s="750" t="s">
        <v>600</v>
      </c>
      <c r="E62" s="751">
        <v>50113001</v>
      </c>
      <c r="F62" s="750" t="s">
        <v>665</v>
      </c>
      <c r="G62" s="749" t="s">
        <v>666</v>
      </c>
      <c r="H62" s="749">
        <v>192351</v>
      </c>
      <c r="I62" s="749">
        <v>92351</v>
      </c>
      <c r="J62" s="749" t="s">
        <v>773</v>
      </c>
      <c r="K62" s="749" t="s">
        <v>774</v>
      </c>
      <c r="L62" s="752">
        <v>86.22</v>
      </c>
      <c r="M62" s="752">
        <v>100</v>
      </c>
      <c r="N62" s="753">
        <v>8622</v>
      </c>
    </row>
    <row r="63" spans="1:14" ht="14.45" customHeight="1" x14ac:dyDescent="0.2">
      <c r="A63" s="747" t="s">
        <v>579</v>
      </c>
      <c r="B63" s="748" t="s">
        <v>580</v>
      </c>
      <c r="C63" s="749" t="s">
        <v>599</v>
      </c>
      <c r="D63" s="750" t="s">
        <v>600</v>
      </c>
      <c r="E63" s="751">
        <v>50113001</v>
      </c>
      <c r="F63" s="750" t="s">
        <v>665</v>
      </c>
      <c r="G63" s="749" t="s">
        <v>666</v>
      </c>
      <c r="H63" s="749">
        <v>112895</v>
      </c>
      <c r="I63" s="749">
        <v>12895</v>
      </c>
      <c r="J63" s="749" t="s">
        <v>775</v>
      </c>
      <c r="K63" s="749" t="s">
        <v>776</v>
      </c>
      <c r="L63" s="752">
        <v>106.58</v>
      </c>
      <c r="M63" s="752">
        <v>3</v>
      </c>
      <c r="N63" s="753">
        <v>319.74</v>
      </c>
    </row>
    <row r="64" spans="1:14" ht="14.45" customHeight="1" x14ac:dyDescent="0.2">
      <c r="A64" s="747" t="s">
        <v>579</v>
      </c>
      <c r="B64" s="748" t="s">
        <v>580</v>
      </c>
      <c r="C64" s="749" t="s">
        <v>599</v>
      </c>
      <c r="D64" s="750" t="s">
        <v>600</v>
      </c>
      <c r="E64" s="751">
        <v>50113001</v>
      </c>
      <c r="F64" s="750" t="s">
        <v>665</v>
      </c>
      <c r="G64" s="749" t="s">
        <v>666</v>
      </c>
      <c r="H64" s="749">
        <v>112894</v>
      </c>
      <c r="I64" s="749">
        <v>12894</v>
      </c>
      <c r="J64" s="749" t="s">
        <v>775</v>
      </c>
      <c r="K64" s="749" t="s">
        <v>777</v>
      </c>
      <c r="L64" s="752">
        <v>59.99</v>
      </c>
      <c r="M64" s="752">
        <v>2</v>
      </c>
      <c r="N64" s="753">
        <v>119.98</v>
      </c>
    </row>
    <row r="65" spans="1:14" ht="14.45" customHeight="1" x14ac:dyDescent="0.2">
      <c r="A65" s="747" t="s">
        <v>579</v>
      </c>
      <c r="B65" s="748" t="s">
        <v>580</v>
      </c>
      <c r="C65" s="749" t="s">
        <v>599</v>
      </c>
      <c r="D65" s="750" t="s">
        <v>600</v>
      </c>
      <c r="E65" s="751">
        <v>50113001</v>
      </c>
      <c r="F65" s="750" t="s">
        <v>665</v>
      </c>
      <c r="G65" s="749" t="s">
        <v>666</v>
      </c>
      <c r="H65" s="749">
        <v>112892</v>
      </c>
      <c r="I65" s="749">
        <v>12892</v>
      </c>
      <c r="J65" s="749" t="s">
        <v>775</v>
      </c>
      <c r="K65" s="749" t="s">
        <v>778</v>
      </c>
      <c r="L65" s="752">
        <v>104.34000000000003</v>
      </c>
      <c r="M65" s="752">
        <v>2</v>
      </c>
      <c r="N65" s="753">
        <v>208.68000000000006</v>
      </c>
    </row>
    <row r="66" spans="1:14" ht="14.45" customHeight="1" x14ac:dyDescent="0.2">
      <c r="A66" s="747" t="s">
        <v>579</v>
      </c>
      <c r="B66" s="748" t="s">
        <v>580</v>
      </c>
      <c r="C66" s="749" t="s">
        <v>599</v>
      </c>
      <c r="D66" s="750" t="s">
        <v>600</v>
      </c>
      <c r="E66" s="751">
        <v>50113001</v>
      </c>
      <c r="F66" s="750" t="s">
        <v>665</v>
      </c>
      <c r="G66" s="749" t="s">
        <v>666</v>
      </c>
      <c r="H66" s="749">
        <v>176496</v>
      </c>
      <c r="I66" s="749">
        <v>76496</v>
      </c>
      <c r="J66" s="749" t="s">
        <v>779</v>
      </c>
      <c r="K66" s="749" t="s">
        <v>780</v>
      </c>
      <c r="L66" s="752">
        <v>125.43000000000002</v>
      </c>
      <c r="M66" s="752">
        <v>125</v>
      </c>
      <c r="N66" s="753">
        <v>15678.750000000002</v>
      </c>
    </row>
    <row r="67" spans="1:14" ht="14.45" customHeight="1" x14ac:dyDescent="0.2">
      <c r="A67" s="747" t="s">
        <v>579</v>
      </c>
      <c r="B67" s="748" t="s">
        <v>580</v>
      </c>
      <c r="C67" s="749" t="s">
        <v>599</v>
      </c>
      <c r="D67" s="750" t="s">
        <v>600</v>
      </c>
      <c r="E67" s="751">
        <v>50113001</v>
      </c>
      <c r="F67" s="750" t="s">
        <v>665</v>
      </c>
      <c r="G67" s="749" t="s">
        <v>666</v>
      </c>
      <c r="H67" s="749">
        <v>162320</v>
      </c>
      <c r="I67" s="749">
        <v>62320</v>
      </c>
      <c r="J67" s="749" t="s">
        <v>781</v>
      </c>
      <c r="K67" s="749" t="s">
        <v>782</v>
      </c>
      <c r="L67" s="752">
        <v>76.273333333333341</v>
      </c>
      <c r="M67" s="752">
        <v>36</v>
      </c>
      <c r="N67" s="753">
        <v>2745.84</v>
      </c>
    </row>
    <row r="68" spans="1:14" ht="14.45" customHeight="1" x14ac:dyDescent="0.2">
      <c r="A68" s="747" t="s">
        <v>579</v>
      </c>
      <c r="B68" s="748" t="s">
        <v>580</v>
      </c>
      <c r="C68" s="749" t="s">
        <v>599</v>
      </c>
      <c r="D68" s="750" t="s">
        <v>600</v>
      </c>
      <c r="E68" s="751">
        <v>50113001</v>
      </c>
      <c r="F68" s="750" t="s">
        <v>665</v>
      </c>
      <c r="G68" s="749" t="s">
        <v>666</v>
      </c>
      <c r="H68" s="749">
        <v>203323</v>
      </c>
      <c r="I68" s="749">
        <v>203323</v>
      </c>
      <c r="J68" s="749" t="s">
        <v>781</v>
      </c>
      <c r="K68" s="749" t="s">
        <v>783</v>
      </c>
      <c r="L68" s="752">
        <v>248.64399999999995</v>
      </c>
      <c r="M68" s="752">
        <v>5</v>
      </c>
      <c r="N68" s="753">
        <v>1243.2199999999998</v>
      </c>
    </row>
    <row r="69" spans="1:14" ht="14.45" customHeight="1" x14ac:dyDescent="0.2">
      <c r="A69" s="747" t="s">
        <v>579</v>
      </c>
      <c r="B69" s="748" t="s">
        <v>580</v>
      </c>
      <c r="C69" s="749" t="s">
        <v>599</v>
      </c>
      <c r="D69" s="750" t="s">
        <v>600</v>
      </c>
      <c r="E69" s="751">
        <v>50113001</v>
      </c>
      <c r="F69" s="750" t="s">
        <v>665</v>
      </c>
      <c r="G69" s="749" t="s">
        <v>666</v>
      </c>
      <c r="H69" s="749">
        <v>162315</v>
      </c>
      <c r="I69" s="749">
        <v>62315</v>
      </c>
      <c r="J69" s="749" t="s">
        <v>784</v>
      </c>
      <c r="K69" s="749" t="s">
        <v>785</v>
      </c>
      <c r="L69" s="752">
        <v>76.569999999999979</v>
      </c>
      <c r="M69" s="752">
        <v>1</v>
      </c>
      <c r="N69" s="753">
        <v>76.569999999999979</v>
      </c>
    </row>
    <row r="70" spans="1:14" ht="14.45" customHeight="1" x14ac:dyDescent="0.2">
      <c r="A70" s="747" t="s">
        <v>579</v>
      </c>
      <c r="B70" s="748" t="s">
        <v>580</v>
      </c>
      <c r="C70" s="749" t="s">
        <v>599</v>
      </c>
      <c r="D70" s="750" t="s">
        <v>600</v>
      </c>
      <c r="E70" s="751">
        <v>50113001</v>
      </c>
      <c r="F70" s="750" t="s">
        <v>665</v>
      </c>
      <c r="G70" s="749" t="s">
        <v>674</v>
      </c>
      <c r="H70" s="749">
        <v>183974</v>
      </c>
      <c r="I70" s="749">
        <v>83974</v>
      </c>
      <c r="J70" s="749" t="s">
        <v>786</v>
      </c>
      <c r="K70" s="749" t="s">
        <v>787</v>
      </c>
      <c r="L70" s="752">
        <v>88.45</v>
      </c>
      <c r="M70" s="752">
        <v>65</v>
      </c>
      <c r="N70" s="753">
        <v>5749.25</v>
      </c>
    </row>
    <row r="71" spans="1:14" ht="14.45" customHeight="1" x14ac:dyDescent="0.2">
      <c r="A71" s="747" t="s">
        <v>579</v>
      </c>
      <c r="B71" s="748" t="s">
        <v>580</v>
      </c>
      <c r="C71" s="749" t="s">
        <v>599</v>
      </c>
      <c r="D71" s="750" t="s">
        <v>600</v>
      </c>
      <c r="E71" s="751">
        <v>50113001</v>
      </c>
      <c r="F71" s="750" t="s">
        <v>665</v>
      </c>
      <c r="G71" s="749" t="s">
        <v>674</v>
      </c>
      <c r="H71" s="749">
        <v>231703</v>
      </c>
      <c r="I71" s="749">
        <v>231703</v>
      </c>
      <c r="J71" s="749" t="s">
        <v>786</v>
      </c>
      <c r="K71" s="749" t="s">
        <v>787</v>
      </c>
      <c r="L71" s="752">
        <v>90.49</v>
      </c>
      <c r="M71" s="752">
        <v>110</v>
      </c>
      <c r="N71" s="753">
        <v>9953.9</v>
      </c>
    </row>
    <row r="72" spans="1:14" ht="14.45" customHeight="1" x14ac:dyDescent="0.2">
      <c r="A72" s="747" t="s">
        <v>579</v>
      </c>
      <c r="B72" s="748" t="s">
        <v>580</v>
      </c>
      <c r="C72" s="749" t="s">
        <v>599</v>
      </c>
      <c r="D72" s="750" t="s">
        <v>600</v>
      </c>
      <c r="E72" s="751">
        <v>50113001</v>
      </c>
      <c r="F72" s="750" t="s">
        <v>665</v>
      </c>
      <c r="G72" s="749" t="s">
        <v>581</v>
      </c>
      <c r="H72" s="749">
        <v>231687</v>
      </c>
      <c r="I72" s="749">
        <v>231687</v>
      </c>
      <c r="J72" s="749" t="s">
        <v>788</v>
      </c>
      <c r="K72" s="749" t="s">
        <v>789</v>
      </c>
      <c r="L72" s="752">
        <v>204.84</v>
      </c>
      <c r="M72" s="752">
        <v>4</v>
      </c>
      <c r="N72" s="753">
        <v>819.36</v>
      </c>
    </row>
    <row r="73" spans="1:14" ht="14.45" customHeight="1" x14ac:dyDescent="0.2">
      <c r="A73" s="747" t="s">
        <v>579</v>
      </c>
      <c r="B73" s="748" t="s">
        <v>580</v>
      </c>
      <c r="C73" s="749" t="s">
        <v>599</v>
      </c>
      <c r="D73" s="750" t="s">
        <v>600</v>
      </c>
      <c r="E73" s="751">
        <v>50113001</v>
      </c>
      <c r="F73" s="750" t="s">
        <v>665</v>
      </c>
      <c r="G73" s="749" t="s">
        <v>666</v>
      </c>
      <c r="H73" s="749">
        <v>990830</v>
      </c>
      <c r="I73" s="749">
        <v>0</v>
      </c>
      <c r="J73" s="749" t="s">
        <v>790</v>
      </c>
      <c r="K73" s="749" t="s">
        <v>581</v>
      </c>
      <c r="L73" s="752">
        <v>897.0999999999998</v>
      </c>
      <c r="M73" s="752">
        <v>2</v>
      </c>
      <c r="N73" s="753">
        <v>1794.1999999999996</v>
      </c>
    </row>
    <row r="74" spans="1:14" ht="14.45" customHeight="1" x14ac:dyDescent="0.2">
      <c r="A74" s="747" t="s">
        <v>579</v>
      </c>
      <c r="B74" s="748" t="s">
        <v>580</v>
      </c>
      <c r="C74" s="749" t="s">
        <v>599</v>
      </c>
      <c r="D74" s="750" t="s">
        <v>600</v>
      </c>
      <c r="E74" s="751">
        <v>50113001</v>
      </c>
      <c r="F74" s="750" t="s">
        <v>665</v>
      </c>
      <c r="G74" s="749" t="s">
        <v>666</v>
      </c>
      <c r="H74" s="749">
        <v>993603</v>
      </c>
      <c r="I74" s="749">
        <v>0</v>
      </c>
      <c r="J74" s="749" t="s">
        <v>791</v>
      </c>
      <c r="K74" s="749" t="s">
        <v>581</v>
      </c>
      <c r="L74" s="752">
        <v>178.33641791044772</v>
      </c>
      <c r="M74" s="752">
        <v>67</v>
      </c>
      <c r="N74" s="753">
        <v>11948.539999999997</v>
      </c>
    </row>
    <row r="75" spans="1:14" ht="14.45" customHeight="1" x14ac:dyDescent="0.2">
      <c r="A75" s="747" t="s">
        <v>579</v>
      </c>
      <c r="B75" s="748" t="s">
        <v>580</v>
      </c>
      <c r="C75" s="749" t="s">
        <v>599</v>
      </c>
      <c r="D75" s="750" t="s">
        <v>600</v>
      </c>
      <c r="E75" s="751">
        <v>50113001</v>
      </c>
      <c r="F75" s="750" t="s">
        <v>665</v>
      </c>
      <c r="G75" s="749" t="s">
        <v>666</v>
      </c>
      <c r="H75" s="749">
        <v>204603</v>
      </c>
      <c r="I75" s="749">
        <v>204603</v>
      </c>
      <c r="J75" s="749" t="s">
        <v>792</v>
      </c>
      <c r="K75" s="749" t="s">
        <v>793</v>
      </c>
      <c r="L75" s="752">
        <v>659.59756097560978</v>
      </c>
      <c r="M75" s="752">
        <v>41</v>
      </c>
      <c r="N75" s="753">
        <v>27043.5</v>
      </c>
    </row>
    <row r="76" spans="1:14" ht="14.45" customHeight="1" x14ac:dyDescent="0.2">
      <c r="A76" s="747" t="s">
        <v>579</v>
      </c>
      <c r="B76" s="748" t="s">
        <v>580</v>
      </c>
      <c r="C76" s="749" t="s">
        <v>599</v>
      </c>
      <c r="D76" s="750" t="s">
        <v>600</v>
      </c>
      <c r="E76" s="751">
        <v>50113001</v>
      </c>
      <c r="F76" s="750" t="s">
        <v>665</v>
      </c>
      <c r="G76" s="749" t="s">
        <v>666</v>
      </c>
      <c r="H76" s="749">
        <v>203954</v>
      </c>
      <c r="I76" s="749">
        <v>203954</v>
      </c>
      <c r="J76" s="749" t="s">
        <v>794</v>
      </c>
      <c r="K76" s="749" t="s">
        <v>795</v>
      </c>
      <c r="L76" s="752">
        <v>92.4</v>
      </c>
      <c r="M76" s="752">
        <v>5</v>
      </c>
      <c r="N76" s="753">
        <v>462</v>
      </c>
    </row>
    <row r="77" spans="1:14" ht="14.45" customHeight="1" x14ac:dyDescent="0.2">
      <c r="A77" s="747" t="s">
        <v>579</v>
      </c>
      <c r="B77" s="748" t="s">
        <v>580</v>
      </c>
      <c r="C77" s="749" t="s">
        <v>599</v>
      </c>
      <c r="D77" s="750" t="s">
        <v>600</v>
      </c>
      <c r="E77" s="751">
        <v>50113001</v>
      </c>
      <c r="F77" s="750" t="s">
        <v>665</v>
      </c>
      <c r="G77" s="749" t="s">
        <v>581</v>
      </c>
      <c r="H77" s="749">
        <v>158692</v>
      </c>
      <c r="I77" s="749">
        <v>158692</v>
      </c>
      <c r="J77" s="749" t="s">
        <v>796</v>
      </c>
      <c r="K77" s="749" t="s">
        <v>797</v>
      </c>
      <c r="L77" s="752">
        <v>26.110000000000007</v>
      </c>
      <c r="M77" s="752">
        <v>2</v>
      </c>
      <c r="N77" s="753">
        <v>52.220000000000013</v>
      </c>
    </row>
    <row r="78" spans="1:14" ht="14.45" customHeight="1" x14ac:dyDescent="0.2">
      <c r="A78" s="747" t="s">
        <v>579</v>
      </c>
      <c r="B78" s="748" t="s">
        <v>580</v>
      </c>
      <c r="C78" s="749" t="s">
        <v>599</v>
      </c>
      <c r="D78" s="750" t="s">
        <v>600</v>
      </c>
      <c r="E78" s="751">
        <v>50113001</v>
      </c>
      <c r="F78" s="750" t="s">
        <v>665</v>
      </c>
      <c r="G78" s="749" t="s">
        <v>666</v>
      </c>
      <c r="H78" s="749">
        <v>850607</v>
      </c>
      <c r="I78" s="749">
        <v>0</v>
      </c>
      <c r="J78" s="749" t="s">
        <v>798</v>
      </c>
      <c r="K78" s="749" t="s">
        <v>581</v>
      </c>
      <c r="L78" s="752">
        <v>75.95999999999998</v>
      </c>
      <c r="M78" s="752">
        <v>3</v>
      </c>
      <c r="N78" s="753">
        <v>227.87999999999994</v>
      </c>
    </row>
    <row r="79" spans="1:14" ht="14.45" customHeight="1" x14ac:dyDescent="0.2">
      <c r="A79" s="747" t="s">
        <v>579</v>
      </c>
      <c r="B79" s="748" t="s">
        <v>580</v>
      </c>
      <c r="C79" s="749" t="s">
        <v>599</v>
      </c>
      <c r="D79" s="750" t="s">
        <v>600</v>
      </c>
      <c r="E79" s="751">
        <v>50113001</v>
      </c>
      <c r="F79" s="750" t="s">
        <v>665</v>
      </c>
      <c r="G79" s="749" t="s">
        <v>666</v>
      </c>
      <c r="H79" s="749">
        <v>108651</v>
      </c>
      <c r="I79" s="749">
        <v>8651</v>
      </c>
      <c r="J79" s="749" t="s">
        <v>799</v>
      </c>
      <c r="K79" s="749" t="s">
        <v>800</v>
      </c>
      <c r="L79" s="752">
        <v>189.53000000000003</v>
      </c>
      <c r="M79" s="752">
        <v>5</v>
      </c>
      <c r="N79" s="753">
        <v>947.65000000000009</v>
      </c>
    </row>
    <row r="80" spans="1:14" ht="14.45" customHeight="1" x14ac:dyDescent="0.2">
      <c r="A80" s="747" t="s">
        <v>579</v>
      </c>
      <c r="B80" s="748" t="s">
        <v>580</v>
      </c>
      <c r="C80" s="749" t="s">
        <v>599</v>
      </c>
      <c r="D80" s="750" t="s">
        <v>600</v>
      </c>
      <c r="E80" s="751">
        <v>50113001</v>
      </c>
      <c r="F80" s="750" t="s">
        <v>665</v>
      </c>
      <c r="G80" s="749" t="s">
        <v>666</v>
      </c>
      <c r="H80" s="749">
        <v>159392</v>
      </c>
      <c r="I80" s="749">
        <v>59392</v>
      </c>
      <c r="J80" s="749" t="s">
        <v>801</v>
      </c>
      <c r="K80" s="749" t="s">
        <v>802</v>
      </c>
      <c r="L80" s="752">
        <v>81.038716577540114</v>
      </c>
      <c r="M80" s="752">
        <v>187</v>
      </c>
      <c r="N80" s="753">
        <v>15154.240000000002</v>
      </c>
    </row>
    <row r="81" spans="1:14" ht="14.45" customHeight="1" x14ac:dyDescent="0.2">
      <c r="A81" s="747" t="s">
        <v>579</v>
      </c>
      <c r="B81" s="748" t="s">
        <v>580</v>
      </c>
      <c r="C81" s="749" t="s">
        <v>599</v>
      </c>
      <c r="D81" s="750" t="s">
        <v>600</v>
      </c>
      <c r="E81" s="751">
        <v>50113001</v>
      </c>
      <c r="F81" s="750" t="s">
        <v>665</v>
      </c>
      <c r="G81" s="749" t="s">
        <v>674</v>
      </c>
      <c r="H81" s="749">
        <v>130543</v>
      </c>
      <c r="I81" s="749">
        <v>30543</v>
      </c>
      <c r="J81" s="749" t="s">
        <v>803</v>
      </c>
      <c r="K81" s="749" t="s">
        <v>804</v>
      </c>
      <c r="L81" s="752">
        <v>57.780000000000015</v>
      </c>
      <c r="M81" s="752">
        <v>1</v>
      </c>
      <c r="N81" s="753">
        <v>57.780000000000015</v>
      </c>
    </row>
    <row r="82" spans="1:14" ht="14.45" customHeight="1" x14ac:dyDescent="0.2">
      <c r="A82" s="747" t="s">
        <v>579</v>
      </c>
      <c r="B82" s="748" t="s">
        <v>580</v>
      </c>
      <c r="C82" s="749" t="s">
        <v>599</v>
      </c>
      <c r="D82" s="750" t="s">
        <v>600</v>
      </c>
      <c r="E82" s="751">
        <v>50113001</v>
      </c>
      <c r="F82" s="750" t="s">
        <v>665</v>
      </c>
      <c r="G82" s="749" t="s">
        <v>666</v>
      </c>
      <c r="H82" s="749">
        <v>149317</v>
      </c>
      <c r="I82" s="749">
        <v>49317</v>
      </c>
      <c r="J82" s="749" t="s">
        <v>805</v>
      </c>
      <c r="K82" s="749" t="s">
        <v>806</v>
      </c>
      <c r="L82" s="752">
        <v>299.00202580070754</v>
      </c>
      <c r="M82" s="752">
        <v>3</v>
      </c>
      <c r="N82" s="753">
        <v>897.00607740212263</v>
      </c>
    </row>
    <row r="83" spans="1:14" ht="14.45" customHeight="1" x14ac:dyDescent="0.2">
      <c r="A83" s="747" t="s">
        <v>579</v>
      </c>
      <c r="B83" s="748" t="s">
        <v>580</v>
      </c>
      <c r="C83" s="749" t="s">
        <v>599</v>
      </c>
      <c r="D83" s="750" t="s">
        <v>600</v>
      </c>
      <c r="E83" s="751">
        <v>50113001</v>
      </c>
      <c r="F83" s="750" t="s">
        <v>665</v>
      </c>
      <c r="G83" s="749" t="s">
        <v>666</v>
      </c>
      <c r="H83" s="749">
        <v>100409</v>
      </c>
      <c r="I83" s="749">
        <v>409</v>
      </c>
      <c r="J83" s="749" t="s">
        <v>807</v>
      </c>
      <c r="K83" s="749" t="s">
        <v>696</v>
      </c>
      <c r="L83" s="752">
        <v>79.746341463414637</v>
      </c>
      <c r="M83" s="752">
        <v>205</v>
      </c>
      <c r="N83" s="753">
        <v>16348.000000000002</v>
      </c>
    </row>
    <row r="84" spans="1:14" ht="14.45" customHeight="1" x14ac:dyDescent="0.2">
      <c r="A84" s="747" t="s">
        <v>579</v>
      </c>
      <c r="B84" s="748" t="s">
        <v>580</v>
      </c>
      <c r="C84" s="749" t="s">
        <v>599</v>
      </c>
      <c r="D84" s="750" t="s">
        <v>600</v>
      </c>
      <c r="E84" s="751">
        <v>50113001</v>
      </c>
      <c r="F84" s="750" t="s">
        <v>665</v>
      </c>
      <c r="G84" s="749" t="s">
        <v>666</v>
      </c>
      <c r="H84" s="749">
        <v>137275</v>
      </c>
      <c r="I84" s="749">
        <v>137275</v>
      </c>
      <c r="J84" s="749" t="s">
        <v>808</v>
      </c>
      <c r="K84" s="749" t="s">
        <v>809</v>
      </c>
      <c r="L84" s="752">
        <v>1055.8900000000003</v>
      </c>
      <c r="M84" s="752">
        <v>5</v>
      </c>
      <c r="N84" s="753">
        <v>5279.4500000000016</v>
      </c>
    </row>
    <row r="85" spans="1:14" ht="14.45" customHeight="1" x14ac:dyDescent="0.2">
      <c r="A85" s="747" t="s">
        <v>579</v>
      </c>
      <c r="B85" s="748" t="s">
        <v>580</v>
      </c>
      <c r="C85" s="749" t="s">
        <v>599</v>
      </c>
      <c r="D85" s="750" t="s">
        <v>600</v>
      </c>
      <c r="E85" s="751">
        <v>50113001</v>
      </c>
      <c r="F85" s="750" t="s">
        <v>665</v>
      </c>
      <c r="G85" s="749" t="s">
        <v>666</v>
      </c>
      <c r="H85" s="749">
        <v>187814</v>
      </c>
      <c r="I85" s="749">
        <v>87814</v>
      </c>
      <c r="J85" s="749" t="s">
        <v>670</v>
      </c>
      <c r="K85" s="749" t="s">
        <v>671</v>
      </c>
      <c r="L85" s="752">
        <v>535.65999999999985</v>
      </c>
      <c r="M85" s="752">
        <v>7</v>
      </c>
      <c r="N85" s="753">
        <v>3749.619999999999</v>
      </c>
    </row>
    <row r="86" spans="1:14" ht="14.45" customHeight="1" x14ac:dyDescent="0.2">
      <c r="A86" s="747" t="s">
        <v>579</v>
      </c>
      <c r="B86" s="748" t="s">
        <v>580</v>
      </c>
      <c r="C86" s="749" t="s">
        <v>599</v>
      </c>
      <c r="D86" s="750" t="s">
        <v>600</v>
      </c>
      <c r="E86" s="751">
        <v>50113001</v>
      </c>
      <c r="F86" s="750" t="s">
        <v>665</v>
      </c>
      <c r="G86" s="749" t="s">
        <v>666</v>
      </c>
      <c r="H86" s="749">
        <v>841498</v>
      </c>
      <c r="I86" s="749">
        <v>31951</v>
      </c>
      <c r="J86" s="749" t="s">
        <v>810</v>
      </c>
      <c r="K86" s="749" t="s">
        <v>811</v>
      </c>
      <c r="L86" s="752">
        <v>51.81</v>
      </c>
      <c r="M86" s="752">
        <v>1</v>
      </c>
      <c r="N86" s="753">
        <v>51.81</v>
      </c>
    </row>
    <row r="87" spans="1:14" ht="14.45" customHeight="1" x14ac:dyDescent="0.2">
      <c r="A87" s="747" t="s">
        <v>579</v>
      </c>
      <c r="B87" s="748" t="s">
        <v>580</v>
      </c>
      <c r="C87" s="749" t="s">
        <v>599</v>
      </c>
      <c r="D87" s="750" t="s">
        <v>600</v>
      </c>
      <c r="E87" s="751">
        <v>50113001</v>
      </c>
      <c r="F87" s="750" t="s">
        <v>665</v>
      </c>
      <c r="G87" s="749" t="s">
        <v>666</v>
      </c>
      <c r="H87" s="749">
        <v>102132</v>
      </c>
      <c r="I87" s="749">
        <v>2132</v>
      </c>
      <c r="J87" s="749" t="s">
        <v>812</v>
      </c>
      <c r="K87" s="749" t="s">
        <v>813</v>
      </c>
      <c r="L87" s="752">
        <v>153.33000000000001</v>
      </c>
      <c r="M87" s="752">
        <v>1</v>
      </c>
      <c r="N87" s="753">
        <v>153.33000000000001</v>
      </c>
    </row>
    <row r="88" spans="1:14" ht="14.45" customHeight="1" x14ac:dyDescent="0.2">
      <c r="A88" s="747" t="s">
        <v>579</v>
      </c>
      <c r="B88" s="748" t="s">
        <v>580</v>
      </c>
      <c r="C88" s="749" t="s">
        <v>599</v>
      </c>
      <c r="D88" s="750" t="s">
        <v>600</v>
      </c>
      <c r="E88" s="751">
        <v>50113001</v>
      </c>
      <c r="F88" s="750" t="s">
        <v>665</v>
      </c>
      <c r="G88" s="749" t="s">
        <v>666</v>
      </c>
      <c r="H88" s="749">
        <v>849990</v>
      </c>
      <c r="I88" s="749">
        <v>102596</v>
      </c>
      <c r="J88" s="749" t="s">
        <v>814</v>
      </c>
      <c r="K88" s="749" t="s">
        <v>815</v>
      </c>
      <c r="L88" s="752">
        <v>24.270000000000007</v>
      </c>
      <c r="M88" s="752">
        <v>1</v>
      </c>
      <c r="N88" s="753">
        <v>24.270000000000007</v>
      </c>
    </row>
    <row r="89" spans="1:14" ht="14.45" customHeight="1" x14ac:dyDescent="0.2">
      <c r="A89" s="747" t="s">
        <v>579</v>
      </c>
      <c r="B89" s="748" t="s">
        <v>580</v>
      </c>
      <c r="C89" s="749" t="s">
        <v>599</v>
      </c>
      <c r="D89" s="750" t="s">
        <v>600</v>
      </c>
      <c r="E89" s="751">
        <v>50113001</v>
      </c>
      <c r="F89" s="750" t="s">
        <v>665</v>
      </c>
      <c r="G89" s="749" t="s">
        <v>666</v>
      </c>
      <c r="H89" s="749">
        <v>843217</v>
      </c>
      <c r="I89" s="749">
        <v>0</v>
      </c>
      <c r="J89" s="749" t="s">
        <v>672</v>
      </c>
      <c r="K89" s="749" t="s">
        <v>673</v>
      </c>
      <c r="L89" s="752">
        <v>199.949375</v>
      </c>
      <c r="M89" s="752">
        <v>96</v>
      </c>
      <c r="N89" s="753">
        <v>19195.14</v>
      </c>
    </row>
    <row r="90" spans="1:14" ht="14.45" customHeight="1" x14ac:dyDescent="0.2">
      <c r="A90" s="747" t="s">
        <v>579</v>
      </c>
      <c r="B90" s="748" t="s">
        <v>580</v>
      </c>
      <c r="C90" s="749" t="s">
        <v>599</v>
      </c>
      <c r="D90" s="750" t="s">
        <v>600</v>
      </c>
      <c r="E90" s="751">
        <v>50113001</v>
      </c>
      <c r="F90" s="750" t="s">
        <v>665</v>
      </c>
      <c r="G90" s="749" t="s">
        <v>666</v>
      </c>
      <c r="H90" s="749">
        <v>230053</v>
      </c>
      <c r="I90" s="749">
        <v>230053</v>
      </c>
      <c r="J90" s="749" t="s">
        <v>816</v>
      </c>
      <c r="K90" s="749" t="s">
        <v>817</v>
      </c>
      <c r="L90" s="752">
        <v>128.00777777777776</v>
      </c>
      <c r="M90" s="752">
        <v>18</v>
      </c>
      <c r="N90" s="753">
        <v>2304.14</v>
      </c>
    </row>
    <row r="91" spans="1:14" ht="14.45" customHeight="1" x14ac:dyDescent="0.2">
      <c r="A91" s="747" t="s">
        <v>579</v>
      </c>
      <c r="B91" s="748" t="s">
        <v>580</v>
      </c>
      <c r="C91" s="749" t="s">
        <v>599</v>
      </c>
      <c r="D91" s="750" t="s">
        <v>600</v>
      </c>
      <c r="E91" s="751">
        <v>50113001</v>
      </c>
      <c r="F91" s="750" t="s">
        <v>665</v>
      </c>
      <c r="G91" s="749" t="s">
        <v>666</v>
      </c>
      <c r="H91" s="749">
        <v>230496</v>
      </c>
      <c r="I91" s="749">
        <v>230496</v>
      </c>
      <c r="J91" s="749" t="s">
        <v>818</v>
      </c>
      <c r="K91" s="749" t="s">
        <v>581</v>
      </c>
      <c r="L91" s="752">
        <v>106.39988348634269</v>
      </c>
      <c r="M91" s="752">
        <v>2</v>
      </c>
      <c r="N91" s="753">
        <v>212.79976697268538</v>
      </c>
    </row>
    <row r="92" spans="1:14" ht="14.45" customHeight="1" x14ac:dyDescent="0.2">
      <c r="A92" s="747" t="s">
        <v>579</v>
      </c>
      <c r="B92" s="748" t="s">
        <v>580</v>
      </c>
      <c r="C92" s="749" t="s">
        <v>599</v>
      </c>
      <c r="D92" s="750" t="s">
        <v>600</v>
      </c>
      <c r="E92" s="751">
        <v>50113001</v>
      </c>
      <c r="F92" s="750" t="s">
        <v>665</v>
      </c>
      <c r="G92" s="749" t="s">
        <v>666</v>
      </c>
      <c r="H92" s="749">
        <v>150660</v>
      </c>
      <c r="I92" s="749">
        <v>150660</v>
      </c>
      <c r="J92" s="749" t="s">
        <v>819</v>
      </c>
      <c r="K92" s="749" t="s">
        <v>820</v>
      </c>
      <c r="L92" s="752">
        <v>796.25500000000011</v>
      </c>
      <c r="M92" s="752">
        <v>14</v>
      </c>
      <c r="N92" s="753">
        <v>11147.570000000002</v>
      </c>
    </row>
    <row r="93" spans="1:14" ht="14.45" customHeight="1" x14ac:dyDescent="0.2">
      <c r="A93" s="747" t="s">
        <v>579</v>
      </c>
      <c r="B93" s="748" t="s">
        <v>580</v>
      </c>
      <c r="C93" s="749" t="s">
        <v>599</v>
      </c>
      <c r="D93" s="750" t="s">
        <v>600</v>
      </c>
      <c r="E93" s="751">
        <v>50113001</v>
      </c>
      <c r="F93" s="750" t="s">
        <v>665</v>
      </c>
      <c r="G93" s="749" t="s">
        <v>666</v>
      </c>
      <c r="H93" s="749">
        <v>145981</v>
      </c>
      <c r="I93" s="749">
        <v>45981</v>
      </c>
      <c r="J93" s="749" t="s">
        <v>821</v>
      </c>
      <c r="K93" s="749" t="s">
        <v>822</v>
      </c>
      <c r="L93" s="752">
        <v>1704.56</v>
      </c>
      <c r="M93" s="752">
        <v>10</v>
      </c>
      <c r="N93" s="753">
        <v>17045.599999999999</v>
      </c>
    </row>
    <row r="94" spans="1:14" ht="14.45" customHeight="1" x14ac:dyDescent="0.2">
      <c r="A94" s="747" t="s">
        <v>579</v>
      </c>
      <c r="B94" s="748" t="s">
        <v>580</v>
      </c>
      <c r="C94" s="749" t="s">
        <v>599</v>
      </c>
      <c r="D94" s="750" t="s">
        <v>600</v>
      </c>
      <c r="E94" s="751">
        <v>50113001</v>
      </c>
      <c r="F94" s="750" t="s">
        <v>665</v>
      </c>
      <c r="G94" s="749" t="s">
        <v>666</v>
      </c>
      <c r="H94" s="749">
        <v>848477</v>
      </c>
      <c r="I94" s="749">
        <v>124346</v>
      </c>
      <c r="J94" s="749" t="s">
        <v>823</v>
      </c>
      <c r="K94" s="749" t="s">
        <v>824</v>
      </c>
      <c r="L94" s="752">
        <v>131.26999999999998</v>
      </c>
      <c r="M94" s="752">
        <v>2</v>
      </c>
      <c r="N94" s="753">
        <v>262.53999999999996</v>
      </c>
    </row>
    <row r="95" spans="1:14" ht="14.45" customHeight="1" x14ac:dyDescent="0.2">
      <c r="A95" s="747" t="s">
        <v>579</v>
      </c>
      <c r="B95" s="748" t="s">
        <v>580</v>
      </c>
      <c r="C95" s="749" t="s">
        <v>599</v>
      </c>
      <c r="D95" s="750" t="s">
        <v>600</v>
      </c>
      <c r="E95" s="751">
        <v>50113001</v>
      </c>
      <c r="F95" s="750" t="s">
        <v>665</v>
      </c>
      <c r="G95" s="749" t="s">
        <v>666</v>
      </c>
      <c r="H95" s="749">
        <v>846446</v>
      </c>
      <c r="I95" s="749">
        <v>124343</v>
      </c>
      <c r="J95" s="749" t="s">
        <v>823</v>
      </c>
      <c r="K95" s="749" t="s">
        <v>797</v>
      </c>
      <c r="L95" s="752">
        <v>37.33</v>
      </c>
      <c r="M95" s="752">
        <v>2</v>
      </c>
      <c r="N95" s="753">
        <v>74.66</v>
      </c>
    </row>
    <row r="96" spans="1:14" ht="14.45" customHeight="1" x14ac:dyDescent="0.2">
      <c r="A96" s="747" t="s">
        <v>579</v>
      </c>
      <c r="B96" s="748" t="s">
        <v>580</v>
      </c>
      <c r="C96" s="749" t="s">
        <v>599</v>
      </c>
      <c r="D96" s="750" t="s">
        <v>600</v>
      </c>
      <c r="E96" s="751">
        <v>50113001</v>
      </c>
      <c r="F96" s="750" t="s">
        <v>665</v>
      </c>
      <c r="G96" s="749" t="s">
        <v>666</v>
      </c>
      <c r="H96" s="749">
        <v>169154</v>
      </c>
      <c r="I96" s="749">
        <v>169154</v>
      </c>
      <c r="J96" s="749" t="s">
        <v>825</v>
      </c>
      <c r="K96" s="749" t="s">
        <v>826</v>
      </c>
      <c r="L96" s="752">
        <v>195.71</v>
      </c>
      <c r="M96" s="752">
        <v>1</v>
      </c>
      <c r="N96" s="753">
        <v>195.71</v>
      </c>
    </row>
    <row r="97" spans="1:14" ht="14.45" customHeight="1" x14ac:dyDescent="0.2">
      <c r="A97" s="747" t="s">
        <v>579</v>
      </c>
      <c r="B97" s="748" t="s">
        <v>580</v>
      </c>
      <c r="C97" s="749" t="s">
        <v>599</v>
      </c>
      <c r="D97" s="750" t="s">
        <v>600</v>
      </c>
      <c r="E97" s="751">
        <v>50113001</v>
      </c>
      <c r="F97" s="750" t="s">
        <v>665</v>
      </c>
      <c r="G97" s="749" t="s">
        <v>666</v>
      </c>
      <c r="H97" s="749">
        <v>230409</v>
      </c>
      <c r="I97" s="749">
        <v>230409</v>
      </c>
      <c r="J97" s="749" t="s">
        <v>827</v>
      </c>
      <c r="K97" s="749" t="s">
        <v>828</v>
      </c>
      <c r="L97" s="752">
        <v>19.929999999999996</v>
      </c>
      <c r="M97" s="752">
        <v>3</v>
      </c>
      <c r="N97" s="753">
        <v>59.789999999999992</v>
      </c>
    </row>
    <row r="98" spans="1:14" ht="14.45" customHeight="1" x14ac:dyDescent="0.2">
      <c r="A98" s="747" t="s">
        <v>579</v>
      </c>
      <c r="B98" s="748" t="s">
        <v>580</v>
      </c>
      <c r="C98" s="749" t="s">
        <v>599</v>
      </c>
      <c r="D98" s="750" t="s">
        <v>600</v>
      </c>
      <c r="E98" s="751">
        <v>50113001</v>
      </c>
      <c r="F98" s="750" t="s">
        <v>665</v>
      </c>
      <c r="G98" s="749" t="s">
        <v>666</v>
      </c>
      <c r="H98" s="749">
        <v>230415</v>
      </c>
      <c r="I98" s="749">
        <v>230415</v>
      </c>
      <c r="J98" s="749" t="s">
        <v>829</v>
      </c>
      <c r="K98" s="749" t="s">
        <v>830</v>
      </c>
      <c r="L98" s="752">
        <v>57.574285714285715</v>
      </c>
      <c r="M98" s="752">
        <v>7</v>
      </c>
      <c r="N98" s="753">
        <v>403.02</v>
      </c>
    </row>
    <row r="99" spans="1:14" ht="14.45" customHeight="1" x14ac:dyDescent="0.2">
      <c r="A99" s="747" t="s">
        <v>579</v>
      </c>
      <c r="B99" s="748" t="s">
        <v>580</v>
      </c>
      <c r="C99" s="749" t="s">
        <v>599</v>
      </c>
      <c r="D99" s="750" t="s">
        <v>600</v>
      </c>
      <c r="E99" s="751">
        <v>50113001</v>
      </c>
      <c r="F99" s="750" t="s">
        <v>665</v>
      </c>
      <c r="G99" s="749" t="s">
        <v>666</v>
      </c>
      <c r="H99" s="749">
        <v>207940</v>
      </c>
      <c r="I99" s="749">
        <v>207940</v>
      </c>
      <c r="J99" s="749" t="s">
        <v>831</v>
      </c>
      <c r="K99" s="749" t="s">
        <v>832</v>
      </c>
      <c r="L99" s="752">
        <v>73.149999999999991</v>
      </c>
      <c r="M99" s="752">
        <v>3</v>
      </c>
      <c r="N99" s="753">
        <v>219.45</v>
      </c>
    </row>
    <row r="100" spans="1:14" ht="14.45" customHeight="1" x14ac:dyDescent="0.2">
      <c r="A100" s="747" t="s">
        <v>579</v>
      </c>
      <c r="B100" s="748" t="s">
        <v>580</v>
      </c>
      <c r="C100" s="749" t="s">
        <v>599</v>
      </c>
      <c r="D100" s="750" t="s">
        <v>600</v>
      </c>
      <c r="E100" s="751">
        <v>50113001</v>
      </c>
      <c r="F100" s="750" t="s">
        <v>665</v>
      </c>
      <c r="G100" s="749" t="s">
        <v>666</v>
      </c>
      <c r="H100" s="749">
        <v>184288</v>
      </c>
      <c r="I100" s="749">
        <v>184288</v>
      </c>
      <c r="J100" s="749" t="s">
        <v>833</v>
      </c>
      <c r="K100" s="749" t="s">
        <v>740</v>
      </c>
      <c r="L100" s="752">
        <v>219.21</v>
      </c>
      <c r="M100" s="752">
        <v>1</v>
      </c>
      <c r="N100" s="753">
        <v>219.21</v>
      </c>
    </row>
    <row r="101" spans="1:14" ht="14.45" customHeight="1" x14ac:dyDescent="0.2">
      <c r="A101" s="747" t="s">
        <v>579</v>
      </c>
      <c r="B101" s="748" t="s">
        <v>580</v>
      </c>
      <c r="C101" s="749" t="s">
        <v>599</v>
      </c>
      <c r="D101" s="750" t="s">
        <v>600</v>
      </c>
      <c r="E101" s="751">
        <v>50113001</v>
      </c>
      <c r="F101" s="750" t="s">
        <v>665</v>
      </c>
      <c r="G101" s="749" t="s">
        <v>674</v>
      </c>
      <c r="H101" s="749">
        <v>214433</v>
      </c>
      <c r="I101" s="749">
        <v>214433</v>
      </c>
      <c r="J101" s="749" t="s">
        <v>834</v>
      </c>
      <c r="K101" s="749" t="s">
        <v>835</v>
      </c>
      <c r="L101" s="752">
        <v>12.21</v>
      </c>
      <c r="M101" s="752">
        <v>2</v>
      </c>
      <c r="N101" s="753">
        <v>24.42</v>
      </c>
    </row>
    <row r="102" spans="1:14" ht="14.45" customHeight="1" x14ac:dyDescent="0.2">
      <c r="A102" s="747" t="s">
        <v>579</v>
      </c>
      <c r="B102" s="748" t="s">
        <v>580</v>
      </c>
      <c r="C102" s="749" t="s">
        <v>599</v>
      </c>
      <c r="D102" s="750" t="s">
        <v>600</v>
      </c>
      <c r="E102" s="751">
        <v>50113001</v>
      </c>
      <c r="F102" s="750" t="s">
        <v>665</v>
      </c>
      <c r="G102" s="749" t="s">
        <v>674</v>
      </c>
      <c r="H102" s="749">
        <v>214525</v>
      </c>
      <c r="I102" s="749">
        <v>214525</v>
      </c>
      <c r="J102" s="749" t="s">
        <v>836</v>
      </c>
      <c r="K102" s="749" t="s">
        <v>837</v>
      </c>
      <c r="L102" s="752">
        <v>26.49</v>
      </c>
      <c r="M102" s="752">
        <v>2</v>
      </c>
      <c r="N102" s="753">
        <v>52.98</v>
      </c>
    </row>
    <row r="103" spans="1:14" ht="14.45" customHeight="1" x14ac:dyDescent="0.2">
      <c r="A103" s="747" t="s">
        <v>579</v>
      </c>
      <c r="B103" s="748" t="s">
        <v>580</v>
      </c>
      <c r="C103" s="749" t="s">
        <v>599</v>
      </c>
      <c r="D103" s="750" t="s">
        <v>600</v>
      </c>
      <c r="E103" s="751">
        <v>50113001</v>
      </c>
      <c r="F103" s="750" t="s">
        <v>665</v>
      </c>
      <c r="G103" s="749" t="s">
        <v>674</v>
      </c>
      <c r="H103" s="749">
        <v>214427</v>
      </c>
      <c r="I103" s="749">
        <v>214427</v>
      </c>
      <c r="J103" s="749" t="s">
        <v>838</v>
      </c>
      <c r="K103" s="749" t="s">
        <v>839</v>
      </c>
      <c r="L103" s="752">
        <v>16.579930795847751</v>
      </c>
      <c r="M103" s="752">
        <v>1445</v>
      </c>
      <c r="N103" s="753">
        <v>23958</v>
      </c>
    </row>
    <row r="104" spans="1:14" ht="14.45" customHeight="1" x14ac:dyDescent="0.2">
      <c r="A104" s="747" t="s">
        <v>579</v>
      </c>
      <c r="B104" s="748" t="s">
        <v>580</v>
      </c>
      <c r="C104" s="749" t="s">
        <v>599</v>
      </c>
      <c r="D104" s="750" t="s">
        <v>600</v>
      </c>
      <c r="E104" s="751">
        <v>50113001</v>
      </c>
      <c r="F104" s="750" t="s">
        <v>665</v>
      </c>
      <c r="G104" s="749" t="s">
        <v>674</v>
      </c>
      <c r="H104" s="749">
        <v>113767</v>
      </c>
      <c r="I104" s="749">
        <v>13767</v>
      </c>
      <c r="J104" s="749" t="s">
        <v>840</v>
      </c>
      <c r="K104" s="749" t="s">
        <v>841</v>
      </c>
      <c r="L104" s="752">
        <v>44.660000000000004</v>
      </c>
      <c r="M104" s="752">
        <v>5</v>
      </c>
      <c r="N104" s="753">
        <v>223.3</v>
      </c>
    </row>
    <row r="105" spans="1:14" ht="14.45" customHeight="1" x14ac:dyDescent="0.2">
      <c r="A105" s="747" t="s">
        <v>579</v>
      </c>
      <c r="B105" s="748" t="s">
        <v>580</v>
      </c>
      <c r="C105" s="749" t="s">
        <v>599</v>
      </c>
      <c r="D105" s="750" t="s">
        <v>600</v>
      </c>
      <c r="E105" s="751">
        <v>50113001</v>
      </c>
      <c r="F105" s="750" t="s">
        <v>665</v>
      </c>
      <c r="G105" s="749" t="s">
        <v>674</v>
      </c>
      <c r="H105" s="749">
        <v>848765</v>
      </c>
      <c r="I105" s="749">
        <v>107938</v>
      </c>
      <c r="J105" s="749" t="s">
        <v>840</v>
      </c>
      <c r="K105" s="749" t="s">
        <v>842</v>
      </c>
      <c r="L105" s="752">
        <v>127.99666666666668</v>
      </c>
      <c r="M105" s="752">
        <v>300</v>
      </c>
      <c r="N105" s="753">
        <v>38399.000000000007</v>
      </c>
    </row>
    <row r="106" spans="1:14" ht="14.45" customHeight="1" x14ac:dyDescent="0.2">
      <c r="A106" s="747" t="s">
        <v>579</v>
      </c>
      <c r="B106" s="748" t="s">
        <v>580</v>
      </c>
      <c r="C106" s="749" t="s">
        <v>599</v>
      </c>
      <c r="D106" s="750" t="s">
        <v>600</v>
      </c>
      <c r="E106" s="751">
        <v>50113001</v>
      </c>
      <c r="F106" s="750" t="s">
        <v>665</v>
      </c>
      <c r="G106" s="749" t="s">
        <v>674</v>
      </c>
      <c r="H106" s="749">
        <v>113768</v>
      </c>
      <c r="I106" s="749">
        <v>13768</v>
      </c>
      <c r="J106" s="749" t="s">
        <v>840</v>
      </c>
      <c r="K106" s="749" t="s">
        <v>843</v>
      </c>
      <c r="L106" s="752">
        <v>89.31</v>
      </c>
      <c r="M106" s="752">
        <v>3</v>
      </c>
      <c r="N106" s="753">
        <v>267.93</v>
      </c>
    </row>
    <row r="107" spans="1:14" ht="14.45" customHeight="1" x14ac:dyDescent="0.2">
      <c r="A107" s="747" t="s">
        <v>579</v>
      </c>
      <c r="B107" s="748" t="s">
        <v>580</v>
      </c>
      <c r="C107" s="749" t="s">
        <v>599</v>
      </c>
      <c r="D107" s="750" t="s">
        <v>600</v>
      </c>
      <c r="E107" s="751">
        <v>50113001</v>
      </c>
      <c r="F107" s="750" t="s">
        <v>665</v>
      </c>
      <c r="G107" s="749" t="s">
        <v>666</v>
      </c>
      <c r="H107" s="749">
        <v>218354</v>
      </c>
      <c r="I107" s="749">
        <v>218354</v>
      </c>
      <c r="J107" s="749" t="s">
        <v>844</v>
      </c>
      <c r="K107" s="749" t="s">
        <v>845</v>
      </c>
      <c r="L107" s="752">
        <v>167.45</v>
      </c>
      <c r="M107" s="752">
        <v>1</v>
      </c>
      <c r="N107" s="753">
        <v>167.45</v>
      </c>
    </row>
    <row r="108" spans="1:14" ht="14.45" customHeight="1" x14ac:dyDescent="0.2">
      <c r="A108" s="747" t="s">
        <v>579</v>
      </c>
      <c r="B108" s="748" t="s">
        <v>580</v>
      </c>
      <c r="C108" s="749" t="s">
        <v>599</v>
      </c>
      <c r="D108" s="750" t="s">
        <v>600</v>
      </c>
      <c r="E108" s="751">
        <v>50113001</v>
      </c>
      <c r="F108" s="750" t="s">
        <v>665</v>
      </c>
      <c r="G108" s="749" t="s">
        <v>666</v>
      </c>
      <c r="H108" s="749">
        <v>213255</v>
      </c>
      <c r="I108" s="749">
        <v>213255</v>
      </c>
      <c r="J108" s="749" t="s">
        <v>846</v>
      </c>
      <c r="K108" s="749" t="s">
        <v>847</v>
      </c>
      <c r="L108" s="752">
        <v>125.66500000000002</v>
      </c>
      <c r="M108" s="752">
        <v>4</v>
      </c>
      <c r="N108" s="753">
        <v>502.66000000000008</v>
      </c>
    </row>
    <row r="109" spans="1:14" ht="14.45" customHeight="1" x14ac:dyDescent="0.2">
      <c r="A109" s="747" t="s">
        <v>579</v>
      </c>
      <c r="B109" s="748" t="s">
        <v>580</v>
      </c>
      <c r="C109" s="749" t="s">
        <v>599</v>
      </c>
      <c r="D109" s="750" t="s">
        <v>600</v>
      </c>
      <c r="E109" s="751">
        <v>50113001</v>
      </c>
      <c r="F109" s="750" t="s">
        <v>665</v>
      </c>
      <c r="G109" s="749" t="s">
        <v>674</v>
      </c>
      <c r="H109" s="749">
        <v>116547</v>
      </c>
      <c r="I109" s="749">
        <v>16547</v>
      </c>
      <c r="J109" s="749" t="s">
        <v>848</v>
      </c>
      <c r="K109" s="749" t="s">
        <v>849</v>
      </c>
      <c r="L109" s="752">
        <v>529.56999999999994</v>
      </c>
      <c r="M109" s="752">
        <v>5</v>
      </c>
      <c r="N109" s="753">
        <v>2647.8499999999995</v>
      </c>
    </row>
    <row r="110" spans="1:14" ht="14.45" customHeight="1" x14ac:dyDescent="0.2">
      <c r="A110" s="747" t="s">
        <v>579</v>
      </c>
      <c r="B110" s="748" t="s">
        <v>580</v>
      </c>
      <c r="C110" s="749" t="s">
        <v>599</v>
      </c>
      <c r="D110" s="750" t="s">
        <v>600</v>
      </c>
      <c r="E110" s="751">
        <v>50113001</v>
      </c>
      <c r="F110" s="750" t="s">
        <v>665</v>
      </c>
      <c r="G110" s="749" t="s">
        <v>666</v>
      </c>
      <c r="H110" s="749">
        <v>845813</v>
      </c>
      <c r="I110" s="749">
        <v>9999999</v>
      </c>
      <c r="J110" s="749" t="s">
        <v>850</v>
      </c>
      <c r="K110" s="749" t="s">
        <v>581</v>
      </c>
      <c r="L110" s="752">
        <v>516.78</v>
      </c>
      <c r="M110" s="752">
        <v>1</v>
      </c>
      <c r="N110" s="753">
        <v>516.78</v>
      </c>
    </row>
    <row r="111" spans="1:14" ht="14.45" customHeight="1" x14ac:dyDescent="0.2">
      <c r="A111" s="747" t="s">
        <v>579</v>
      </c>
      <c r="B111" s="748" t="s">
        <v>580</v>
      </c>
      <c r="C111" s="749" t="s">
        <v>599</v>
      </c>
      <c r="D111" s="750" t="s">
        <v>600</v>
      </c>
      <c r="E111" s="751">
        <v>50113001</v>
      </c>
      <c r="F111" s="750" t="s">
        <v>665</v>
      </c>
      <c r="G111" s="749" t="s">
        <v>666</v>
      </c>
      <c r="H111" s="749">
        <v>193104</v>
      </c>
      <c r="I111" s="749">
        <v>93104</v>
      </c>
      <c r="J111" s="749" t="s">
        <v>851</v>
      </c>
      <c r="K111" s="749" t="s">
        <v>852</v>
      </c>
      <c r="L111" s="752">
        <v>47.293333333333351</v>
      </c>
      <c r="M111" s="752">
        <v>3</v>
      </c>
      <c r="N111" s="753">
        <v>141.88000000000005</v>
      </c>
    </row>
    <row r="112" spans="1:14" ht="14.45" customHeight="1" x14ac:dyDescent="0.2">
      <c r="A112" s="747" t="s">
        <v>579</v>
      </c>
      <c r="B112" s="748" t="s">
        <v>580</v>
      </c>
      <c r="C112" s="749" t="s">
        <v>599</v>
      </c>
      <c r="D112" s="750" t="s">
        <v>600</v>
      </c>
      <c r="E112" s="751">
        <v>50113001</v>
      </c>
      <c r="F112" s="750" t="s">
        <v>665</v>
      </c>
      <c r="G112" s="749" t="s">
        <v>666</v>
      </c>
      <c r="H112" s="749">
        <v>193105</v>
      </c>
      <c r="I112" s="749">
        <v>93105</v>
      </c>
      <c r="J112" s="749" t="s">
        <v>851</v>
      </c>
      <c r="K112" s="749" t="s">
        <v>853</v>
      </c>
      <c r="L112" s="752">
        <v>208.57000000000002</v>
      </c>
      <c r="M112" s="752">
        <v>23</v>
      </c>
      <c r="N112" s="753">
        <v>4797.1100000000006</v>
      </c>
    </row>
    <row r="113" spans="1:14" ht="14.45" customHeight="1" x14ac:dyDescent="0.2">
      <c r="A113" s="747" t="s">
        <v>579</v>
      </c>
      <c r="B113" s="748" t="s">
        <v>580</v>
      </c>
      <c r="C113" s="749" t="s">
        <v>599</v>
      </c>
      <c r="D113" s="750" t="s">
        <v>600</v>
      </c>
      <c r="E113" s="751">
        <v>50113001</v>
      </c>
      <c r="F113" s="750" t="s">
        <v>665</v>
      </c>
      <c r="G113" s="749" t="s">
        <v>666</v>
      </c>
      <c r="H113" s="749">
        <v>225237</v>
      </c>
      <c r="I113" s="749">
        <v>225237</v>
      </c>
      <c r="J113" s="749" t="s">
        <v>854</v>
      </c>
      <c r="K113" s="749" t="s">
        <v>855</v>
      </c>
      <c r="L113" s="752">
        <v>320.08999999999992</v>
      </c>
      <c r="M113" s="752">
        <v>1</v>
      </c>
      <c r="N113" s="753">
        <v>320.08999999999992</v>
      </c>
    </row>
    <row r="114" spans="1:14" ht="14.45" customHeight="1" x14ac:dyDescent="0.2">
      <c r="A114" s="747" t="s">
        <v>579</v>
      </c>
      <c r="B114" s="748" t="s">
        <v>580</v>
      </c>
      <c r="C114" s="749" t="s">
        <v>599</v>
      </c>
      <c r="D114" s="750" t="s">
        <v>600</v>
      </c>
      <c r="E114" s="751">
        <v>50113001</v>
      </c>
      <c r="F114" s="750" t="s">
        <v>665</v>
      </c>
      <c r="G114" s="749" t="s">
        <v>674</v>
      </c>
      <c r="H114" s="749">
        <v>847134</v>
      </c>
      <c r="I114" s="749">
        <v>151050</v>
      </c>
      <c r="J114" s="749" t="s">
        <v>856</v>
      </c>
      <c r="K114" s="749" t="s">
        <v>857</v>
      </c>
      <c r="L114" s="752">
        <v>502.78564102564093</v>
      </c>
      <c r="M114" s="752">
        <v>78</v>
      </c>
      <c r="N114" s="753">
        <v>39217.279999999992</v>
      </c>
    </row>
    <row r="115" spans="1:14" ht="14.45" customHeight="1" x14ac:dyDescent="0.2">
      <c r="A115" s="747" t="s">
        <v>579</v>
      </c>
      <c r="B115" s="748" t="s">
        <v>580</v>
      </c>
      <c r="C115" s="749" t="s">
        <v>599</v>
      </c>
      <c r="D115" s="750" t="s">
        <v>600</v>
      </c>
      <c r="E115" s="751">
        <v>50113001</v>
      </c>
      <c r="F115" s="750" t="s">
        <v>665</v>
      </c>
      <c r="G115" s="749" t="s">
        <v>674</v>
      </c>
      <c r="H115" s="749">
        <v>144997</v>
      </c>
      <c r="I115" s="749">
        <v>44997</v>
      </c>
      <c r="J115" s="749" t="s">
        <v>858</v>
      </c>
      <c r="K115" s="749" t="s">
        <v>859</v>
      </c>
      <c r="L115" s="752">
        <v>237.26000000000002</v>
      </c>
      <c r="M115" s="752">
        <v>2</v>
      </c>
      <c r="N115" s="753">
        <v>474.52000000000004</v>
      </c>
    </row>
    <row r="116" spans="1:14" ht="14.45" customHeight="1" x14ac:dyDescent="0.2">
      <c r="A116" s="747" t="s">
        <v>579</v>
      </c>
      <c r="B116" s="748" t="s">
        <v>580</v>
      </c>
      <c r="C116" s="749" t="s">
        <v>599</v>
      </c>
      <c r="D116" s="750" t="s">
        <v>600</v>
      </c>
      <c r="E116" s="751">
        <v>50113001</v>
      </c>
      <c r="F116" s="750" t="s">
        <v>665</v>
      </c>
      <c r="G116" s="749" t="s">
        <v>674</v>
      </c>
      <c r="H116" s="749">
        <v>192587</v>
      </c>
      <c r="I116" s="749">
        <v>92587</v>
      </c>
      <c r="J116" s="749" t="s">
        <v>860</v>
      </c>
      <c r="K116" s="749" t="s">
        <v>861</v>
      </c>
      <c r="L116" s="752">
        <v>58.250000000000007</v>
      </c>
      <c r="M116" s="752">
        <v>2</v>
      </c>
      <c r="N116" s="753">
        <v>116.50000000000001</v>
      </c>
    </row>
    <row r="117" spans="1:14" ht="14.45" customHeight="1" x14ac:dyDescent="0.2">
      <c r="A117" s="747" t="s">
        <v>579</v>
      </c>
      <c r="B117" s="748" t="s">
        <v>580</v>
      </c>
      <c r="C117" s="749" t="s">
        <v>599</v>
      </c>
      <c r="D117" s="750" t="s">
        <v>600</v>
      </c>
      <c r="E117" s="751">
        <v>50113001</v>
      </c>
      <c r="F117" s="750" t="s">
        <v>665</v>
      </c>
      <c r="G117" s="749" t="s">
        <v>666</v>
      </c>
      <c r="H117" s="749">
        <v>149952</v>
      </c>
      <c r="I117" s="749">
        <v>49952</v>
      </c>
      <c r="J117" s="749" t="s">
        <v>862</v>
      </c>
      <c r="K117" s="749" t="s">
        <v>863</v>
      </c>
      <c r="L117" s="752">
        <v>74.720000000000027</v>
      </c>
      <c r="M117" s="752">
        <v>2</v>
      </c>
      <c r="N117" s="753">
        <v>149.44000000000005</v>
      </c>
    </row>
    <row r="118" spans="1:14" ht="14.45" customHeight="1" x14ac:dyDescent="0.2">
      <c r="A118" s="747" t="s">
        <v>579</v>
      </c>
      <c r="B118" s="748" t="s">
        <v>580</v>
      </c>
      <c r="C118" s="749" t="s">
        <v>599</v>
      </c>
      <c r="D118" s="750" t="s">
        <v>600</v>
      </c>
      <c r="E118" s="751">
        <v>50113001</v>
      </c>
      <c r="F118" s="750" t="s">
        <v>665</v>
      </c>
      <c r="G118" s="749" t="s">
        <v>666</v>
      </c>
      <c r="H118" s="749">
        <v>184090</v>
      </c>
      <c r="I118" s="749">
        <v>84090</v>
      </c>
      <c r="J118" s="749" t="s">
        <v>677</v>
      </c>
      <c r="K118" s="749" t="s">
        <v>678</v>
      </c>
      <c r="L118" s="752">
        <v>60.14</v>
      </c>
      <c r="M118" s="752">
        <v>5</v>
      </c>
      <c r="N118" s="753">
        <v>300.7</v>
      </c>
    </row>
    <row r="119" spans="1:14" ht="14.45" customHeight="1" x14ac:dyDescent="0.2">
      <c r="A119" s="747" t="s">
        <v>579</v>
      </c>
      <c r="B119" s="748" t="s">
        <v>580</v>
      </c>
      <c r="C119" s="749" t="s">
        <v>599</v>
      </c>
      <c r="D119" s="750" t="s">
        <v>600</v>
      </c>
      <c r="E119" s="751">
        <v>50113001</v>
      </c>
      <c r="F119" s="750" t="s">
        <v>665</v>
      </c>
      <c r="G119" s="749" t="s">
        <v>666</v>
      </c>
      <c r="H119" s="749">
        <v>989970</v>
      </c>
      <c r="I119" s="749">
        <v>168651</v>
      </c>
      <c r="J119" s="749" t="s">
        <v>864</v>
      </c>
      <c r="K119" s="749" t="s">
        <v>865</v>
      </c>
      <c r="L119" s="752">
        <v>13830.841764705883</v>
      </c>
      <c r="M119" s="752">
        <v>17</v>
      </c>
      <c r="N119" s="753">
        <v>235124.31000000003</v>
      </c>
    </row>
    <row r="120" spans="1:14" ht="14.45" customHeight="1" x14ac:dyDescent="0.2">
      <c r="A120" s="747" t="s">
        <v>579</v>
      </c>
      <c r="B120" s="748" t="s">
        <v>580</v>
      </c>
      <c r="C120" s="749" t="s">
        <v>599</v>
      </c>
      <c r="D120" s="750" t="s">
        <v>600</v>
      </c>
      <c r="E120" s="751">
        <v>50113001</v>
      </c>
      <c r="F120" s="750" t="s">
        <v>665</v>
      </c>
      <c r="G120" s="749" t="s">
        <v>666</v>
      </c>
      <c r="H120" s="749">
        <v>136755</v>
      </c>
      <c r="I120" s="749">
        <v>136755</v>
      </c>
      <c r="J120" s="749" t="s">
        <v>866</v>
      </c>
      <c r="K120" s="749" t="s">
        <v>867</v>
      </c>
      <c r="L120" s="752">
        <v>11123.448</v>
      </c>
      <c r="M120" s="752">
        <v>5</v>
      </c>
      <c r="N120" s="753">
        <v>55617.24</v>
      </c>
    </row>
    <row r="121" spans="1:14" ht="14.45" customHeight="1" x14ac:dyDescent="0.2">
      <c r="A121" s="747" t="s">
        <v>579</v>
      </c>
      <c r="B121" s="748" t="s">
        <v>580</v>
      </c>
      <c r="C121" s="749" t="s">
        <v>599</v>
      </c>
      <c r="D121" s="750" t="s">
        <v>600</v>
      </c>
      <c r="E121" s="751">
        <v>50113001</v>
      </c>
      <c r="F121" s="750" t="s">
        <v>665</v>
      </c>
      <c r="G121" s="749" t="s">
        <v>666</v>
      </c>
      <c r="H121" s="749">
        <v>102478</v>
      </c>
      <c r="I121" s="749">
        <v>2478</v>
      </c>
      <c r="J121" s="749" t="s">
        <v>868</v>
      </c>
      <c r="K121" s="749" t="s">
        <v>869</v>
      </c>
      <c r="L121" s="752">
        <v>77.076818305703327</v>
      </c>
      <c r="M121" s="752">
        <v>1</v>
      </c>
      <c r="N121" s="753">
        <v>77.076818305703327</v>
      </c>
    </row>
    <row r="122" spans="1:14" ht="14.45" customHeight="1" x14ac:dyDescent="0.2">
      <c r="A122" s="747" t="s">
        <v>579</v>
      </c>
      <c r="B122" s="748" t="s">
        <v>580</v>
      </c>
      <c r="C122" s="749" t="s">
        <v>599</v>
      </c>
      <c r="D122" s="750" t="s">
        <v>600</v>
      </c>
      <c r="E122" s="751">
        <v>50113001</v>
      </c>
      <c r="F122" s="750" t="s">
        <v>665</v>
      </c>
      <c r="G122" s="749" t="s">
        <v>666</v>
      </c>
      <c r="H122" s="749">
        <v>117011</v>
      </c>
      <c r="I122" s="749">
        <v>17011</v>
      </c>
      <c r="J122" s="749" t="s">
        <v>870</v>
      </c>
      <c r="K122" s="749" t="s">
        <v>871</v>
      </c>
      <c r="L122" s="752">
        <v>145.41999999999999</v>
      </c>
      <c r="M122" s="752">
        <v>45</v>
      </c>
      <c r="N122" s="753">
        <v>6543.9</v>
      </c>
    </row>
    <row r="123" spans="1:14" ht="14.45" customHeight="1" x14ac:dyDescent="0.2">
      <c r="A123" s="747" t="s">
        <v>579</v>
      </c>
      <c r="B123" s="748" t="s">
        <v>580</v>
      </c>
      <c r="C123" s="749" t="s">
        <v>599</v>
      </c>
      <c r="D123" s="750" t="s">
        <v>600</v>
      </c>
      <c r="E123" s="751">
        <v>50113001</v>
      </c>
      <c r="F123" s="750" t="s">
        <v>665</v>
      </c>
      <c r="G123" s="749" t="s">
        <v>666</v>
      </c>
      <c r="H123" s="749">
        <v>103542</v>
      </c>
      <c r="I123" s="749">
        <v>3542</v>
      </c>
      <c r="J123" s="749" t="s">
        <v>872</v>
      </c>
      <c r="K123" s="749" t="s">
        <v>873</v>
      </c>
      <c r="L123" s="752">
        <v>35.330000000000005</v>
      </c>
      <c r="M123" s="752">
        <v>2</v>
      </c>
      <c r="N123" s="753">
        <v>70.660000000000011</v>
      </c>
    </row>
    <row r="124" spans="1:14" ht="14.45" customHeight="1" x14ac:dyDescent="0.2">
      <c r="A124" s="747" t="s">
        <v>579</v>
      </c>
      <c r="B124" s="748" t="s">
        <v>580</v>
      </c>
      <c r="C124" s="749" t="s">
        <v>599</v>
      </c>
      <c r="D124" s="750" t="s">
        <v>600</v>
      </c>
      <c r="E124" s="751">
        <v>50113001</v>
      </c>
      <c r="F124" s="750" t="s">
        <v>665</v>
      </c>
      <c r="G124" s="749" t="s">
        <v>666</v>
      </c>
      <c r="H124" s="749">
        <v>844831</v>
      </c>
      <c r="I124" s="749">
        <v>0</v>
      </c>
      <c r="J124" s="749" t="s">
        <v>874</v>
      </c>
      <c r="K124" s="749" t="s">
        <v>875</v>
      </c>
      <c r="L124" s="752">
        <v>1377.51</v>
      </c>
      <c r="M124" s="752">
        <v>6</v>
      </c>
      <c r="N124" s="753">
        <v>8265.06</v>
      </c>
    </row>
    <row r="125" spans="1:14" ht="14.45" customHeight="1" x14ac:dyDescent="0.2">
      <c r="A125" s="747" t="s">
        <v>579</v>
      </c>
      <c r="B125" s="748" t="s">
        <v>580</v>
      </c>
      <c r="C125" s="749" t="s">
        <v>599</v>
      </c>
      <c r="D125" s="750" t="s">
        <v>600</v>
      </c>
      <c r="E125" s="751">
        <v>50113001</v>
      </c>
      <c r="F125" s="750" t="s">
        <v>665</v>
      </c>
      <c r="G125" s="749" t="s">
        <v>666</v>
      </c>
      <c r="H125" s="749">
        <v>146475</v>
      </c>
      <c r="I125" s="749">
        <v>46475</v>
      </c>
      <c r="J125" s="749" t="s">
        <v>876</v>
      </c>
      <c r="K125" s="749" t="s">
        <v>877</v>
      </c>
      <c r="L125" s="752">
        <v>154.06000000000006</v>
      </c>
      <c r="M125" s="752">
        <v>25</v>
      </c>
      <c r="N125" s="753">
        <v>3851.5000000000018</v>
      </c>
    </row>
    <row r="126" spans="1:14" ht="14.45" customHeight="1" x14ac:dyDescent="0.2">
      <c r="A126" s="747" t="s">
        <v>579</v>
      </c>
      <c r="B126" s="748" t="s">
        <v>580</v>
      </c>
      <c r="C126" s="749" t="s">
        <v>599</v>
      </c>
      <c r="D126" s="750" t="s">
        <v>600</v>
      </c>
      <c r="E126" s="751">
        <v>50113001</v>
      </c>
      <c r="F126" s="750" t="s">
        <v>665</v>
      </c>
      <c r="G126" s="749" t="s">
        <v>666</v>
      </c>
      <c r="H126" s="749">
        <v>100113</v>
      </c>
      <c r="I126" s="749">
        <v>113</v>
      </c>
      <c r="J126" s="749" t="s">
        <v>878</v>
      </c>
      <c r="K126" s="749" t="s">
        <v>879</v>
      </c>
      <c r="L126" s="752">
        <v>46.044999999999995</v>
      </c>
      <c r="M126" s="752">
        <v>40</v>
      </c>
      <c r="N126" s="753">
        <v>1841.7999999999997</v>
      </c>
    </row>
    <row r="127" spans="1:14" ht="14.45" customHeight="1" x14ac:dyDescent="0.2">
      <c r="A127" s="747" t="s">
        <v>579</v>
      </c>
      <c r="B127" s="748" t="s">
        <v>580</v>
      </c>
      <c r="C127" s="749" t="s">
        <v>599</v>
      </c>
      <c r="D127" s="750" t="s">
        <v>600</v>
      </c>
      <c r="E127" s="751">
        <v>50113001</v>
      </c>
      <c r="F127" s="750" t="s">
        <v>665</v>
      </c>
      <c r="G127" s="749" t="s">
        <v>666</v>
      </c>
      <c r="H127" s="749">
        <v>844591</v>
      </c>
      <c r="I127" s="749">
        <v>107161</v>
      </c>
      <c r="J127" s="749" t="s">
        <v>880</v>
      </c>
      <c r="K127" s="749" t="s">
        <v>881</v>
      </c>
      <c r="L127" s="752">
        <v>934.99999999999977</v>
      </c>
      <c r="M127" s="752">
        <v>20</v>
      </c>
      <c r="N127" s="753">
        <v>18699.999999999996</v>
      </c>
    </row>
    <row r="128" spans="1:14" ht="14.45" customHeight="1" x14ac:dyDescent="0.2">
      <c r="A128" s="747" t="s">
        <v>579</v>
      </c>
      <c r="B128" s="748" t="s">
        <v>580</v>
      </c>
      <c r="C128" s="749" t="s">
        <v>599</v>
      </c>
      <c r="D128" s="750" t="s">
        <v>600</v>
      </c>
      <c r="E128" s="751">
        <v>50113001</v>
      </c>
      <c r="F128" s="750" t="s">
        <v>665</v>
      </c>
      <c r="G128" s="749" t="s">
        <v>666</v>
      </c>
      <c r="H128" s="749">
        <v>231751</v>
      </c>
      <c r="I128" s="749">
        <v>231751</v>
      </c>
      <c r="J128" s="749" t="s">
        <v>882</v>
      </c>
      <c r="K128" s="749" t="s">
        <v>883</v>
      </c>
      <c r="L128" s="752">
        <v>111.48333333333335</v>
      </c>
      <c r="M128" s="752">
        <v>60</v>
      </c>
      <c r="N128" s="753">
        <v>6689.0000000000009</v>
      </c>
    </row>
    <row r="129" spans="1:14" ht="14.45" customHeight="1" x14ac:dyDescent="0.2">
      <c r="A129" s="747" t="s">
        <v>579</v>
      </c>
      <c r="B129" s="748" t="s">
        <v>580</v>
      </c>
      <c r="C129" s="749" t="s">
        <v>599</v>
      </c>
      <c r="D129" s="750" t="s">
        <v>600</v>
      </c>
      <c r="E129" s="751">
        <v>50113001</v>
      </c>
      <c r="F129" s="750" t="s">
        <v>665</v>
      </c>
      <c r="G129" s="749" t="s">
        <v>666</v>
      </c>
      <c r="H129" s="749">
        <v>102479</v>
      </c>
      <c r="I129" s="749">
        <v>2479</v>
      </c>
      <c r="J129" s="749" t="s">
        <v>884</v>
      </c>
      <c r="K129" s="749" t="s">
        <v>885</v>
      </c>
      <c r="L129" s="752">
        <v>65.569999999999993</v>
      </c>
      <c r="M129" s="752">
        <v>2</v>
      </c>
      <c r="N129" s="753">
        <v>131.13999999999999</v>
      </c>
    </row>
    <row r="130" spans="1:14" ht="14.45" customHeight="1" x14ac:dyDescent="0.2">
      <c r="A130" s="747" t="s">
        <v>579</v>
      </c>
      <c r="B130" s="748" t="s">
        <v>580</v>
      </c>
      <c r="C130" s="749" t="s">
        <v>599</v>
      </c>
      <c r="D130" s="750" t="s">
        <v>600</v>
      </c>
      <c r="E130" s="751">
        <v>50113001</v>
      </c>
      <c r="F130" s="750" t="s">
        <v>665</v>
      </c>
      <c r="G130" s="749" t="s">
        <v>666</v>
      </c>
      <c r="H130" s="749">
        <v>104071</v>
      </c>
      <c r="I130" s="749">
        <v>4071</v>
      </c>
      <c r="J130" s="749" t="s">
        <v>884</v>
      </c>
      <c r="K130" s="749" t="s">
        <v>886</v>
      </c>
      <c r="L130" s="752">
        <v>224.38000000000002</v>
      </c>
      <c r="M130" s="752">
        <v>2</v>
      </c>
      <c r="N130" s="753">
        <v>448.76000000000005</v>
      </c>
    </row>
    <row r="131" spans="1:14" ht="14.45" customHeight="1" x14ac:dyDescent="0.2">
      <c r="A131" s="747" t="s">
        <v>579</v>
      </c>
      <c r="B131" s="748" t="s">
        <v>580</v>
      </c>
      <c r="C131" s="749" t="s">
        <v>599</v>
      </c>
      <c r="D131" s="750" t="s">
        <v>600</v>
      </c>
      <c r="E131" s="751">
        <v>50113001</v>
      </c>
      <c r="F131" s="750" t="s">
        <v>665</v>
      </c>
      <c r="G131" s="749" t="s">
        <v>666</v>
      </c>
      <c r="H131" s="749">
        <v>846599</v>
      </c>
      <c r="I131" s="749">
        <v>107754</v>
      </c>
      <c r="J131" s="749" t="s">
        <v>887</v>
      </c>
      <c r="K131" s="749" t="s">
        <v>581</v>
      </c>
      <c r="L131" s="752">
        <v>131.87739130434781</v>
      </c>
      <c r="M131" s="752">
        <v>23</v>
      </c>
      <c r="N131" s="753">
        <v>3033.18</v>
      </c>
    </row>
    <row r="132" spans="1:14" ht="14.45" customHeight="1" x14ac:dyDescent="0.2">
      <c r="A132" s="747" t="s">
        <v>579</v>
      </c>
      <c r="B132" s="748" t="s">
        <v>580</v>
      </c>
      <c r="C132" s="749" t="s">
        <v>599</v>
      </c>
      <c r="D132" s="750" t="s">
        <v>600</v>
      </c>
      <c r="E132" s="751">
        <v>50113001</v>
      </c>
      <c r="F132" s="750" t="s">
        <v>665</v>
      </c>
      <c r="G132" s="749" t="s">
        <v>666</v>
      </c>
      <c r="H132" s="749">
        <v>154539</v>
      </c>
      <c r="I132" s="749">
        <v>54539</v>
      </c>
      <c r="J132" s="749" t="s">
        <v>681</v>
      </c>
      <c r="K132" s="749" t="s">
        <v>682</v>
      </c>
      <c r="L132" s="752">
        <v>60.205714285714294</v>
      </c>
      <c r="M132" s="752">
        <v>35</v>
      </c>
      <c r="N132" s="753">
        <v>2107.2000000000003</v>
      </c>
    </row>
    <row r="133" spans="1:14" ht="14.45" customHeight="1" x14ac:dyDescent="0.2">
      <c r="A133" s="747" t="s">
        <v>579</v>
      </c>
      <c r="B133" s="748" t="s">
        <v>580</v>
      </c>
      <c r="C133" s="749" t="s">
        <v>599</v>
      </c>
      <c r="D133" s="750" t="s">
        <v>600</v>
      </c>
      <c r="E133" s="751">
        <v>50113001</v>
      </c>
      <c r="F133" s="750" t="s">
        <v>665</v>
      </c>
      <c r="G133" s="749" t="s">
        <v>666</v>
      </c>
      <c r="H133" s="749">
        <v>179325</v>
      </c>
      <c r="I133" s="749">
        <v>179325</v>
      </c>
      <c r="J133" s="749" t="s">
        <v>888</v>
      </c>
      <c r="K133" s="749" t="s">
        <v>889</v>
      </c>
      <c r="L133" s="752">
        <v>34.020000000000003</v>
      </c>
      <c r="M133" s="752">
        <v>1</v>
      </c>
      <c r="N133" s="753">
        <v>34.020000000000003</v>
      </c>
    </row>
    <row r="134" spans="1:14" ht="14.45" customHeight="1" x14ac:dyDescent="0.2">
      <c r="A134" s="747" t="s">
        <v>579</v>
      </c>
      <c r="B134" s="748" t="s">
        <v>580</v>
      </c>
      <c r="C134" s="749" t="s">
        <v>599</v>
      </c>
      <c r="D134" s="750" t="s">
        <v>600</v>
      </c>
      <c r="E134" s="751">
        <v>50113001</v>
      </c>
      <c r="F134" s="750" t="s">
        <v>665</v>
      </c>
      <c r="G134" s="749" t="s">
        <v>666</v>
      </c>
      <c r="H134" s="749">
        <v>179327</v>
      </c>
      <c r="I134" s="749">
        <v>179327</v>
      </c>
      <c r="J134" s="749" t="s">
        <v>888</v>
      </c>
      <c r="K134" s="749" t="s">
        <v>804</v>
      </c>
      <c r="L134" s="752">
        <v>73.680000000000007</v>
      </c>
      <c r="M134" s="752">
        <v>1</v>
      </c>
      <c r="N134" s="753">
        <v>73.680000000000007</v>
      </c>
    </row>
    <row r="135" spans="1:14" ht="14.45" customHeight="1" x14ac:dyDescent="0.2">
      <c r="A135" s="747" t="s">
        <v>579</v>
      </c>
      <c r="B135" s="748" t="s">
        <v>580</v>
      </c>
      <c r="C135" s="749" t="s">
        <v>599</v>
      </c>
      <c r="D135" s="750" t="s">
        <v>600</v>
      </c>
      <c r="E135" s="751">
        <v>50113001</v>
      </c>
      <c r="F135" s="750" t="s">
        <v>665</v>
      </c>
      <c r="G135" s="749" t="s">
        <v>666</v>
      </c>
      <c r="H135" s="749">
        <v>185656</v>
      </c>
      <c r="I135" s="749">
        <v>85656</v>
      </c>
      <c r="J135" s="749" t="s">
        <v>890</v>
      </c>
      <c r="K135" s="749" t="s">
        <v>891</v>
      </c>
      <c r="L135" s="752">
        <v>69.909999999999954</v>
      </c>
      <c r="M135" s="752">
        <v>1</v>
      </c>
      <c r="N135" s="753">
        <v>69.909999999999954</v>
      </c>
    </row>
    <row r="136" spans="1:14" ht="14.45" customHeight="1" x14ac:dyDescent="0.2">
      <c r="A136" s="747" t="s">
        <v>579</v>
      </c>
      <c r="B136" s="748" t="s">
        <v>580</v>
      </c>
      <c r="C136" s="749" t="s">
        <v>599</v>
      </c>
      <c r="D136" s="750" t="s">
        <v>600</v>
      </c>
      <c r="E136" s="751">
        <v>50113001</v>
      </c>
      <c r="F136" s="750" t="s">
        <v>665</v>
      </c>
      <c r="G136" s="749" t="s">
        <v>666</v>
      </c>
      <c r="H136" s="749">
        <v>226523</v>
      </c>
      <c r="I136" s="749">
        <v>226523</v>
      </c>
      <c r="J136" s="749" t="s">
        <v>892</v>
      </c>
      <c r="K136" s="749" t="s">
        <v>893</v>
      </c>
      <c r="L136" s="752">
        <v>51.996190476190478</v>
      </c>
      <c r="M136" s="752">
        <v>42</v>
      </c>
      <c r="N136" s="753">
        <v>2183.84</v>
      </c>
    </row>
    <row r="137" spans="1:14" ht="14.45" customHeight="1" x14ac:dyDescent="0.2">
      <c r="A137" s="747" t="s">
        <v>579</v>
      </c>
      <c r="B137" s="748" t="s">
        <v>580</v>
      </c>
      <c r="C137" s="749" t="s">
        <v>599</v>
      </c>
      <c r="D137" s="750" t="s">
        <v>600</v>
      </c>
      <c r="E137" s="751">
        <v>50113001</v>
      </c>
      <c r="F137" s="750" t="s">
        <v>665</v>
      </c>
      <c r="G137" s="749" t="s">
        <v>674</v>
      </c>
      <c r="H137" s="749">
        <v>159448</v>
      </c>
      <c r="I137" s="749">
        <v>59448</v>
      </c>
      <c r="J137" s="749" t="s">
        <v>894</v>
      </c>
      <c r="K137" s="749" t="s">
        <v>895</v>
      </c>
      <c r="L137" s="752">
        <v>368.84</v>
      </c>
      <c r="M137" s="752">
        <v>2</v>
      </c>
      <c r="N137" s="753">
        <v>737.68</v>
      </c>
    </row>
    <row r="138" spans="1:14" ht="14.45" customHeight="1" x14ac:dyDescent="0.2">
      <c r="A138" s="747" t="s">
        <v>579</v>
      </c>
      <c r="B138" s="748" t="s">
        <v>580</v>
      </c>
      <c r="C138" s="749" t="s">
        <v>599</v>
      </c>
      <c r="D138" s="750" t="s">
        <v>600</v>
      </c>
      <c r="E138" s="751">
        <v>50113001</v>
      </c>
      <c r="F138" s="750" t="s">
        <v>665</v>
      </c>
      <c r="G138" s="749" t="s">
        <v>666</v>
      </c>
      <c r="H138" s="749">
        <v>920235</v>
      </c>
      <c r="I138" s="749">
        <v>15880</v>
      </c>
      <c r="J138" s="749" t="s">
        <v>896</v>
      </c>
      <c r="K138" s="749" t="s">
        <v>581</v>
      </c>
      <c r="L138" s="752">
        <v>163.57</v>
      </c>
      <c r="M138" s="752">
        <v>1</v>
      </c>
      <c r="N138" s="753">
        <v>163.57</v>
      </c>
    </row>
    <row r="139" spans="1:14" ht="14.45" customHeight="1" x14ac:dyDescent="0.2">
      <c r="A139" s="747" t="s">
        <v>579</v>
      </c>
      <c r="B139" s="748" t="s">
        <v>580</v>
      </c>
      <c r="C139" s="749" t="s">
        <v>599</v>
      </c>
      <c r="D139" s="750" t="s">
        <v>600</v>
      </c>
      <c r="E139" s="751">
        <v>50113001</v>
      </c>
      <c r="F139" s="750" t="s">
        <v>665</v>
      </c>
      <c r="G139" s="749" t="s">
        <v>666</v>
      </c>
      <c r="H139" s="749">
        <v>930535</v>
      </c>
      <c r="I139" s="749">
        <v>0</v>
      </c>
      <c r="J139" s="749" t="s">
        <v>897</v>
      </c>
      <c r="K139" s="749" t="s">
        <v>581</v>
      </c>
      <c r="L139" s="752">
        <v>155</v>
      </c>
      <c r="M139" s="752">
        <v>7</v>
      </c>
      <c r="N139" s="753">
        <v>1085</v>
      </c>
    </row>
    <row r="140" spans="1:14" ht="14.45" customHeight="1" x14ac:dyDescent="0.2">
      <c r="A140" s="747" t="s">
        <v>579</v>
      </c>
      <c r="B140" s="748" t="s">
        <v>580</v>
      </c>
      <c r="C140" s="749" t="s">
        <v>599</v>
      </c>
      <c r="D140" s="750" t="s">
        <v>600</v>
      </c>
      <c r="E140" s="751">
        <v>50113001</v>
      </c>
      <c r="F140" s="750" t="s">
        <v>665</v>
      </c>
      <c r="G140" s="749" t="s">
        <v>666</v>
      </c>
      <c r="H140" s="749">
        <v>905097</v>
      </c>
      <c r="I140" s="749">
        <v>158767</v>
      </c>
      <c r="J140" s="749" t="s">
        <v>898</v>
      </c>
      <c r="K140" s="749" t="s">
        <v>899</v>
      </c>
      <c r="L140" s="752">
        <v>167.42396693083583</v>
      </c>
      <c r="M140" s="752">
        <v>33</v>
      </c>
      <c r="N140" s="753">
        <v>5524.990908717582</v>
      </c>
    </row>
    <row r="141" spans="1:14" ht="14.45" customHeight="1" x14ac:dyDescent="0.2">
      <c r="A141" s="747" t="s">
        <v>579</v>
      </c>
      <c r="B141" s="748" t="s">
        <v>580</v>
      </c>
      <c r="C141" s="749" t="s">
        <v>599</v>
      </c>
      <c r="D141" s="750" t="s">
        <v>600</v>
      </c>
      <c r="E141" s="751">
        <v>50113001</v>
      </c>
      <c r="F141" s="750" t="s">
        <v>665</v>
      </c>
      <c r="G141" s="749" t="s">
        <v>666</v>
      </c>
      <c r="H141" s="749">
        <v>920170</v>
      </c>
      <c r="I141" s="749">
        <v>0</v>
      </c>
      <c r="J141" s="749" t="s">
        <v>900</v>
      </c>
      <c r="K141" s="749" t="s">
        <v>581</v>
      </c>
      <c r="L141" s="752">
        <v>75.165999999999997</v>
      </c>
      <c r="M141" s="752">
        <v>1</v>
      </c>
      <c r="N141" s="753">
        <v>75.165999999999997</v>
      </c>
    </row>
    <row r="142" spans="1:14" ht="14.45" customHeight="1" x14ac:dyDescent="0.2">
      <c r="A142" s="747" t="s">
        <v>579</v>
      </c>
      <c r="B142" s="748" t="s">
        <v>580</v>
      </c>
      <c r="C142" s="749" t="s">
        <v>599</v>
      </c>
      <c r="D142" s="750" t="s">
        <v>600</v>
      </c>
      <c r="E142" s="751">
        <v>50113001</v>
      </c>
      <c r="F142" s="750" t="s">
        <v>665</v>
      </c>
      <c r="G142" s="749" t="s">
        <v>666</v>
      </c>
      <c r="H142" s="749">
        <v>183272</v>
      </c>
      <c r="I142" s="749">
        <v>215478</v>
      </c>
      <c r="J142" s="749" t="s">
        <v>901</v>
      </c>
      <c r="K142" s="749" t="s">
        <v>902</v>
      </c>
      <c r="L142" s="752">
        <v>247.33</v>
      </c>
      <c r="M142" s="752">
        <v>2</v>
      </c>
      <c r="N142" s="753">
        <v>494.66</v>
      </c>
    </row>
    <row r="143" spans="1:14" ht="14.45" customHeight="1" x14ac:dyDescent="0.2">
      <c r="A143" s="747" t="s">
        <v>579</v>
      </c>
      <c r="B143" s="748" t="s">
        <v>580</v>
      </c>
      <c r="C143" s="749" t="s">
        <v>599</v>
      </c>
      <c r="D143" s="750" t="s">
        <v>600</v>
      </c>
      <c r="E143" s="751">
        <v>50113001</v>
      </c>
      <c r="F143" s="750" t="s">
        <v>665</v>
      </c>
      <c r="G143" s="749" t="s">
        <v>666</v>
      </c>
      <c r="H143" s="749">
        <v>215474</v>
      </c>
      <c r="I143" s="749">
        <v>215474</v>
      </c>
      <c r="J143" s="749" t="s">
        <v>903</v>
      </c>
      <c r="K143" s="749" t="s">
        <v>904</v>
      </c>
      <c r="L143" s="752">
        <v>531.93517241379311</v>
      </c>
      <c r="M143" s="752">
        <v>29</v>
      </c>
      <c r="N143" s="753">
        <v>15426.12</v>
      </c>
    </row>
    <row r="144" spans="1:14" ht="14.45" customHeight="1" x14ac:dyDescent="0.2">
      <c r="A144" s="747" t="s">
        <v>579</v>
      </c>
      <c r="B144" s="748" t="s">
        <v>580</v>
      </c>
      <c r="C144" s="749" t="s">
        <v>599</v>
      </c>
      <c r="D144" s="750" t="s">
        <v>600</v>
      </c>
      <c r="E144" s="751">
        <v>50113001</v>
      </c>
      <c r="F144" s="750" t="s">
        <v>665</v>
      </c>
      <c r="G144" s="749" t="s">
        <v>666</v>
      </c>
      <c r="H144" s="749">
        <v>501596</v>
      </c>
      <c r="I144" s="749">
        <v>0</v>
      </c>
      <c r="J144" s="749" t="s">
        <v>905</v>
      </c>
      <c r="K144" s="749" t="s">
        <v>906</v>
      </c>
      <c r="L144" s="752">
        <v>113.25999999999999</v>
      </c>
      <c r="M144" s="752">
        <v>1</v>
      </c>
      <c r="N144" s="753">
        <v>113.25999999999999</v>
      </c>
    </row>
    <row r="145" spans="1:14" ht="14.45" customHeight="1" x14ac:dyDescent="0.2">
      <c r="A145" s="747" t="s">
        <v>579</v>
      </c>
      <c r="B145" s="748" t="s">
        <v>580</v>
      </c>
      <c r="C145" s="749" t="s">
        <v>599</v>
      </c>
      <c r="D145" s="750" t="s">
        <v>600</v>
      </c>
      <c r="E145" s="751">
        <v>50113001</v>
      </c>
      <c r="F145" s="750" t="s">
        <v>665</v>
      </c>
      <c r="G145" s="749" t="s">
        <v>674</v>
      </c>
      <c r="H145" s="749">
        <v>134505</v>
      </c>
      <c r="I145" s="749">
        <v>134505</v>
      </c>
      <c r="J145" s="749" t="s">
        <v>907</v>
      </c>
      <c r="K145" s="749" t="s">
        <v>908</v>
      </c>
      <c r="L145" s="752">
        <v>100.58</v>
      </c>
      <c r="M145" s="752">
        <v>1</v>
      </c>
      <c r="N145" s="753">
        <v>100.58</v>
      </c>
    </row>
    <row r="146" spans="1:14" ht="14.45" customHeight="1" x14ac:dyDescent="0.2">
      <c r="A146" s="747" t="s">
        <v>579</v>
      </c>
      <c r="B146" s="748" t="s">
        <v>580</v>
      </c>
      <c r="C146" s="749" t="s">
        <v>599</v>
      </c>
      <c r="D146" s="750" t="s">
        <v>600</v>
      </c>
      <c r="E146" s="751">
        <v>50113001</v>
      </c>
      <c r="F146" s="750" t="s">
        <v>665</v>
      </c>
      <c r="G146" s="749" t="s">
        <v>674</v>
      </c>
      <c r="H146" s="749">
        <v>134508</v>
      </c>
      <c r="I146" s="749">
        <v>134508</v>
      </c>
      <c r="J146" s="749" t="s">
        <v>907</v>
      </c>
      <c r="K146" s="749" t="s">
        <v>909</v>
      </c>
      <c r="L146" s="752">
        <v>174.55000000000007</v>
      </c>
      <c r="M146" s="752">
        <v>1</v>
      </c>
      <c r="N146" s="753">
        <v>174.55000000000007</v>
      </c>
    </row>
    <row r="147" spans="1:14" ht="14.45" customHeight="1" x14ac:dyDescent="0.2">
      <c r="A147" s="747" t="s">
        <v>579</v>
      </c>
      <c r="B147" s="748" t="s">
        <v>580</v>
      </c>
      <c r="C147" s="749" t="s">
        <v>599</v>
      </c>
      <c r="D147" s="750" t="s">
        <v>600</v>
      </c>
      <c r="E147" s="751">
        <v>50113001</v>
      </c>
      <c r="F147" s="750" t="s">
        <v>665</v>
      </c>
      <c r="G147" s="749" t="s">
        <v>666</v>
      </c>
      <c r="H147" s="749">
        <v>192205</v>
      </c>
      <c r="I147" s="749">
        <v>192205</v>
      </c>
      <c r="J147" s="749" t="s">
        <v>910</v>
      </c>
      <c r="K147" s="749" t="s">
        <v>911</v>
      </c>
      <c r="L147" s="752">
        <v>87.88</v>
      </c>
      <c r="M147" s="752">
        <v>3</v>
      </c>
      <c r="N147" s="753">
        <v>263.64</v>
      </c>
    </row>
    <row r="148" spans="1:14" ht="14.45" customHeight="1" x14ac:dyDescent="0.2">
      <c r="A148" s="747" t="s">
        <v>579</v>
      </c>
      <c r="B148" s="748" t="s">
        <v>580</v>
      </c>
      <c r="C148" s="749" t="s">
        <v>599</v>
      </c>
      <c r="D148" s="750" t="s">
        <v>600</v>
      </c>
      <c r="E148" s="751">
        <v>50113001</v>
      </c>
      <c r="F148" s="750" t="s">
        <v>665</v>
      </c>
      <c r="G148" s="749" t="s">
        <v>666</v>
      </c>
      <c r="H148" s="749">
        <v>225888</v>
      </c>
      <c r="I148" s="749">
        <v>225888</v>
      </c>
      <c r="J148" s="749" t="s">
        <v>912</v>
      </c>
      <c r="K148" s="749" t="s">
        <v>913</v>
      </c>
      <c r="L148" s="752">
        <v>674.52</v>
      </c>
      <c r="M148" s="752">
        <v>1</v>
      </c>
      <c r="N148" s="753">
        <v>674.52</v>
      </c>
    </row>
    <row r="149" spans="1:14" ht="14.45" customHeight="1" x14ac:dyDescent="0.2">
      <c r="A149" s="747" t="s">
        <v>579</v>
      </c>
      <c r="B149" s="748" t="s">
        <v>580</v>
      </c>
      <c r="C149" s="749" t="s">
        <v>599</v>
      </c>
      <c r="D149" s="750" t="s">
        <v>600</v>
      </c>
      <c r="E149" s="751">
        <v>50113001</v>
      </c>
      <c r="F149" s="750" t="s">
        <v>665</v>
      </c>
      <c r="G149" s="749" t="s">
        <v>666</v>
      </c>
      <c r="H149" s="749">
        <v>207334</v>
      </c>
      <c r="I149" s="749">
        <v>207334</v>
      </c>
      <c r="J149" s="749" t="s">
        <v>914</v>
      </c>
      <c r="K149" s="749" t="s">
        <v>915</v>
      </c>
      <c r="L149" s="752">
        <v>20452.059999999998</v>
      </c>
      <c r="M149" s="752">
        <v>8</v>
      </c>
      <c r="N149" s="753">
        <v>163616.47999999998</v>
      </c>
    </row>
    <row r="150" spans="1:14" ht="14.45" customHeight="1" x14ac:dyDescent="0.2">
      <c r="A150" s="747" t="s">
        <v>579</v>
      </c>
      <c r="B150" s="748" t="s">
        <v>580</v>
      </c>
      <c r="C150" s="749" t="s">
        <v>599</v>
      </c>
      <c r="D150" s="750" t="s">
        <v>600</v>
      </c>
      <c r="E150" s="751">
        <v>50113001</v>
      </c>
      <c r="F150" s="750" t="s">
        <v>665</v>
      </c>
      <c r="G150" s="749" t="s">
        <v>666</v>
      </c>
      <c r="H150" s="749">
        <v>229191</v>
      </c>
      <c r="I150" s="749">
        <v>229191</v>
      </c>
      <c r="J150" s="749" t="s">
        <v>916</v>
      </c>
      <c r="K150" s="749" t="s">
        <v>917</v>
      </c>
      <c r="L150" s="752">
        <v>141.37000000000003</v>
      </c>
      <c r="M150" s="752">
        <v>3</v>
      </c>
      <c r="N150" s="753">
        <v>424.11000000000013</v>
      </c>
    </row>
    <row r="151" spans="1:14" ht="14.45" customHeight="1" x14ac:dyDescent="0.2">
      <c r="A151" s="747" t="s">
        <v>579</v>
      </c>
      <c r="B151" s="748" t="s">
        <v>580</v>
      </c>
      <c r="C151" s="749" t="s">
        <v>599</v>
      </c>
      <c r="D151" s="750" t="s">
        <v>600</v>
      </c>
      <c r="E151" s="751">
        <v>50113001</v>
      </c>
      <c r="F151" s="750" t="s">
        <v>665</v>
      </c>
      <c r="G151" s="749" t="s">
        <v>666</v>
      </c>
      <c r="H151" s="749">
        <v>110502</v>
      </c>
      <c r="I151" s="749">
        <v>10502</v>
      </c>
      <c r="J151" s="749" t="s">
        <v>918</v>
      </c>
      <c r="K151" s="749" t="s">
        <v>919</v>
      </c>
      <c r="L151" s="752">
        <v>118.37</v>
      </c>
      <c r="M151" s="752">
        <v>1</v>
      </c>
      <c r="N151" s="753">
        <v>118.37</v>
      </c>
    </row>
    <row r="152" spans="1:14" ht="14.45" customHeight="1" x14ac:dyDescent="0.2">
      <c r="A152" s="747" t="s">
        <v>579</v>
      </c>
      <c r="B152" s="748" t="s">
        <v>580</v>
      </c>
      <c r="C152" s="749" t="s">
        <v>599</v>
      </c>
      <c r="D152" s="750" t="s">
        <v>600</v>
      </c>
      <c r="E152" s="751">
        <v>50113001</v>
      </c>
      <c r="F152" s="750" t="s">
        <v>665</v>
      </c>
      <c r="G152" s="749" t="s">
        <v>666</v>
      </c>
      <c r="H152" s="749">
        <v>447</v>
      </c>
      <c r="I152" s="749">
        <v>447</v>
      </c>
      <c r="J152" s="749" t="s">
        <v>920</v>
      </c>
      <c r="K152" s="749" t="s">
        <v>921</v>
      </c>
      <c r="L152" s="752">
        <v>178.47999999999996</v>
      </c>
      <c r="M152" s="752">
        <v>2</v>
      </c>
      <c r="N152" s="753">
        <v>356.95999999999992</v>
      </c>
    </row>
    <row r="153" spans="1:14" ht="14.45" customHeight="1" x14ac:dyDescent="0.2">
      <c r="A153" s="747" t="s">
        <v>579</v>
      </c>
      <c r="B153" s="748" t="s">
        <v>580</v>
      </c>
      <c r="C153" s="749" t="s">
        <v>599</v>
      </c>
      <c r="D153" s="750" t="s">
        <v>600</v>
      </c>
      <c r="E153" s="751">
        <v>50113001</v>
      </c>
      <c r="F153" s="750" t="s">
        <v>665</v>
      </c>
      <c r="G153" s="749" t="s">
        <v>666</v>
      </c>
      <c r="H153" s="749">
        <v>214593</v>
      </c>
      <c r="I153" s="749">
        <v>214593</v>
      </c>
      <c r="J153" s="749" t="s">
        <v>922</v>
      </c>
      <c r="K153" s="749" t="s">
        <v>923</v>
      </c>
      <c r="L153" s="752">
        <v>56.183333333333337</v>
      </c>
      <c r="M153" s="752">
        <v>6</v>
      </c>
      <c r="N153" s="753">
        <v>337.1</v>
      </c>
    </row>
    <row r="154" spans="1:14" ht="14.45" customHeight="1" x14ac:dyDescent="0.2">
      <c r="A154" s="747" t="s">
        <v>579</v>
      </c>
      <c r="B154" s="748" t="s">
        <v>580</v>
      </c>
      <c r="C154" s="749" t="s">
        <v>599</v>
      </c>
      <c r="D154" s="750" t="s">
        <v>600</v>
      </c>
      <c r="E154" s="751">
        <v>50113001</v>
      </c>
      <c r="F154" s="750" t="s">
        <v>665</v>
      </c>
      <c r="G154" s="749" t="s">
        <v>666</v>
      </c>
      <c r="H154" s="749">
        <v>199680</v>
      </c>
      <c r="I154" s="749">
        <v>199680</v>
      </c>
      <c r="J154" s="749" t="s">
        <v>924</v>
      </c>
      <c r="K154" s="749" t="s">
        <v>925</v>
      </c>
      <c r="L154" s="752">
        <v>362.89000000000004</v>
      </c>
      <c r="M154" s="752">
        <v>2</v>
      </c>
      <c r="N154" s="753">
        <v>725.78000000000009</v>
      </c>
    </row>
    <row r="155" spans="1:14" ht="14.45" customHeight="1" x14ac:dyDescent="0.2">
      <c r="A155" s="747" t="s">
        <v>579</v>
      </c>
      <c r="B155" s="748" t="s">
        <v>580</v>
      </c>
      <c r="C155" s="749" t="s">
        <v>599</v>
      </c>
      <c r="D155" s="750" t="s">
        <v>600</v>
      </c>
      <c r="E155" s="751">
        <v>50113001</v>
      </c>
      <c r="F155" s="750" t="s">
        <v>665</v>
      </c>
      <c r="G155" s="749" t="s">
        <v>666</v>
      </c>
      <c r="H155" s="749">
        <v>187076</v>
      </c>
      <c r="I155" s="749">
        <v>87076</v>
      </c>
      <c r="J155" s="749" t="s">
        <v>926</v>
      </c>
      <c r="K155" s="749" t="s">
        <v>927</v>
      </c>
      <c r="L155" s="752">
        <v>133.51400000000001</v>
      </c>
      <c r="M155" s="752">
        <v>5</v>
      </c>
      <c r="N155" s="753">
        <v>667.57</v>
      </c>
    </row>
    <row r="156" spans="1:14" ht="14.45" customHeight="1" x14ac:dyDescent="0.2">
      <c r="A156" s="747" t="s">
        <v>579</v>
      </c>
      <c r="B156" s="748" t="s">
        <v>580</v>
      </c>
      <c r="C156" s="749" t="s">
        <v>599</v>
      </c>
      <c r="D156" s="750" t="s">
        <v>600</v>
      </c>
      <c r="E156" s="751">
        <v>50113001</v>
      </c>
      <c r="F156" s="750" t="s">
        <v>665</v>
      </c>
      <c r="G156" s="749" t="s">
        <v>666</v>
      </c>
      <c r="H156" s="749">
        <v>192757</v>
      </c>
      <c r="I156" s="749">
        <v>92757</v>
      </c>
      <c r="J156" s="749" t="s">
        <v>926</v>
      </c>
      <c r="K156" s="749" t="s">
        <v>928</v>
      </c>
      <c r="L156" s="752">
        <v>74.34</v>
      </c>
      <c r="M156" s="752">
        <v>2</v>
      </c>
      <c r="N156" s="753">
        <v>148.68</v>
      </c>
    </row>
    <row r="157" spans="1:14" ht="14.45" customHeight="1" x14ac:dyDescent="0.2">
      <c r="A157" s="747" t="s">
        <v>579</v>
      </c>
      <c r="B157" s="748" t="s">
        <v>580</v>
      </c>
      <c r="C157" s="749" t="s">
        <v>599</v>
      </c>
      <c r="D157" s="750" t="s">
        <v>600</v>
      </c>
      <c r="E157" s="751">
        <v>50113001</v>
      </c>
      <c r="F157" s="750" t="s">
        <v>665</v>
      </c>
      <c r="G157" s="749" t="s">
        <v>666</v>
      </c>
      <c r="H157" s="749">
        <v>849971</v>
      </c>
      <c r="I157" s="749">
        <v>137494</v>
      </c>
      <c r="J157" s="749" t="s">
        <v>929</v>
      </c>
      <c r="K157" s="749" t="s">
        <v>581</v>
      </c>
      <c r="L157" s="752">
        <v>748.64600000000041</v>
      </c>
      <c r="M157" s="752">
        <v>15</v>
      </c>
      <c r="N157" s="753">
        <v>11229.690000000006</v>
      </c>
    </row>
    <row r="158" spans="1:14" ht="14.45" customHeight="1" x14ac:dyDescent="0.2">
      <c r="A158" s="747" t="s">
        <v>579</v>
      </c>
      <c r="B158" s="748" t="s">
        <v>580</v>
      </c>
      <c r="C158" s="749" t="s">
        <v>599</v>
      </c>
      <c r="D158" s="750" t="s">
        <v>600</v>
      </c>
      <c r="E158" s="751">
        <v>50113001</v>
      </c>
      <c r="F158" s="750" t="s">
        <v>665</v>
      </c>
      <c r="G158" s="749" t="s">
        <v>666</v>
      </c>
      <c r="H158" s="749">
        <v>846413</v>
      </c>
      <c r="I158" s="749">
        <v>57585</v>
      </c>
      <c r="J158" s="749" t="s">
        <v>930</v>
      </c>
      <c r="K158" s="749" t="s">
        <v>931</v>
      </c>
      <c r="L158" s="752">
        <v>133.28</v>
      </c>
      <c r="M158" s="752">
        <v>2</v>
      </c>
      <c r="N158" s="753">
        <v>266.56</v>
      </c>
    </row>
    <row r="159" spans="1:14" ht="14.45" customHeight="1" x14ac:dyDescent="0.2">
      <c r="A159" s="747" t="s">
        <v>579</v>
      </c>
      <c r="B159" s="748" t="s">
        <v>580</v>
      </c>
      <c r="C159" s="749" t="s">
        <v>599</v>
      </c>
      <c r="D159" s="750" t="s">
        <v>600</v>
      </c>
      <c r="E159" s="751">
        <v>50113001</v>
      </c>
      <c r="F159" s="750" t="s">
        <v>665</v>
      </c>
      <c r="G159" s="749" t="s">
        <v>666</v>
      </c>
      <c r="H159" s="749">
        <v>181293</v>
      </c>
      <c r="I159" s="749">
        <v>181293</v>
      </c>
      <c r="J159" s="749" t="s">
        <v>932</v>
      </c>
      <c r="K159" s="749" t="s">
        <v>933</v>
      </c>
      <c r="L159" s="752">
        <v>224.38</v>
      </c>
      <c r="M159" s="752">
        <v>1</v>
      </c>
      <c r="N159" s="753">
        <v>224.38</v>
      </c>
    </row>
    <row r="160" spans="1:14" ht="14.45" customHeight="1" x14ac:dyDescent="0.2">
      <c r="A160" s="747" t="s">
        <v>579</v>
      </c>
      <c r="B160" s="748" t="s">
        <v>580</v>
      </c>
      <c r="C160" s="749" t="s">
        <v>599</v>
      </c>
      <c r="D160" s="750" t="s">
        <v>600</v>
      </c>
      <c r="E160" s="751">
        <v>50113001</v>
      </c>
      <c r="F160" s="750" t="s">
        <v>665</v>
      </c>
      <c r="G160" s="749" t="s">
        <v>666</v>
      </c>
      <c r="H160" s="749">
        <v>225510</v>
      </c>
      <c r="I160" s="749">
        <v>225510</v>
      </c>
      <c r="J160" s="749" t="s">
        <v>934</v>
      </c>
      <c r="K160" s="749" t="s">
        <v>935</v>
      </c>
      <c r="L160" s="752">
        <v>64.72</v>
      </c>
      <c r="M160" s="752">
        <v>3</v>
      </c>
      <c r="N160" s="753">
        <v>194.16</v>
      </c>
    </row>
    <row r="161" spans="1:14" ht="14.45" customHeight="1" x14ac:dyDescent="0.2">
      <c r="A161" s="747" t="s">
        <v>579</v>
      </c>
      <c r="B161" s="748" t="s">
        <v>580</v>
      </c>
      <c r="C161" s="749" t="s">
        <v>599</v>
      </c>
      <c r="D161" s="750" t="s">
        <v>600</v>
      </c>
      <c r="E161" s="751">
        <v>50113001</v>
      </c>
      <c r="F161" s="750" t="s">
        <v>665</v>
      </c>
      <c r="G161" s="749" t="s">
        <v>666</v>
      </c>
      <c r="H161" s="749">
        <v>225512</v>
      </c>
      <c r="I161" s="749">
        <v>225512</v>
      </c>
      <c r="J161" s="749" t="s">
        <v>936</v>
      </c>
      <c r="K161" s="749" t="s">
        <v>937</v>
      </c>
      <c r="L161" s="752">
        <v>88.79</v>
      </c>
      <c r="M161" s="752">
        <v>1</v>
      </c>
      <c r="N161" s="753">
        <v>88.79</v>
      </c>
    </row>
    <row r="162" spans="1:14" ht="14.45" customHeight="1" x14ac:dyDescent="0.2">
      <c r="A162" s="747" t="s">
        <v>579</v>
      </c>
      <c r="B162" s="748" t="s">
        <v>580</v>
      </c>
      <c r="C162" s="749" t="s">
        <v>599</v>
      </c>
      <c r="D162" s="750" t="s">
        <v>600</v>
      </c>
      <c r="E162" s="751">
        <v>50113001</v>
      </c>
      <c r="F162" s="750" t="s">
        <v>665</v>
      </c>
      <c r="G162" s="749" t="s">
        <v>674</v>
      </c>
      <c r="H162" s="749">
        <v>147466</v>
      </c>
      <c r="I162" s="749">
        <v>147466</v>
      </c>
      <c r="J162" s="749" t="s">
        <v>938</v>
      </c>
      <c r="K162" s="749" t="s">
        <v>939</v>
      </c>
      <c r="L162" s="752">
        <v>131.01</v>
      </c>
      <c r="M162" s="752">
        <v>2</v>
      </c>
      <c r="N162" s="753">
        <v>262.02</v>
      </c>
    </row>
    <row r="163" spans="1:14" ht="14.45" customHeight="1" x14ac:dyDescent="0.2">
      <c r="A163" s="747" t="s">
        <v>579</v>
      </c>
      <c r="B163" s="748" t="s">
        <v>580</v>
      </c>
      <c r="C163" s="749" t="s">
        <v>599</v>
      </c>
      <c r="D163" s="750" t="s">
        <v>600</v>
      </c>
      <c r="E163" s="751">
        <v>50113001</v>
      </c>
      <c r="F163" s="750" t="s">
        <v>665</v>
      </c>
      <c r="G163" s="749" t="s">
        <v>674</v>
      </c>
      <c r="H163" s="749">
        <v>169191</v>
      </c>
      <c r="I163" s="749">
        <v>69191</v>
      </c>
      <c r="J163" s="749" t="s">
        <v>940</v>
      </c>
      <c r="K163" s="749" t="s">
        <v>941</v>
      </c>
      <c r="L163" s="752">
        <v>94.19</v>
      </c>
      <c r="M163" s="752">
        <v>4</v>
      </c>
      <c r="N163" s="753">
        <v>376.76</v>
      </c>
    </row>
    <row r="164" spans="1:14" ht="14.45" customHeight="1" x14ac:dyDescent="0.2">
      <c r="A164" s="747" t="s">
        <v>579</v>
      </c>
      <c r="B164" s="748" t="s">
        <v>580</v>
      </c>
      <c r="C164" s="749" t="s">
        <v>599</v>
      </c>
      <c r="D164" s="750" t="s">
        <v>600</v>
      </c>
      <c r="E164" s="751">
        <v>50113001</v>
      </c>
      <c r="F164" s="750" t="s">
        <v>665</v>
      </c>
      <c r="G164" s="749" t="s">
        <v>674</v>
      </c>
      <c r="H164" s="749">
        <v>169189</v>
      </c>
      <c r="I164" s="749">
        <v>69189</v>
      </c>
      <c r="J164" s="749" t="s">
        <v>942</v>
      </c>
      <c r="K164" s="749" t="s">
        <v>943</v>
      </c>
      <c r="L164" s="752">
        <v>61.109999999999992</v>
      </c>
      <c r="M164" s="752">
        <v>5</v>
      </c>
      <c r="N164" s="753">
        <v>305.54999999999995</v>
      </c>
    </row>
    <row r="165" spans="1:14" ht="14.45" customHeight="1" x14ac:dyDescent="0.2">
      <c r="A165" s="747" t="s">
        <v>579</v>
      </c>
      <c r="B165" s="748" t="s">
        <v>580</v>
      </c>
      <c r="C165" s="749" t="s">
        <v>599</v>
      </c>
      <c r="D165" s="750" t="s">
        <v>600</v>
      </c>
      <c r="E165" s="751">
        <v>50113001</v>
      </c>
      <c r="F165" s="750" t="s">
        <v>665</v>
      </c>
      <c r="G165" s="749" t="s">
        <v>674</v>
      </c>
      <c r="H165" s="749">
        <v>146692</v>
      </c>
      <c r="I165" s="749">
        <v>46692</v>
      </c>
      <c r="J165" s="749" t="s">
        <v>944</v>
      </c>
      <c r="K165" s="749" t="s">
        <v>945</v>
      </c>
      <c r="L165" s="752">
        <v>77.75</v>
      </c>
      <c r="M165" s="752">
        <v>1</v>
      </c>
      <c r="N165" s="753">
        <v>77.75</v>
      </c>
    </row>
    <row r="166" spans="1:14" ht="14.45" customHeight="1" x14ac:dyDescent="0.2">
      <c r="A166" s="747" t="s">
        <v>579</v>
      </c>
      <c r="B166" s="748" t="s">
        <v>580</v>
      </c>
      <c r="C166" s="749" t="s">
        <v>599</v>
      </c>
      <c r="D166" s="750" t="s">
        <v>600</v>
      </c>
      <c r="E166" s="751">
        <v>50113001</v>
      </c>
      <c r="F166" s="750" t="s">
        <v>665</v>
      </c>
      <c r="G166" s="749" t="s">
        <v>666</v>
      </c>
      <c r="H166" s="749">
        <v>149990</v>
      </c>
      <c r="I166" s="749">
        <v>49990</v>
      </c>
      <c r="J166" s="749" t="s">
        <v>946</v>
      </c>
      <c r="K166" s="749" t="s">
        <v>947</v>
      </c>
      <c r="L166" s="752">
        <v>121.77</v>
      </c>
      <c r="M166" s="752">
        <v>30</v>
      </c>
      <c r="N166" s="753">
        <v>3653.1</v>
      </c>
    </row>
    <row r="167" spans="1:14" ht="14.45" customHeight="1" x14ac:dyDescent="0.2">
      <c r="A167" s="747" t="s">
        <v>579</v>
      </c>
      <c r="B167" s="748" t="s">
        <v>580</v>
      </c>
      <c r="C167" s="749" t="s">
        <v>599</v>
      </c>
      <c r="D167" s="750" t="s">
        <v>600</v>
      </c>
      <c r="E167" s="751">
        <v>50113001</v>
      </c>
      <c r="F167" s="750" t="s">
        <v>665</v>
      </c>
      <c r="G167" s="749" t="s">
        <v>666</v>
      </c>
      <c r="H167" s="749">
        <v>207982</v>
      </c>
      <c r="I167" s="749">
        <v>207982</v>
      </c>
      <c r="J167" s="749" t="s">
        <v>948</v>
      </c>
      <c r="K167" s="749" t="s">
        <v>949</v>
      </c>
      <c r="L167" s="752">
        <v>133.32000000000002</v>
      </c>
      <c r="M167" s="752">
        <v>3</v>
      </c>
      <c r="N167" s="753">
        <v>399.96000000000004</v>
      </c>
    </row>
    <row r="168" spans="1:14" ht="14.45" customHeight="1" x14ac:dyDescent="0.2">
      <c r="A168" s="747" t="s">
        <v>579</v>
      </c>
      <c r="B168" s="748" t="s">
        <v>580</v>
      </c>
      <c r="C168" s="749" t="s">
        <v>599</v>
      </c>
      <c r="D168" s="750" t="s">
        <v>600</v>
      </c>
      <c r="E168" s="751">
        <v>50113001</v>
      </c>
      <c r="F168" s="750" t="s">
        <v>665</v>
      </c>
      <c r="G168" s="749" t="s">
        <v>666</v>
      </c>
      <c r="H168" s="749">
        <v>173498</v>
      </c>
      <c r="I168" s="749">
        <v>173498</v>
      </c>
      <c r="J168" s="749" t="s">
        <v>950</v>
      </c>
      <c r="K168" s="749" t="s">
        <v>951</v>
      </c>
      <c r="L168" s="752">
        <v>212.41</v>
      </c>
      <c r="M168" s="752">
        <v>1</v>
      </c>
      <c r="N168" s="753">
        <v>212.41</v>
      </c>
    </row>
    <row r="169" spans="1:14" ht="14.45" customHeight="1" x14ac:dyDescent="0.2">
      <c r="A169" s="747" t="s">
        <v>579</v>
      </c>
      <c r="B169" s="748" t="s">
        <v>580</v>
      </c>
      <c r="C169" s="749" t="s">
        <v>599</v>
      </c>
      <c r="D169" s="750" t="s">
        <v>600</v>
      </c>
      <c r="E169" s="751">
        <v>50113001</v>
      </c>
      <c r="F169" s="750" t="s">
        <v>665</v>
      </c>
      <c r="G169" s="749" t="s">
        <v>666</v>
      </c>
      <c r="H169" s="749">
        <v>173500</v>
      </c>
      <c r="I169" s="749">
        <v>173500</v>
      </c>
      <c r="J169" s="749" t="s">
        <v>950</v>
      </c>
      <c r="K169" s="749" t="s">
        <v>952</v>
      </c>
      <c r="L169" s="752">
        <v>135.65000000000003</v>
      </c>
      <c r="M169" s="752">
        <v>1</v>
      </c>
      <c r="N169" s="753">
        <v>135.65000000000003</v>
      </c>
    </row>
    <row r="170" spans="1:14" ht="14.45" customHeight="1" x14ac:dyDescent="0.2">
      <c r="A170" s="747" t="s">
        <v>579</v>
      </c>
      <c r="B170" s="748" t="s">
        <v>580</v>
      </c>
      <c r="C170" s="749" t="s">
        <v>599</v>
      </c>
      <c r="D170" s="750" t="s">
        <v>600</v>
      </c>
      <c r="E170" s="751">
        <v>50113001</v>
      </c>
      <c r="F170" s="750" t="s">
        <v>665</v>
      </c>
      <c r="G170" s="749" t="s">
        <v>666</v>
      </c>
      <c r="H170" s="749">
        <v>173497</v>
      </c>
      <c r="I170" s="749">
        <v>173497</v>
      </c>
      <c r="J170" s="749" t="s">
        <v>950</v>
      </c>
      <c r="K170" s="749" t="s">
        <v>953</v>
      </c>
      <c r="L170" s="752">
        <v>147.40999999999997</v>
      </c>
      <c r="M170" s="752">
        <v>1</v>
      </c>
      <c r="N170" s="753">
        <v>147.40999999999997</v>
      </c>
    </row>
    <row r="171" spans="1:14" ht="14.45" customHeight="1" x14ac:dyDescent="0.2">
      <c r="A171" s="747" t="s">
        <v>579</v>
      </c>
      <c r="B171" s="748" t="s">
        <v>580</v>
      </c>
      <c r="C171" s="749" t="s">
        <v>599</v>
      </c>
      <c r="D171" s="750" t="s">
        <v>600</v>
      </c>
      <c r="E171" s="751">
        <v>50113001</v>
      </c>
      <c r="F171" s="750" t="s">
        <v>665</v>
      </c>
      <c r="G171" s="749" t="s">
        <v>666</v>
      </c>
      <c r="H171" s="749">
        <v>214598</v>
      </c>
      <c r="I171" s="749">
        <v>214598</v>
      </c>
      <c r="J171" s="749" t="s">
        <v>954</v>
      </c>
      <c r="K171" s="749" t="s">
        <v>955</v>
      </c>
      <c r="L171" s="752">
        <v>172.22333333333333</v>
      </c>
      <c r="M171" s="752">
        <v>3</v>
      </c>
      <c r="N171" s="753">
        <v>516.66999999999996</v>
      </c>
    </row>
    <row r="172" spans="1:14" ht="14.45" customHeight="1" x14ac:dyDescent="0.2">
      <c r="A172" s="747" t="s">
        <v>579</v>
      </c>
      <c r="B172" s="748" t="s">
        <v>580</v>
      </c>
      <c r="C172" s="749" t="s">
        <v>599</v>
      </c>
      <c r="D172" s="750" t="s">
        <v>600</v>
      </c>
      <c r="E172" s="751">
        <v>50113001</v>
      </c>
      <c r="F172" s="750" t="s">
        <v>665</v>
      </c>
      <c r="G172" s="749" t="s">
        <v>666</v>
      </c>
      <c r="H172" s="749">
        <v>229132</v>
      </c>
      <c r="I172" s="749">
        <v>229132</v>
      </c>
      <c r="J172" s="749" t="s">
        <v>956</v>
      </c>
      <c r="K172" s="749" t="s">
        <v>957</v>
      </c>
      <c r="L172" s="752">
        <v>88.63</v>
      </c>
      <c r="M172" s="752">
        <v>43</v>
      </c>
      <c r="N172" s="753">
        <v>3811.0899999999997</v>
      </c>
    </row>
    <row r="173" spans="1:14" ht="14.45" customHeight="1" x14ac:dyDescent="0.2">
      <c r="A173" s="747" t="s">
        <v>579</v>
      </c>
      <c r="B173" s="748" t="s">
        <v>580</v>
      </c>
      <c r="C173" s="749" t="s">
        <v>599</v>
      </c>
      <c r="D173" s="750" t="s">
        <v>600</v>
      </c>
      <c r="E173" s="751">
        <v>50113001</v>
      </c>
      <c r="F173" s="750" t="s">
        <v>665</v>
      </c>
      <c r="G173" s="749" t="s">
        <v>666</v>
      </c>
      <c r="H173" s="749">
        <v>162698</v>
      </c>
      <c r="I173" s="749">
        <v>9999999</v>
      </c>
      <c r="J173" s="749" t="s">
        <v>958</v>
      </c>
      <c r="K173" s="749" t="s">
        <v>959</v>
      </c>
      <c r="L173" s="752">
        <v>5148</v>
      </c>
      <c r="M173" s="752">
        <v>30</v>
      </c>
      <c r="N173" s="753">
        <v>154440</v>
      </c>
    </row>
    <row r="174" spans="1:14" ht="14.45" customHeight="1" x14ac:dyDescent="0.2">
      <c r="A174" s="747" t="s">
        <v>579</v>
      </c>
      <c r="B174" s="748" t="s">
        <v>580</v>
      </c>
      <c r="C174" s="749" t="s">
        <v>599</v>
      </c>
      <c r="D174" s="750" t="s">
        <v>600</v>
      </c>
      <c r="E174" s="751">
        <v>50113001</v>
      </c>
      <c r="F174" s="750" t="s">
        <v>665</v>
      </c>
      <c r="G174" s="749" t="s">
        <v>674</v>
      </c>
      <c r="H174" s="749">
        <v>213477</v>
      </c>
      <c r="I174" s="749">
        <v>213477</v>
      </c>
      <c r="J174" s="749" t="s">
        <v>960</v>
      </c>
      <c r="K174" s="749" t="s">
        <v>961</v>
      </c>
      <c r="L174" s="752">
        <v>3300</v>
      </c>
      <c r="M174" s="752">
        <v>19</v>
      </c>
      <c r="N174" s="753">
        <v>62700</v>
      </c>
    </row>
    <row r="175" spans="1:14" ht="14.45" customHeight="1" x14ac:dyDescent="0.2">
      <c r="A175" s="747" t="s">
        <v>579</v>
      </c>
      <c r="B175" s="748" t="s">
        <v>580</v>
      </c>
      <c r="C175" s="749" t="s">
        <v>599</v>
      </c>
      <c r="D175" s="750" t="s">
        <v>600</v>
      </c>
      <c r="E175" s="751">
        <v>50113001</v>
      </c>
      <c r="F175" s="750" t="s">
        <v>665</v>
      </c>
      <c r="G175" s="749" t="s">
        <v>674</v>
      </c>
      <c r="H175" s="749">
        <v>156805</v>
      </c>
      <c r="I175" s="749">
        <v>56805</v>
      </c>
      <c r="J175" s="749" t="s">
        <v>962</v>
      </c>
      <c r="K175" s="749" t="s">
        <v>963</v>
      </c>
      <c r="L175" s="752">
        <v>58.425000000000011</v>
      </c>
      <c r="M175" s="752">
        <v>2</v>
      </c>
      <c r="N175" s="753">
        <v>116.85000000000002</v>
      </c>
    </row>
    <row r="176" spans="1:14" ht="14.45" customHeight="1" x14ac:dyDescent="0.2">
      <c r="A176" s="747" t="s">
        <v>579</v>
      </c>
      <c r="B176" s="748" t="s">
        <v>580</v>
      </c>
      <c r="C176" s="749" t="s">
        <v>599</v>
      </c>
      <c r="D176" s="750" t="s">
        <v>600</v>
      </c>
      <c r="E176" s="751">
        <v>50113001</v>
      </c>
      <c r="F176" s="750" t="s">
        <v>665</v>
      </c>
      <c r="G176" s="749" t="s">
        <v>674</v>
      </c>
      <c r="H176" s="749">
        <v>214036</v>
      </c>
      <c r="I176" s="749">
        <v>214036</v>
      </c>
      <c r="J176" s="749" t="s">
        <v>964</v>
      </c>
      <c r="K176" s="749" t="s">
        <v>965</v>
      </c>
      <c r="L176" s="752">
        <v>40.381578947368418</v>
      </c>
      <c r="M176" s="752">
        <v>19</v>
      </c>
      <c r="N176" s="753">
        <v>767.25</v>
      </c>
    </row>
    <row r="177" spans="1:14" ht="14.45" customHeight="1" x14ac:dyDescent="0.2">
      <c r="A177" s="747" t="s">
        <v>579</v>
      </c>
      <c r="B177" s="748" t="s">
        <v>580</v>
      </c>
      <c r="C177" s="749" t="s">
        <v>599</v>
      </c>
      <c r="D177" s="750" t="s">
        <v>600</v>
      </c>
      <c r="E177" s="751">
        <v>50113001</v>
      </c>
      <c r="F177" s="750" t="s">
        <v>665</v>
      </c>
      <c r="G177" s="749" t="s">
        <v>666</v>
      </c>
      <c r="H177" s="749">
        <v>199333</v>
      </c>
      <c r="I177" s="749">
        <v>99333</v>
      </c>
      <c r="J177" s="749" t="s">
        <v>966</v>
      </c>
      <c r="K177" s="749" t="s">
        <v>967</v>
      </c>
      <c r="L177" s="752">
        <v>247.01283505154643</v>
      </c>
      <c r="M177" s="752">
        <v>194</v>
      </c>
      <c r="N177" s="753">
        <v>47920.490000000005</v>
      </c>
    </row>
    <row r="178" spans="1:14" ht="14.45" customHeight="1" x14ac:dyDescent="0.2">
      <c r="A178" s="747" t="s">
        <v>579</v>
      </c>
      <c r="B178" s="748" t="s">
        <v>580</v>
      </c>
      <c r="C178" s="749" t="s">
        <v>599</v>
      </c>
      <c r="D178" s="750" t="s">
        <v>600</v>
      </c>
      <c r="E178" s="751">
        <v>50113001</v>
      </c>
      <c r="F178" s="750" t="s">
        <v>665</v>
      </c>
      <c r="G178" s="749" t="s">
        <v>666</v>
      </c>
      <c r="H178" s="749">
        <v>198864</v>
      </c>
      <c r="I178" s="749">
        <v>98864</v>
      </c>
      <c r="J178" s="749" t="s">
        <v>683</v>
      </c>
      <c r="K178" s="749" t="s">
        <v>684</v>
      </c>
      <c r="L178" s="752">
        <v>537.87000000000012</v>
      </c>
      <c r="M178" s="752">
        <v>53</v>
      </c>
      <c r="N178" s="753">
        <v>28507.110000000004</v>
      </c>
    </row>
    <row r="179" spans="1:14" ht="14.45" customHeight="1" x14ac:dyDescent="0.2">
      <c r="A179" s="747" t="s">
        <v>579</v>
      </c>
      <c r="B179" s="748" t="s">
        <v>580</v>
      </c>
      <c r="C179" s="749" t="s">
        <v>599</v>
      </c>
      <c r="D179" s="750" t="s">
        <v>600</v>
      </c>
      <c r="E179" s="751">
        <v>50113001</v>
      </c>
      <c r="F179" s="750" t="s">
        <v>665</v>
      </c>
      <c r="G179" s="749" t="s">
        <v>666</v>
      </c>
      <c r="H179" s="749">
        <v>198872</v>
      </c>
      <c r="I179" s="749">
        <v>98872</v>
      </c>
      <c r="J179" s="749" t="s">
        <v>683</v>
      </c>
      <c r="K179" s="749" t="s">
        <v>685</v>
      </c>
      <c r="L179" s="752">
        <v>312.84000000000009</v>
      </c>
      <c r="M179" s="752">
        <v>99</v>
      </c>
      <c r="N179" s="753">
        <v>30971.160000000011</v>
      </c>
    </row>
    <row r="180" spans="1:14" ht="14.45" customHeight="1" x14ac:dyDescent="0.2">
      <c r="A180" s="747" t="s">
        <v>579</v>
      </c>
      <c r="B180" s="748" t="s">
        <v>580</v>
      </c>
      <c r="C180" s="749" t="s">
        <v>599</v>
      </c>
      <c r="D180" s="750" t="s">
        <v>600</v>
      </c>
      <c r="E180" s="751">
        <v>50113001</v>
      </c>
      <c r="F180" s="750" t="s">
        <v>665</v>
      </c>
      <c r="G180" s="749" t="s">
        <v>666</v>
      </c>
      <c r="H180" s="749">
        <v>198880</v>
      </c>
      <c r="I180" s="749">
        <v>98880</v>
      </c>
      <c r="J180" s="749" t="s">
        <v>683</v>
      </c>
      <c r="K180" s="749" t="s">
        <v>968</v>
      </c>
      <c r="L180" s="752">
        <v>201.3</v>
      </c>
      <c r="M180" s="752">
        <v>22</v>
      </c>
      <c r="N180" s="753">
        <v>4428.6000000000004</v>
      </c>
    </row>
    <row r="181" spans="1:14" ht="14.45" customHeight="1" x14ac:dyDescent="0.2">
      <c r="A181" s="747" t="s">
        <v>579</v>
      </c>
      <c r="B181" s="748" t="s">
        <v>580</v>
      </c>
      <c r="C181" s="749" t="s">
        <v>599</v>
      </c>
      <c r="D181" s="750" t="s">
        <v>600</v>
      </c>
      <c r="E181" s="751">
        <v>50113001</v>
      </c>
      <c r="F181" s="750" t="s">
        <v>665</v>
      </c>
      <c r="G181" s="749" t="s">
        <v>666</v>
      </c>
      <c r="H181" s="749">
        <v>198876</v>
      </c>
      <c r="I181" s="749">
        <v>98876</v>
      </c>
      <c r="J181" s="749" t="s">
        <v>683</v>
      </c>
      <c r="K181" s="749" t="s">
        <v>969</v>
      </c>
      <c r="L181" s="752">
        <v>255.2</v>
      </c>
      <c r="M181" s="752">
        <v>22</v>
      </c>
      <c r="N181" s="753">
        <v>5614.4</v>
      </c>
    </row>
    <row r="182" spans="1:14" ht="14.45" customHeight="1" x14ac:dyDescent="0.2">
      <c r="A182" s="747" t="s">
        <v>579</v>
      </c>
      <c r="B182" s="748" t="s">
        <v>580</v>
      </c>
      <c r="C182" s="749" t="s">
        <v>599</v>
      </c>
      <c r="D182" s="750" t="s">
        <v>600</v>
      </c>
      <c r="E182" s="751">
        <v>50113001</v>
      </c>
      <c r="F182" s="750" t="s">
        <v>665</v>
      </c>
      <c r="G182" s="749" t="s">
        <v>666</v>
      </c>
      <c r="H182" s="749">
        <v>230466</v>
      </c>
      <c r="I182" s="749">
        <v>230466</v>
      </c>
      <c r="J182" s="749" t="s">
        <v>970</v>
      </c>
      <c r="K182" s="749" t="s">
        <v>971</v>
      </c>
      <c r="L182" s="752">
        <v>1048.22</v>
      </c>
      <c r="M182" s="752">
        <v>6</v>
      </c>
      <c r="N182" s="753">
        <v>6289.32</v>
      </c>
    </row>
    <row r="183" spans="1:14" ht="14.45" customHeight="1" x14ac:dyDescent="0.2">
      <c r="A183" s="747" t="s">
        <v>579</v>
      </c>
      <c r="B183" s="748" t="s">
        <v>580</v>
      </c>
      <c r="C183" s="749" t="s">
        <v>599</v>
      </c>
      <c r="D183" s="750" t="s">
        <v>600</v>
      </c>
      <c r="E183" s="751">
        <v>50113001</v>
      </c>
      <c r="F183" s="750" t="s">
        <v>665</v>
      </c>
      <c r="G183" s="749" t="s">
        <v>666</v>
      </c>
      <c r="H183" s="749">
        <v>165633</v>
      </c>
      <c r="I183" s="749">
        <v>165751</v>
      </c>
      <c r="J183" s="749" t="s">
        <v>972</v>
      </c>
      <c r="K183" s="749" t="s">
        <v>973</v>
      </c>
      <c r="L183" s="752">
        <v>3951.6428571428573</v>
      </c>
      <c r="M183" s="752">
        <v>7</v>
      </c>
      <c r="N183" s="753">
        <v>27661.5</v>
      </c>
    </row>
    <row r="184" spans="1:14" ht="14.45" customHeight="1" x14ac:dyDescent="0.2">
      <c r="A184" s="747" t="s">
        <v>579</v>
      </c>
      <c r="B184" s="748" t="s">
        <v>580</v>
      </c>
      <c r="C184" s="749" t="s">
        <v>599</v>
      </c>
      <c r="D184" s="750" t="s">
        <v>600</v>
      </c>
      <c r="E184" s="751">
        <v>50113001</v>
      </c>
      <c r="F184" s="750" t="s">
        <v>665</v>
      </c>
      <c r="G184" s="749" t="s">
        <v>666</v>
      </c>
      <c r="H184" s="749">
        <v>180988</v>
      </c>
      <c r="I184" s="749">
        <v>180988</v>
      </c>
      <c r="J184" s="749" t="s">
        <v>974</v>
      </c>
      <c r="K184" s="749" t="s">
        <v>975</v>
      </c>
      <c r="L184" s="752">
        <v>89.749999999999986</v>
      </c>
      <c r="M184" s="752">
        <v>1</v>
      </c>
      <c r="N184" s="753">
        <v>89.749999999999986</v>
      </c>
    </row>
    <row r="185" spans="1:14" ht="14.45" customHeight="1" x14ac:dyDescent="0.2">
      <c r="A185" s="747" t="s">
        <v>579</v>
      </c>
      <c r="B185" s="748" t="s">
        <v>580</v>
      </c>
      <c r="C185" s="749" t="s">
        <v>599</v>
      </c>
      <c r="D185" s="750" t="s">
        <v>600</v>
      </c>
      <c r="E185" s="751">
        <v>50113001</v>
      </c>
      <c r="F185" s="750" t="s">
        <v>665</v>
      </c>
      <c r="G185" s="749" t="s">
        <v>666</v>
      </c>
      <c r="H185" s="749">
        <v>111242</v>
      </c>
      <c r="I185" s="749">
        <v>11242</v>
      </c>
      <c r="J185" s="749" t="s">
        <v>976</v>
      </c>
      <c r="K185" s="749" t="s">
        <v>977</v>
      </c>
      <c r="L185" s="752">
        <v>146.00999999999996</v>
      </c>
      <c r="M185" s="752">
        <v>1</v>
      </c>
      <c r="N185" s="753">
        <v>146.00999999999996</v>
      </c>
    </row>
    <row r="186" spans="1:14" ht="14.45" customHeight="1" x14ac:dyDescent="0.2">
      <c r="A186" s="747" t="s">
        <v>579</v>
      </c>
      <c r="B186" s="748" t="s">
        <v>580</v>
      </c>
      <c r="C186" s="749" t="s">
        <v>599</v>
      </c>
      <c r="D186" s="750" t="s">
        <v>600</v>
      </c>
      <c r="E186" s="751">
        <v>50113001</v>
      </c>
      <c r="F186" s="750" t="s">
        <v>665</v>
      </c>
      <c r="G186" s="749" t="s">
        <v>666</v>
      </c>
      <c r="H186" s="749">
        <v>111337</v>
      </c>
      <c r="I186" s="749">
        <v>52421</v>
      </c>
      <c r="J186" s="749" t="s">
        <v>978</v>
      </c>
      <c r="K186" s="749" t="s">
        <v>979</v>
      </c>
      <c r="L186" s="752">
        <v>74.36</v>
      </c>
      <c r="M186" s="752">
        <v>27</v>
      </c>
      <c r="N186" s="753">
        <v>2007.7199999999998</v>
      </c>
    </row>
    <row r="187" spans="1:14" ht="14.45" customHeight="1" x14ac:dyDescent="0.2">
      <c r="A187" s="747" t="s">
        <v>579</v>
      </c>
      <c r="B187" s="748" t="s">
        <v>580</v>
      </c>
      <c r="C187" s="749" t="s">
        <v>599</v>
      </c>
      <c r="D187" s="750" t="s">
        <v>600</v>
      </c>
      <c r="E187" s="751">
        <v>50113001</v>
      </c>
      <c r="F187" s="750" t="s">
        <v>665</v>
      </c>
      <c r="G187" s="749" t="s">
        <v>666</v>
      </c>
      <c r="H187" s="749">
        <v>31915</v>
      </c>
      <c r="I187" s="749">
        <v>31915</v>
      </c>
      <c r="J187" s="749" t="s">
        <v>980</v>
      </c>
      <c r="K187" s="749" t="s">
        <v>981</v>
      </c>
      <c r="L187" s="752">
        <v>173.68999999999997</v>
      </c>
      <c r="M187" s="752">
        <v>92</v>
      </c>
      <c r="N187" s="753">
        <v>15979.479999999998</v>
      </c>
    </row>
    <row r="188" spans="1:14" ht="14.45" customHeight="1" x14ac:dyDescent="0.2">
      <c r="A188" s="747" t="s">
        <v>579</v>
      </c>
      <c r="B188" s="748" t="s">
        <v>580</v>
      </c>
      <c r="C188" s="749" t="s">
        <v>599</v>
      </c>
      <c r="D188" s="750" t="s">
        <v>600</v>
      </c>
      <c r="E188" s="751">
        <v>50113001</v>
      </c>
      <c r="F188" s="750" t="s">
        <v>665</v>
      </c>
      <c r="G188" s="749" t="s">
        <v>666</v>
      </c>
      <c r="H188" s="749">
        <v>47706</v>
      </c>
      <c r="I188" s="749">
        <v>47706</v>
      </c>
      <c r="J188" s="749" t="s">
        <v>982</v>
      </c>
      <c r="K188" s="749" t="s">
        <v>981</v>
      </c>
      <c r="L188" s="752">
        <v>288.52999999999992</v>
      </c>
      <c r="M188" s="752">
        <v>19</v>
      </c>
      <c r="N188" s="753">
        <v>5482.0699999999988</v>
      </c>
    </row>
    <row r="189" spans="1:14" ht="14.45" customHeight="1" x14ac:dyDescent="0.2">
      <c r="A189" s="747" t="s">
        <v>579</v>
      </c>
      <c r="B189" s="748" t="s">
        <v>580</v>
      </c>
      <c r="C189" s="749" t="s">
        <v>599</v>
      </c>
      <c r="D189" s="750" t="s">
        <v>600</v>
      </c>
      <c r="E189" s="751">
        <v>50113001</v>
      </c>
      <c r="F189" s="750" t="s">
        <v>665</v>
      </c>
      <c r="G189" s="749" t="s">
        <v>666</v>
      </c>
      <c r="H189" s="749">
        <v>207771</v>
      </c>
      <c r="I189" s="749">
        <v>207771</v>
      </c>
      <c r="J189" s="749" t="s">
        <v>983</v>
      </c>
      <c r="K189" s="749" t="s">
        <v>984</v>
      </c>
      <c r="L189" s="752">
        <v>365.97000000000014</v>
      </c>
      <c r="M189" s="752">
        <v>7.7</v>
      </c>
      <c r="N189" s="753">
        <v>2817.969000000001</v>
      </c>
    </row>
    <row r="190" spans="1:14" ht="14.45" customHeight="1" x14ac:dyDescent="0.2">
      <c r="A190" s="747" t="s">
        <v>579</v>
      </c>
      <c r="B190" s="748" t="s">
        <v>580</v>
      </c>
      <c r="C190" s="749" t="s">
        <v>599</v>
      </c>
      <c r="D190" s="750" t="s">
        <v>600</v>
      </c>
      <c r="E190" s="751">
        <v>50113001</v>
      </c>
      <c r="F190" s="750" t="s">
        <v>665</v>
      </c>
      <c r="G190" s="749" t="s">
        <v>666</v>
      </c>
      <c r="H190" s="749">
        <v>2584</v>
      </c>
      <c r="I190" s="749">
        <v>2584</v>
      </c>
      <c r="J190" s="749" t="s">
        <v>983</v>
      </c>
      <c r="K190" s="749" t="s">
        <v>981</v>
      </c>
      <c r="L190" s="752">
        <v>365.97</v>
      </c>
      <c r="M190" s="752">
        <v>5.3</v>
      </c>
      <c r="N190" s="753">
        <v>1939.6410000000001</v>
      </c>
    </row>
    <row r="191" spans="1:14" ht="14.45" customHeight="1" x14ac:dyDescent="0.2">
      <c r="A191" s="747" t="s">
        <v>579</v>
      </c>
      <c r="B191" s="748" t="s">
        <v>580</v>
      </c>
      <c r="C191" s="749" t="s">
        <v>599</v>
      </c>
      <c r="D191" s="750" t="s">
        <v>600</v>
      </c>
      <c r="E191" s="751">
        <v>50113001</v>
      </c>
      <c r="F191" s="750" t="s">
        <v>665</v>
      </c>
      <c r="G191" s="749" t="s">
        <v>666</v>
      </c>
      <c r="H191" s="749">
        <v>102587</v>
      </c>
      <c r="I191" s="749">
        <v>2587</v>
      </c>
      <c r="J191" s="749" t="s">
        <v>983</v>
      </c>
      <c r="K191" s="749" t="s">
        <v>985</v>
      </c>
      <c r="L191" s="752">
        <v>140.77795532376135</v>
      </c>
      <c r="M191" s="752">
        <v>2</v>
      </c>
      <c r="N191" s="753">
        <v>281.55591064752269</v>
      </c>
    </row>
    <row r="192" spans="1:14" ht="14.45" customHeight="1" x14ac:dyDescent="0.2">
      <c r="A192" s="747" t="s">
        <v>579</v>
      </c>
      <c r="B192" s="748" t="s">
        <v>580</v>
      </c>
      <c r="C192" s="749" t="s">
        <v>599</v>
      </c>
      <c r="D192" s="750" t="s">
        <v>600</v>
      </c>
      <c r="E192" s="751">
        <v>50113001</v>
      </c>
      <c r="F192" s="750" t="s">
        <v>665</v>
      </c>
      <c r="G192" s="749" t="s">
        <v>666</v>
      </c>
      <c r="H192" s="749">
        <v>47249</v>
      </c>
      <c r="I192" s="749">
        <v>47249</v>
      </c>
      <c r="J192" s="749" t="s">
        <v>986</v>
      </c>
      <c r="K192" s="749" t="s">
        <v>987</v>
      </c>
      <c r="L192" s="752">
        <v>126.50000000000003</v>
      </c>
      <c r="M192" s="752">
        <v>8</v>
      </c>
      <c r="N192" s="753">
        <v>1012.0000000000002</v>
      </c>
    </row>
    <row r="193" spans="1:14" ht="14.45" customHeight="1" x14ac:dyDescent="0.2">
      <c r="A193" s="747" t="s">
        <v>579</v>
      </c>
      <c r="B193" s="748" t="s">
        <v>580</v>
      </c>
      <c r="C193" s="749" t="s">
        <v>599</v>
      </c>
      <c r="D193" s="750" t="s">
        <v>600</v>
      </c>
      <c r="E193" s="751">
        <v>50113001</v>
      </c>
      <c r="F193" s="750" t="s">
        <v>665</v>
      </c>
      <c r="G193" s="749" t="s">
        <v>666</v>
      </c>
      <c r="H193" s="749">
        <v>47256</v>
      </c>
      <c r="I193" s="749">
        <v>47256</v>
      </c>
      <c r="J193" s="749" t="s">
        <v>986</v>
      </c>
      <c r="K193" s="749" t="s">
        <v>988</v>
      </c>
      <c r="L193" s="752">
        <v>222.2</v>
      </c>
      <c r="M193" s="752">
        <v>4</v>
      </c>
      <c r="N193" s="753">
        <v>888.8</v>
      </c>
    </row>
    <row r="194" spans="1:14" ht="14.45" customHeight="1" x14ac:dyDescent="0.2">
      <c r="A194" s="747" t="s">
        <v>579</v>
      </c>
      <c r="B194" s="748" t="s">
        <v>580</v>
      </c>
      <c r="C194" s="749" t="s">
        <v>599</v>
      </c>
      <c r="D194" s="750" t="s">
        <v>600</v>
      </c>
      <c r="E194" s="751">
        <v>50113001</v>
      </c>
      <c r="F194" s="750" t="s">
        <v>665</v>
      </c>
      <c r="G194" s="749" t="s">
        <v>666</v>
      </c>
      <c r="H194" s="749">
        <v>98901</v>
      </c>
      <c r="I194" s="749">
        <v>98901</v>
      </c>
      <c r="J194" s="749" t="s">
        <v>989</v>
      </c>
      <c r="K194" s="749" t="s">
        <v>969</v>
      </c>
      <c r="L194" s="752">
        <v>320.22009789666845</v>
      </c>
      <c r="M194" s="752">
        <v>53</v>
      </c>
      <c r="N194" s="753">
        <v>16971.665188523428</v>
      </c>
    </row>
    <row r="195" spans="1:14" ht="14.45" customHeight="1" x14ac:dyDescent="0.2">
      <c r="A195" s="747" t="s">
        <v>579</v>
      </c>
      <c r="B195" s="748" t="s">
        <v>580</v>
      </c>
      <c r="C195" s="749" t="s">
        <v>599</v>
      </c>
      <c r="D195" s="750" t="s">
        <v>600</v>
      </c>
      <c r="E195" s="751">
        <v>50113001</v>
      </c>
      <c r="F195" s="750" t="s">
        <v>665</v>
      </c>
      <c r="G195" s="749" t="s">
        <v>666</v>
      </c>
      <c r="H195" s="749">
        <v>102537</v>
      </c>
      <c r="I195" s="749">
        <v>2537</v>
      </c>
      <c r="J195" s="749" t="s">
        <v>990</v>
      </c>
      <c r="K195" s="749" t="s">
        <v>991</v>
      </c>
      <c r="L195" s="752">
        <v>38.349999999999994</v>
      </c>
      <c r="M195" s="752">
        <v>2</v>
      </c>
      <c r="N195" s="753">
        <v>76.699999999999989</v>
      </c>
    </row>
    <row r="196" spans="1:14" ht="14.45" customHeight="1" x14ac:dyDescent="0.2">
      <c r="A196" s="747" t="s">
        <v>579</v>
      </c>
      <c r="B196" s="748" t="s">
        <v>580</v>
      </c>
      <c r="C196" s="749" t="s">
        <v>599</v>
      </c>
      <c r="D196" s="750" t="s">
        <v>600</v>
      </c>
      <c r="E196" s="751">
        <v>50113001</v>
      </c>
      <c r="F196" s="750" t="s">
        <v>665</v>
      </c>
      <c r="G196" s="749" t="s">
        <v>666</v>
      </c>
      <c r="H196" s="749">
        <v>125366</v>
      </c>
      <c r="I196" s="749">
        <v>25366</v>
      </c>
      <c r="J196" s="749" t="s">
        <v>992</v>
      </c>
      <c r="K196" s="749" t="s">
        <v>993</v>
      </c>
      <c r="L196" s="752">
        <v>72.016666666666666</v>
      </c>
      <c r="M196" s="752">
        <v>6</v>
      </c>
      <c r="N196" s="753">
        <v>432.1</v>
      </c>
    </row>
    <row r="197" spans="1:14" ht="14.45" customHeight="1" x14ac:dyDescent="0.2">
      <c r="A197" s="747" t="s">
        <v>579</v>
      </c>
      <c r="B197" s="748" t="s">
        <v>580</v>
      </c>
      <c r="C197" s="749" t="s">
        <v>599</v>
      </c>
      <c r="D197" s="750" t="s">
        <v>600</v>
      </c>
      <c r="E197" s="751">
        <v>50113001</v>
      </c>
      <c r="F197" s="750" t="s">
        <v>665</v>
      </c>
      <c r="G197" s="749" t="s">
        <v>666</v>
      </c>
      <c r="H197" s="749">
        <v>215605</v>
      </c>
      <c r="I197" s="749">
        <v>215605</v>
      </c>
      <c r="J197" s="749" t="s">
        <v>992</v>
      </c>
      <c r="K197" s="749" t="s">
        <v>994</v>
      </c>
      <c r="L197" s="752">
        <v>28.410000000000011</v>
      </c>
      <c r="M197" s="752">
        <v>1</v>
      </c>
      <c r="N197" s="753">
        <v>28.410000000000011</v>
      </c>
    </row>
    <row r="198" spans="1:14" ht="14.45" customHeight="1" x14ac:dyDescent="0.2">
      <c r="A198" s="747" t="s">
        <v>579</v>
      </c>
      <c r="B198" s="748" t="s">
        <v>580</v>
      </c>
      <c r="C198" s="749" t="s">
        <v>599</v>
      </c>
      <c r="D198" s="750" t="s">
        <v>600</v>
      </c>
      <c r="E198" s="751">
        <v>50113001</v>
      </c>
      <c r="F198" s="750" t="s">
        <v>665</v>
      </c>
      <c r="G198" s="749" t="s">
        <v>666</v>
      </c>
      <c r="H198" s="749">
        <v>109139</v>
      </c>
      <c r="I198" s="749">
        <v>176129</v>
      </c>
      <c r="J198" s="749" t="s">
        <v>995</v>
      </c>
      <c r="K198" s="749" t="s">
        <v>996</v>
      </c>
      <c r="L198" s="752">
        <v>625.24</v>
      </c>
      <c r="M198" s="752">
        <v>1</v>
      </c>
      <c r="N198" s="753">
        <v>625.24</v>
      </c>
    </row>
    <row r="199" spans="1:14" ht="14.45" customHeight="1" x14ac:dyDescent="0.2">
      <c r="A199" s="747" t="s">
        <v>579</v>
      </c>
      <c r="B199" s="748" t="s">
        <v>580</v>
      </c>
      <c r="C199" s="749" t="s">
        <v>599</v>
      </c>
      <c r="D199" s="750" t="s">
        <v>600</v>
      </c>
      <c r="E199" s="751">
        <v>50113001</v>
      </c>
      <c r="F199" s="750" t="s">
        <v>665</v>
      </c>
      <c r="G199" s="749" t="s">
        <v>666</v>
      </c>
      <c r="H199" s="749">
        <v>193746</v>
      </c>
      <c r="I199" s="749">
        <v>93746</v>
      </c>
      <c r="J199" s="749" t="s">
        <v>997</v>
      </c>
      <c r="K199" s="749" t="s">
        <v>998</v>
      </c>
      <c r="L199" s="752">
        <v>366.22000000000014</v>
      </c>
      <c r="M199" s="752">
        <v>26</v>
      </c>
      <c r="N199" s="753">
        <v>9521.720000000003</v>
      </c>
    </row>
    <row r="200" spans="1:14" ht="14.45" customHeight="1" x14ac:dyDescent="0.2">
      <c r="A200" s="747" t="s">
        <v>579</v>
      </c>
      <c r="B200" s="748" t="s">
        <v>580</v>
      </c>
      <c r="C200" s="749" t="s">
        <v>599</v>
      </c>
      <c r="D200" s="750" t="s">
        <v>600</v>
      </c>
      <c r="E200" s="751">
        <v>50113001</v>
      </c>
      <c r="F200" s="750" t="s">
        <v>665</v>
      </c>
      <c r="G200" s="749" t="s">
        <v>666</v>
      </c>
      <c r="H200" s="749">
        <v>849045</v>
      </c>
      <c r="I200" s="749">
        <v>155938</v>
      </c>
      <c r="J200" s="749" t="s">
        <v>999</v>
      </c>
      <c r="K200" s="749" t="s">
        <v>1000</v>
      </c>
      <c r="L200" s="752">
        <v>179.81666666666663</v>
      </c>
      <c r="M200" s="752">
        <v>3</v>
      </c>
      <c r="N200" s="753">
        <v>539.44999999999993</v>
      </c>
    </row>
    <row r="201" spans="1:14" ht="14.45" customHeight="1" x14ac:dyDescent="0.2">
      <c r="A201" s="747" t="s">
        <v>579</v>
      </c>
      <c r="B201" s="748" t="s">
        <v>580</v>
      </c>
      <c r="C201" s="749" t="s">
        <v>599</v>
      </c>
      <c r="D201" s="750" t="s">
        <v>600</v>
      </c>
      <c r="E201" s="751">
        <v>50113001</v>
      </c>
      <c r="F201" s="750" t="s">
        <v>665</v>
      </c>
      <c r="G201" s="749" t="s">
        <v>674</v>
      </c>
      <c r="H201" s="749">
        <v>100308</v>
      </c>
      <c r="I201" s="749">
        <v>100308</v>
      </c>
      <c r="J201" s="749" t="s">
        <v>1001</v>
      </c>
      <c r="K201" s="749" t="s">
        <v>1002</v>
      </c>
      <c r="L201" s="752">
        <v>40.17</v>
      </c>
      <c r="M201" s="752">
        <v>5</v>
      </c>
      <c r="N201" s="753">
        <v>200.85000000000002</v>
      </c>
    </row>
    <row r="202" spans="1:14" ht="14.45" customHeight="1" x14ac:dyDescent="0.2">
      <c r="A202" s="747" t="s">
        <v>579</v>
      </c>
      <c r="B202" s="748" t="s">
        <v>580</v>
      </c>
      <c r="C202" s="749" t="s">
        <v>599</v>
      </c>
      <c r="D202" s="750" t="s">
        <v>600</v>
      </c>
      <c r="E202" s="751">
        <v>50113001</v>
      </c>
      <c r="F202" s="750" t="s">
        <v>665</v>
      </c>
      <c r="G202" s="749" t="s">
        <v>674</v>
      </c>
      <c r="H202" s="749">
        <v>100306</v>
      </c>
      <c r="I202" s="749">
        <v>100306</v>
      </c>
      <c r="J202" s="749" t="s">
        <v>1003</v>
      </c>
      <c r="K202" s="749" t="s">
        <v>1004</v>
      </c>
      <c r="L202" s="752">
        <v>62.842432432432432</v>
      </c>
      <c r="M202" s="752">
        <v>37</v>
      </c>
      <c r="N202" s="753">
        <v>2325.17</v>
      </c>
    </row>
    <row r="203" spans="1:14" ht="14.45" customHeight="1" x14ac:dyDescent="0.2">
      <c r="A203" s="747" t="s">
        <v>579</v>
      </c>
      <c r="B203" s="748" t="s">
        <v>580</v>
      </c>
      <c r="C203" s="749" t="s">
        <v>599</v>
      </c>
      <c r="D203" s="750" t="s">
        <v>600</v>
      </c>
      <c r="E203" s="751">
        <v>50113001</v>
      </c>
      <c r="F203" s="750" t="s">
        <v>665</v>
      </c>
      <c r="G203" s="749" t="s">
        <v>674</v>
      </c>
      <c r="H203" s="749">
        <v>846694</v>
      </c>
      <c r="I203" s="749">
        <v>100311</v>
      </c>
      <c r="J203" s="749" t="s">
        <v>1003</v>
      </c>
      <c r="K203" s="749" t="s">
        <v>1002</v>
      </c>
      <c r="L203" s="752">
        <v>60.921666666666688</v>
      </c>
      <c r="M203" s="752">
        <v>24</v>
      </c>
      <c r="N203" s="753">
        <v>1462.1200000000006</v>
      </c>
    </row>
    <row r="204" spans="1:14" ht="14.45" customHeight="1" x14ac:dyDescent="0.2">
      <c r="A204" s="747" t="s">
        <v>579</v>
      </c>
      <c r="B204" s="748" t="s">
        <v>580</v>
      </c>
      <c r="C204" s="749" t="s">
        <v>599</v>
      </c>
      <c r="D204" s="750" t="s">
        <v>600</v>
      </c>
      <c r="E204" s="751">
        <v>50113001</v>
      </c>
      <c r="F204" s="750" t="s">
        <v>665</v>
      </c>
      <c r="G204" s="749" t="s">
        <v>674</v>
      </c>
      <c r="H204" s="749">
        <v>216670</v>
      </c>
      <c r="I204" s="749">
        <v>216670</v>
      </c>
      <c r="J204" s="749" t="s">
        <v>1005</v>
      </c>
      <c r="K204" s="749" t="s">
        <v>1006</v>
      </c>
      <c r="L204" s="752">
        <v>314.27</v>
      </c>
      <c r="M204" s="752">
        <v>28</v>
      </c>
      <c r="N204" s="753">
        <v>8799.56</v>
      </c>
    </row>
    <row r="205" spans="1:14" ht="14.45" customHeight="1" x14ac:dyDescent="0.2">
      <c r="A205" s="747" t="s">
        <v>579</v>
      </c>
      <c r="B205" s="748" t="s">
        <v>580</v>
      </c>
      <c r="C205" s="749" t="s">
        <v>599</v>
      </c>
      <c r="D205" s="750" t="s">
        <v>600</v>
      </c>
      <c r="E205" s="751">
        <v>50113001</v>
      </c>
      <c r="F205" s="750" t="s">
        <v>665</v>
      </c>
      <c r="G205" s="749" t="s">
        <v>581</v>
      </c>
      <c r="H205" s="749">
        <v>216572</v>
      </c>
      <c r="I205" s="749">
        <v>216572</v>
      </c>
      <c r="J205" s="749" t="s">
        <v>1007</v>
      </c>
      <c r="K205" s="749" t="s">
        <v>1008</v>
      </c>
      <c r="L205" s="752">
        <v>36.267500000000005</v>
      </c>
      <c r="M205" s="752">
        <v>520</v>
      </c>
      <c r="N205" s="753">
        <v>18859.100000000002</v>
      </c>
    </row>
    <row r="206" spans="1:14" ht="14.45" customHeight="1" x14ac:dyDescent="0.2">
      <c r="A206" s="747" t="s">
        <v>579</v>
      </c>
      <c r="B206" s="748" t="s">
        <v>580</v>
      </c>
      <c r="C206" s="749" t="s">
        <v>599</v>
      </c>
      <c r="D206" s="750" t="s">
        <v>600</v>
      </c>
      <c r="E206" s="751">
        <v>50113001</v>
      </c>
      <c r="F206" s="750" t="s">
        <v>665</v>
      </c>
      <c r="G206" s="749" t="s">
        <v>666</v>
      </c>
      <c r="H206" s="749">
        <v>223200</v>
      </c>
      <c r="I206" s="749">
        <v>223200</v>
      </c>
      <c r="J206" s="749" t="s">
        <v>1009</v>
      </c>
      <c r="K206" s="749" t="s">
        <v>1010</v>
      </c>
      <c r="L206" s="752">
        <v>147.58589041095891</v>
      </c>
      <c r="M206" s="752">
        <v>73</v>
      </c>
      <c r="N206" s="753">
        <v>10773.77</v>
      </c>
    </row>
    <row r="207" spans="1:14" ht="14.45" customHeight="1" x14ac:dyDescent="0.2">
      <c r="A207" s="747" t="s">
        <v>579</v>
      </c>
      <c r="B207" s="748" t="s">
        <v>580</v>
      </c>
      <c r="C207" s="749" t="s">
        <v>599</v>
      </c>
      <c r="D207" s="750" t="s">
        <v>600</v>
      </c>
      <c r="E207" s="751">
        <v>50113001</v>
      </c>
      <c r="F207" s="750" t="s">
        <v>665</v>
      </c>
      <c r="G207" s="749" t="s">
        <v>666</v>
      </c>
      <c r="H207" s="749">
        <v>395164</v>
      </c>
      <c r="I207" s="749">
        <v>0</v>
      </c>
      <c r="J207" s="749" t="s">
        <v>1011</v>
      </c>
      <c r="K207" s="749" t="s">
        <v>581</v>
      </c>
      <c r="L207" s="752">
        <v>362.25</v>
      </c>
      <c r="M207" s="752">
        <v>1</v>
      </c>
      <c r="N207" s="753">
        <v>362.25</v>
      </c>
    </row>
    <row r="208" spans="1:14" ht="14.45" customHeight="1" x14ac:dyDescent="0.2">
      <c r="A208" s="747" t="s">
        <v>579</v>
      </c>
      <c r="B208" s="748" t="s">
        <v>580</v>
      </c>
      <c r="C208" s="749" t="s">
        <v>599</v>
      </c>
      <c r="D208" s="750" t="s">
        <v>600</v>
      </c>
      <c r="E208" s="751">
        <v>50113001</v>
      </c>
      <c r="F208" s="750" t="s">
        <v>665</v>
      </c>
      <c r="G208" s="749" t="s">
        <v>666</v>
      </c>
      <c r="H208" s="749">
        <v>235794</v>
      </c>
      <c r="I208" s="749">
        <v>235794</v>
      </c>
      <c r="J208" s="749" t="s">
        <v>1012</v>
      </c>
      <c r="K208" s="749" t="s">
        <v>1013</v>
      </c>
      <c r="L208" s="752">
        <v>93.87</v>
      </c>
      <c r="M208" s="752">
        <v>1</v>
      </c>
      <c r="N208" s="753">
        <v>93.87</v>
      </c>
    </row>
    <row r="209" spans="1:14" ht="14.45" customHeight="1" x14ac:dyDescent="0.2">
      <c r="A209" s="747" t="s">
        <v>579</v>
      </c>
      <c r="B209" s="748" t="s">
        <v>580</v>
      </c>
      <c r="C209" s="749" t="s">
        <v>599</v>
      </c>
      <c r="D209" s="750" t="s">
        <v>600</v>
      </c>
      <c r="E209" s="751">
        <v>50113001</v>
      </c>
      <c r="F209" s="750" t="s">
        <v>665</v>
      </c>
      <c r="G209" s="749" t="s">
        <v>666</v>
      </c>
      <c r="H209" s="749">
        <v>175428</v>
      </c>
      <c r="I209" s="749">
        <v>75428</v>
      </c>
      <c r="J209" s="749" t="s">
        <v>1014</v>
      </c>
      <c r="K209" s="749" t="s">
        <v>1015</v>
      </c>
      <c r="L209" s="752">
        <v>66.349999999999994</v>
      </c>
      <c r="M209" s="752">
        <v>1</v>
      </c>
      <c r="N209" s="753">
        <v>66.349999999999994</v>
      </c>
    </row>
    <row r="210" spans="1:14" ht="14.45" customHeight="1" x14ac:dyDescent="0.2">
      <c r="A210" s="747" t="s">
        <v>579</v>
      </c>
      <c r="B210" s="748" t="s">
        <v>580</v>
      </c>
      <c r="C210" s="749" t="s">
        <v>599</v>
      </c>
      <c r="D210" s="750" t="s">
        <v>600</v>
      </c>
      <c r="E210" s="751">
        <v>50113001</v>
      </c>
      <c r="F210" s="750" t="s">
        <v>665</v>
      </c>
      <c r="G210" s="749" t="s">
        <v>666</v>
      </c>
      <c r="H210" s="749">
        <v>229134</v>
      </c>
      <c r="I210" s="749">
        <v>229134</v>
      </c>
      <c r="J210" s="749" t="s">
        <v>1016</v>
      </c>
      <c r="K210" s="749" t="s">
        <v>1017</v>
      </c>
      <c r="L210" s="752">
        <v>120.10000000000002</v>
      </c>
      <c r="M210" s="752">
        <v>1</v>
      </c>
      <c r="N210" s="753">
        <v>120.10000000000002</v>
      </c>
    </row>
    <row r="211" spans="1:14" ht="14.45" customHeight="1" x14ac:dyDescent="0.2">
      <c r="A211" s="747" t="s">
        <v>579</v>
      </c>
      <c r="B211" s="748" t="s">
        <v>580</v>
      </c>
      <c r="C211" s="749" t="s">
        <v>599</v>
      </c>
      <c r="D211" s="750" t="s">
        <v>600</v>
      </c>
      <c r="E211" s="751">
        <v>50113001</v>
      </c>
      <c r="F211" s="750" t="s">
        <v>665</v>
      </c>
      <c r="G211" s="749" t="s">
        <v>666</v>
      </c>
      <c r="H211" s="749">
        <v>229969</v>
      </c>
      <c r="I211" s="749">
        <v>229969</v>
      </c>
      <c r="J211" s="749" t="s">
        <v>1018</v>
      </c>
      <c r="K211" s="749" t="s">
        <v>1019</v>
      </c>
      <c r="L211" s="752">
        <v>37.980000000000004</v>
      </c>
      <c r="M211" s="752">
        <v>1</v>
      </c>
      <c r="N211" s="753">
        <v>37.980000000000004</v>
      </c>
    </row>
    <row r="212" spans="1:14" ht="14.45" customHeight="1" x14ac:dyDescent="0.2">
      <c r="A212" s="747" t="s">
        <v>579</v>
      </c>
      <c r="B212" s="748" t="s">
        <v>580</v>
      </c>
      <c r="C212" s="749" t="s">
        <v>599</v>
      </c>
      <c r="D212" s="750" t="s">
        <v>600</v>
      </c>
      <c r="E212" s="751">
        <v>50113001</v>
      </c>
      <c r="F212" s="750" t="s">
        <v>665</v>
      </c>
      <c r="G212" s="749" t="s">
        <v>666</v>
      </c>
      <c r="H212" s="749">
        <v>207893</v>
      </c>
      <c r="I212" s="749">
        <v>207893</v>
      </c>
      <c r="J212" s="749" t="s">
        <v>1020</v>
      </c>
      <c r="K212" s="749" t="s">
        <v>1021</v>
      </c>
      <c r="L212" s="752">
        <v>82.149999999999991</v>
      </c>
      <c r="M212" s="752">
        <v>1</v>
      </c>
      <c r="N212" s="753">
        <v>82.149999999999991</v>
      </c>
    </row>
    <row r="213" spans="1:14" ht="14.45" customHeight="1" x14ac:dyDescent="0.2">
      <c r="A213" s="747" t="s">
        <v>579</v>
      </c>
      <c r="B213" s="748" t="s">
        <v>580</v>
      </c>
      <c r="C213" s="749" t="s">
        <v>599</v>
      </c>
      <c r="D213" s="750" t="s">
        <v>600</v>
      </c>
      <c r="E213" s="751">
        <v>50113001</v>
      </c>
      <c r="F213" s="750" t="s">
        <v>665</v>
      </c>
      <c r="G213" s="749" t="s">
        <v>666</v>
      </c>
      <c r="H213" s="749">
        <v>207898</v>
      </c>
      <c r="I213" s="749">
        <v>207898</v>
      </c>
      <c r="J213" s="749" t="s">
        <v>1020</v>
      </c>
      <c r="K213" s="749" t="s">
        <v>1022</v>
      </c>
      <c r="L213" s="752">
        <v>59.490000000000009</v>
      </c>
      <c r="M213" s="752">
        <v>1</v>
      </c>
      <c r="N213" s="753">
        <v>59.490000000000009</v>
      </c>
    </row>
    <row r="214" spans="1:14" ht="14.45" customHeight="1" x14ac:dyDescent="0.2">
      <c r="A214" s="747" t="s">
        <v>579</v>
      </c>
      <c r="B214" s="748" t="s">
        <v>580</v>
      </c>
      <c r="C214" s="749" t="s">
        <v>599</v>
      </c>
      <c r="D214" s="750" t="s">
        <v>600</v>
      </c>
      <c r="E214" s="751">
        <v>50113001</v>
      </c>
      <c r="F214" s="750" t="s">
        <v>665</v>
      </c>
      <c r="G214" s="749" t="s">
        <v>666</v>
      </c>
      <c r="H214" s="749">
        <v>207900</v>
      </c>
      <c r="I214" s="749">
        <v>207900</v>
      </c>
      <c r="J214" s="749" t="s">
        <v>1023</v>
      </c>
      <c r="K214" s="749" t="s">
        <v>1024</v>
      </c>
      <c r="L214" s="752">
        <v>85.65000000000002</v>
      </c>
      <c r="M214" s="752">
        <v>1</v>
      </c>
      <c r="N214" s="753">
        <v>85.65000000000002</v>
      </c>
    </row>
    <row r="215" spans="1:14" ht="14.45" customHeight="1" x14ac:dyDescent="0.2">
      <c r="A215" s="747" t="s">
        <v>579</v>
      </c>
      <c r="B215" s="748" t="s">
        <v>580</v>
      </c>
      <c r="C215" s="749" t="s">
        <v>599</v>
      </c>
      <c r="D215" s="750" t="s">
        <v>600</v>
      </c>
      <c r="E215" s="751">
        <v>50113001</v>
      </c>
      <c r="F215" s="750" t="s">
        <v>665</v>
      </c>
      <c r="G215" s="749" t="s">
        <v>666</v>
      </c>
      <c r="H215" s="749">
        <v>229793</v>
      </c>
      <c r="I215" s="749">
        <v>229793</v>
      </c>
      <c r="J215" s="749" t="s">
        <v>1025</v>
      </c>
      <c r="K215" s="749" t="s">
        <v>1026</v>
      </c>
      <c r="L215" s="752">
        <v>121.61999999999999</v>
      </c>
      <c r="M215" s="752">
        <v>1</v>
      </c>
      <c r="N215" s="753">
        <v>121.61999999999999</v>
      </c>
    </row>
    <row r="216" spans="1:14" ht="14.45" customHeight="1" x14ac:dyDescent="0.2">
      <c r="A216" s="747" t="s">
        <v>579</v>
      </c>
      <c r="B216" s="748" t="s">
        <v>580</v>
      </c>
      <c r="C216" s="749" t="s">
        <v>599</v>
      </c>
      <c r="D216" s="750" t="s">
        <v>600</v>
      </c>
      <c r="E216" s="751">
        <v>50113001</v>
      </c>
      <c r="F216" s="750" t="s">
        <v>665</v>
      </c>
      <c r="G216" s="749" t="s">
        <v>666</v>
      </c>
      <c r="H216" s="749">
        <v>157607</v>
      </c>
      <c r="I216" s="749">
        <v>57607</v>
      </c>
      <c r="J216" s="749" t="s">
        <v>1027</v>
      </c>
      <c r="K216" s="749" t="s">
        <v>1028</v>
      </c>
      <c r="L216" s="752">
        <v>42.640000000000008</v>
      </c>
      <c r="M216" s="752">
        <v>2</v>
      </c>
      <c r="N216" s="753">
        <v>85.280000000000015</v>
      </c>
    </row>
    <row r="217" spans="1:14" ht="14.45" customHeight="1" x14ac:dyDescent="0.2">
      <c r="A217" s="747" t="s">
        <v>579</v>
      </c>
      <c r="B217" s="748" t="s">
        <v>580</v>
      </c>
      <c r="C217" s="749" t="s">
        <v>599</v>
      </c>
      <c r="D217" s="750" t="s">
        <v>600</v>
      </c>
      <c r="E217" s="751">
        <v>50113001</v>
      </c>
      <c r="F217" s="750" t="s">
        <v>665</v>
      </c>
      <c r="G217" s="749" t="s">
        <v>666</v>
      </c>
      <c r="H217" s="749">
        <v>208988</v>
      </c>
      <c r="I217" s="749">
        <v>208988</v>
      </c>
      <c r="J217" s="749" t="s">
        <v>1029</v>
      </c>
      <c r="K217" s="749" t="s">
        <v>1030</v>
      </c>
      <c r="L217" s="752">
        <v>555.16999999999985</v>
      </c>
      <c r="M217" s="752">
        <v>2</v>
      </c>
      <c r="N217" s="753">
        <v>1110.3399999999997</v>
      </c>
    </row>
    <row r="218" spans="1:14" ht="14.45" customHeight="1" x14ac:dyDescent="0.2">
      <c r="A218" s="747" t="s">
        <v>579</v>
      </c>
      <c r="B218" s="748" t="s">
        <v>580</v>
      </c>
      <c r="C218" s="749" t="s">
        <v>599</v>
      </c>
      <c r="D218" s="750" t="s">
        <v>600</v>
      </c>
      <c r="E218" s="751">
        <v>50113001</v>
      </c>
      <c r="F218" s="750" t="s">
        <v>665</v>
      </c>
      <c r="G218" s="749" t="s">
        <v>666</v>
      </c>
      <c r="H218" s="749">
        <v>159982</v>
      </c>
      <c r="I218" s="749">
        <v>59982</v>
      </c>
      <c r="J218" s="749" t="s">
        <v>1031</v>
      </c>
      <c r="K218" s="749" t="s">
        <v>1032</v>
      </c>
      <c r="L218" s="752">
        <v>50.470000000000013</v>
      </c>
      <c r="M218" s="752">
        <v>2</v>
      </c>
      <c r="N218" s="753">
        <v>100.94000000000003</v>
      </c>
    </row>
    <row r="219" spans="1:14" ht="14.45" customHeight="1" x14ac:dyDescent="0.2">
      <c r="A219" s="747" t="s">
        <v>579</v>
      </c>
      <c r="B219" s="748" t="s">
        <v>580</v>
      </c>
      <c r="C219" s="749" t="s">
        <v>599</v>
      </c>
      <c r="D219" s="750" t="s">
        <v>600</v>
      </c>
      <c r="E219" s="751">
        <v>50113001</v>
      </c>
      <c r="F219" s="750" t="s">
        <v>665</v>
      </c>
      <c r="G219" s="749" t="s">
        <v>666</v>
      </c>
      <c r="H219" s="749">
        <v>225166</v>
      </c>
      <c r="I219" s="749">
        <v>225166</v>
      </c>
      <c r="J219" s="749" t="s">
        <v>1033</v>
      </c>
      <c r="K219" s="749" t="s">
        <v>1034</v>
      </c>
      <c r="L219" s="752">
        <v>58.369999999999983</v>
      </c>
      <c r="M219" s="752">
        <v>3</v>
      </c>
      <c r="N219" s="753">
        <v>175.10999999999996</v>
      </c>
    </row>
    <row r="220" spans="1:14" ht="14.45" customHeight="1" x14ac:dyDescent="0.2">
      <c r="A220" s="747" t="s">
        <v>579</v>
      </c>
      <c r="B220" s="748" t="s">
        <v>580</v>
      </c>
      <c r="C220" s="749" t="s">
        <v>599</v>
      </c>
      <c r="D220" s="750" t="s">
        <v>600</v>
      </c>
      <c r="E220" s="751">
        <v>50113001</v>
      </c>
      <c r="F220" s="750" t="s">
        <v>665</v>
      </c>
      <c r="G220" s="749" t="s">
        <v>666</v>
      </c>
      <c r="H220" s="749">
        <v>224964</v>
      </c>
      <c r="I220" s="749">
        <v>224964</v>
      </c>
      <c r="J220" s="749" t="s">
        <v>1035</v>
      </c>
      <c r="K220" s="749" t="s">
        <v>1036</v>
      </c>
      <c r="L220" s="752">
        <v>107.87</v>
      </c>
      <c r="M220" s="752">
        <v>24</v>
      </c>
      <c r="N220" s="753">
        <v>2588.88</v>
      </c>
    </row>
    <row r="221" spans="1:14" ht="14.45" customHeight="1" x14ac:dyDescent="0.2">
      <c r="A221" s="747" t="s">
        <v>579</v>
      </c>
      <c r="B221" s="748" t="s">
        <v>580</v>
      </c>
      <c r="C221" s="749" t="s">
        <v>599</v>
      </c>
      <c r="D221" s="750" t="s">
        <v>600</v>
      </c>
      <c r="E221" s="751">
        <v>50113001</v>
      </c>
      <c r="F221" s="750" t="s">
        <v>665</v>
      </c>
      <c r="G221" s="749" t="s">
        <v>666</v>
      </c>
      <c r="H221" s="749">
        <v>187299</v>
      </c>
      <c r="I221" s="749">
        <v>87299</v>
      </c>
      <c r="J221" s="749" t="s">
        <v>1037</v>
      </c>
      <c r="K221" s="749" t="s">
        <v>1038</v>
      </c>
      <c r="L221" s="752">
        <v>1013.6699999999998</v>
      </c>
      <c r="M221" s="752">
        <v>2</v>
      </c>
      <c r="N221" s="753">
        <v>2027.3399999999997</v>
      </c>
    </row>
    <row r="222" spans="1:14" ht="14.45" customHeight="1" x14ac:dyDescent="0.2">
      <c r="A222" s="747" t="s">
        <v>579</v>
      </c>
      <c r="B222" s="748" t="s">
        <v>580</v>
      </c>
      <c r="C222" s="749" t="s">
        <v>599</v>
      </c>
      <c r="D222" s="750" t="s">
        <v>600</v>
      </c>
      <c r="E222" s="751">
        <v>50113001</v>
      </c>
      <c r="F222" s="750" t="s">
        <v>665</v>
      </c>
      <c r="G222" s="749" t="s">
        <v>666</v>
      </c>
      <c r="H222" s="749">
        <v>196696</v>
      </c>
      <c r="I222" s="749">
        <v>96696</v>
      </c>
      <c r="J222" s="749" t="s">
        <v>1039</v>
      </c>
      <c r="K222" s="749" t="s">
        <v>1040</v>
      </c>
      <c r="L222" s="752">
        <v>46.660000000000018</v>
      </c>
      <c r="M222" s="752">
        <v>1</v>
      </c>
      <c r="N222" s="753">
        <v>46.660000000000018</v>
      </c>
    </row>
    <row r="223" spans="1:14" ht="14.45" customHeight="1" x14ac:dyDescent="0.2">
      <c r="A223" s="747" t="s">
        <v>579</v>
      </c>
      <c r="B223" s="748" t="s">
        <v>580</v>
      </c>
      <c r="C223" s="749" t="s">
        <v>599</v>
      </c>
      <c r="D223" s="750" t="s">
        <v>600</v>
      </c>
      <c r="E223" s="751">
        <v>50113001</v>
      </c>
      <c r="F223" s="750" t="s">
        <v>665</v>
      </c>
      <c r="G223" s="749" t="s">
        <v>666</v>
      </c>
      <c r="H223" s="749">
        <v>193724</v>
      </c>
      <c r="I223" s="749">
        <v>93724</v>
      </c>
      <c r="J223" s="749" t="s">
        <v>686</v>
      </c>
      <c r="K223" s="749" t="s">
        <v>687</v>
      </c>
      <c r="L223" s="752">
        <v>68.320000000000007</v>
      </c>
      <c r="M223" s="752">
        <v>20</v>
      </c>
      <c r="N223" s="753">
        <v>1366.4</v>
      </c>
    </row>
    <row r="224" spans="1:14" ht="14.45" customHeight="1" x14ac:dyDescent="0.2">
      <c r="A224" s="747" t="s">
        <v>579</v>
      </c>
      <c r="B224" s="748" t="s">
        <v>580</v>
      </c>
      <c r="C224" s="749" t="s">
        <v>599</v>
      </c>
      <c r="D224" s="750" t="s">
        <v>600</v>
      </c>
      <c r="E224" s="751">
        <v>50113001</v>
      </c>
      <c r="F224" s="750" t="s">
        <v>665</v>
      </c>
      <c r="G224" s="749" t="s">
        <v>666</v>
      </c>
      <c r="H224" s="749">
        <v>193723</v>
      </c>
      <c r="I224" s="749">
        <v>93723</v>
      </c>
      <c r="J224" s="749" t="s">
        <v>1041</v>
      </c>
      <c r="K224" s="749" t="s">
        <v>1042</v>
      </c>
      <c r="L224" s="752">
        <v>40.450000000000003</v>
      </c>
      <c r="M224" s="752">
        <v>10</v>
      </c>
      <c r="N224" s="753">
        <v>404.5</v>
      </c>
    </row>
    <row r="225" spans="1:14" ht="14.45" customHeight="1" x14ac:dyDescent="0.2">
      <c r="A225" s="747" t="s">
        <v>579</v>
      </c>
      <c r="B225" s="748" t="s">
        <v>580</v>
      </c>
      <c r="C225" s="749" t="s">
        <v>599</v>
      </c>
      <c r="D225" s="750" t="s">
        <v>600</v>
      </c>
      <c r="E225" s="751">
        <v>50113001</v>
      </c>
      <c r="F225" s="750" t="s">
        <v>665</v>
      </c>
      <c r="G225" s="749" t="s">
        <v>666</v>
      </c>
      <c r="H225" s="749">
        <v>844864</v>
      </c>
      <c r="I225" s="749">
        <v>85346</v>
      </c>
      <c r="J225" s="749" t="s">
        <v>1043</v>
      </c>
      <c r="K225" s="749" t="s">
        <v>1044</v>
      </c>
      <c r="L225" s="752">
        <v>304.64999999999998</v>
      </c>
      <c r="M225" s="752">
        <v>2</v>
      </c>
      <c r="N225" s="753">
        <v>609.29999999999995</v>
      </c>
    </row>
    <row r="226" spans="1:14" ht="14.45" customHeight="1" x14ac:dyDescent="0.2">
      <c r="A226" s="747" t="s">
        <v>579</v>
      </c>
      <c r="B226" s="748" t="s">
        <v>580</v>
      </c>
      <c r="C226" s="749" t="s">
        <v>599</v>
      </c>
      <c r="D226" s="750" t="s">
        <v>600</v>
      </c>
      <c r="E226" s="751">
        <v>50113001</v>
      </c>
      <c r="F226" s="750" t="s">
        <v>665</v>
      </c>
      <c r="G226" s="749" t="s">
        <v>666</v>
      </c>
      <c r="H226" s="749">
        <v>502059</v>
      </c>
      <c r="I226" s="749">
        <v>0</v>
      </c>
      <c r="J226" s="749" t="s">
        <v>1045</v>
      </c>
      <c r="K226" s="749" t="s">
        <v>1046</v>
      </c>
      <c r="L226" s="752">
        <v>254.1</v>
      </c>
      <c r="M226" s="752">
        <v>80</v>
      </c>
      <c r="N226" s="753">
        <v>20328</v>
      </c>
    </row>
    <row r="227" spans="1:14" ht="14.45" customHeight="1" x14ac:dyDescent="0.2">
      <c r="A227" s="747" t="s">
        <v>579</v>
      </c>
      <c r="B227" s="748" t="s">
        <v>580</v>
      </c>
      <c r="C227" s="749" t="s">
        <v>599</v>
      </c>
      <c r="D227" s="750" t="s">
        <v>600</v>
      </c>
      <c r="E227" s="751">
        <v>50113001</v>
      </c>
      <c r="F227" s="750" t="s">
        <v>665</v>
      </c>
      <c r="G227" s="749" t="s">
        <v>666</v>
      </c>
      <c r="H227" s="749">
        <v>394712</v>
      </c>
      <c r="I227" s="749">
        <v>0</v>
      </c>
      <c r="J227" s="749" t="s">
        <v>1047</v>
      </c>
      <c r="K227" s="749" t="s">
        <v>1048</v>
      </c>
      <c r="L227" s="752">
        <v>28.75</v>
      </c>
      <c r="M227" s="752">
        <v>654</v>
      </c>
      <c r="N227" s="753">
        <v>18802.5</v>
      </c>
    </row>
    <row r="228" spans="1:14" ht="14.45" customHeight="1" x14ac:dyDescent="0.2">
      <c r="A228" s="747" t="s">
        <v>579</v>
      </c>
      <c r="B228" s="748" t="s">
        <v>580</v>
      </c>
      <c r="C228" s="749" t="s">
        <v>599</v>
      </c>
      <c r="D228" s="750" t="s">
        <v>600</v>
      </c>
      <c r="E228" s="751">
        <v>50113001</v>
      </c>
      <c r="F228" s="750" t="s">
        <v>665</v>
      </c>
      <c r="G228" s="749" t="s">
        <v>666</v>
      </c>
      <c r="H228" s="749">
        <v>902048</v>
      </c>
      <c r="I228" s="749">
        <v>0</v>
      </c>
      <c r="J228" s="749" t="s">
        <v>1049</v>
      </c>
      <c r="K228" s="749" t="s">
        <v>1050</v>
      </c>
      <c r="L228" s="752">
        <v>331.19999937355686</v>
      </c>
      <c r="M228" s="752">
        <v>1794</v>
      </c>
      <c r="N228" s="753">
        <v>594172.79887616099</v>
      </c>
    </row>
    <row r="229" spans="1:14" ht="14.45" customHeight="1" x14ac:dyDescent="0.2">
      <c r="A229" s="747" t="s">
        <v>579</v>
      </c>
      <c r="B229" s="748" t="s">
        <v>580</v>
      </c>
      <c r="C229" s="749" t="s">
        <v>599</v>
      </c>
      <c r="D229" s="750" t="s">
        <v>600</v>
      </c>
      <c r="E229" s="751">
        <v>50113001</v>
      </c>
      <c r="F229" s="750" t="s">
        <v>665</v>
      </c>
      <c r="G229" s="749" t="s">
        <v>666</v>
      </c>
      <c r="H229" s="749">
        <v>498549</v>
      </c>
      <c r="I229" s="749">
        <v>0</v>
      </c>
      <c r="J229" s="749" t="s">
        <v>1051</v>
      </c>
      <c r="K229" s="749" t="s">
        <v>1052</v>
      </c>
      <c r="L229" s="752">
        <v>333.5</v>
      </c>
      <c r="M229" s="752">
        <v>160</v>
      </c>
      <c r="N229" s="753">
        <v>53360</v>
      </c>
    </row>
    <row r="230" spans="1:14" ht="14.45" customHeight="1" x14ac:dyDescent="0.2">
      <c r="A230" s="747" t="s">
        <v>579</v>
      </c>
      <c r="B230" s="748" t="s">
        <v>580</v>
      </c>
      <c r="C230" s="749" t="s">
        <v>599</v>
      </c>
      <c r="D230" s="750" t="s">
        <v>600</v>
      </c>
      <c r="E230" s="751">
        <v>50113001</v>
      </c>
      <c r="F230" s="750" t="s">
        <v>665</v>
      </c>
      <c r="G230" s="749" t="s">
        <v>666</v>
      </c>
      <c r="H230" s="749">
        <v>498550</v>
      </c>
      <c r="I230" s="749">
        <v>0</v>
      </c>
      <c r="J230" s="749" t="s">
        <v>1053</v>
      </c>
      <c r="K230" s="749" t="s">
        <v>1054</v>
      </c>
      <c r="L230" s="752">
        <v>322</v>
      </c>
      <c r="M230" s="752">
        <v>36</v>
      </c>
      <c r="N230" s="753">
        <v>11592</v>
      </c>
    </row>
    <row r="231" spans="1:14" ht="14.45" customHeight="1" x14ac:dyDescent="0.2">
      <c r="A231" s="747" t="s">
        <v>579</v>
      </c>
      <c r="B231" s="748" t="s">
        <v>580</v>
      </c>
      <c r="C231" s="749" t="s">
        <v>599</v>
      </c>
      <c r="D231" s="750" t="s">
        <v>600</v>
      </c>
      <c r="E231" s="751">
        <v>50113001</v>
      </c>
      <c r="F231" s="750" t="s">
        <v>665</v>
      </c>
      <c r="G231" s="749" t="s">
        <v>666</v>
      </c>
      <c r="H231" s="749">
        <v>501993</v>
      </c>
      <c r="I231" s="749">
        <v>0</v>
      </c>
      <c r="J231" s="749" t="s">
        <v>1055</v>
      </c>
      <c r="K231" s="749" t="s">
        <v>1054</v>
      </c>
      <c r="L231" s="752">
        <v>322</v>
      </c>
      <c r="M231" s="752">
        <v>324</v>
      </c>
      <c r="N231" s="753">
        <v>104328</v>
      </c>
    </row>
    <row r="232" spans="1:14" ht="14.45" customHeight="1" x14ac:dyDescent="0.2">
      <c r="A232" s="747" t="s">
        <v>579</v>
      </c>
      <c r="B232" s="748" t="s">
        <v>580</v>
      </c>
      <c r="C232" s="749" t="s">
        <v>599</v>
      </c>
      <c r="D232" s="750" t="s">
        <v>600</v>
      </c>
      <c r="E232" s="751">
        <v>50113001</v>
      </c>
      <c r="F232" s="750" t="s">
        <v>665</v>
      </c>
      <c r="G232" s="749" t="s">
        <v>666</v>
      </c>
      <c r="H232" s="749">
        <v>498551</v>
      </c>
      <c r="I232" s="749">
        <v>0</v>
      </c>
      <c r="J232" s="749" t="s">
        <v>1056</v>
      </c>
      <c r="K232" s="749" t="s">
        <v>1054</v>
      </c>
      <c r="L232" s="752">
        <v>322</v>
      </c>
      <c r="M232" s="752">
        <v>68</v>
      </c>
      <c r="N232" s="753">
        <v>21896</v>
      </c>
    </row>
    <row r="233" spans="1:14" ht="14.45" customHeight="1" x14ac:dyDescent="0.2">
      <c r="A233" s="747" t="s">
        <v>579</v>
      </c>
      <c r="B233" s="748" t="s">
        <v>580</v>
      </c>
      <c r="C233" s="749" t="s">
        <v>599</v>
      </c>
      <c r="D233" s="750" t="s">
        <v>600</v>
      </c>
      <c r="E233" s="751">
        <v>50113001</v>
      </c>
      <c r="F233" s="750" t="s">
        <v>665</v>
      </c>
      <c r="G233" s="749" t="s">
        <v>666</v>
      </c>
      <c r="H233" s="749">
        <v>501387</v>
      </c>
      <c r="I233" s="749">
        <v>0</v>
      </c>
      <c r="J233" s="749" t="s">
        <v>1057</v>
      </c>
      <c r="K233" s="749" t="s">
        <v>1046</v>
      </c>
      <c r="L233" s="752">
        <v>254.10000380171871</v>
      </c>
      <c r="M233" s="752">
        <v>412</v>
      </c>
      <c r="N233" s="753">
        <v>104689.20156630811</v>
      </c>
    </row>
    <row r="234" spans="1:14" ht="14.45" customHeight="1" x14ac:dyDescent="0.2">
      <c r="A234" s="747" t="s">
        <v>579</v>
      </c>
      <c r="B234" s="748" t="s">
        <v>580</v>
      </c>
      <c r="C234" s="749" t="s">
        <v>599</v>
      </c>
      <c r="D234" s="750" t="s">
        <v>600</v>
      </c>
      <c r="E234" s="751">
        <v>50113001</v>
      </c>
      <c r="F234" s="750" t="s">
        <v>665</v>
      </c>
      <c r="G234" s="749" t="s">
        <v>666</v>
      </c>
      <c r="H234" s="749">
        <v>901185</v>
      </c>
      <c r="I234" s="749">
        <v>0</v>
      </c>
      <c r="J234" s="749" t="s">
        <v>1058</v>
      </c>
      <c r="K234" s="749" t="s">
        <v>1059</v>
      </c>
      <c r="L234" s="752">
        <v>515.38704159203678</v>
      </c>
      <c r="M234" s="752">
        <v>2</v>
      </c>
      <c r="N234" s="753">
        <v>1030.7740831840736</v>
      </c>
    </row>
    <row r="235" spans="1:14" ht="14.45" customHeight="1" x14ac:dyDescent="0.2">
      <c r="A235" s="747" t="s">
        <v>579</v>
      </c>
      <c r="B235" s="748" t="s">
        <v>580</v>
      </c>
      <c r="C235" s="749" t="s">
        <v>599</v>
      </c>
      <c r="D235" s="750" t="s">
        <v>600</v>
      </c>
      <c r="E235" s="751">
        <v>50113001</v>
      </c>
      <c r="F235" s="750" t="s">
        <v>665</v>
      </c>
      <c r="G235" s="749" t="s">
        <v>666</v>
      </c>
      <c r="H235" s="749">
        <v>398077</v>
      </c>
      <c r="I235" s="749">
        <v>0</v>
      </c>
      <c r="J235" s="749" t="s">
        <v>1060</v>
      </c>
      <c r="K235" s="749" t="s">
        <v>1061</v>
      </c>
      <c r="L235" s="752">
        <v>42.55</v>
      </c>
      <c r="M235" s="752">
        <v>200</v>
      </c>
      <c r="N235" s="753">
        <v>8510</v>
      </c>
    </row>
    <row r="236" spans="1:14" ht="14.45" customHeight="1" x14ac:dyDescent="0.2">
      <c r="A236" s="747" t="s">
        <v>579</v>
      </c>
      <c r="B236" s="748" t="s">
        <v>580</v>
      </c>
      <c r="C236" s="749" t="s">
        <v>599</v>
      </c>
      <c r="D236" s="750" t="s">
        <v>600</v>
      </c>
      <c r="E236" s="751">
        <v>50113001</v>
      </c>
      <c r="F236" s="750" t="s">
        <v>665</v>
      </c>
      <c r="G236" s="749" t="s">
        <v>666</v>
      </c>
      <c r="H236" s="749">
        <v>397413</v>
      </c>
      <c r="I236" s="749">
        <v>0</v>
      </c>
      <c r="J236" s="749" t="s">
        <v>1062</v>
      </c>
      <c r="K236" s="749" t="s">
        <v>1063</v>
      </c>
      <c r="L236" s="752">
        <v>147.19665860029806</v>
      </c>
      <c r="M236" s="752">
        <v>340</v>
      </c>
      <c r="N236" s="753">
        <v>50046.863924101344</v>
      </c>
    </row>
    <row r="237" spans="1:14" ht="14.45" customHeight="1" x14ac:dyDescent="0.2">
      <c r="A237" s="747" t="s">
        <v>579</v>
      </c>
      <c r="B237" s="748" t="s">
        <v>580</v>
      </c>
      <c r="C237" s="749" t="s">
        <v>599</v>
      </c>
      <c r="D237" s="750" t="s">
        <v>600</v>
      </c>
      <c r="E237" s="751">
        <v>50113001</v>
      </c>
      <c r="F237" s="750" t="s">
        <v>665</v>
      </c>
      <c r="G237" s="749" t="s">
        <v>666</v>
      </c>
      <c r="H237" s="749">
        <v>158011</v>
      </c>
      <c r="I237" s="749">
        <v>158011</v>
      </c>
      <c r="J237" s="749" t="s">
        <v>1064</v>
      </c>
      <c r="K237" s="749" t="s">
        <v>1065</v>
      </c>
      <c r="L237" s="752">
        <v>98.139999999999986</v>
      </c>
      <c r="M237" s="752">
        <v>1</v>
      </c>
      <c r="N237" s="753">
        <v>98.139999999999986</v>
      </c>
    </row>
    <row r="238" spans="1:14" ht="14.45" customHeight="1" x14ac:dyDescent="0.2">
      <c r="A238" s="747" t="s">
        <v>579</v>
      </c>
      <c r="B238" s="748" t="s">
        <v>580</v>
      </c>
      <c r="C238" s="749" t="s">
        <v>599</v>
      </c>
      <c r="D238" s="750" t="s">
        <v>600</v>
      </c>
      <c r="E238" s="751">
        <v>50113001</v>
      </c>
      <c r="F238" s="750" t="s">
        <v>665</v>
      </c>
      <c r="G238" s="749" t="s">
        <v>666</v>
      </c>
      <c r="H238" s="749">
        <v>231686</v>
      </c>
      <c r="I238" s="749">
        <v>231686</v>
      </c>
      <c r="J238" s="749" t="s">
        <v>1066</v>
      </c>
      <c r="K238" s="749" t="s">
        <v>1067</v>
      </c>
      <c r="L238" s="752">
        <v>290.88</v>
      </c>
      <c r="M238" s="752">
        <v>8</v>
      </c>
      <c r="N238" s="753">
        <v>2327.04</v>
      </c>
    </row>
    <row r="239" spans="1:14" ht="14.45" customHeight="1" x14ac:dyDescent="0.2">
      <c r="A239" s="747" t="s">
        <v>579</v>
      </c>
      <c r="B239" s="748" t="s">
        <v>580</v>
      </c>
      <c r="C239" s="749" t="s">
        <v>599</v>
      </c>
      <c r="D239" s="750" t="s">
        <v>600</v>
      </c>
      <c r="E239" s="751">
        <v>50113001</v>
      </c>
      <c r="F239" s="750" t="s">
        <v>665</v>
      </c>
      <c r="G239" s="749" t="s">
        <v>666</v>
      </c>
      <c r="H239" s="749">
        <v>134824</v>
      </c>
      <c r="I239" s="749">
        <v>134824</v>
      </c>
      <c r="J239" s="749" t="s">
        <v>1068</v>
      </c>
      <c r="K239" s="749" t="s">
        <v>1069</v>
      </c>
      <c r="L239" s="752">
        <v>199.98000155611805</v>
      </c>
      <c r="M239" s="752">
        <v>39</v>
      </c>
      <c r="N239" s="753">
        <v>7799.2200606886045</v>
      </c>
    </row>
    <row r="240" spans="1:14" ht="14.45" customHeight="1" x14ac:dyDescent="0.2">
      <c r="A240" s="747" t="s">
        <v>579</v>
      </c>
      <c r="B240" s="748" t="s">
        <v>580</v>
      </c>
      <c r="C240" s="749" t="s">
        <v>599</v>
      </c>
      <c r="D240" s="750" t="s">
        <v>600</v>
      </c>
      <c r="E240" s="751">
        <v>50113001</v>
      </c>
      <c r="F240" s="750" t="s">
        <v>665</v>
      </c>
      <c r="G240" s="749" t="s">
        <v>666</v>
      </c>
      <c r="H240" s="749">
        <v>501705</v>
      </c>
      <c r="I240" s="749">
        <v>9999999</v>
      </c>
      <c r="J240" s="749" t="s">
        <v>1070</v>
      </c>
      <c r="K240" s="749" t="s">
        <v>1071</v>
      </c>
      <c r="L240" s="752">
        <v>289.65999999999991</v>
      </c>
      <c r="M240" s="752">
        <v>6</v>
      </c>
      <c r="N240" s="753">
        <v>1737.9599999999996</v>
      </c>
    </row>
    <row r="241" spans="1:14" ht="14.45" customHeight="1" x14ac:dyDescent="0.2">
      <c r="A241" s="747" t="s">
        <v>579</v>
      </c>
      <c r="B241" s="748" t="s">
        <v>580</v>
      </c>
      <c r="C241" s="749" t="s">
        <v>599</v>
      </c>
      <c r="D241" s="750" t="s">
        <v>600</v>
      </c>
      <c r="E241" s="751">
        <v>50113001</v>
      </c>
      <c r="F241" s="750" t="s">
        <v>665</v>
      </c>
      <c r="G241" s="749" t="s">
        <v>674</v>
      </c>
      <c r="H241" s="749">
        <v>215966</v>
      </c>
      <c r="I241" s="749">
        <v>215966</v>
      </c>
      <c r="J241" s="749" t="s">
        <v>1072</v>
      </c>
      <c r="K241" s="749" t="s">
        <v>1073</v>
      </c>
      <c r="L241" s="752">
        <v>67.465000000000003</v>
      </c>
      <c r="M241" s="752">
        <v>2</v>
      </c>
      <c r="N241" s="753">
        <v>134.93</v>
      </c>
    </row>
    <row r="242" spans="1:14" ht="14.45" customHeight="1" x14ac:dyDescent="0.2">
      <c r="A242" s="747" t="s">
        <v>579</v>
      </c>
      <c r="B242" s="748" t="s">
        <v>580</v>
      </c>
      <c r="C242" s="749" t="s">
        <v>599</v>
      </c>
      <c r="D242" s="750" t="s">
        <v>600</v>
      </c>
      <c r="E242" s="751">
        <v>50113001</v>
      </c>
      <c r="F242" s="750" t="s">
        <v>665</v>
      </c>
      <c r="G242" s="749" t="s">
        <v>666</v>
      </c>
      <c r="H242" s="749">
        <v>107678</v>
      </c>
      <c r="I242" s="749">
        <v>107678</v>
      </c>
      <c r="J242" s="749" t="s">
        <v>1074</v>
      </c>
      <c r="K242" s="749" t="s">
        <v>1075</v>
      </c>
      <c r="L242" s="752">
        <v>459.8</v>
      </c>
      <c r="M242" s="752">
        <v>1</v>
      </c>
      <c r="N242" s="753">
        <v>459.8</v>
      </c>
    </row>
    <row r="243" spans="1:14" ht="14.45" customHeight="1" x14ac:dyDescent="0.2">
      <c r="A243" s="747" t="s">
        <v>579</v>
      </c>
      <c r="B243" s="748" t="s">
        <v>580</v>
      </c>
      <c r="C243" s="749" t="s">
        <v>599</v>
      </c>
      <c r="D243" s="750" t="s">
        <v>600</v>
      </c>
      <c r="E243" s="751">
        <v>50113001</v>
      </c>
      <c r="F243" s="750" t="s">
        <v>665</v>
      </c>
      <c r="G243" s="749" t="s">
        <v>666</v>
      </c>
      <c r="H243" s="749">
        <v>848725</v>
      </c>
      <c r="I243" s="749">
        <v>107677</v>
      </c>
      <c r="J243" s="749" t="s">
        <v>1074</v>
      </c>
      <c r="K243" s="749" t="s">
        <v>1076</v>
      </c>
      <c r="L243" s="752">
        <v>382.11</v>
      </c>
      <c r="M243" s="752">
        <v>73</v>
      </c>
      <c r="N243" s="753">
        <v>27894.030000000002</v>
      </c>
    </row>
    <row r="244" spans="1:14" ht="14.45" customHeight="1" x14ac:dyDescent="0.2">
      <c r="A244" s="747" t="s">
        <v>579</v>
      </c>
      <c r="B244" s="748" t="s">
        <v>580</v>
      </c>
      <c r="C244" s="749" t="s">
        <v>599</v>
      </c>
      <c r="D244" s="750" t="s">
        <v>600</v>
      </c>
      <c r="E244" s="751">
        <v>50113001</v>
      </c>
      <c r="F244" s="750" t="s">
        <v>665</v>
      </c>
      <c r="G244" s="749" t="s">
        <v>666</v>
      </c>
      <c r="H244" s="749">
        <v>100489</v>
      </c>
      <c r="I244" s="749">
        <v>489</v>
      </c>
      <c r="J244" s="749" t="s">
        <v>1077</v>
      </c>
      <c r="K244" s="749" t="s">
        <v>1078</v>
      </c>
      <c r="L244" s="752">
        <v>47.33172413793104</v>
      </c>
      <c r="M244" s="752">
        <v>29</v>
      </c>
      <c r="N244" s="753">
        <v>1372.6200000000001</v>
      </c>
    </row>
    <row r="245" spans="1:14" ht="14.45" customHeight="1" x14ac:dyDescent="0.2">
      <c r="A245" s="747" t="s">
        <v>579</v>
      </c>
      <c r="B245" s="748" t="s">
        <v>580</v>
      </c>
      <c r="C245" s="749" t="s">
        <v>599</v>
      </c>
      <c r="D245" s="750" t="s">
        <v>600</v>
      </c>
      <c r="E245" s="751">
        <v>50113001</v>
      </c>
      <c r="F245" s="750" t="s">
        <v>665</v>
      </c>
      <c r="G245" s="749" t="s">
        <v>666</v>
      </c>
      <c r="H245" s="749">
        <v>29938</v>
      </c>
      <c r="I245" s="749">
        <v>29938</v>
      </c>
      <c r="J245" s="749" t="s">
        <v>1079</v>
      </c>
      <c r="K245" s="749" t="s">
        <v>1080</v>
      </c>
      <c r="L245" s="752">
        <v>2059.9</v>
      </c>
      <c r="M245" s="752">
        <v>2</v>
      </c>
      <c r="N245" s="753">
        <v>4119.8</v>
      </c>
    </row>
    <row r="246" spans="1:14" ht="14.45" customHeight="1" x14ac:dyDescent="0.2">
      <c r="A246" s="747" t="s">
        <v>579</v>
      </c>
      <c r="B246" s="748" t="s">
        <v>580</v>
      </c>
      <c r="C246" s="749" t="s">
        <v>599</v>
      </c>
      <c r="D246" s="750" t="s">
        <v>600</v>
      </c>
      <c r="E246" s="751">
        <v>50113001</v>
      </c>
      <c r="F246" s="750" t="s">
        <v>665</v>
      </c>
      <c r="G246" s="749" t="s">
        <v>666</v>
      </c>
      <c r="H246" s="749">
        <v>117996</v>
      </c>
      <c r="I246" s="749">
        <v>17996</v>
      </c>
      <c r="J246" s="749" t="s">
        <v>1081</v>
      </c>
      <c r="K246" s="749" t="s">
        <v>1082</v>
      </c>
      <c r="L246" s="752">
        <v>73.47999999999999</v>
      </c>
      <c r="M246" s="752">
        <v>2</v>
      </c>
      <c r="N246" s="753">
        <v>146.95999999999998</v>
      </c>
    </row>
    <row r="247" spans="1:14" ht="14.45" customHeight="1" x14ac:dyDescent="0.2">
      <c r="A247" s="747" t="s">
        <v>579</v>
      </c>
      <c r="B247" s="748" t="s">
        <v>580</v>
      </c>
      <c r="C247" s="749" t="s">
        <v>599</v>
      </c>
      <c r="D247" s="750" t="s">
        <v>600</v>
      </c>
      <c r="E247" s="751">
        <v>50113001</v>
      </c>
      <c r="F247" s="750" t="s">
        <v>665</v>
      </c>
      <c r="G247" s="749" t="s">
        <v>674</v>
      </c>
      <c r="H247" s="749">
        <v>166759</v>
      </c>
      <c r="I247" s="749">
        <v>166759</v>
      </c>
      <c r="J247" s="749" t="s">
        <v>1083</v>
      </c>
      <c r="K247" s="749" t="s">
        <v>1084</v>
      </c>
      <c r="L247" s="752">
        <v>123.30999999999999</v>
      </c>
      <c r="M247" s="752">
        <v>3</v>
      </c>
      <c r="N247" s="753">
        <v>369.92999999999995</v>
      </c>
    </row>
    <row r="248" spans="1:14" ht="14.45" customHeight="1" x14ac:dyDescent="0.2">
      <c r="A248" s="747" t="s">
        <v>579</v>
      </c>
      <c r="B248" s="748" t="s">
        <v>580</v>
      </c>
      <c r="C248" s="749" t="s">
        <v>599</v>
      </c>
      <c r="D248" s="750" t="s">
        <v>600</v>
      </c>
      <c r="E248" s="751">
        <v>50113001</v>
      </c>
      <c r="F248" s="750" t="s">
        <v>665</v>
      </c>
      <c r="G248" s="749" t="s">
        <v>666</v>
      </c>
      <c r="H248" s="749">
        <v>900441</v>
      </c>
      <c r="I248" s="749">
        <v>0</v>
      </c>
      <c r="J248" s="749" t="s">
        <v>1085</v>
      </c>
      <c r="K248" s="749" t="s">
        <v>1086</v>
      </c>
      <c r="L248" s="752">
        <v>199.38031779645121</v>
      </c>
      <c r="M248" s="752">
        <v>28</v>
      </c>
      <c r="N248" s="753">
        <v>5582.6488983006338</v>
      </c>
    </row>
    <row r="249" spans="1:14" ht="14.45" customHeight="1" x14ac:dyDescent="0.2">
      <c r="A249" s="747" t="s">
        <v>579</v>
      </c>
      <c r="B249" s="748" t="s">
        <v>580</v>
      </c>
      <c r="C249" s="749" t="s">
        <v>599</v>
      </c>
      <c r="D249" s="750" t="s">
        <v>600</v>
      </c>
      <c r="E249" s="751">
        <v>50113001</v>
      </c>
      <c r="F249" s="750" t="s">
        <v>665</v>
      </c>
      <c r="G249" s="749" t="s">
        <v>666</v>
      </c>
      <c r="H249" s="749">
        <v>500092</v>
      </c>
      <c r="I249" s="749">
        <v>0</v>
      </c>
      <c r="J249" s="749" t="s">
        <v>1087</v>
      </c>
      <c r="K249" s="749" t="s">
        <v>581</v>
      </c>
      <c r="L249" s="752">
        <v>600.57650000000012</v>
      </c>
      <c r="M249" s="752">
        <v>1</v>
      </c>
      <c r="N249" s="753">
        <v>600.57650000000012</v>
      </c>
    </row>
    <row r="250" spans="1:14" ht="14.45" customHeight="1" x14ac:dyDescent="0.2">
      <c r="A250" s="747" t="s">
        <v>579</v>
      </c>
      <c r="B250" s="748" t="s">
        <v>580</v>
      </c>
      <c r="C250" s="749" t="s">
        <v>599</v>
      </c>
      <c r="D250" s="750" t="s">
        <v>600</v>
      </c>
      <c r="E250" s="751">
        <v>50113001</v>
      </c>
      <c r="F250" s="750" t="s">
        <v>665</v>
      </c>
      <c r="G250" s="749" t="s">
        <v>666</v>
      </c>
      <c r="H250" s="749">
        <v>396374</v>
      </c>
      <c r="I250" s="749">
        <v>0</v>
      </c>
      <c r="J250" s="749" t="s">
        <v>1088</v>
      </c>
      <c r="K250" s="749" t="s">
        <v>1089</v>
      </c>
      <c r="L250" s="752">
        <v>113.72249988238482</v>
      </c>
      <c r="M250" s="752">
        <v>5</v>
      </c>
      <c r="N250" s="753">
        <v>568.61249941192409</v>
      </c>
    </row>
    <row r="251" spans="1:14" ht="14.45" customHeight="1" x14ac:dyDescent="0.2">
      <c r="A251" s="747" t="s">
        <v>579</v>
      </c>
      <c r="B251" s="748" t="s">
        <v>580</v>
      </c>
      <c r="C251" s="749" t="s">
        <v>599</v>
      </c>
      <c r="D251" s="750" t="s">
        <v>600</v>
      </c>
      <c r="E251" s="751">
        <v>50113001</v>
      </c>
      <c r="F251" s="750" t="s">
        <v>665</v>
      </c>
      <c r="G251" s="749" t="s">
        <v>666</v>
      </c>
      <c r="H251" s="749">
        <v>498367</v>
      </c>
      <c r="I251" s="749">
        <v>0</v>
      </c>
      <c r="J251" s="749" t="s">
        <v>1090</v>
      </c>
      <c r="K251" s="749" t="s">
        <v>581</v>
      </c>
      <c r="L251" s="752">
        <v>159.9529038587234</v>
      </c>
      <c r="M251" s="752">
        <v>13</v>
      </c>
      <c r="N251" s="753">
        <v>2079.3877501634042</v>
      </c>
    </row>
    <row r="252" spans="1:14" ht="14.45" customHeight="1" x14ac:dyDescent="0.2">
      <c r="A252" s="747" t="s">
        <v>579</v>
      </c>
      <c r="B252" s="748" t="s">
        <v>580</v>
      </c>
      <c r="C252" s="749" t="s">
        <v>599</v>
      </c>
      <c r="D252" s="750" t="s">
        <v>600</v>
      </c>
      <c r="E252" s="751">
        <v>50113001</v>
      </c>
      <c r="F252" s="750" t="s">
        <v>665</v>
      </c>
      <c r="G252" s="749" t="s">
        <v>666</v>
      </c>
      <c r="H252" s="749">
        <v>900071</v>
      </c>
      <c r="I252" s="749">
        <v>0</v>
      </c>
      <c r="J252" s="749" t="s">
        <v>1091</v>
      </c>
      <c r="K252" s="749" t="s">
        <v>581</v>
      </c>
      <c r="L252" s="752">
        <v>158.46530030526412</v>
      </c>
      <c r="M252" s="752">
        <v>2</v>
      </c>
      <c r="N252" s="753">
        <v>316.93060061052824</v>
      </c>
    </row>
    <row r="253" spans="1:14" ht="14.45" customHeight="1" x14ac:dyDescent="0.2">
      <c r="A253" s="747" t="s">
        <v>579</v>
      </c>
      <c r="B253" s="748" t="s">
        <v>580</v>
      </c>
      <c r="C253" s="749" t="s">
        <v>599</v>
      </c>
      <c r="D253" s="750" t="s">
        <v>600</v>
      </c>
      <c r="E253" s="751">
        <v>50113001</v>
      </c>
      <c r="F253" s="750" t="s">
        <v>665</v>
      </c>
      <c r="G253" s="749" t="s">
        <v>666</v>
      </c>
      <c r="H253" s="749">
        <v>921533</v>
      </c>
      <c r="I253" s="749">
        <v>0</v>
      </c>
      <c r="J253" s="749" t="s">
        <v>1092</v>
      </c>
      <c r="K253" s="749" t="s">
        <v>581</v>
      </c>
      <c r="L253" s="752">
        <v>254.56911550285912</v>
      </c>
      <c r="M253" s="752">
        <v>2</v>
      </c>
      <c r="N253" s="753">
        <v>509.13823100571824</v>
      </c>
    </row>
    <row r="254" spans="1:14" ht="14.45" customHeight="1" x14ac:dyDescent="0.2">
      <c r="A254" s="747" t="s">
        <v>579</v>
      </c>
      <c r="B254" s="748" t="s">
        <v>580</v>
      </c>
      <c r="C254" s="749" t="s">
        <v>599</v>
      </c>
      <c r="D254" s="750" t="s">
        <v>600</v>
      </c>
      <c r="E254" s="751">
        <v>50113001</v>
      </c>
      <c r="F254" s="750" t="s">
        <v>665</v>
      </c>
      <c r="G254" s="749" t="s">
        <v>666</v>
      </c>
      <c r="H254" s="749">
        <v>930256</v>
      </c>
      <c r="I254" s="749">
        <v>0</v>
      </c>
      <c r="J254" s="749" t="s">
        <v>1093</v>
      </c>
      <c r="K254" s="749" t="s">
        <v>581</v>
      </c>
      <c r="L254" s="752">
        <v>355.63452530667979</v>
      </c>
      <c r="M254" s="752">
        <v>3</v>
      </c>
      <c r="N254" s="753">
        <v>1066.9035759200394</v>
      </c>
    </row>
    <row r="255" spans="1:14" ht="14.45" customHeight="1" x14ac:dyDescent="0.2">
      <c r="A255" s="747" t="s">
        <v>579</v>
      </c>
      <c r="B255" s="748" t="s">
        <v>580</v>
      </c>
      <c r="C255" s="749" t="s">
        <v>599</v>
      </c>
      <c r="D255" s="750" t="s">
        <v>600</v>
      </c>
      <c r="E255" s="751">
        <v>50113001</v>
      </c>
      <c r="F255" s="750" t="s">
        <v>665</v>
      </c>
      <c r="G255" s="749" t="s">
        <v>666</v>
      </c>
      <c r="H255" s="749">
        <v>900518</v>
      </c>
      <c r="I255" s="749">
        <v>0</v>
      </c>
      <c r="J255" s="749" t="s">
        <v>1094</v>
      </c>
      <c r="K255" s="749" t="s">
        <v>581</v>
      </c>
      <c r="L255" s="752">
        <v>317.9975909735042</v>
      </c>
      <c r="M255" s="752">
        <v>2</v>
      </c>
      <c r="N255" s="753">
        <v>635.9951819470084</v>
      </c>
    </row>
    <row r="256" spans="1:14" ht="14.45" customHeight="1" x14ac:dyDescent="0.2">
      <c r="A256" s="747" t="s">
        <v>579</v>
      </c>
      <c r="B256" s="748" t="s">
        <v>580</v>
      </c>
      <c r="C256" s="749" t="s">
        <v>599</v>
      </c>
      <c r="D256" s="750" t="s">
        <v>600</v>
      </c>
      <c r="E256" s="751">
        <v>50113001</v>
      </c>
      <c r="F256" s="750" t="s">
        <v>665</v>
      </c>
      <c r="G256" s="749" t="s">
        <v>666</v>
      </c>
      <c r="H256" s="749">
        <v>921136</v>
      </c>
      <c r="I256" s="749">
        <v>0</v>
      </c>
      <c r="J256" s="749" t="s">
        <v>1095</v>
      </c>
      <c r="K256" s="749" t="s">
        <v>581</v>
      </c>
      <c r="L256" s="752">
        <v>115.8723330814058</v>
      </c>
      <c r="M256" s="752">
        <v>1</v>
      </c>
      <c r="N256" s="753">
        <v>115.8723330814058</v>
      </c>
    </row>
    <row r="257" spans="1:14" ht="14.45" customHeight="1" x14ac:dyDescent="0.2">
      <c r="A257" s="747" t="s">
        <v>579</v>
      </c>
      <c r="B257" s="748" t="s">
        <v>580</v>
      </c>
      <c r="C257" s="749" t="s">
        <v>599</v>
      </c>
      <c r="D257" s="750" t="s">
        <v>600</v>
      </c>
      <c r="E257" s="751">
        <v>50113001</v>
      </c>
      <c r="F257" s="750" t="s">
        <v>665</v>
      </c>
      <c r="G257" s="749" t="s">
        <v>666</v>
      </c>
      <c r="H257" s="749">
        <v>990947</v>
      </c>
      <c r="I257" s="749">
        <v>0</v>
      </c>
      <c r="J257" s="749" t="s">
        <v>1096</v>
      </c>
      <c r="K257" s="749" t="s">
        <v>581</v>
      </c>
      <c r="L257" s="752">
        <v>1401.5633333333335</v>
      </c>
      <c r="M257" s="752">
        <v>3</v>
      </c>
      <c r="N257" s="753">
        <v>4204.6900000000005</v>
      </c>
    </row>
    <row r="258" spans="1:14" ht="14.45" customHeight="1" x14ac:dyDescent="0.2">
      <c r="A258" s="747" t="s">
        <v>579</v>
      </c>
      <c r="B258" s="748" t="s">
        <v>580</v>
      </c>
      <c r="C258" s="749" t="s">
        <v>599</v>
      </c>
      <c r="D258" s="750" t="s">
        <v>600</v>
      </c>
      <c r="E258" s="751">
        <v>50113001</v>
      </c>
      <c r="F258" s="750" t="s">
        <v>665</v>
      </c>
      <c r="G258" s="749" t="s">
        <v>666</v>
      </c>
      <c r="H258" s="749">
        <v>230614</v>
      </c>
      <c r="I258" s="749">
        <v>230614</v>
      </c>
      <c r="J258" s="749" t="s">
        <v>1097</v>
      </c>
      <c r="K258" s="749" t="s">
        <v>1098</v>
      </c>
      <c r="L258" s="752">
        <v>282.37</v>
      </c>
      <c r="M258" s="752">
        <v>1</v>
      </c>
      <c r="N258" s="753">
        <v>282.37</v>
      </c>
    </row>
    <row r="259" spans="1:14" ht="14.45" customHeight="1" x14ac:dyDescent="0.2">
      <c r="A259" s="747" t="s">
        <v>579</v>
      </c>
      <c r="B259" s="748" t="s">
        <v>580</v>
      </c>
      <c r="C259" s="749" t="s">
        <v>599</v>
      </c>
      <c r="D259" s="750" t="s">
        <v>600</v>
      </c>
      <c r="E259" s="751">
        <v>50113001</v>
      </c>
      <c r="F259" s="750" t="s">
        <v>665</v>
      </c>
      <c r="G259" s="749" t="s">
        <v>674</v>
      </c>
      <c r="H259" s="749">
        <v>187427</v>
      </c>
      <c r="I259" s="749">
        <v>187427</v>
      </c>
      <c r="J259" s="749" t="s">
        <v>1099</v>
      </c>
      <c r="K259" s="749" t="s">
        <v>1100</v>
      </c>
      <c r="L259" s="752">
        <v>62.65</v>
      </c>
      <c r="M259" s="752">
        <v>3</v>
      </c>
      <c r="N259" s="753">
        <v>187.95</v>
      </c>
    </row>
    <row r="260" spans="1:14" ht="14.45" customHeight="1" x14ac:dyDescent="0.2">
      <c r="A260" s="747" t="s">
        <v>579</v>
      </c>
      <c r="B260" s="748" t="s">
        <v>580</v>
      </c>
      <c r="C260" s="749" t="s">
        <v>599</v>
      </c>
      <c r="D260" s="750" t="s">
        <v>600</v>
      </c>
      <c r="E260" s="751">
        <v>50113001</v>
      </c>
      <c r="F260" s="750" t="s">
        <v>665</v>
      </c>
      <c r="G260" s="749" t="s">
        <v>674</v>
      </c>
      <c r="H260" s="749">
        <v>169714</v>
      </c>
      <c r="I260" s="749">
        <v>169714</v>
      </c>
      <c r="J260" s="749" t="s">
        <v>1101</v>
      </c>
      <c r="K260" s="749" t="s">
        <v>1102</v>
      </c>
      <c r="L260" s="752">
        <v>112.16999999999999</v>
      </c>
      <c r="M260" s="752">
        <v>1</v>
      </c>
      <c r="N260" s="753">
        <v>112.16999999999999</v>
      </c>
    </row>
    <row r="261" spans="1:14" ht="14.45" customHeight="1" x14ac:dyDescent="0.2">
      <c r="A261" s="747" t="s">
        <v>579</v>
      </c>
      <c r="B261" s="748" t="s">
        <v>580</v>
      </c>
      <c r="C261" s="749" t="s">
        <v>599</v>
      </c>
      <c r="D261" s="750" t="s">
        <v>600</v>
      </c>
      <c r="E261" s="751">
        <v>50113001</v>
      </c>
      <c r="F261" s="750" t="s">
        <v>665</v>
      </c>
      <c r="G261" s="749" t="s">
        <v>674</v>
      </c>
      <c r="H261" s="749">
        <v>147133</v>
      </c>
      <c r="I261" s="749">
        <v>172044</v>
      </c>
      <c r="J261" s="749" t="s">
        <v>1103</v>
      </c>
      <c r="K261" s="749" t="s">
        <v>1104</v>
      </c>
      <c r="L261" s="752">
        <v>98.075000000000003</v>
      </c>
      <c r="M261" s="752">
        <v>2</v>
      </c>
      <c r="N261" s="753">
        <v>196.15</v>
      </c>
    </row>
    <row r="262" spans="1:14" ht="14.45" customHeight="1" x14ac:dyDescent="0.2">
      <c r="A262" s="747" t="s">
        <v>579</v>
      </c>
      <c r="B262" s="748" t="s">
        <v>580</v>
      </c>
      <c r="C262" s="749" t="s">
        <v>599</v>
      </c>
      <c r="D262" s="750" t="s">
        <v>600</v>
      </c>
      <c r="E262" s="751">
        <v>50113001</v>
      </c>
      <c r="F262" s="750" t="s">
        <v>665</v>
      </c>
      <c r="G262" s="749" t="s">
        <v>674</v>
      </c>
      <c r="H262" s="749">
        <v>197125</v>
      </c>
      <c r="I262" s="749">
        <v>197125</v>
      </c>
      <c r="J262" s="749" t="s">
        <v>1105</v>
      </c>
      <c r="K262" s="749" t="s">
        <v>1106</v>
      </c>
      <c r="L262" s="752">
        <v>110</v>
      </c>
      <c r="M262" s="752">
        <v>12</v>
      </c>
      <c r="N262" s="753">
        <v>1320</v>
      </c>
    </row>
    <row r="263" spans="1:14" ht="14.45" customHeight="1" x14ac:dyDescent="0.2">
      <c r="A263" s="747" t="s">
        <v>579</v>
      </c>
      <c r="B263" s="748" t="s">
        <v>580</v>
      </c>
      <c r="C263" s="749" t="s">
        <v>599</v>
      </c>
      <c r="D263" s="750" t="s">
        <v>600</v>
      </c>
      <c r="E263" s="751">
        <v>50113001</v>
      </c>
      <c r="F263" s="750" t="s">
        <v>665</v>
      </c>
      <c r="G263" s="749" t="s">
        <v>666</v>
      </c>
      <c r="H263" s="749">
        <v>191929</v>
      </c>
      <c r="I263" s="749">
        <v>191929</v>
      </c>
      <c r="J263" s="749" t="s">
        <v>1107</v>
      </c>
      <c r="K263" s="749" t="s">
        <v>1108</v>
      </c>
      <c r="L263" s="752">
        <v>91.88</v>
      </c>
      <c r="M263" s="752">
        <v>1</v>
      </c>
      <c r="N263" s="753">
        <v>91.88</v>
      </c>
    </row>
    <row r="264" spans="1:14" ht="14.45" customHeight="1" x14ac:dyDescent="0.2">
      <c r="A264" s="747" t="s">
        <v>579</v>
      </c>
      <c r="B264" s="748" t="s">
        <v>580</v>
      </c>
      <c r="C264" s="749" t="s">
        <v>599</v>
      </c>
      <c r="D264" s="750" t="s">
        <v>600</v>
      </c>
      <c r="E264" s="751">
        <v>50113001</v>
      </c>
      <c r="F264" s="750" t="s">
        <v>665</v>
      </c>
      <c r="G264" s="749" t="s">
        <v>666</v>
      </c>
      <c r="H264" s="749">
        <v>203092</v>
      </c>
      <c r="I264" s="749">
        <v>203092</v>
      </c>
      <c r="J264" s="749" t="s">
        <v>1109</v>
      </c>
      <c r="K264" s="749" t="s">
        <v>1110</v>
      </c>
      <c r="L264" s="752">
        <v>150.38000000000002</v>
      </c>
      <c r="M264" s="752">
        <v>1</v>
      </c>
      <c r="N264" s="753">
        <v>150.38000000000002</v>
      </c>
    </row>
    <row r="265" spans="1:14" ht="14.45" customHeight="1" x14ac:dyDescent="0.2">
      <c r="A265" s="747" t="s">
        <v>579</v>
      </c>
      <c r="B265" s="748" t="s">
        <v>580</v>
      </c>
      <c r="C265" s="749" t="s">
        <v>599</v>
      </c>
      <c r="D265" s="750" t="s">
        <v>600</v>
      </c>
      <c r="E265" s="751">
        <v>50113001</v>
      </c>
      <c r="F265" s="750" t="s">
        <v>665</v>
      </c>
      <c r="G265" s="749" t="s">
        <v>666</v>
      </c>
      <c r="H265" s="749">
        <v>225971</v>
      </c>
      <c r="I265" s="749">
        <v>225971</v>
      </c>
      <c r="J265" s="749" t="s">
        <v>1111</v>
      </c>
      <c r="K265" s="749" t="s">
        <v>1112</v>
      </c>
      <c r="L265" s="752">
        <v>137.97999999999999</v>
      </c>
      <c r="M265" s="752">
        <v>1</v>
      </c>
      <c r="N265" s="753">
        <v>137.97999999999999</v>
      </c>
    </row>
    <row r="266" spans="1:14" ht="14.45" customHeight="1" x14ac:dyDescent="0.2">
      <c r="A266" s="747" t="s">
        <v>579</v>
      </c>
      <c r="B266" s="748" t="s">
        <v>580</v>
      </c>
      <c r="C266" s="749" t="s">
        <v>599</v>
      </c>
      <c r="D266" s="750" t="s">
        <v>600</v>
      </c>
      <c r="E266" s="751">
        <v>50113001</v>
      </c>
      <c r="F266" s="750" t="s">
        <v>665</v>
      </c>
      <c r="G266" s="749" t="s">
        <v>666</v>
      </c>
      <c r="H266" s="749">
        <v>218886</v>
      </c>
      <c r="I266" s="749">
        <v>218886</v>
      </c>
      <c r="J266" s="749" t="s">
        <v>1113</v>
      </c>
      <c r="K266" s="749" t="s">
        <v>1114</v>
      </c>
      <c r="L266" s="752">
        <v>79.88</v>
      </c>
      <c r="M266" s="752">
        <v>1</v>
      </c>
      <c r="N266" s="753">
        <v>79.88</v>
      </c>
    </row>
    <row r="267" spans="1:14" ht="14.45" customHeight="1" x14ac:dyDescent="0.2">
      <c r="A267" s="747" t="s">
        <v>579</v>
      </c>
      <c r="B267" s="748" t="s">
        <v>580</v>
      </c>
      <c r="C267" s="749" t="s">
        <v>599</v>
      </c>
      <c r="D267" s="750" t="s">
        <v>600</v>
      </c>
      <c r="E267" s="751">
        <v>50113001</v>
      </c>
      <c r="F267" s="750" t="s">
        <v>665</v>
      </c>
      <c r="G267" s="749" t="s">
        <v>666</v>
      </c>
      <c r="H267" s="749">
        <v>802327</v>
      </c>
      <c r="I267" s="749">
        <v>49781</v>
      </c>
      <c r="J267" s="749" t="s">
        <v>1115</v>
      </c>
      <c r="K267" s="749" t="s">
        <v>1116</v>
      </c>
      <c r="L267" s="752">
        <v>934.01</v>
      </c>
      <c r="M267" s="752">
        <v>25</v>
      </c>
      <c r="N267" s="753">
        <v>23350.25</v>
      </c>
    </row>
    <row r="268" spans="1:14" ht="14.45" customHeight="1" x14ac:dyDescent="0.2">
      <c r="A268" s="747" t="s">
        <v>579</v>
      </c>
      <c r="B268" s="748" t="s">
        <v>580</v>
      </c>
      <c r="C268" s="749" t="s">
        <v>599</v>
      </c>
      <c r="D268" s="750" t="s">
        <v>600</v>
      </c>
      <c r="E268" s="751">
        <v>50113001</v>
      </c>
      <c r="F268" s="750" t="s">
        <v>665</v>
      </c>
      <c r="G268" s="749" t="s">
        <v>666</v>
      </c>
      <c r="H268" s="749">
        <v>218236</v>
      </c>
      <c r="I268" s="749">
        <v>218236</v>
      </c>
      <c r="J268" s="749" t="s">
        <v>1117</v>
      </c>
      <c r="K268" s="749" t="s">
        <v>1118</v>
      </c>
      <c r="L268" s="752">
        <v>60.340000000000018</v>
      </c>
      <c r="M268" s="752">
        <v>1</v>
      </c>
      <c r="N268" s="753">
        <v>60.340000000000018</v>
      </c>
    </row>
    <row r="269" spans="1:14" ht="14.45" customHeight="1" x14ac:dyDescent="0.2">
      <c r="A269" s="747" t="s">
        <v>579</v>
      </c>
      <c r="B269" s="748" t="s">
        <v>580</v>
      </c>
      <c r="C269" s="749" t="s">
        <v>599</v>
      </c>
      <c r="D269" s="750" t="s">
        <v>600</v>
      </c>
      <c r="E269" s="751">
        <v>50113001</v>
      </c>
      <c r="F269" s="750" t="s">
        <v>665</v>
      </c>
      <c r="G269" s="749" t="s">
        <v>666</v>
      </c>
      <c r="H269" s="749">
        <v>196635</v>
      </c>
      <c r="I269" s="749">
        <v>96635</v>
      </c>
      <c r="J269" s="749" t="s">
        <v>1119</v>
      </c>
      <c r="K269" s="749" t="s">
        <v>1120</v>
      </c>
      <c r="L269" s="752">
        <v>111.60000000000001</v>
      </c>
      <c r="M269" s="752">
        <v>2</v>
      </c>
      <c r="N269" s="753">
        <v>223.20000000000002</v>
      </c>
    </row>
    <row r="270" spans="1:14" ht="14.45" customHeight="1" x14ac:dyDescent="0.2">
      <c r="A270" s="747" t="s">
        <v>579</v>
      </c>
      <c r="B270" s="748" t="s">
        <v>580</v>
      </c>
      <c r="C270" s="749" t="s">
        <v>599</v>
      </c>
      <c r="D270" s="750" t="s">
        <v>600</v>
      </c>
      <c r="E270" s="751">
        <v>50113001</v>
      </c>
      <c r="F270" s="750" t="s">
        <v>665</v>
      </c>
      <c r="G270" s="749" t="s">
        <v>666</v>
      </c>
      <c r="H270" s="749">
        <v>117992</v>
      </c>
      <c r="I270" s="749">
        <v>17992</v>
      </c>
      <c r="J270" s="749" t="s">
        <v>1121</v>
      </c>
      <c r="K270" s="749" t="s">
        <v>1122</v>
      </c>
      <c r="L270" s="752">
        <v>80.87</v>
      </c>
      <c r="M270" s="752">
        <v>2</v>
      </c>
      <c r="N270" s="753">
        <v>161.74</v>
      </c>
    </row>
    <row r="271" spans="1:14" ht="14.45" customHeight="1" x14ac:dyDescent="0.2">
      <c r="A271" s="747" t="s">
        <v>579</v>
      </c>
      <c r="B271" s="748" t="s">
        <v>580</v>
      </c>
      <c r="C271" s="749" t="s">
        <v>599</v>
      </c>
      <c r="D271" s="750" t="s">
        <v>600</v>
      </c>
      <c r="E271" s="751">
        <v>50113001</v>
      </c>
      <c r="F271" s="750" t="s">
        <v>665</v>
      </c>
      <c r="G271" s="749" t="s">
        <v>666</v>
      </c>
      <c r="H271" s="749">
        <v>186393</v>
      </c>
      <c r="I271" s="749">
        <v>86393</v>
      </c>
      <c r="J271" s="749" t="s">
        <v>1121</v>
      </c>
      <c r="K271" s="749" t="s">
        <v>1123</v>
      </c>
      <c r="L271" s="752">
        <v>51.610000000000021</v>
      </c>
      <c r="M271" s="752">
        <v>1</v>
      </c>
      <c r="N271" s="753">
        <v>51.610000000000021</v>
      </c>
    </row>
    <row r="272" spans="1:14" ht="14.45" customHeight="1" x14ac:dyDescent="0.2">
      <c r="A272" s="747" t="s">
        <v>579</v>
      </c>
      <c r="B272" s="748" t="s">
        <v>580</v>
      </c>
      <c r="C272" s="749" t="s">
        <v>599</v>
      </c>
      <c r="D272" s="750" t="s">
        <v>600</v>
      </c>
      <c r="E272" s="751">
        <v>50113001</v>
      </c>
      <c r="F272" s="750" t="s">
        <v>665</v>
      </c>
      <c r="G272" s="749" t="s">
        <v>666</v>
      </c>
      <c r="H272" s="749">
        <v>846813</v>
      </c>
      <c r="I272" s="749">
        <v>137120</v>
      </c>
      <c r="J272" s="749" t="s">
        <v>1124</v>
      </c>
      <c r="K272" s="749" t="s">
        <v>1125</v>
      </c>
      <c r="L272" s="752">
        <v>72.245000000000005</v>
      </c>
      <c r="M272" s="752">
        <v>2</v>
      </c>
      <c r="N272" s="753">
        <v>144.49</v>
      </c>
    </row>
    <row r="273" spans="1:14" ht="14.45" customHeight="1" x14ac:dyDescent="0.2">
      <c r="A273" s="747" t="s">
        <v>579</v>
      </c>
      <c r="B273" s="748" t="s">
        <v>580</v>
      </c>
      <c r="C273" s="749" t="s">
        <v>599</v>
      </c>
      <c r="D273" s="750" t="s">
        <v>600</v>
      </c>
      <c r="E273" s="751">
        <v>50113001</v>
      </c>
      <c r="F273" s="750" t="s">
        <v>665</v>
      </c>
      <c r="G273" s="749" t="s">
        <v>666</v>
      </c>
      <c r="H273" s="749">
        <v>100499</v>
      </c>
      <c r="I273" s="749">
        <v>499</v>
      </c>
      <c r="J273" s="749" t="s">
        <v>1126</v>
      </c>
      <c r="K273" s="749" t="s">
        <v>1127</v>
      </c>
      <c r="L273" s="752">
        <v>113.18000000000002</v>
      </c>
      <c r="M273" s="752">
        <v>30</v>
      </c>
      <c r="N273" s="753">
        <v>3395.4000000000005</v>
      </c>
    </row>
    <row r="274" spans="1:14" ht="14.45" customHeight="1" x14ac:dyDescent="0.2">
      <c r="A274" s="747" t="s">
        <v>579</v>
      </c>
      <c r="B274" s="748" t="s">
        <v>580</v>
      </c>
      <c r="C274" s="749" t="s">
        <v>599</v>
      </c>
      <c r="D274" s="750" t="s">
        <v>600</v>
      </c>
      <c r="E274" s="751">
        <v>50113001</v>
      </c>
      <c r="F274" s="750" t="s">
        <v>665</v>
      </c>
      <c r="G274" s="749" t="s">
        <v>666</v>
      </c>
      <c r="H274" s="749">
        <v>100498</v>
      </c>
      <c r="I274" s="749">
        <v>498</v>
      </c>
      <c r="J274" s="749" t="s">
        <v>695</v>
      </c>
      <c r="K274" s="749" t="s">
        <v>696</v>
      </c>
      <c r="L274" s="752">
        <v>108.72428571428573</v>
      </c>
      <c r="M274" s="752">
        <v>70</v>
      </c>
      <c r="N274" s="753">
        <v>7610.7000000000007</v>
      </c>
    </row>
    <row r="275" spans="1:14" ht="14.45" customHeight="1" x14ac:dyDescent="0.2">
      <c r="A275" s="747" t="s">
        <v>579</v>
      </c>
      <c r="B275" s="748" t="s">
        <v>580</v>
      </c>
      <c r="C275" s="749" t="s">
        <v>599</v>
      </c>
      <c r="D275" s="750" t="s">
        <v>600</v>
      </c>
      <c r="E275" s="751">
        <v>50113001</v>
      </c>
      <c r="F275" s="750" t="s">
        <v>665</v>
      </c>
      <c r="G275" s="749" t="s">
        <v>666</v>
      </c>
      <c r="H275" s="749">
        <v>234736</v>
      </c>
      <c r="I275" s="749">
        <v>234736</v>
      </c>
      <c r="J275" s="749" t="s">
        <v>1128</v>
      </c>
      <c r="K275" s="749" t="s">
        <v>1129</v>
      </c>
      <c r="L275" s="752">
        <v>120.42249999999997</v>
      </c>
      <c r="M275" s="752">
        <v>12</v>
      </c>
      <c r="N275" s="753">
        <v>1445.0699999999997</v>
      </c>
    </row>
    <row r="276" spans="1:14" ht="14.45" customHeight="1" x14ac:dyDescent="0.2">
      <c r="A276" s="747" t="s">
        <v>579</v>
      </c>
      <c r="B276" s="748" t="s">
        <v>580</v>
      </c>
      <c r="C276" s="749" t="s">
        <v>599</v>
      </c>
      <c r="D276" s="750" t="s">
        <v>600</v>
      </c>
      <c r="E276" s="751">
        <v>50113001</v>
      </c>
      <c r="F276" s="750" t="s">
        <v>665</v>
      </c>
      <c r="G276" s="749" t="s">
        <v>666</v>
      </c>
      <c r="H276" s="749">
        <v>215978</v>
      </c>
      <c r="I276" s="749">
        <v>215978</v>
      </c>
      <c r="J276" s="749" t="s">
        <v>1128</v>
      </c>
      <c r="K276" s="749" t="s">
        <v>1129</v>
      </c>
      <c r="L276" s="752">
        <v>120.39000000000003</v>
      </c>
      <c r="M276" s="752">
        <v>8</v>
      </c>
      <c r="N276" s="753">
        <v>963.12000000000023</v>
      </c>
    </row>
    <row r="277" spans="1:14" ht="14.45" customHeight="1" x14ac:dyDescent="0.2">
      <c r="A277" s="747" t="s">
        <v>579</v>
      </c>
      <c r="B277" s="748" t="s">
        <v>580</v>
      </c>
      <c r="C277" s="749" t="s">
        <v>599</v>
      </c>
      <c r="D277" s="750" t="s">
        <v>600</v>
      </c>
      <c r="E277" s="751">
        <v>50113001</v>
      </c>
      <c r="F277" s="750" t="s">
        <v>665</v>
      </c>
      <c r="G277" s="749" t="s">
        <v>666</v>
      </c>
      <c r="H277" s="749">
        <v>225169</v>
      </c>
      <c r="I277" s="749">
        <v>225169</v>
      </c>
      <c r="J277" s="749" t="s">
        <v>1130</v>
      </c>
      <c r="K277" s="749" t="s">
        <v>1131</v>
      </c>
      <c r="L277" s="752">
        <v>44.45</v>
      </c>
      <c r="M277" s="752">
        <v>2</v>
      </c>
      <c r="N277" s="753">
        <v>88.9</v>
      </c>
    </row>
    <row r="278" spans="1:14" ht="14.45" customHeight="1" x14ac:dyDescent="0.2">
      <c r="A278" s="747" t="s">
        <v>579</v>
      </c>
      <c r="B278" s="748" t="s">
        <v>580</v>
      </c>
      <c r="C278" s="749" t="s">
        <v>599</v>
      </c>
      <c r="D278" s="750" t="s">
        <v>600</v>
      </c>
      <c r="E278" s="751">
        <v>50113001</v>
      </c>
      <c r="F278" s="750" t="s">
        <v>665</v>
      </c>
      <c r="G278" s="749" t="s">
        <v>666</v>
      </c>
      <c r="H278" s="749">
        <v>225168</v>
      </c>
      <c r="I278" s="749">
        <v>225168</v>
      </c>
      <c r="J278" s="749" t="s">
        <v>1130</v>
      </c>
      <c r="K278" s="749" t="s">
        <v>1132</v>
      </c>
      <c r="L278" s="752">
        <v>63.538666241243135</v>
      </c>
      <c r="M278" s="752">
        <v>3</v>
      </c>
      <c r="N278" s="753">
        <v>190.6159987237294</v>
      </c>
    </row>
    <row r="279" spans="1:14" ht="14.45" customHeight="1" x14ac:dyDescent="0.2">
      <c r="A279" s="747" t="s">
        <v>579</v>
      </c>
      <c r="B279" s="748" t="s">
        <v>580</v>
      </c>
      <c r="C279" s="749" t="s">
        <v>599</v>
      </c>
      <c r="D279" s="750" t="s">
        <v>600</v>
      </c>
      <c r="E279" s="751">
        <v>50113001</v>
      </c>
      <c r="F279" s="750" t="s">
        <v>665</v>
      </c>
      <c r="G279" s="749" t="s">
        <v>666</v>
      </c>
      <c r="H279" s="749">
        <v>100502</v>
      </c>
      <c r="I279" s="749">
        <v>502</v>
      </c>
      <c r="J279" s="749" t="s">
        <v>697</v>
      </c>
      <c r="K279" s="749" t="s">
        <v>698</v>
      </c>
      <c r="L279" s="752">
        <v>252.23333333333338</v>
      </c>
      <c r="M279" s="752">
        <v>18</v>
      </c>
      <c r="N279" s="753">
        <v>4540.2000000000007</v>
      </c>
    </row>
    <row r="280" spans="1:14" ht="14.45" customHeight="1" x14ac:dyDescent="0.2">
      <c r="A280" s="747" t="s">
        <v>579</v>
      </c>
      <c r="B280" s="748" t="s">
        <v>580</v>
      </c>
      <c r="C280" s="749" t="s">
        <v>599</v>
      </c>
      <c r="D280" s="750" t="s">
        <v>600</v>
      </c>
      <c r="E280" s="751">
        <v>50113001</v>
      </c>
      <c r="F280" s="750" t="s">
        <v>665</v>
      </c>
      <c r="G280" s="749" t="s">
        <v>666</v>
      </c>
      <c r="H280" s="749">
        <v>102684</v>
      </c>
      <c r="I280" s="749">
        <v>2684</v>
      </c>
      <c r="J280" s="749" t="s">
        <v>697</v>
      </c>
      <c r="K280" s="749" t="s">
        <v>1133</v>
      </c>
      <c r="L280" s="752">
        <v>107.42411764705884</v>
      </c>
      <c r="M280" s="752">
        <v>17</v>
      </c>
      <c r="N280" s="753">
        <v>1826.2100000000003</v>
      </c>
    </row>
    <row r="281" spans="1:14" ht="14.45" customHeight="1" x14ac:dyDescent="0.2">
      <c r="A281" s="747" t="s">
        <v>579</v>
      </c>
      <c r="B281" s="748" t="s">
        <v>580</v>
      </c>
      <c r="C281" s="749" t="s">
        <v>599</v>
      </c>
      <c r="D281" s="750" t="s">
        <v>600</v>
      </c>
      <c r="E281" s="751">
        <v>50113001</v>
      </c>
      <c r="F281" s="750" t="s">
        <v>665</v>
      </c>
      <c r="G281" s="749" t="s">
        <v>666</v>
      </c>
      <c r="H281" s="749">
        <v>230933</v>
      </c>
      <c r="I281" s="749">
        <v>230933</v>
      </c>
      <c r="J281" s="749" t="s">
        <v>1134</v>
      </c>
      <c r="K281" s="749" t="s">
        <v>1135</v>
      </c>
      <c r="L281" s="752">
        <v>616.12999999999988</v>
      </c>
      <c r="M281" s="752">
        <v>1</v>
      </c>
      <c r="N281" s="753">
        <v>616.12999999999988</v>
      </c>
    </row>
    <row r="282" spans="1:14" ht="14.45" customHeight="1" x14ac:dyDescent="0.2">
      <c r="A282" s="747" t="s">
        <v>579</v>
      </c>
      <c r="B282" s="748" t="s">
        <v>580</v>
      </c>
      <c r="C282" s="749" t="s">
        <v>599</v>
      </c>
      <c r="D282" s="750" t="s">
        <v>600</v>
      </c>
      <c r="E282" s="751">
        <v>50113001</v>
      </c>
      <c r="F282" s="750" t="s">
        <v>665</v>
      </c>
      <c r="G282" s="749" t="s">
        <v>674</v>
      </c>
      <c r="H282" s="749">
        <v>127738</v>
      </c>
      <c r="I282" s="749">
        <v>127738</v>
      </c>
      <c r="J282" s="749" t="s">
        <v>1136</v>
      </c>
      <c r="K282" s="749" t="s">
        <v>1137</v>
      </c>
      <c r="L282" s="752">
        <v>95.36</v>
      </c>
      <c r="M282" s="752">
        <v>1</v>
      </c>
      <c r="N282" s="753">
        <v>95.36</v>
      </c>
    </row>
    <row r="283" spans="1:14" ht="14.45" customHeight="1" x14ac:dyDescent="0.2">
      <c r="A283" s="747" t="s">
        <v>579</v>
      </c>
      <c r="B283" s="748" t="s">
        <v>580</v>
      </c>
      <c r="C283" s="749" t="s">
        <v>599</v>
      </c>
      <c r="D283" s="750" t="s">
        <v>600</v>
      </c>
      <c r="E283" s="751">
        <v>50113001</v>
      </c>
      <c r="F283" s="750" t="s">
        <v>665</v>
      </c>
      <c r="G283" s="749" t="s">
        <v>674</v>
      </c>
      <c r="H283" s="749">
        <v>184095</v>
      </c>
      <c r="I283" s="749">
        <v>184095</v>
      </c>
      <c r="J283" s="749" t="s">
        <v>1136</v>
      </c>
      <c r="K283" s="749" t="s">
        <v>1138</v>
      </c>
      <c r="L283" s="752">
        <v>280.96044444444448</v>
      </c>
      <c r="M283" s="752">
        <v>45</v>
      </c>
      <c r="N283" s="753">
        <v>12643.220000000001</v>
      </c>
    </row>
    <row r="284" spans="1:14" ht="14.45" customHeight="1" x14ac:dyDescent="0.2">
      <c r="A284" s="747" t="s">
        <v>579</v>
      </c>
      <c r="B284" s="748" t="s">
        <v>580</v>
      </c>
      <c r="C284" s="749" t="s">
        <v>599</v>
      </c>
      <c r="D284" s="750" t="s">
        <v>600</v>
      </c>
      <c r="E284" s="751">
        <v>50113001</v>
      </c>
      <c r="F284" s="750" t="s">
        <v>665</v>
      </c>
      <c r="G284" s="749" t="s">
        <v>666</v>
      </c>
      <c r="H284" s="749">
        <v>225986</v>
      </c>
      <c r="I284" s="749">
        <v>225986</v>
      </c>
      <c r="J284" s="749" t="s">
        <v>1139</v>
      </c>
      <c r="K284" s="749" t="s">
        <v>1140</v>
      </c>
      <c r="L284" s="752">
        <v>66.75</v>
      </c>
      <c r="M284" s="752">
        <v>2</v>
      </c>
      <c r="N284" s="753">
        <v>133.5</v>
      </c>
    </row>
    <row r="285" spans="1:14" ht="14.45" customHeight="1" x14ac:dyDescent="0.2">
      <c r="A285" s="747" t="s">
        <v>579</v>
      </c>
      <c r="B285" s="748" t="s">
        <v>580</v>
      </c>
      <c r="C285" s="749" t="s">
        <v>599</v>
      </c>
      <c r="D285" s="750" t="s">
        <v>600</v>
      </c>
      <c r="E285" s="751">
        <v>50113001</v>
      </c>
      <c r="F285" s="750" t="s">
        <v>665</v>
      </c>
      <c r="G285" s="749" t="s">
        <v>666</v>
      </c>
      <c r="H285" s="749">
        <v>113814</v>
      </c>
      <c r="I285" s="749">
        <v>13814</v>
      </c>
      <c r="J285" s="749" t="s">
        <v>1141</v>
      </c>
      <c r="K285" s="749" t="s">
        <v>1142</v>
      </c>
      <c r="L285" s="752">
        <v>159.74000000000004</v>
      </c>
      <c r="M285" s="752">
        <v>1</v>
      </c>
      <c r="N285" s="753">
        <v>159.74000000000004</v>
      </c>
    </row>
    <row r="286" spans="1:14" ht="14.45" customHeight="1" x14ac:dyDescent="0.2">
      <c r="A286" s="747" t="s">
        <v>579</v>
      </c>
      <c r="B286" s="748" t="s">
        <v>580</v>
      </c>
      <c r="C286" s="749" t="s">
        <v>599</v>
      </c>
      <c r="D286" s="750" t="s">
        <v>600</v>
      </c>
      <c r="E286" s="751">
        <v>50113001</v>
      </c>
      <c r="F286" s="750" t="s">
        <v>665</v>
      </c>
      <c r="G286" s="749" t="s">
        <v>666</v>
      </c>
      <c r="H286" s="749">
        <v>113816</v>
      </c>
      <c r="I286" s="749">
        <v>13816</v>
      </c>
      <c r="J286" s="749" t="s">
        <v>1141</v>
      </c>
      <c r="K286" s="749" t="s">
        <v>1143</v>
      </c>
      <c r="L286" s="752">
        <v>256.26</v>
      </c>
      <c r="M286" s="752">
        <v>1</v>
      </c>
      <c r="N286" s="753">
        <v>256.26</v>
      </c>
    </row>
    <row r="287" spans="1:14" ht="14.45" customHeight="1" x14ac:dyDescent="0.2">
      <c r="A287" s="747" t="s">
        <v>579</v>
      </c>
      <c r="B287" s="748" t="s">
        <v>580</v>
      </c>
      <c r="C287" s="749" t="s">
        <v>599</v>
      </c>
      <c r="D287" s="750" t="s">
        <v>600</v>
      </c>
      <c r="E287" s="751">
        <v>50113001</v>
      </c>
      <c r="F287" s="750" t="s">
        <v>665</v>
      </c>
      <c r="G287" s="749" t="s">
        <v>581</v>
      </c>
      <c r="H287" s="749">
        <v>162528</v>
      </c>
      <c r="I287" s="749">
        <v>162528</v>
      </c>
      <c r="J287" s="749" t="s">
        <v>1144</v>
      </c>
      <c r="K287" s="749" t="s">
        <v>1145</v>
      </c>
      <c r="L287" s="752">
        <v>119.79</v>
      </c>
      <c r="M287" s="752">
        <v>2</v>
      </c>
      <c r="N287" s="753">
        <v>239.58</v>
      </c>
    </row>
    <row r="288" spans="1:14" ht="14.45" customHeight="1" x14ac:dyDescent="0.2">
      <c r="A288" s="747" t="s">
        <v>579</v>
      </c>
      <c r="B288" s="748" t="s">
        <v>580</v>
      </c>
      <c r="C288" s="749" t="s">
        <v>599</v>
      </c>
      <c r="D288" s="750" t="s">
        <v>600</v>
      </c>
      <c r="E288" s="751">
        <v>50113001</v>
      </c>
      <c r="F288" s="750" t="s">
        <v>665</v>
      </c>
      <c r="G288" s="749" t="s">
        <v>666</v>
      </c>
      <c r="H288" s="749">
        <v>194804</v>
      </c>
      <c r="I288" s="749">
        <v>94804</v>
      </c>
      <c r="J288" s="749" t="s">
        <v>1146</v>
      </c>
      <c r="K288" s="749" t="s">
        <v>740</v>
      </c>
      <c r="L288" s="752">
        <v>58.530000000000015</v>
      </c>
      <c r="M288" s="752">
        <v>2</v>
      </c>
      <c r="N288" s="753">
        <v>117.06000000000003</v>
      </c>
    </row>
    <row r="289" spans="1:14" ht="14.45" customHeight="1" x14ac:dyDescent="0.2">
      <c r="A289" s="747" t="s">
        <v>579</v>
      </c>
      <c r="B289" s="748" t="s">
        <v>580</v>
      </c>
      <c r="C289" s="749" t="s">
        <v>599</v>
      </c>
      <c r="D289" s="750" t="s">
        <v>600</v>
      </c>
      <c r="E289" s="751">
        <v>50113001</v>
      </c>
      <c r="F289" s="750" t="s">
        <v>665</v>
      </c>
      <c r="G289" s="749" t="s">
        <v>666</v>
      </c>
      <c r="H289" s="749">
        <v>101127</v>
      </c>
      <c r="I289" s="749">
        <v>1127</v>
      </c>
      <c r="J289" s="749" t="s">
        <v>1147</v>
      </c>
      <c r="K289" s="749" t="s">
        <v>1148</v>
      </c>
      <c r="L289" s="752">
        <v>103.50960000000003</v>
      </c>
      <c r="M289" s="752">
        <v>50</v>
      </c>
      <c r="N289" s="753">
        <v>5175.4800000000014</v>
      </c>
    </row>
    <row r="290" spans="1:14" ht="14.45" customHeight="1" x14ac:dyDescent="0.2">
      <c r="A290" s="747" t="s">
        <v>579</v>
      </c>
      <c r="B290" s="748" t="s">
        <v>580</v>
      </c>
      <c r="C290" s="749" t="s">
        <v>599</v>
      </c>
      <c r="D290" s="750" t="s">
        <v>600</v>
      </c>
      <c r="E290" s="751">
        <v>50113001</v>
      </c>
      <c r="F290" s="750" t="s">
        <v>665</v>
      </c>
      <c r="G290" s="749" t="s">
        <v>666</v>
      </c>
      <c r="H290" s="749">
        <v>162033</v>
      </c>
      <c r="I290" s="749">
        <v>162033</v>
      </c>
      <c r="J290" s="749" t="s">
        <v>1149</v>
      </c>
      <c r="K290" s="749" t="s">
        <v>1150</v>
      </c>
      <c r="L290" s="752">
        <v>805.97314285714299</v>
      </c>
      <c r="M290" s="752">
        <v>35</v>
      </c>
      <c r="N290" s="753">
        <v>28209.060000000005</v>
      </c>
    </row>
    <row r="291" spans="1:14" ht="14.45" customHeight="1" x14ac:dyDescent="0.2">
      <c r="A291" s="747" t="s">
        <v>579</v>
      </c>
      <c r="B291" s="748" t="s">
        <v>580</v>
      </c>
      <c r="C291" s="749" t="s">
        <v>599</v>
      </c>
      <c r="D291" s="750" t="s">
        <v>600</v>
      </c>
      <c r="E291" s="751">
        <v>50113001</v>
      </c>
      <c r="F291" s="750" t="s">
        <v>665</v>
      </c>
      <c r="G291" s="749" t="s">
        <v>666</v>
      </c>
      <c r="H291" s="749">
        <v>157525</v>
      </c>
      <c r="I291" s="749">
        <v>57525</v>
      </c>
      <c r="J291" s="749" t="s">
        <v>1151</v>
      </c>
      <c r="K291" s="749" t="s">
        <v>1152</v>
      </c>
      <c r="L291" s="752">
        <v>97.530000000000015</v>
      </c>
      <c r="M291" s="752">
        <v>3</v>
      </c>
      <c r="N291" s="753">
        <v>292.59000000000003</v>
      </c>
    </row>
    <row r="292" spans="1:14" ht="14.45" customHeight="1" x14ac:dyDescent="0.2">
      <c r="A292" s="747" t="s">
        <v>579</v>
      </c>
      <c r="B292" s="748" t="s">
        <v>580</v>
      </c>
      <c r="C292" s="749" t="s">
        <v>599</v>
      </c>
      <c r="D292" s="750" t="s">
        <v>600</v>
      </c>
      <c r="E292" s="751">
        <v>50113001</v>
      </c>
      <c r="F292" s="750" t="s">
        <v>665</v>
      </c>
      <c r="G292" s="749" t="s">
        <v>666</v>
      </c>
      <c r="H292" s="749">
        <v>100513</v>
      </c>
      <c r="I292" s="749">
        <v>513</v>
      </c>
      <c r="J292" s="749" t="s">
        <v>1153</v>
      </c>
      <c r="K292" s="749" t="s">
        <v>696</v>
      </c>
      <c r="L292" s="752">
        <v>56.780000000000008</v>
      </c>
      <c r="M292" s="752">
        <v>42</v>
      </c>
      <c r="N292" s="753">
        <v>2384.7600000000002</v>
      </c>
    </row>
    <row r="293" spans="1:14" ht="14.45" customHeight="1" x14ac:dyDescent="0.2">
      <c r="A293" s="747" t="s">
        <v>579</v>
      </c>
      <c r="B293" s="748" t="s">
        <v>580</v>
      </c>
      <c r="C293" s="749" t="s">
        <v>599</v>
      </c>
      <c r="D293" s="750" t="s">
        <v>600</v>
      </c>
      <c r="E293" s="751">
        <v>50113001</v>
      </c>
      <c r="F293" s="750" t="s">
        <v>665</v>
      </c>
      <c r="G293" s="749" t="s">
        <v>666</v>
      </c>
      <c r="H293" s="749">
        <v>100516</v>
      </c>
      <c r="I293" s="749">
        <v>516</v>
      </c>
      <c r="J293" s="749" t="s">
        <v>1154</v>
      </c>
      <c r="K293" s="749" t="s">
        <v>813</v>
      </c>
      <c r="L293" s="752">
        <v>98.359999999999971</v>
      </c>
      <c r="M293" s="752">
        <v>1</v>
      </c>
      <c r="N293" s="753">
        <v>98.359999999999971</v>
      </c>
    </row>
    <row r="294" spans="1:14" ht="14.45" customHeight="1" x14ac:dyDescent="0.2">
      <c r="A294" s="747" t="s">
        <v>579</v>
      </c>
      <c r="B294" s="748" t="s">
        <v>580</v>
      </c>
      <c r="C294" s="749" t="s">
        <v>599</v>
      </c>
      <c r="D294" s="750" t="s">
        <v>600</v>
      </c>
      <c r="E294" s="751">
        <v>50113001</v>
      </c>
      <c r="F294" s="750" t="s">
        <v>665</v>
      </c>
      <c r="G294" s="749" t="s">
        <v>666</v>
      </c>
      <c r="H294" s="749">
        <v>230353</v>
      </c>
      <c r="I294" s="749">
        <v>230353</v>
      </c>
      <c r="J294" s="749" t="s">
        <v>701</v>
      </c>
      <c r="K294" s="749" t="s">
        <v>702</v>
      </c>
      <c r="L294" s="752">
        <v>1592.7999999999997</v>
      </c>
      <c r="M294" s="752">
        <v>16</v>
      </c>
      <c r="N294" s="753">
        <v>25484.799999999996</v>
      </c>
    </row>
    <row r="295" spans="1:14" ht="14.45" customHeight="1" x14ac:dyDescent="0.2">
      <c r="A295" s="747" t="s">
        <v>579</v>
      </c>
      <c r="B295" s="748" t="s">
        <v>580</v>
      </c>
      <c r="C295" s="749" t="s">
        <v>599</v>
      </c>
      <c r="D295" s="750" t="s">
        <v>600</v>
      </c>
      <c r="E295" s="751">
        <v>50113001</v>
      </c>
      <c r="F295" s="750" t="s">
        <v>665</v>
      </c>
      <c r="G295" s="749" t="s">
        <v>666</v>
      </c>
      <c r="H295" s="749">
        <v>110086</v>
      </c>
      <c r="I295" s="749">
        <v>10086</v>
      </c>
      <c r="J295" s="749" t="s">
        <v>701</v>
      </c>
      <c r="K295" s="749" t="s">
        <v>1155</v>
      </c>
      <c r="L295" s="752">
        <v>1592.8</v>
      </c>
      <c r="M295" s="752">
        <v>9</v>
      </c>
      <c r="N295" s="753">
        <v>14335.199999999999</v>
      </c>
    </row>
    <row r="296" spans="1:14" ht="14.45" customHeight="1" x14ac:dyDescent="0.2">
      <c r="A296" s="747" t="s">
        <v>579</v>
      </c>
      <c r="B296" s="748" t="s">
        <v>580</v>
      </c>
      <c r="C296" s="749" t="s">
        <v>599</v>
      </c>
      <c r="D296" s="750" t="s">
        <v>600</v>
      </c>
      <c r="E296" s="751">
        <v>50113001</v>
      </c>
      <c r="F296" s="750" t="s">
        <v>665</v>
      </c>
      <c r="G296" s="749" t="s">
        <v>674</v>
      </c>
      <c r="H296" s="749">
        <v>191788</v>
      </c>
      <c r="I296" s="749">
        <v>91788</v>
      </c>
      <c r="J296" s="749" t="s">
        <v>1156</v>
      </c>
      <c r="K296" s="749" t="s">
        <v>873</v>
      </c>
      <c r="L296" s="752">
        <v>9.16</v>
      </c>
      <c r="M296" s="752">
        <v>4</v>
      </c>
      <c r="N296" s="753">
        <v>36.64</v>
      </c>
    </row>
    <row r="297" spans="1:14" ht="14.45" customHeight="1" x14ac:dyDescent="0.2">
      <c r="A297" s="747" t="s">
        <v>579</v>
      </c>
      <c r="B297" s="748" t="s">
        <v>580</v>
      </c>
      <c r="C297" s="749" t="s">
        <v>599</v>
      </c>
      <c r="D297" s="750" t="s">
        <v>600</v>
      </c>
      <c r="E297" s="751">
        <v>50113001</v>
      </c>
      <c r="F297" s="750" t="s">
        <v>665</v>
      </c>
      <c r="G297" s="749" t="s">
        <v>674</v>
      </c>
      <c r="H297" s="749">
        <v>106618</v>
      </c>
      <c r="I297" s="749">
        <v>6618</v>
      </c>
      <c r="J297" s="749" t="s">
        <v>1157</v>
      </c>
      <c r="K297" s="749" t="s">
        <v>1158</v>
      </c>
      <c r="L297" s="752">
        <v>19.671666666666667</v>
      </c>
      <c r="M297" s="752">
        <v>6</v>
      </c>
      <c r="N297" s="753">
        <v>118.03</v>
      </c>
    </row>
    <row r="298" spans="1:14" ht="14.45" customHeight="1" x14ac:dyDescent="0.2">
      <c r="A298" s="747" t="s">
        <v>579</v>
      </c>
      <c r="B298" s="748" t="s">
        <v>580</v>
      </c>
      <c r="C298" s="749" t="s">
        <v>599</v>
      </c>
      <c r="D298" s="750" t="s">
        <v>600</v>
      </c>
      <c r="E298" s="751">
        <v>50113001</v>
      </c>
      <c r="F298" s="750" t="s">
        <v>665</v>
      </c>
      <c r="G298" s="749" t="s">
        <v>674</v>
      </c>
      <c r="H298" s="749">
        <v>184398</v>
      </c>
      <c r="I298" s="749">
        <v>84398</v>
      </c>
      <c r="J298" s="749" t="s">
        <v>1159</v>
      </c>
      <c r="K298" s="749" t="s">
        <v>1160</v>
      </c>
      <c r="L298" s="752">
        <v>114.17000000000003</v>
      </c>
      <c r="M298" s="752">
        <v>1</v>
      </c>
      <c r="N298" s="753">
        <v>114.17000000000003</v>
      </c>
    </row>
    <row r="299" spans="1:14" ht="14.45" customHeight="1" x14ac:dyDescent="0.2">
      <c r="A299" s="747" t="s">
        <v>579</v>
      </c>
      <c r="B299" s="748" t="s">
        <v>580</v>
      </c>
      <c r="C299" s="749" t="s">
        <v>599</v>
      </c>
      <c r="D299" s="750" t="s">
        <v>600</v>
      </c>
      <c r="E299" s="751">
        <v>50113001</v>
      </c>
      <c r="F299" s="750" t="s">
        <v>665</v>
      </c>
      <c r="G299" s="749" t="s">
        <v>674</v>
      </c>
      <c r="H299" s="749">
        <v>184399</v>
      </c>
      <c r="I299" s="749">
        <v>84399</v>
      </c>
      <c r="J299" s="749" t="s">
        <v>1161</v>
      </c>
      <c r="K299" s="749" t="s">
        <v>1162</v>
      </c>
      <c r="L299" s="752">
        <v>126.34999999999998</v>
      </c>
      <c r="M299" s="752">
        <v>3</v>
      </c>
      <c r="N299" s="753">
        <v>379.04999999999995</v>
      </c>
    </row>
    <row r="300" spans="1:14" ht="14.45" customHeight="1" x14ac:dyDescent="0.2">
      <c r="A300" s="747" t="s">
        <v>579</v>
      </c>
      <c r="B300" s="748" t="s">
        <v>580</v>
      </c>
      <c r="C300" s="749" t="s">
        <v>599</v>
      </c>
      <c r="D300" s="750" t="s">
        <v>600</v>
      </c>
      <c r="E300" s="751">
        <v>50113001</v>
      </c>
      <c r="F300" s="750" t="s">
        <v>665</v>
      </c>
      <c r="G300" s="749" t="s">
        <v>666</v>
      </c>
      <c r="H300" s="749">
        <v>83538</v>
      </c>
      <c r="I300" s="749">
        <v>83538</v>
      </c>
      <c r="J300" s="749" t="s">
        <v>1163</v>
      </c>
      <c r="K300" s="749" t="s">
        <v>1164</v>
      </c>
      <c r="L300" s="752">
        <v>163.90999999999997</v>
      </c>
      <c r="M300" s="752">
        <v>2</v>
      </c>
      <c r="N300" s="753">
        <v>327.81999999999994</v>
      </c>
    </row>
    <row r="301" spans="1:14" ht="14.45" customHeight="1" x14ac:dyDescent="0.2">
      <c r="A301" s="747" t="s">
        <v>579</v>
      </c>
      <c r="B301" s="748" t="s">
        <v>580</v>
      </c>
      <c r="C301" s="749" t="s">
        <v>599</v>
      </c>
      <c r="D301" s="750" t="s">
        <v>600</v>
      </c>
      <c r="E301" s="751">
        <v>50113001</v>
      </c>
      <c r="F301" s="750" t="s">
        <v>665</v>
      </c>
      <c r="G301" s="749" t="s">
        <v>666</v>
      </c>
      <c r="H301" s="749">
        <v>104307</v>
      </c>
      <c r="I301" s="749">
        <v>4307</v>
      </c>
      <c r="J301" s="749" t="s">
        <v>1165</v>
      </c>
      <c r="K301" s="749" t="s">
        <v>1166</v>
      </c>
      <c r="L301" s="752">
        <v>351.00130434782614</v>
      </c>
      <c r="M301" s="752">
        <v>23</v>
      </c>
      <c r="N301" s="753">
        <v>8073.0300000000016</v>
      </c>
    </row>
    <row r="302" spans="1:14" ht="14.45" customHeight="1" x14ac:dyDescent="0.2">
      <c r="A302" s="747" t="s">
        <v>579</v>
      </c>
      <c r="B302" s="748" t="s">
        <v>580</v>
      </c>
      <c r="C302" s="749" t="s">
        <v>599</v>
      </c>
      <c r="D302" s="750" t="s">
        <v>600</v>
      </c>
      <c r="E302" s="751">
        <v>50113001</v>
      </c>
      <c r="F302" s="750" t="s">
        <v>665</v>
      </c>
      <c r="G302" s="749" t="s">
        <v>666</v>
      </c>
      <c r="H302" s="749">
        <v>100536</v>
      </c>
      <c r="I302" s="749">
        <v>536</v>
      </c>
      <c r="J302" s="749" t="s">
        <v>1167</v>
      </c>
      <c r="K302" s="749" t="s">
        <v>723</v>
      </c>
      <c r="L302" s="752">
        <v>140.24000000000004</v>
      </c>
      <c r="M302" s="752">
        <v>10</v>
      </c>
      <c r="N302" s="753">
        <v>1402.4000000000003</v>
      </c>
    </row>
    <row r="303" spans="1:14" ht="14.45" customHeight="1" x14ac:dyDescent="0.2">
      <c r="A303" s="747" t="s">
        <v>579</v>
      </c>
      <c r="B303" s="748" t="s">
        <v>580</v>
      </c>
      <c r="C303" s="749" t="s">
        <v>599</v>
      </c>
      <c r="D303" s="750" t="s">
        <v>600</v>
      </c>
      <c r="E303" s="751">
        <v>50113001</v>
      </c>
      <c r="F303" s="750" t="s">
        <v>665</v>
      </c>
      <c r="G303" s="749" t="s">
        <v>666</v>
      </c>
      <c r="H303" s="749">
        <v>216900</v>
      </c>
      <c r="I303" s="749">
        <v>216900</v>
      </c>
      <c r="J303" s="749" t="s">
        <v>1168</v>
      </c>
      <c r="K303" s="749" t="s">
        <v>1169</v>
      </c>
      <c r="L303" s="752">
        <v>700.82797391304359</v>
      </c>
      <c r="M303" s="752">
        <v>1150</v>
      </c>
      <c r="N303" s="753">
        <v>805952.17000000016</v>
      </c>
    </row>
    <row r="304" spans="1:14" ht="14.45" customHeight="1" x14ac:dyDescent="0.2">
      <c r="A304" s="747" t="s">
        <v>579</v>
      </c>
      <c r="B304" s="748" t="s">
        <v>580</v>
      </c>
      <c r="C304" s="749" t="s">
        <v>599</v>
      </c>
      <c r="D304" s="750" t="s">
        <v>600</v>
      </c>
      <c r="E304" s="751">
        <v>50113001</v>
      </c>
      <c r="F304" s="750" t="s">
        <v>665</v>
      </c>
      <c r="G304" s="749" t="s">
        <v>674</v>
      </c>
      <c r="H304" s="749">
        <v>107981</v>
      </c>
      <c r="I304" s="749">
        <v>7981</v>
      </c>
      <c r="J304" s="749" t="s">
        <v>703</v>
      </c>
      <c r="K304" s="749" t="s">
        <v>704</v>
      </c>
      <c r="L304" s="752">
        <v>50.64342465753424</v>
      </c>
      <c r="M304" s="752">
        <v>73</v>
      </c>
      <c r="N304" s="753">
        <v>3696.9699999999993</v>
      </c>
    </row>
    <row r="305" spans="1:14" ht="14.45" customHeight="1" x14ac:dyDescent="0.2">
      <c r="A305" s="747" t="s">
        <v>579</v>
      </c>
      <c r="B305" s="748" t="s">
        <v>580</v>
      </c>
      <c r="C305" s="749" t="s">
        <v>599</v>
      </c>
      <c r="D305" s="750" t="s">
        <v>600</v>
      </c>
      <c r="E305" s="751">
        <v>50113001</v>
      </c>
      <c r="F305" s="750" t="s">
        <v>665</v>
      </c>
      <c r="G305" s="749" t="s">
        <v>674</v>
      </c>
      <c r="H305" s="749">
        <v>155823</v>
      </c>
      <c r="I305" s="749">
        <v>55823</v>
      </c>
      <c r="J305" s="749" t="s">
        <v>1170</v>
      </c>
      <c r="K305" s="749" t="s">
        <v>1171</v>
      </c>
      <c r="L305" s="752">
        <v>33.73571428571428</v>
      </c>
      <c r="M305" s="752">
        <v>7</v>
      </c>
      <c r="N305" s="753">
        <v>236.14999999999998</v>
      </c>
    </row>
    <row r="306" spans="1:14" ht="14.45" customHeight="1" x14ac:dyDescent="0.2">
      <c r="A306" s="747" t="s">
        <v>579</v>
      </c>
      <c r="B306" s="748" t="s">
        <v>580</v>
      </c>
      <c r="C306" s="749" t="s">
        <v>599</v>
      </c>
      <c r="D306" s="750" t="s">
        <v>600</v>
      </c>
      <c r="E306" s="751">
        <v>50113001</v>
      </c>
      <c r="F306" s="750" t="s">
        <v>665</v>
      </c>
      <c r="G306" s="749" t="s">
        <v>674</v>
      </c>
      <c r="H306" s="749">
        <v>126786</v>
      </c>
      <c r="I306" s="749">
        <v>26786</v>
      </c>
      <c r="J306" s="749" t="s">
        <v>1172</v>
      </c>
      <c r="K306" s="749" t="s">
        <v>1173</v>
      </c>
      <c r="L306" s="752">
        <v>406.21</v>
      </c>
      <c r="M306" s="752">
        <v>40</v>
      </c>
      <c r="N306" s="753">
        <v>16248.4</v>
      </c>
    </row>
    <row r="307" spans="1:14" ht="14.45" customHeight="1" x14ac:dyDescent="0.2">
      <c r="A307" s="747" t="s">
        <v>579</v>
      </c>
      <c r="B307" s="748" t="s">
        <v>580</v>
      </c>
      <c r="C307" s="749" t="s">
        <v>599</v>
      </c>
      <c r="D307" s="750" t="s">
        <v>600</v>
      </c>
      <c r="E307" s="751">
        <v>50113001</v>
      </c>
      <c r="F307" s="750" t="s">
        <v>665</v>
      </c>
      <c r="G307" s="749" t="s">
        <v>581</v>
      </c>
      <c r="H307" s="749">
        <v>33870</v>
      </c>
      <c r="I307" s="749">
        <v>33870</v>
      </c>
      <c r="J307" s="749" t="s">
        <v>1174</v>
      </c>
      <c r="K307" s="749" t="s">
        <v>1175</v>
      </c>
      <c r="L307" s="752">
        <v>118.86002369878024</v>
      </c>
      <c r="M307" s="752">
        <v>30</v>
      </c>
      <c r="N307" s="753">
        <v>3565.8007109634073</v>
      </c>
    </row>
    <row r="308" spans="1:14" ht="14.45" customHeight="1" x14ac:dyDescent="0.2">
      <c r="A308" s="747" t="s">
        <v>579</v>
      </c>
      <c r="B308" s="748" t="s">
        <v>580</v>
      </c>
      <c r="C308" s="749" t="s">
        <v>599</v>
      </c>
      <c r="D308" s="750" t="s">
        <v>600</v>
      </c>
      <c r="E308" s="751">
        <v>50113001</v>
      </c>
      <c r="F308" s="750" t="s">
        <v>665</v>
      </c>
      <c r="G308" s="749" t="s">
        <v>666</v>
      </c>
      <c r="H308" s="749">
        <v>125907</v>
      </c>
      <c r="I308" s="749">
        <v>125907</v>
      </c>
      <c r="J308" s="749" t="s">
        <v>1176</v>
      </c>
      <c r="K308" s="749" t="s">
        <v>1177</v>
      </c>
      <c r="L308" s="752">
        <v>682</v>
      </c>
      <c r="M308" s="752">
        <v>4</v>
      </c>
      <c r="N308" s="753">
        <v>2728</v>
      </c>
    </row>
    <row r="309" spans="1:14" ht="14.45" customHeight="1" x14ac:dyDescent="0.2">
      <c r="A309" s="747" t="s">
        <v>579</v>
      </c>
      <c r="B309" s="748" t="s">
        <v>580</v>
      </c>
      <c r="C309" s="749" t="s">
        <v>599</v>
      </c>
      <c r="D309" s="750" t="s">
        <v>600</v>
      </c>
      <c r="E309" s="751">
        <v>50113001</v>
      </c>
      <c r="F309" s="750" t="s">
        <v>665</v>
      </c>
      <c r="G309" s="749" t="s">
        <v>674</v>
      </c>
      <c r="H309" s="749">
        <v>990180</v>
      </c>
      <c r="I309" s="749">
        <v>500764</v>
      </c>
      <c r="J309" s="749" t="s">
        <v>1178</v>
      </c>
      <c r="K309" s="749" t="s">
        <v>1179</v>
      </c>
      <c r="L309" s="752">
        <v>553.89499999999998</v>
      </c>
      <c r="M309" s="752">
        <v>2</v>
      </c>
      <c r="N309" s="753">
        <v>1107.79</v>
      </c>
    </row>
    <row r="310" spans="1:14" ht="14.45" customHeight="1" x14ac:dyDescent="0.2">
      <c r="A310" s="747" t="s">
        <v>579</v>
      </c>
      <c r="B310" s="748" t="s">
        <v>580</v>
      </c>
      <c r="C310" s="749" t="s">
        <v>599</v>
      </c>
      <c r="D310" s="750" t="s">
        <v>600</v>
      </c>
      <c r="E310" s="751">
        <v>50113001</v>
      </c>
      <c r="F310" s="750" t="s">
        <v>665</v>
      </c>
      <c r="G310" s="749" t="s">
        <v>674</v>
      </c>
      <c r="H310" s="749">
        <v>989046</v>
      </c>
      <c r="I310" s="749">
        <v>500752</v>
      </c>
      <c r="J310" s="749" t="s">
        <v>1180</v>
      </c>
      <c r="K310" s="749" t="s">
        <v>1181</v>
      </c>
      <c r="L310" s="752">
        <v>133.71000000000004</v>
      </c>
      <c r="M310" s="752">
        <v>1</v>
      </c>
      <c r="N310" s="753">
        <v>133.71000000000004</v>
      </c>
    </row>
    <row r="311" spans="1:14" ht="14.45" customHeight="1" x14ac:dyDescent="0.2">
      <c r="A311" s="747" t="s">
        <v>579</v>
      </c>
      <c r="B311" s="748" t="s">
        <v>580</v>
      </c>
      <c r="C311" s="749" t="s">
        <v>599</v>
      </c>
      <c r="D311" s="750" t="s">
        <v>600</v>
      </c>
      <c r="E311" s="751">
        <v>50113001</v>
      </c>
      <c r="F311" s="750" t="s">
        <v>665</v>
      </c>
      <c r="G311" s="749" t="s">
        <v>666</v>
      </c>
      <c r="H311" s="749">
        <v>162579</v>
      </c>
      <c r="I311" s="749">
        <v>162579</v>
      </c>
      <c r="J311" s="749" t="s">
        <v>1182</v>
      </c>
      <c r="K311" s="749" t="s">
        <v>1183</v>
      </c>
      <c r="L311" s="752">
        <v>44.88</v>
      </c>
      <c r="M311" s="752">
        <v>5</v>
      </c>
      <c r="N311" s="753">
        <v>224.4</v>
      </c>
    </row>
    <row r="312" spans="1:14" ht="14.45" customHeight="1" x14ac:dyDescent="0.2">
      <c r="A312" s="747" t="s">
        <v>579</v>
      </c>
      <c r="B312" s="748" t="s">
        <v>580</v>
      </c>
      <c r="C312" s="749" t="s">
        <v>599</v>
      </c>
      <c r="D312" s="750" t="s">
        <v>600</v>
      </c>
      <c r="E312" s="751">
        <v>50113001</v>
      </c>
      <c r="F312" s="750" t="s">
        <v>665</v>
      </c>
      <c r="G312" s="749" t="s">
        <v>674</v>
      </c>
      <c r="H312" s="749">
        <v>111635</v>
      </c>
      <c r="I312" s="749">
        <v>11635</v>
      </c>
      <c r="J312" s="749" t="s">
        <v>1184</v>
      </c>
      <c r="K312" s="749" t="s">
        <v>1185</v>
      </c>
      <c r="L312" s="752">
        <v>344.40999999999997</v>
      </c>
      <c r="M312" s="752">
        <v>2</v>
      </c>
      <c r="N312" s="753">
        <v>688.81999999999994</v>
      </c>
    </row>
    <row r="313" spans="1:14" ht="14.45" customHeight="1" x14ac:dyDescent="0.2">
      <c r="A313" s="747" t="s">
        <v>579</v>
      </c>
      <c r="B313" s="748" t="s">
        <v>580</v>
      </c>
      <c r="C313" s="749" t="s">
        <v>599</v>
      </c>
      <c r="D313" s="750" t="s">
        <v>600</v>
      </c>
      <c r="E313" s="751">
        <v>50113001</v>
      </c>
      <c r="F313" s="750" t="s">
        <v>665</v>
      </c>
      <c r="G313" s="749" t="s">
        <v>666</v>
      </c>
      <c r="H313" s="749">
        <v>100876</v>
      </c>
      <c r="I313" s="749">
        <v>876</v>
      </c>
      <c r="J313" s="749" t="s">
        <v>1186</v>
      </c>
      <c r="K313" s="749" t="s">
        <v>1187</v>
      </c>
      <c r="L313" s="752">
        <v>74.020982456140374</v>
      </c>
      <c r="M313" s="752">
        <v>285</v>
      </c>
      <c r="N313" s="753">
        <v>21095.980000000007</v>
      </c>
    </row>
    <row r="314" spans="1:14" ht="14.45" customHeight="1" x14ac:dyDescent="0.2">
      <c r="A314" s="747" t="s">
        <v>579</v>
      </c>
      <c r="B314" s="748" t="s">
        <v>580</v>
      </c>
      <c r="C314" s="749" t="s">
        <v>599</v>
      </c>
      <c r="D314" s="750" t="s">
        <v>600</v>
      </c>
      <c r="E314" s="751">
        <v>50113001</v>
      </c>
      <c r="F314" s="750" t="s">
        <v>665</v>
      </c>
      <c r="G314" s="749" t="s">
        <v>666</v>
      </c>
      <c r="H314" s="749">
        <v>200863</v>
      </c>
      <c r="I314" s="749">
        <v>200863</v>
      </c>
      <c r="J314" s="749" t="s">
        <v>1186</v>
      </c>
      <c r="K314" s="749" t="s">
        <v>1188</v>
      </c>
      <c r="L314" s="752">
        <v>85.466229508196719</v>
      </c>
      <c r="M314" s="752">
        <v>305</v>
      </c>
      <c r="N314" s="753">
        <v>26067.199999999997</v>
      </c>
    </row>
    <row r="315" spans="1:14" ht="14.45" customHeight="1" x14ac:dyDescent="0.2">
      <c r="A315" s="747" t="s">
        <v>579</v>
      </c>
      <c r="B315" s="748" t="s">
        <v>580</v>
      </c>
      <c r="C315" s="749" t="s">
        <v>599</v>
      </c>
      <c r="D315" s="750" t="s">
        <v>600</v>
      </c>
      <c r="E315" s="751">
        <v>50113001</v>
      </c>
      <c r="F315" s="750" t="s">
        <v>665</v>
      </c>
      <c r="G315" s="749" t="s">
        <v>666</v>
      </c>
      <c r="H315" s="749">
        <v>184700</v>
      </c>
      <c r="I315" s="749">
        <v>84700</v>
      </c>
      <c r="J315" s="749" t="s">
        <v>1189</v>
      </c>
      <c r="K315" s="749" t="s">
        <v>1190</v>
      </c>
      <c r="L315" s="752">
        <v>111.465</v>
      </c>
      <c r="M315" s="752">
        <v>4</v>
      </c>
      <c r="N315" s="753">
        <v>445.86</v>
      </c>
    </row>
    <row r="316" spans="1:14" ht="14.45" customHeight="1" x14ac:dyDescent="0.2">
      <c r="A316" s="747" t="s">
        <v>579</v>
      </c>
      <c r="B316" s="748" t="s">
        <v>580</v>
      </c>
      <c r="C316" s="749" t="s">
        <v>599</v>
      </c>
      <c r="D316" s="750" t="s">
        <v>600</v>
      </c>
      <c r="E316" s="751">
        <v>50113001</v>
      </c>
      <c r="F316" s="750" t="s">
        <v>665</v>
      </c>
      <c r="G316" s="749" t="s">
        <v>666</v>
      </c>
      <c r="H316" s="749">
        <v>102420</v>
      </c>
      <c r="I316" s="749">
        <v>2420</v>
      </c>
      <c r="J316" s="749" t="s">
        <v>1191</v>
      </c>
      <c r="K316" s="749" t="s">
        <v>1192</v>
      </c>
      <c r="L316" s="752">
        <v>105.07000000000001</v>
      </c>
      <c r="M316" s="752">
        <v>2</v>
      </c>
      <c r="N316" s="753">
        <v>210.14000000000001</v>
      </c>
    </row>
    <row r="317" spans="1:14" ht="14.45" customHeight="1" x14ac:dyDescent="0.2">
      <c r="A317" s="747" t="s">
        <v>579</v>
      </c>
      <c r="B317" s="748" t="s">
        <v>580</v>
      </c>
      <c r="C317" s="749" t="s">
        <v>599</v>
      </c>
      <c r="D317" s="750" t="s">
        <v>600</v>
      </c>
      <c r="E317" s="751">
        <v>50113001</v>
      </c>
      <c r="F317" s="750" t="s">
        <v>665</v>
      </c>
      <c r="G317" s="749" t="s">
        <v>666</v>
      </c>
      <c r="H317" s="749">
        <v>230358</v>
      </c>
      <c r="I317" s="749">
        <v>230358</v>
      </c>
      <c r="J317" s="749" t="s">
        <v>1191</v>
      </c>
      <c r="K317" s="749" t="s">
        <v>1193</v>
      </c>
      <c r="L317" s="752">
        <v>119.03</v>
      </c>
      <c r="M317" s="752">
        <v>5</v>
      </c>
      <c r="N317" s="753">
        <v>595.15</v>
      </c>
    </row>
    <row r="318" spans="1:14" ht="14.45" customHeight="1" x14ac:dyDescent="0.2">
      <c r="A318" s="747" t="s">
        <v>579</v>
      </c>
      <c r="B318" s="748" t="s">
        <v>580</v>
      </c>
      <c r="C318" s="749" t="s">
        <v>599</v>
      </c>
      <c r="D318" s="750" t="s">
        <v>600</v>
      </c>
      <c r="E318" s="751">
        <v>50113001</v>
      </c>
      <c r="F318" s="750" t="s">
        <v>665</v>
      </c>
      <c r="G318" s="749" t="s">
        <v>666</v>
      </c>
      <c r="H318" s="749">
        <v>230359</v>
      </c>
      <c r="I318" s="749">
        <v>230359</v>
      </c>
      <c r="J318" s="749" t="s">
        <v>1191</v>
      </c>
      <c r="K318" s="749" t="s">
        <v>1194</v>
      </c>
      <c r="L318" s="752">
        <v>171.44499999999999</v>
      </c>
      <c r="M318" s="752">
        <v>4</v>
      </c>
      <c r="N318" s="753">
        <v>685.78</v>
      </c>
    </row>
    <row r="319" spans="1:14" ht="14.45" customHeight="1" x14ac:dyDescent="0.2">
      <c r="A319" s="747" t="s">
        <v>579</v>
      </c>
      <c r="B319" s="748" t="s">
        <v>580</v>
      </c>
      <c r="C319" s="749" t="s">
        <v>599</v>
      </c>
      <c r="D319" s="750" t="s">
        <v>600</v>
      </c>
      <c r="E319" s="751">
        <v>50113001</v>
      </c>
      <c r="F319" s="750" t="s">
        <v>665</v>
      </c>
      <c r="G319" s="749" t="s">
        <v>674</v>
      </c>
      <c r="H319" s="749">
        <v>850729</v>
      </c>
      <c r="I319" s="749">
        <v>157875</v>
      </c>
      <c r="J319" s="749" t="s">
        <v>1195</v>
      </c>
      <c r="K319" s="749" t="s">
        <v>1196</v>
      </c>
      <c r="L319" s="752">
        <v>225.5</v>
      </c>
      <c r="M319" s="752">
        <v>40</v>
      </c>
      <c r="N319" s="753">
        <v>9020</v>
      </c>
    </row>
    <row r="320" spans="1:14" ht="14.45" customHeight="1" x14ac:dyDescent="0.2">
      <c r="A320" s="747" t="s">
        <v>579</v>
      </c>
      <c r="B320" s="748" t="s">
        <v>580</v>
      </c>
      <c r="C320" s="749" t="s">
        <v>599</v>
      </c>
      <c r="D320" s="750" t="s">
        <v>600</v>
      </c>
      <c r="E320" s="751">
        <v>50113001</v>
      </c>
      <c r="F320" s="750" t="s">
        <v>665</v>
      </c>
      <c r="G320" s="749" t="s">
        <v>666</v>
      </c>
      <c r="H320" s="749">
        <v>207820</v>
      </c>
      <c r="I320" s="749">
        <v>207820</v>
      </c>
      <c r="J320" s="749" t="s">
        <v>1197</v>
      </c>
      <c r="K320" s="749" t="s">
        <v>1198</v>
      </c>
      <c r="L320" s="752">
        <v>30.450000000000003</v>
      </c>
      <c r="M320" s="752">
        <v>9</v>
      </c>
      <c r="N320" s="753">
        <v>274.05</v>
      </c>
    </row>
    <row r="321" spans="1:14" ht="14.45" customHeight="1" x14ac:dyDescent="0.2">
      <c r="A321" s="747" t="s">
        <v>579</v>
      </c>
      <c r="B321" s="748" t="s">
        <v>580</v>
      </c>
      <c r="C321" s="749" t="s">
        <v>599</v>
      </c>
      <c r="D321" s="750" t="s">
        <v>600</v>
      </c>
      <c r="E321" s="751">
        <v>50113001</v>
      </c>
      <c r="F321" s="750" t="s">
        <v>665</v>
      </c>
      <c r="G321" s="749" t="s">
        <v>666</v>
      </c>
      <c r="H321" s="749">
        <v>226434</v>
      </c>
      <c r="I321" s="749">
        <v>226434</v>
      </c>
      <c r="J321" s="749" t="s">
        <v>1199</v>
      </c>
      <c r="K321" s="749" t="s">
        <v>1200</v>
      </c>
      <c r="L321" s="752">
        <v>29.700000000000006</v>
      </c>
      <c r="M321" s="752">
        <v>5</v>
      </c>
      <c r="N321" s="753">
        <v>148.50000000000003</v>
      </c>
    </row>
    <row r="322" spans="1:14" ht="14.45" customHeight="1" x14ac:dyDescent="0.2">
      <c r="A322" s="747" t="s">
        <v>579</v>
      </c>
      <c r="B322" s="748" t="s">
        <v>580</v>
      </c>
      <c r="C322" s="749" t="s">
        <v>599</v>
      </c>
      <c r="D322" s="750" t="s">
        <v>600</v>
      </c>
      <c r="E322" s="751">
        <v>50113001</v>
      </c>
      <c r="F322" s="750" t="s">
        <v>665</v>
      </c>
      <c r="G322" s="749" t="s">
        <v>666</v>
      </c>
      <c r="H322" s="749">
        <v>848950</v>
      </c>
      <c r="I322" s="749">
        <v>155148</v>
      </c>
      <c r="J322" s="749" t="s">
        <v>1201</v>
      </c>
      <c r="K322" s="749" t="s">
        <v>1202</v>
      </c>
      <c r="L322" s="752">
        <v>20.46</v>
      </c>
      <c r="M322" s="752">
        <v>2</v>
      </c>
      <c r="N322" s="753">
        <v>40.92</v>
      </c>
    </row>
    <row r="323" spans="1:14" ht="14.45" customHeight="1" x14ac:dyDescent="0.2">
      <c r="A323" s="747" t="s">
        <v>579</v>
      </c>
      <c r="B323" s="748" t="s">
        <v>580</v>
      </c>
      <c r="C323" s="749" t="s">
        <v>599</v>
      </c>
      <c r="D323" s="750" t="s">
        <v>600</v>
      </c>
      <c r="E323" s="751">
        <v>50113001</v>
      </c>
      <c r="F323" s="750" t="s">
        <v>665</v>
      </c>
      <c r="G323" s="749" t="s">
        <v>666</v>
      </c>
      <c r="H323" s="749">
        <v>147671</v>
      </c>
      <c r="I323" s="749">
        <v>47671</v>
      </c>
      <c r="J323" s="749" t="s">
        <v>1203</v>
      </c>
      <c r="K323" s="749" t="s">
        <v>1204</v>
      </c>
      <c r="L323" s="752">
        <v>351.14999999999992</v>
      </c>
      <c r="M323" s="752">
        <v>3</v>
      </c>
      <c r="N323" s="753">
        <v>1053.4499999999998</v>
      </c>
    </row>
    <row r="324" spans="1:14" ht="14.45" customHeight="1" x14ac:dyDescent="0.2">
      <c r="A324" s="747" t="s">
        <v>579</v>
      </c>
      <c r="B324" s="748" t="s">
        <v>580</v>
      </c>
      <c r="C324" s="749" t="s">
        <v>599</v>
      </c>
      <c r="D324" s="750" t="s">
        <v>600</v>
      </c>
      <c r="E324" s="751">
        <v>50113001</v>
      </c>
      <c r="F324" s="750" t="s">
        <v>665</v>
      </c>
      <c r="G324" s="749" t="s">
        <v>666</v>
      </c>
      <c r="H324" s="749">
        <v>218375</v>
      </c>
      <c r="I324" s="749">
        <v>218375</v>
      </c>
      <c r="J324" s="749" t="s">
        <v>1203</v>
      </c>
      <c r="K324" s="749" t="s">
        <v>1204</v>
      </c>
      <c r="L324" s="752">
        <v>351.17</v>
      </c>
      <c r="M324" s="752">
        <v>14</v>
      </c>
      <c r="N324" s="753">
        <v>4916.38</v>
      </c>
    </row>
    <row r="325" spans="1:14" ht="14.45" customHeight="1" x14ac:dyDescent="0.2">
      <c r="A325" s="747" t="s">
        <v>579</v>
      </c>
      <c r="B325" s="748" t="s">
        <v>580</v>
      </c>
      <c r="C325" s="749" t="s">
        <v>599</v>
      </c>
      <c r="D325" s="750" t="s">
        <v>600</v>
      </c>
      <c r="E325" s="751">
        <v>50113001</v>
      </c>
      <c r="F325" s="750" t="s">
        <v>665</v>
      </c>
      <c r="G325" s="749" t="s">
        <v>666</v>
      </c>
      <c r="H325" s="749">
        <v>173196</v>
      </c>
      <c r="I325" s="749">
        <v>173196</v>
      </c>
      <c r="J325" s="749" t="s">
        <v>1205</v>
      </c>
      <c r="K325" s="749" t="s">
        <v>1206</v>
      </c>
      <c r="L325" s="752">
        <v>113.24999999999999</v>
      </c>
      <c r="M325" s="752">
        <v>1</v>
      </c>
      <c r="N325" s="753">
        <v>113.24999999999999</v>
      </c>
    </row>
    <row r="326" spans="1:14" ht="14.45" customHeight="1" x14ac:dyDescent="0.2">
      <c r="A326" s="747" t="s">
        <v>579</v>
      </c>
      <c r="B326" s="748" t="s">
        <v>580</v>
      </c>
      <c r="C326" s="749" t="s">
        <v>599</v>
      </c>
      <c r="D326" s="750" t="s">
        <v>600</v>
      </c>
      <c r="E326" s="751">
        <v>50113001</v>
      </c>
      <c r="F326" s="750" t="s">
        <v>665</v>
      </c>
      <c r="G326" s="749" t="s">
        <v>666</v>
      </c>
      <c r="H326" s="749">
        <v>154424</v>
      </c>
      <c r="I326" s="749">
        <v>54424</v>
      </c>
      <c r="J326" s="749" t="s">
        <v>1207</v>
      </c>
      <c r="K326" s="749" t="s">
        <v>1208</v>
      </c>
      <c r="L326" s="752">
        <v>174.06</v>
      </c>
      <c r="M326" s="752">
        <v>1</v>
      </c>
      <c r="N326" s="753">
        <v>174.06</v>
      </c>
    </row>
    <row r="327" spans="1:14" ht="14.45" customHeight="1" x14ac:dyDescent="0.2">
      <c r="A327" s="747" t="s">
        <v>579</v>
      </c>
      <c r="B327" s="748" t="s">
        <v>580</v>
      </c>
      <c r="C327" s="749" t="s">
        <v>599</v>
      </c>
      <c r="D327" s="750" t="s">
        <v>600</v>
      </c>
      <c r="E327" s="751">
        <v>50113001</v>
      </c>
      <c r="F327" s="750" t="s">
        <v>665</v>
      </c>
      <c r="G327" s="749" t="s">
        <v>666</v>
      </c>
      <c r="H327" s="749">
        <v>111671</v>
      </c>
      <c r="I327" s="749">
        <v>11671</v>
      </c>
      <c r="J327" s="749" t="s">
        <v>1209</v>
      </c>
      <c r="K327" s="749" t="s">
        <v>968</v>
      </c>
      <c r="L327" s="752">
        <v>209.00000044797054</v>
      </c>
      <c r="M327" s="752">
        <v>69</v>
      </c>
      <c r="N327" s="753">
        <v>14421.000030909967</v>
      </c>
    </row>
    <row r="328" spans="1:14" ht="14.45" customHeight="1" x14ac:dyDescent="0.2">
      <c r="A328" s="747" t="s">
        <v>579</v>
      </c>
      <c r="B328" s="748" t="s">
        <v>580</v>
      </c>
      <c r="C328" s="749" t="s">
        <v>599</v>
      </c>
      <c r="D328" s="750" t="s">
        <v>600</v>
      </c>
      <c r="E328" s="751">
        <v>50113001</v>
      </c>
      <c r="F328" s="750" t="s">
        <v>665</v>
      </c>
      <c r="G328" s="749" t="s">
        <v>666</v>
      </c>
      <c r="H328" s="749">
        <v>100560</v>
      </c>
      <c r="I328" s="749">
        <v>560</v>
      </c>
      <c r="J328" s="749" t="s">
        <v>1210</v>
      </c>
      <c r="K328" s="749" t="s">
        <v>1211</v>
      </c>
      <c r="L328" s="752">
        <v>180.83999999999997</v>
      </c>
      <c r="M328" s="752">
        <v>2</v>
      </c>
      <c r="N328" s="753">
        <v>361.67999999999995</v>
      </c>
    </row>
    <row r="329" spans="1:14" ht="14.45" customHeight="1" x14ac:dyDescent="0.2">
      <c r="A329" s="747" t="s">
        <v>579</v>
      </c>
      <c r="B329" s="748" t="s">
        <v>580</v>
      </c>
      <c r="C329" s="749" t="s">
        <v>599</v>
      </c>
      <c r="D329" s="750" t="s">
        <v>600</v>
      </c>
      <c r="E329" s="751">
        <v>50113001</v>
      </c>
      <c r="F329" s="750" t="s">
        <v>665</v>
      </c>
      <c r="G329" s="749" t="s">
        <v>666</v>
      </c>
      <c r="H329" s="749">
        <v>100269</v>
      </c>
      <c r="I329" s="749">
        <v>269</v>
      </c>
      <c r="J329" s="749" t="s">
        <v>1212</v>
      </c>
      <c r="K329" s="749" t="s">
        <v>1213</v>
      </c>
      <c r="L329" s="752">
        <v>40.56666666666667</v>
      </c>
      <c r="M329" s="752">
        <v>3</v>
      </c>
      <c r="N329" s="753">
        <v>121.70000000000002</v>
      </c>
    </row>
    <row r="330" spans="1:14" ht="14.45" customHeight="1" x14ac:dyDescent="0.2">
      <c r="A330" s="747" t="s">
        <v>579</v>
      </c>
      <c r="B330" s="748" t="s">
        <v>580</v>
      </c>
      <c r="C330" s="749" t="s">
        <v>599</v>
      </c>
      <c r="D330" s="750" t="s">
        <v>600</v>
      </c>
      <c r="E330" s="751">
        <v>50113001</v>
      </c>
      <c r="F330" s="750" t="s">
        <v>665</v>
      </c>
      <c r="G330" s="749" t="s">
        <v>674</v>
      </c>
      <c r="H330" s="749">
        <v>210570</v>
      </c>
      <c r="I330" s="749">
        <v>210570</v>
      </c>
      <c r="J330" s="749" t="s">
        <v>1214</v>
      </c>
      <c r="K330" s="749" t="s">
        <v>1215</v>
      </c>
      <c r="L330" s="752">
        <v>2161.6</v>
      </c>
      <c r="M330" s="752">
        <v>1</v>
      </c>
      <c r="N330" s="753">
        <v>2161.6</v>
      </c>
    </row>
    <row r="331" spans="1:14" ht="14.45" customHeight="1" x14ac:dyDescent="0.2">
      <c r="A331" s="747" t="s">
        <v>579</v>
      </c>
      <c r="B331" s="748" t="s">
        <v>580</v>
      </c>
      <c r="C331" s="749" t="s">
        <v>599</v>
      </c>
      <c r="D331" s="750" t="s">
        <v>600</v>
      </c>
      <c r="E331" s="751">
        <v>50113001</v>
      </c>
      <c r="F331" s="750" t="s">
        <v>665</v>
      </c>
      <c r="G331" s="749" t="s">
        <v>674</v>
      </c>
      <c r="H331" s="749">
        <v>844651</v>
      </c>
      <c r="I331" s="749">
        <v>101205</v>
      </c>
      <c r="J331" s="749" t="s">
        <v>1216</v>
      </c>
      <c r="K331" s="749" t="s">
        <v>797</v>
      </c>
      <c r="L331" s="752">
        <v>86.079779265637697</v>
      </c>
      <c r="M331" s="752">
        <v>1</v>
      </c>
      <c r="N331" s="753">
        <v>86.079779265637697</v>
      </c>
    </row>
    <row r="332" spans="1:14" ht="14.45" customHeight="1" x14ac:dyDescent="0.2">
      <c r="A332" s="747" t="s">
        <v>579</v>
      </c>
      <c r="B332" s="748" t="s">
        <v>580</v>
      </c>
      <c r="C332" s="749" t="s">
        <v>599</v>
      </c>
      <c r="D332" s="750" t="s">
        <v>600</v>
      </c>
      <c r="E332" s="751">
        <v>50113001</v>
      </c>
      <c r="F332" s="750" t="s">
        <v>665</v>
      </c>
      <c r="G332" s="749" t="s">
        <v>666</v>
      </c>
      <c r="H332" s="749">
        <v>849831</v>
      </c>
      <c r="I332" s="749">
        <v>162008</v>
      </c>
      <c r="J332" s="749" t="s">
        <v>1217</v>
      </c>
      <c r="K332" s="749" t="s">
        <v>804</v>
      </c>
      <c r="L332" s="752">
        <v>170.84</v>
      </c>
      <c r="M332" s="752">
        <v>2</v>
      </c>
      <c r="N332" s="753">
        <v>341.68</v>
      </c>
    </row>
    <row r="333" spans="1:14" ht="14.45" customHeight="1" x14ac:dyDescent="0.2">
      <c r="A333" s="747" t="s">
        <v>579</v>
      </c>
      <c r="B333" s="748" t="s">
        <v>580</v>
      </c>
      <c r="C333" s="749" t="s">
        <v>599</v>
      </c>
      <c r="D333" s="750" t="s">
        <v>600</v>
      </c>
      <c r="E333" s="751">
        <v>50113001</v>
      </c>
      <c r="F333" s="750" t="s">
        <v>665</v>
      </c>
      <c r="G333" s="749" t="s">
        <v>674</v>
      </c>
      <c r="H333" s="749">
        <v>118167</v>
      </c>
      <c r="I333" s="749">
        <v>18167</v>
      </c>
      <c r="J333" s="749" t="s">
        <v>1218</v>
      </c>
      <c r="K333" s="749" t="s">
        <v>1219</v>
      </c>
      <c r="L333" s="752">
        <v>65.78</v>
      </c>
      <c r="M333" s="752">
        <v>1</v>
      </c>
      <c r="N333" s="753">
        <v>65.78</v>
      </c>
    </row>
    <row r="334" spans="1:14" ht="14.45" customHeight="1" x14ac:dyDescent="0.2">
      <c r="A334" s="747" t="s">
        <v>579</v>
      </c>
      <c r="B334" s="748" t="s">
        <v>580</v>
      </c>
      <c r="C334" s="749" t="s">
        <v>599</v>
      </c>
      <c r="D334" s="750" t="s">
        <v>600</v>
      </c>
      <c r="E334" s="751">
        <v>50113001</v>
      </c>
      <c r="F334" s="750" t="s">
        <v>665</v>
      </c>
      <c r="G334" s="749" t="s">
        <v>674</v>
      </c>
      <c r="H334" s="749">
        <v>118175</v>
      </c>
      <c r="I334" s="749">
        <v>18175</v>
      </c>
      <c r="J334" s="749" t="s">
        <v>1218</v>
      </c>
      <c r="K334" s="749" t="s">
        <v>1220</v>
      </c>
      <c r="L334" s="752">
        <v>676.12899408284022</v>
      </c>
      <c r="M334" s="752">
        <v>169</v>
      </c>
      <c r="N334" s="753">
        <v>114265.8</v>
      </c>
    </row>
    <row r="335" spans="1:14" ht="14.45" customHeight="1" x14ac:dyDescent="0.2">
      <c r="A335" s="747" t="s">
        <v>579</v>
      </c>
      <c r="B335" s="748" t="s">
        <v>580</v>
      </c>
      <c r="C335" s="749" t="s">
        <v>599</v>
      </c>
      <c r="D335" s="750" t="s">
        <v>600</v>
      </c>
      <c r="E335" s="751">
        <v>50113001</v>
      </c>
      <c r="F335" s="750" t="s">
        <v>665</v>
      </c>
      <c r="G335" s="749" t="s">
        <v>674</v>
      </c>
      <c r="H335" s="749">
        <v>111468</v>
      </c>
      <c r="I335" s="749">
        <v>11468</v>
      </c>
      <c r="J335" s="749" t="s">
        <v>1221</v>
      </c>
      <c r="K335" s="749" t="s">
        <v>1222</v>
      </c>
      <c r="L335" s="752">
        <v>97.799999999999983</v>
      </c>
      <c r="M335" s="752">
        <v>1</v>
      </c>
      <c r="N335" s="753">
        <v>97.799999999999983</v>
      </c>
    </row>
    <row r="336" spans="1:14" ht="14.45" customHeight="1" x14ac:dyDescent="0.2">
      <c r="A336" s="747" t="s">
        <v>579</v>
      </c>
      <c r="B336" s="748" t="s">
        <v>580</v>
      </c>
      <c r="C336" s="749" t="s">
        <v>599</v>
      </c>
      <c r="D336" s="750" t="s">
        <v>600</v>
      </c>
      <c r="E336" s="751">
        <v>50113001</v>
      </c>
      <c r="F336" s="750" t="s">
        <v>665</v>
      </c>
      <c r="G336" s="749" t="s">
        <v>666</v>
      </c>
      <c r="H336" s="749">
        <v>235776</v>
      </c>
      <c r="I336" s="749">
        <v>235776</v>
      </c>
      <c r="J336" s="749" t="s">
        <v>1223</v>
      </c>
      <c r="K336" s="749" t="s">
        <v>1224</v>
      </c>
      <c r="L336" s="752">
        <v>430.19</v>
      </c>
      <c r="M336" s="752">
        <v>1</v>
      </c>
      <c r="N336" s="753">
        <v>430.19</v>
      </c>
    </row>
    <row r="337" spans="1:14" ht="14.45" customHeight="1" x14ac:dyDescent="0.2">
      <c r="A337" s="747" t="s">
        <v>579</v>
      </c>
      <c r="B337" s="748" t="s">
        <v>580</v>
      </c>
      <c r="C337" s="749" t="s">
        <v>599</v>
      </c>
      <c r="D337" s="750" t="s">
        <v>600</v>
      </c>
      <c r="E337" s="751">
        <v>50113001</v>
      </c>
      <c r="F337" s="750" t="s">
        <v>665</v>
      </c>
      <c r="G337" s="749" t="s">
        <v>666</v>
      </c>
      <c r="H337" s="749">
        <v>100584</v>
      </c>
      <c r="I337" s="749">
        <v>584</v>
      </c>
      <c r="J337" s="749" t="s">
        <v>1225</v>
      </c>
      <c r="K337" s="749" t="s">
        <v>1226</v>
      </c>
      <c r="L337" s="752">
        <v>76.497142857142862</v>
      </c>
      <c r="M337" s="752">
        <v>7</v>
      </c>
      <c r="N337" s="753">
        <v>535.48</v>
      </c>
    </row>
    <row r="338" spans="1:14" ht="14.45" customHeight="1" x14ac:dyDescent="0.2">
      <c r="A338" s="747" t="s">
        <v>579</v>
      </c>
      <c r="B338" s="748" t="s">
        <v>580</v>
      </c>
      <c r="C338" s="749" t="s">
        <v>599</v>
      </c>
      <c r="D338" s="750" t="s">
        <v>600</v>
      </c>
      <c r="E338" s="751">
        <v>50113001</v>
      </c>
      <c r="F338" s="750" t="s">
        <v>665</v>
      </c>
      <c r="G338" s="749" t="s">
        <v>666</v>
      </c>
      <c r="H338" s="749">
        <v>845758</v>
      </c>
      <c r="I338" s="749">
        <v>280</v>
      </c>
      <c r="J338" s="749" t="s">
        <v>1227</v>
      </c>
      <c r="K338" s="749" t="s">
        <v>1228</v>
      </c>
      <c r="L338" s="752">
        <v>51.37</v>
      </c>
      <c r="M338" s="752">
        <v>4</v>
      </c>
      <c r="N338" s="753">
        <v>205.48</v>
      </c>
    </row>
    <row r="339" spans="1:14" ht="14.45" customHeight="1" x14ac:dyDescent="0.2">
      <c r="A339" s="747" t="s">
        <v>579</v>
      </c>
      <c r="B339" s="748" t="s">
        <v>580</v>
      </c>
      <c r="C339" s="749" t="s">
        <v>599</v>
      </c>
      <c r="D339" s="750" t="s">
        <v>600</v>
      </c>
      <c r="E339" s="751">
        <v>50113001</v>
      </c>
      <c r="F339" s="750" t="s">
        <v>665</v>
      </c>
      <c r="G339" s="749" t="s">
        <v>674</v>
      </c>
      <c r="H339" s="749">
        <v>988793</v>
      </c>
      <c r="I339" s="749">
        <v>142866</v>
      </c>
      <c r="J339" s="749" t="s">
        <v>1229</v>
      </c>
      <c r="K339" s="749" t="s">
        <v>1230</v>
      </c>
      <c r="L339" s="752">
        <v>354.49</v>
      </c>
      <c r="M339" s="752">
        <v>1</v>
      </c>
      <c r="N339" s="753">
        <v>354.49</v>
      </c>
    </row>
    <row r="340" spans="1:14" ht="14.45" customHeight="1" x14ac:dyDescent="0.2">
      <c r="A340" s="747" t="s">
        <v>579</v>
      </c>
      <c r="B340" s="748" t="s">
        <v>580</v>
      </c>
      <c r="C340" s="749" t="s">
        <v>599</v>
      </c>
      <c r="D340" s="750" t="s">
        <v>600</v>
      </c>
      <c r="E340" s="751">
        <v>50113001</v>
      </c>
      <c r="F340" s="750" t="s">
        <v>665</v>
      </c>
      <c r="G340" s="749" t="s">
        <v>674</v>
      </c>
      <c r="H340" s="749">
        <v>142870</v>
      </c>
      <c r="I340" s="749">
        <v>142870</v>
      </c>
      <c r="J340" s="749" t="s">
        <v>1231</v>
      </c>
      <c r="K340" s="749" t="s">
        <v>1232</v>
      </c>
      <c r="L340" s="752">
        <v>727.04000000000008</v>
      </c>
      <c r="M340" s="752">
        <v>3</v>
      </c>
      <c r="N340" s="753">
        <v>2181.1200000000003</v>
      </c>
    </row>
    <row r="341" spans="1:14" ht="14.45" customHeight="1" x14ac:dyDescent="0.2">
      <c r="A341" s="747" t="s">
        <v>579</v>
      </c>
      <c r="B341" s="748" t="s">
        <v>580</v>
      </c>
      <c r="C341" s="749" t="s">
        <v>599</v>
      </c>
      <c r="D341" s="750" t="s">
        <v>600</v>
      </c>
      <c r="E341" s="751">
        <v>50113001</v>
      </c>
      <c r="F341" s="750" t="s">
        <v>665</v>
      </c>
      <c r="G341" s="749" t="s">
        <v>674</v>
      </c>
      <c r="H341" s="749">
        <v>191280</v>
      </c>
      <c r="I341" s="749">
        <v>91280</v>
      </c>
      <c r="J341" s="749" t="s">
        <v>1233</v>
      </c>
      <c r="K341" s="749" t="s">
        <v>1234</v>
      </c>
      <c r="L341" s="752">
        <v>60.58</v>
      </c>
      <c r="M341" s="752">
        <v>1</v>
      </c>
      <c r="N341" s="753">
        <v>60.58</v>
      </c>
    </row>
    <row r="342" spans="1:14" ht="14.45" customHeight="1" x14ac:dyDescent="0.2">
      <c r="A342" s="747" t="s">
        <v>579</v>
      </c>
      <c r="B342" s="748" t="s">
        <v>580</v>
      </c>
      <c r="C342" s="749" t="s">
        <v>599</v>
      </c>
      <c r="D342" s="750" t="s">
        <v>600</v>
      </c>
      <c r="E342" s="751">
        <v>50113001</v>
      </c>
      <c r="F342" s="750" t="s">
        <v>665</v>
      </c>
      <c r="G342" s="749" t="s">
        <v>666</v>
      </c>
      <c r="H342" s="749">
        <v>225976</v>
      </c>
      <c r="I342" s="749">
        <v>225976</v>
      </c>
      <c r="J342" s="749" t="s">
        <v>1235</v>
      </c>
      <c r="K342" s="749" t="s">
        <v>581</v>
      </c>
      <c r="L342" s="752">
        <v>5182.79</v>
      </c>
      <c r="M342" s="752">
        <v>2</v>
      </c>
      <c r="N342" s="753">
        <v>10365.58</v>
      </c>
    </row>
    <row r="343" spans="1:14" ht="14.45" customHeight="1" x14ac:dyDescent="0.2">
      <c r="A343" s="747" t="s">
        <v>579</v>
      </c>
      <c r="B343" s="748" t="s">
        <v>580</v>
      </c>
      <c r="C343" s="749" t="s">
        <v>599</v>
      </c>
      <c r="D343" s="750" t="s">
        <v>600</v>
      </c>
      <c r="E343" s="751">
        <v>50113001</v>
      </c>
      <c r="F343" s="750" t="s">
        <v>665</v>
      </c>
      <c r="G343" s="749" t="s">
        <v>666</v>
      </c>
      <c r="H343" s="749">
        <v>845827</v>
      </c>
      <c r="I343" s="749">
        <v>0</v>
      </c>
      <c r="J343" s="749" t="s">
        <v>1236</v>
      </c>
      <c r="K343" s="749" t="s">
        <v>581</v>
      </c>
      <c r="L343" s="752">
        <v>101.74000000000001</v>
      </c>
      <c r="M343" s="752">
        <v>2</v>
      </c>
      <c r="N343" s="753">
        <v>203.48000000000002</v>
      </c>
    </row>
    <row r="344" spans="1:14" ht="14.45" customHeight="1" x14ac:dyDescent="0.2">
      <c r="A344" s="747" t="s">
        <v>579</v>
      </c>
      <c r="B344" s="748" t="s">
        <v>580</v>
      </c>
      <c r="C344" s="749" t="s">
        <v>599</v>
      </c>
      <c r="D344" s="750" t="s">
        <v>600</v>
      </c>
      <c r="E344" s="751">
        <v>50113001</v>
      </c>
      <c r="F344" s="750" t="s">
        <v>665</v>
      </c>
      <c r="G344" s="749" t="s">
        <v>666</v>
      </c>
      <c r="H344" s="749">
        <v>204356</v>
      </c>
      <c r="I344" s="749">
        <v>204356</v>
      </c>
      <c r="J344" s="749" t="s">
        <v>1237</v>
      </c>
      <c r="K344" s="749" t="s">
        <v>1150</v>
      </c>
      <c r="L344" s="752">
        <v>866.90476190476193</v>
      </c>
      <c r="M344" s="752">
        <v>42</v>
      </c>
      <c r="N344" s="753">
        <v>36410</v>
      </c>
    </row>
    <row r="345" spans="1:14" ht="14.45" customHeight="1" x14ac:dyDescent="0.2">
      <c r="A345" s="747" t="s">
        <v>579</v>
      </c>
      <c r="B345" s="748" t="s">
        <v>580</v>
      </c>
      <c r="C345" s="749" t="s">
        <v>599</v>
      </c>
      <c r="D345" s="750" t="s">
        <v>600</v>
      </c>
      <c r="E345" s="751">
        <v>50113001</v>
      </c>
      <c r="F345" s="750" t="s">
        <v>665</v>
      </c>
      <c r="G345" s="749" t="s">
        <v>666</v>
      </c>
      <c r="H345" s="749">
        <v>144357</v>
      </c>
      <c r="I345" s="749">
        <v>44357</v>
      </c>
      <c r="J345" s="749" t="s">
        <v>1238</v>
      </c>
      <c r="K345" s="749" t="s">
        <v>1239</v>
      </c>
      <c r="L345" s="752">
        <v>3231.2926315789477</v>
      </c>
      <c r="M345" s="752">
        <v>19</v>
      </c>
      <c r="N345" s="753">
        <v>61394.560000000005</v>
      </c>
    </row>
    <row r="346" spans="1:14" ht="14.45" customHeight="1" x14ac:dyDescent="0.2">
      <c r="A346" s="747" t="s">
        <v>579</v>
      </c>
      <c r="B346" s="748" t="s">
        <v>580</v>
      </c>
      <c r="C346" s="749" t="s">
        <v>599</v>
      </c>
      <c r="D346" s="750" t="s">
        <v>600</v>
      </c>
      <c r="E346" s="751">
        <v>50113001</v>
      </c>
      <c r="F346" s="750" t="s">
        <v>665</v>
      </c>
      <c r="G346" s="749" t="s">
        <v>666</v>
      </c>
      <c r="H346" s="749">
        <v>158118</v>
      </c>
      <c r="I346" s="749">
        <v>58118</v>
      </c>
      <c r="J346" s="749" t="s">
        <v>1240</v>
      </c>
      <c r="K346" s="749" t="s">
        <v>1241</v>
      </c>
      <c r="L346" s="752">
        <v>105.17</v>
      </c>
      <c r="M346" s="752">
        <v>1</v>
      </c>
      <c r="N346" s="753">
        <v>105.17</v>
      </c>
    </row>
    <row r="347" spans="1:14" ht="14.45" customHeight="1" x14ac:dyDescent="0.2">
      <c r="A347" s="747" t="s">
        <v>579</v>
      </c>
      <c r="B347" s="748" t="s">
        <v>580</v>
      </c>
      <c r="C347" s="749" t="s">
        <v>599</v>
      </c>
      <c r="D347" s="750" t="s">
        <v>600</v>
      </c>
      <c r="E347" s="751">
        <v>50113001</v>
      </c>
      <c r="F347" s="750" t="s">
        <v>665</v>
      </c>
      <c r="G347" s="749" t="s">
        <v>666</v>
      </c>
      <c r="H347" s="749">
        <v>118305</v>
      </c>
      <c r="I347" s="749">
        <v>18305</v>
      </c>
      <c r="J347" s="749" t="s">
        <v>1242</v>
      </c>
      <c r="K347" s="749" t="s">
        <v>1243</v>
      </c>
      <c r="L347" s="752">
        <v>242</v>
      </c>
      <c r="M347" s="752">
        <v>7</v>
      </c>
      <c r="N347" s="753">
        <v>1694</v>
      </c>
    </row>
    <row r="348" spans="1:14" ht="14.45" customHeight="1" x14ac:dyDescent="0.2">
      <c r="A348" s="747" t="s">
        <v>579</v>
      </c>
      <c r="B348" s="748" t="s">
        <v>580</v>
      </c>
      <c r="C348" s="749" t="s">
        <v>599</v>
      </c>
      <c r="D348" s="750" t="s">
        <v>600</v>
      </c>
      <c r="E348" s="751">
        <v>50113001</v>
      </c>
      <c r="F348" s="750" t="s">
        <v>665</v>
      </c>
      <c r="G348" s="749" t="s">
        <v>666</v>
      </c>
      <c r="H348" s="749">
        <v>13440</v>
      </c>
      <c r="I348" s="749">
        <v>13440</v>
      </c>
      <c r="J348" s="749" t="s">
        <v>1244</v>
      </c>
      <c r="K348" s="749" t="s">
        <v>969</v>
      </c>
      <c r="L348" s="752">
        <v>396.00000000000011</v>
      </c>
      <c r="M348" s="752">
        <v>9</v>
      </c>
      <c r="N348" s="753">
        <v>3564.0000000000009</v>
      </c>
    </row>
    <row r="349" spans="1:14" ht="14.45" customHeight="1" x14ac:dyDescent="0.2">
      <c r="A349" s="747" t="s">
        <v>579</v>
      </c>
      <c r="B349" s="748" t="s">
        <v>580</v>
      </c>
      <c r="C349" s="749" t="s">
        <v>599</v>
      </c>
      <c r="D349" s="750" t="s">
        <v>600</v>
      </c>
      <c r="E349" s="751">
        <v>50113001</v>
      </c>
      <c r="F349" s="750" t="s">
        <v>665</v>
      </c>
      <c r="G349" s="749" t="s">
        <v>666</v>
      </c>
      <c r="H349" s="749">
        <v>114989</v>
      </c>
      <c r="I349" s="749">
        <v>14989</v>
      </c>
      <c r="J349" s="749" t="s">
        <v>1245</v>
      </c>
      <c r="K349" s="749" t="s">
        <v>1246</v>
      </c>
      <c r="L349" s="752">
        <v>86.419999999999987</v>
      </c>
      <c r="M349" s="752">
        <v>10</v>
      </c>
      <c r="N349" s="753">
        <v>864.19999999999993</v>
      </c>
    </row>
    <row r="350" spans="1:14" ht="14.45" customHeight="1" x14ac:dyDescent="0.2">
      <c r="A350" s="747" t="s">
        <v>579</v>
      </c>
      <c r="B350" s="748" t="s">
        <v>580</v>
      </c>
      <c r="C350" s="749" t="s">
        <v>599</v>
      </c>
      <c r="D350" s="750" t="s">
        <v>600</v>
      </c>
      <c r="E350" s="751">
        <v>50113001</v>
      </c>
      <c r="F350" s="750" t="s">
        <v>665</v>
      </c>
      <c r="G350" s="749" t="s">
        <v>666</v>
      </c>
      <c r="H350" s="749">
        <v>114957</v>
      </c>
      <c r="I350" s="749">
        <v>14957</v>
      </c>
      <c r="J350" s="749" t="s">
        <v>1247</v>
      </c>
      <c r="K350" s="749" t="s">
        <v>1248</v>
      </c>
      <c r="L350" s="752">
        <v>40.069999999999993</v>
      </c>
      <c r="M350" s="752">
        <v>1</v>
      </c>
      <c r="N350" s="753">
        <v>40.069999999999993</v>
      </c>
    </row>
    <row r="351" spans="1:14" ht="14.45" customHeight="1" x14ac:dyDescent="0.2">
      <c r="A351" s="747" t="s">
        <v>579</v>
      </c>
      <c r="B351" s="748" t="s">
        <v>580</v>
      </c>
      <c r="C351" s="749" t="s">
        <v>599</v>
      </c>
      <c r="D351" s="750" t="s">
        <v>600</v>
      </c>
      <c r="E351" s="751">
        <v>50113001</v>
      </c>
      <c r="F351" s="750" t="s">
        <v>665</v>
      </c>
      <c r="G351" s="749" t="s">
        <v>674</v>
      </c>
      <c r="H351" s="749">
        <v>846853</v>
      </c>
      <c r="I351" s="749">
        <v>124418</v>
      </c>
      <c r="J351" s="749" t="s">
        <v>1249</v>
      </c>
      <c r="K351" s="749" t="s">
        <v>1250</v>
      </c>
      <c r="L351" s="752">
        <v>715</v>
      </c>
      <c r="M351" s="752">
        <v>1</v>
      </c>
      <c r="N351" s="753">
        <v>715</v>
      </c>
    </row>
    <row r="352" spans="1:14" ht="14.45" customHeight="1" x14ac:dyDescent="0.2">
      <c r="A352" s="747" t="s">
        <v>579</v>
      </c>
      <c r="B352" s="748" t="s">
        <v>580</v>
      </c>
      <c r="C352" s="749" t="s">
        <v>599</v>
      </c>
      <c r="D352" s="750" t="s">
        <v>600</v>
      </c>
      <c r="E352" s="751">
        <v>50113001</v>
      </c>
      <c r="F352" s="750" t="s">
        <v>665</v>
      </c>
      <c r="G352" s="749" t="s">
        <v>674</v>
      </c>
      <c r="H352" s="749">
        <v>145551</v>
      </c>
      <c r="I352" s="749">
        <v>145551</v>
      </c>
      <c r="J352" s="749" t="s">
        <v>1251</v>
      </c>
      <c r="K352" s="749" t="s">
        <v>1252</v>
      </c>
      <c r="L352" s="752">
        <v>69.36999999999999</v>
      </c>
      <c r="M352" s="752">
        <v>1</v>
      </c>
      <c r="N352" s="753">
        <v>69.36999999999999</v>
      </c>
    </row>
    <row r="353" spans="1:14" ht="14.45" customHeight="1" x14ac:dyDescent="0.2">
      <c r="A353" s="747" t="s">
        <v>579</v>
      </c>
      <c r="B353" s="748" t="s">
        <v>580</v>
      </c>
      <c r="C353" s="749" t="s">
        <v>599</v>
      </c>
      <c r="D353" s="750" t="s">
        <v>600</v>
      </c>
      <c r="E353" s="751">
        <v>50113001</v>
      </c>
      <c r="F353" s="750" t="s">
        <v>665</v>
      </c>
      <c r="G353" s="749" t="s">
        <v>666</v>
      </c>
      <c r="H353" s="749">
        <v>122629</v>
      </c>
      <c r="I353" s="749">
        <v>122629</v>
      </c>
      <c r="J353" s="749" t="s">
        <v>1253</v>
      </c>
      <c r="K353" s="749" t="s">
        <v>1254</v>
      </c>
      <c r="L353" s="752">
        <v>74.980000000000018</v>
      </c>
      <c r="M353" s="752">
        <v>12</v>
      </c>
      <c r="N353" s="753">
        <v>899.76000000000022</v>
      </c>
    </row>
    <row r="354" spans="1:14" ht="14.45" customHeight="1" x14ac:dyDescent="0.2">
      <c r="A354" s="747" t="s">
        <v>579</v>
      </c>
      <c r="B354" s="748" t="s">
        <v>580</v>
      </c>
      <c r="C354" s="749" t="s">
        <v>599</v>
      </c>
      <c r="D354" s="750" t="s">
        <v>600</v>
      </c>
      <c r="E354" s="751">
        <v>50113001</v>
      </c>
      <c r="F354" s="750" t="s">
        <v>665</v>
      </c>
      <c r="G354" s="749" t="s">
        <v>666</v>
      </c>
      <c r="H354" s="749">
        <v>172564</v>
      </c>
      <c r="I354" s="749">
        <v>72564</v>
      </c>
      <c r="J354" s="749" t="s">
        <v>1255</v>
      </c>
      <c r="K354" s="749" t="s">
        <v>1256</v>
      </c>
      <c r="L354" s="752">
        <v>476.06000000000006</v>
      </c>
      <c r="M354" s="752">
        <v>5</v>
      </c>
      <c r="N354" s="753">
        <v>2380.3000000000002</v>
      </c>
    </row>
    <row r="355" spans="1:14" ht="14.45" customHeight="1" x14ac:dyDescent="0.2">
      <c r="A355" s="747" t="s">
        <v>579</v>
      </c>
      <c r="B355" s="748" t="s">
        <v>580</v>
      </c>
      <c r="C355" s="749" t="s">
        <v>599</v>
      </c>
      <c r="D355" s="750" t="s">
        <v>600</v>
      </c>
      <c r="E355" s="751">
        <v>50113001</v>
      </c>
      <c r="F355" s="750" t="s">
        <v>665</v>
      </c>
      <c r="G355" s="749" t="s">
        <v>674</v>
      </c>
      <c r="H355" s="749">
        <v>195941</v>
      </c>
      <c r="I355" s="749">
        <v>195941</v>
      </c>
      <c r="J355" s="749" t="s">
        <v>1257</v>
      </c>
      <c r="K355" s="749" t="s">
        <v>1258</v>
      </c>
      <c r="L355" s="752">
        <v>332.36999999999995</v>
      </c>
      <c r="M355" s="752">
        <v>1</v>
      </c>
      <c r="N355" s="753">
        <v>332.36999999999995</v>
      </c>
    </row>
    <row r="356" spans="1:14" ht="14.45" customHeight="1" x14ac:dyDescent="0.2">
      <c r="A356" s="747" t="s">
        <v>579</v>
      </c>
      <c r="B356" s="748" t="s">
        <v>580</v>
      </c>
      <c r="C356" s="749" t="s">
        <v>599</v>
      </c>
      <c r="D356" s="750" t="s">
        <v>600</v>
      </c>
      <c r="E356" s="751">
        <v>50113001</v>
      </c>
      <c r="F356" s="750" t="s">
        <v>665</v>
      </c>
      <c r="G356" s="749" t="s">
        <v>666</v>
      </c>
      <c r="H356" s="749">
        <v>847940</v>
      </c>
      <c r="I356" s="749">
        <v>155338</v>
      </c>
      <c r="J356" s="749" t="s">
        <v>1259</v>
      </c>
      <c r="K356" s="749" t="s">
        <v>1260</v>
      </c>
      <c r="L356" s="752">
        <v>17333.889999999996</v>
      </c>
      <c r="M356" s="752">
        <v>1</v>
      </c>
      <c r="N356" s="753">
        <v>17333.889999999996</v>
      </c>
    </row>
    <row r="357" spans="1:14" ht="14.45" customHeight="1" x14ac:dyDescent="0.2">
      <c r="A357" s="747" t="s">
        <v>579</v>
      </c>
      <c r="B357" s="748" t="s">
        <v>580</v>
      </c>
      <c r="C357" s="749" t="s">
        <v>599</v>
      </c>
      <c r="D357" s="750" t="s">
        <v>600</v>
      </c>
      <c r="E357" s="751">
        <v>50113001</v>
      </c>
      <c r="F357" s="750" t="s">
        <v>665</v>
      </c>
      <c r="G357" s="749" t="s">
        <v>666</v>
      </c>
      <c r="H357" s="749">
        <v>226511</v>
      </c>
      <c r="I357" s="749">
        <v>226511</v>
      </c>
      <c r="J357" s="749" t="s">
        <v>1261</v>
      </c>
      <c r="K357" s="749" t="s">
        <v>1262</v>
      </c>
      <c r="L357" s="752">
        <v>283.51</v>
      </c>
      <c r="M357" s="752">
        <v>5</v>
      </c>
      <c r="N357" s="753">
        <v>1417.55</v>
      </c>
    </row>
    <row r="358" spans="1:14" ht="14.45" customHeight="1" x14ac:dyDescent="0.2">
      <c r="A358" s="747" t="s">
        <v>579</v>
      </c>
      <c r="B358" s="748" t="s">
        <v>580</v>
      </c>
      <c r="C358" s="749" t="s">
        <v>599</v>
      </c>
      <c r="D358" s="750" t="s">
        <v>600</v>
      </c>
      <c r="E358" s="751">
        <v>50113001</v>
      </c>
      <c r="F358" s="750" t="s">
        <v>665</v>
      </c>
      <c r="G358" s="749" t="s">
        <v>666</v>
      </c>
      <c r="H358" s="749">
        <v>159941</v>
      </c>
      <c r="I358" s="749">
        <v>59941</v>
      </c>
      <c r="J358" s="749" t="s">
        <v>1263</v>
      </c>
      <c r="K358" s="749" t="s">
        <v>1264</v>
      </c>
      <c r="L358" s="752">
        <v>235.22416666666675</v>
      </c>
      <c r="M358" s="752">
        <v>12</v>
      </c>
      <c r="N358" s="753">
        <v>2822.690000000001</v>
      </c>
    </row>
    <row r="359" spans="1:14" ht="14.45" customHeight="1" x14ac:dyDescent="0.2">
      <c r="A359" s="747" t="s">
        <v>579</v>
      </c>
      <c r="B359" s="748" t="s">
        <v>580</v>
      </c>
      <c r="C359" s="749" t="s">
        <v>599</v>
      </c>
      <c r="D359" s="750" t="s">
        <v>600</v>
      </c>
      <c r="E359" s="751">
        <v>50113001</v>
      </c>
      <c r="F359" s="750" t="s">
        <v>665</v>
      </c>
      <c r="G359" s="749" t="s">
        <v>674</v>
      </c>
      <c r="H359" s="749">
        <v>158172</v>
      </c>
      <c r="I359" s="749">
        <v>58172</v>
      </c>
      <c r="J359" s="749" t="s">
        <v>1265</v>
      </c>
      <c r="K359" s="749" t="s">
        <v>891</v>
      </c>
      <c r="L359" s="752">
        <v>252.02</v>
      </c>
      <c r="M359" s="752">
        <v>1</v>
      </c>
      <c r="N359" s="753">
        <v>252.02</v>
      </c>
    </row>
    <row r="360" spans="1:14" ht="14.45" customHeight="1" x14ac:dyDescent="0.2">
      <c r="A360" s="747" t="s">
        <v>579</v>
      </c>
      <c r="B360" s="748" t="s">
        <v>580</v>
      </c>
      <c r="C360" s="749" t="s">
        <v>599</v>
      </c>
      <c r="D360" s="750" t="s">
        <v>600</v>
      </c>
      <c r="E360" s="751">
        <v>50113001</v>
      </c>
      <c r="F360" s="750" t="s">
        <v>665</v>
      </c>
      <c r="G360" s="749" t="s">
        <v>674</v>
      </c>
      <c r="H360" s="749">
        <v>194882</v>
      </c>
      <c r="I360" s="749">
        <v>94882</v>
      </c>
      <c r="J360" s="749" t="s">
        <v>707</v>
      </c>
      <c r="K360" s="749" t="s">
        <v>1266</v>
      </c>
      <c r="L360" s="752">
        <v>171.81000000000003</v>
      </c>
      <c r="M360" s="752">
        <v>10</v>
      </c>
      <c r="N360" s="753">
        <v>1718.1000000000004</v>
      </c>
    </row>
    <row r="361" spans="1:14" ht="14.45" customHeight="1" x14ac:dyDescent="0.2">
      <c r="A361" s="747" t="s">
        <v>579</v>
      </c>
      <c r="B361" s="748" t="s">
        <v>580</v>
      </c>
      <c r="C361" s="749" t="s">
        <v>599</v>
      </c>
      <c r="D361" s="750" t="s">
        <v>600</v>
      </c>
      <c r="E361" s="751">
        <v>50113001</v>
      </c>
      <c r="F361" s="750" t="s">
        <v>665</v>
      </c>
      <c r="G361" s="749" t="s">
        <v>674</v>
      </c>
      <c r="H361" s="749">
        <v>109709</v>
      </c>
      <c r="I361" s="749">
        <v>9709</v>
      </c>
      <c r="J361" s="749" t="s">
        <v>707</v>
      </c>
      <c r="K361" s="749" t="s">
        <v>708</v>
      </c>
      <c r="L361" s="752">
        <v>64.943333333333328</v>
      </c>
      <c r="M361" s="752">
        <v>210</v>
      </c>
      <c r="N361" s="753">
        <v>13638.1</v>
      </c>
    </row>
    <row r="362" spans="1:14" ht="14.45" customHeight="1" x14ac:dyDescent="0.2">
      <c r="A362" s="747" t="s">
        <v>579</v>
      </c>
      <c r="B362" s="748" t="s">
        <v>580</v>
      </c>
      <c r="C362" s="749" t="s">
        <v>599</v>
      </c>
      <c r="D362" s="750" t="s">
        <v>600</v>
      </c>
      <c r="E362" s="751">
        <v>50113001</v>
      </c>
      <c r="F362" s="750" t="s">
        <v>665</v>
      </c>
      <c r="G362" s="749" t="s">
        <v>666</v>
      </c>
      <c r="H362" s="749">
        <v>194852</v>
      </c>
      <c r="I362" s="749">
        <v>94852</v>
      </c>
      <c r="J362" s="749" t="s">
        <v>1267</v>
      </c>
      <c r="K362" s="749" t="s">
        <v>1268</v>
      </c>
      <c r="L362" s="752">
        <v>1030.58</v>
      </c>
      <c r="M362" s="752">
        <v>9</v>
      </c>
      <c r="N362" s="753">
        <v>9275.2199999999993</v>
      </c>
    </row>
    <row r="363" spans="1:14" ht="14.45" customHeight="1" x14ac:dyDescent="0.2">
      <c r="A363" s="747" t="s">
        <v>579</v>
      </c>
      <c r="B363" s="748" t="s">
        <v>580</v>
      </c>
      <c r="C363" s="749" t="s">
        <v>599</v>
      </c>
      <c r="D363" s="750" t="s">
        <v>600</v>
      </c>
      <c r="E363" s="751">
        <v>50113001</v>
      </c>
      <c r="F363" s="750" t="s">
        <v>665</v>
      </c>
      <c r="G363" s="749" t="s">
        <v>666</v>
      </c>
      <c r="H363" s="749">
        <v>149021</v>
      </c>
      <c r="I363" s="749">
        <v>49021</v>
      </c>
      <c r="J363" s="749" t="s">
        <v>1269</v>
      </c>
      <c r="K363" s="749" t="s">
        <v>1270</v>
      </c>
      <c r="L363" s="752">
        <v>179.20000000000002</v>
      </c>
      <c r="M363" s="752">
        <v>1</v>
      </c>
      <c r="N363" s="753">
        <v>179.20000000000002</v>
      </c>
    </row>
    <row r="364" spans="1:14" ht="14.45" customHeight="1" x14ac:dyDescent="0.2">
      <c r="A364" s="747" t="s">
        <v>579</v>
      </c>
      <c r="B364" s="748" t="s">
        <v>580</v>
      </c>
      <c r="C364" s="749" t="s">
        <v>599</v>
      </c>
      <c r="D364" s="750" t="s">
        <v>600</v>
      </c>
      <c r="E364" s="751">
        <v>50113001</v>
      </c>
      <c r="F364" s="750" t="s">
        <v>665</v>
      </c>
      <c r="G364" s="749" t="s">
        <v>666</v>
      </c>
      <c r="H364" s="749">
        <v>149014</v>
      </c>
      <c r="I364" s="749">
        <v>49014</v>
      </c>
      <c r="J364" s="749" t="s">
        <v>1271</v>
      </c>
      <c r="K364" s="749" t="s">
        <v>1272</v>
      </c>
      <c r="L364" s="752">
        <v>101.49</v>
      </c>
      <c r="M364" s="752">
        <v>1</v>
      </c>
      <c r="N364" s="753">
        <v>101.49</v>
      </c>
    </row>
    <row r="365" spans="1:14" ht="14.45" customHeight="1" x14ac:dyDescent="0.2">
      <c r="A365" s="747" t="s">
        <v>579</v>
      </c>
      <c r="B365" s="748" t="s">
        <v>580</v>
      </c>
      <c r="C365" s="749" t="s">
        <v>599</v>
      </c>
      <c r="D365" s="750" t="s">
        <v>600</v>
      </c>
      <c r="E365" s="751">
        <v>50113001</v>
      </c>
      <c r="F365" s="750" t="s">
        <v>665</v>
      </c>
      <c r="G365" s="749" t="s">
        <v>666</v>
      </c>
      <c r="H365" s="749">
        <v>188850</v>
      </c>
      <c r="I365" s="749">
        <v>188850</v>
      </c>
      <c r="J365" s="749" t="s">
        <v>1273</v>
      </c>
      <c r="K365" s="749" t="s">
        <v>1274</v>
      </c>
      <c r="L365" s="752">
        <v>39.270000000000003</v>
      </c>
      <c r="M365" s="752">
        <v>1</v>
      </c>
      <c r="N365" s="753">
        <v>39.270000000000003</v>
      </c>
    </row>
    <row r="366" spans="1:14" ht="14.45" customHeight="1" x14ac:dyDescent="0.2">
      <c r="A366" s="747" t="s">
        <v>579</v>
      </c>
      <c r="B366" s="748" t="s">
        <v>580</v>
      </c>
      <c r="C366" s="749" t="s">
        <v>599</v>
      </c>
      <c r="D366" s="750" t="s">
        <v>600</v>
      </c>
      <c r="E366" s="751">
        <v>50113001</v>
      </c>
      <c r="F366" s="750" t="s">
        <v>665</v>
      </c>
      <c r="G366" s="749" t="s">
        <v>666</v>
      </c>
      <c r="H366" s="749">
        <v>202821</v>
      </c>
      <c r="I366" s="749">
        <v>202821</v>
      </c>
      <c r="J366" s="749" t="s">
        <v>1275</v>
      </c>
      <c r="K366" s="749" t="s">
        <v>1276</v>
      </c>
      <c r="L366" s="752">
        <v>81.030000000000015</v>
      </c>
      <c r="M366" s="752">
        <v>1</v>
      </c>
      <c r="N366" s="753">
        <v>81.030000000000015</v>
      </c>
    </row>
    <row r="367" spans="1:14" ht="14.45" customHeight="1" x14ac:dyDescent="0.2">
      <c r="A367" s="747" t="s">
        <v>579</v>
      </c>
      <c r="B367" s="748" t="s">
        <v>580</v>
      </c>
      <c r="C367" s="749" t="s">
        <v>599</v>
      </c>
      <c r="D367" s="750" t="s">
        <v>600</v>
      </c>
      <c r="E367" s="751">
        <v>50113001</v>
      </c>
      <c r="F367" s="750" t="s">
        <v>665</v>
      </c>
      <c r="G367" s="749" t="s">
        <v>666</v>
      </c>
      <c r="H367" s="749">
        <v>195459</v>
      </c>
      <c r="I367" s="749">
        <v>95459</v>
      </c>
      <c r="J367" s="749" t="s">
        <v>1277</v>
      </c>
      <c r="K367" s="749" t="s">
        <v>1278</v>
      </c>
      <c r="L367" s="752">
        <v>81.03</v>
      </c>
      <c r="M367" s="752">
        <v>1</v>
      </c>
      <c r="N367" s="753">
        <v>81.03</v>
      </c>
    </row>
    <row r="368" spans="1:14" ht="14.45" customHeight="1" x14ac:dyDescent="0.2">
      <c r="A368" s="747" t="s">
        <v>579</v>
      </c>
      <c r="B368" s="748" t="s">
        <v>580</v>
      </c>
      <c r="C368" s="749" t="s">
        <v>599</v>
      </c>
      <c r="D368" s="750" t="s">
        <v>600</v>
      </c>
      <c r="E368" s="751">
        <v>50113001</v>
      </c>
      <c r="F368" s="750" t="s">
        <v>665</v>
      </c>
      <c r="G368" s="749" t="s">
        <v>674</v>
      </c>
      <c r="H368" s="749">
        <v>130779</v>
      </c>
      <c r="I368" s="749">
        <v>30779</v>
      </c>
      <c r="J368" s="749" t="s">
        <v>1279</v>
      </c>
      <c r="K368" s="749" t="s">
        <v>1280</v>
      </c>
      <c r="L368" s="752">
        <v>147.71333333333337</v>
      </c>
      <c r="M368" s="752">
        <v>6</v>
      </c>
      <c r="N368" s="753">
        <v>886.2800000000002</v>
      </c>
    </row>
    <row r="369" spans="1:14" ht="14.45" customHeight="1" x14ac:dyDescent="0.2">
      <c r="A369" s="747" t="s">
        <v>579</v>
      </c>
      <c r="B369" s="748" t="s">
        <v>580</v>
      </c>
      <c r="C369" s="749" t="s">
        <v>599</v>
      </c>
      <c r="D369" s="750" t="s">
        <v>600</v>
      </c>
      <c r="E369" s="751">
        <v>50113001</v>
      </c>
      <c r="F369" s="750" t="s">
        <v>665</v>
      </c>
      <c r="G369" s="749" t="s">
        <v>674</v>
      </c>
      <c r="H369" s="749">
        <v>121088</v>
      </c>
      <c r="I369" s="749">
        <v>21088</v>
      </c>
      <c r="J369" s="749" t="s">
        <v>1281</v>
      </c>
      <c r="K369" s="749" t="s">
        <v>1282</v>
      </c>
      <c r="L369" s="752">
        <v>685.32791666666662</v>
      </c>
      <c r="M369" s="752">
        <v>360</v>
      </c>
      <c r="N369" s="753">
        <v>246718.05</v>
      </c>
    </row>
    <row r="370" spans="1:14" ht="14.45" customHeight="1" x14ac:dyDescent="0.2">
      <c r="A370" s="747" t="s">
        <v>579</v>
      </c>
      <c r="B370" s="748" t="s">
        <v>580</v>
      </c>
      <c r="C370" s="749" t="s">
        <v>599</v>
      </c>
      <c r="D370" s="750" t="s">
        <v>600</v>
      </c>
      <c r="E370" s="751">
        <v>50113001</v>
      </c>
      <c r="F370" s="750" t="s">
        <v>665</v>
      </c>
      <c r="G370" s="749" t="s">
        <v>666</v>
      </c>
      <c r="H370" s="749">
        <v>988179</v>
      </c>
      <c r="I370" s="749">
        <v>0</v>
      </c>
      <c r="J370" s="749" t="s">
        <v>1283</v>
      </c>
      <c r="K370" s="749" t="s">
        <v>581</v>
      </c>
      <c r="L370" s="752">
        <v>87.39</v>
      </c>
      <c r="M370" s="752">
        <v>5</v>
      </c>
      <c r="N370" s="753">
        <v>436.95</v>
      </c>
    </row>
    <row r="371" spans="1:14" ht="14.45" customHeight="1" x14ac:dyDescent="0.2">
      <c r="A371" s="747" t="s">
        <v>579</v>
      </c>
      <c r="B371" s="748" t="s">
        <v>580</v>
      </c>
      <c r="C371" s="749" t="s">
        <v>599</v>
      </c>
      <c r="D371" s="750" t="s">
        <v>600</v>
      </c>
      <c r="E371" s="751">
        <v>50113001</v>
      </c>
      <c r="F371" s="750" t="s">
        <v>665</v>
      </c>
      <c r="G371" s="749" t="s">
        <v>666</v>
      </c>
      <c r="H371" s="749">
        <v>216573</v>
      </c>
      <c r="I371" s="749">
        <v>216573</v>
      </c>
      <c r="J371" s="749" t="s">
        <v>1284</v>
      </c>
      <c r="K371" s="749" t="s">
        <v>1285</v>
      </c>
      <c r="L371" s="752">
        <v>61.78</v>
      </c>
      <c r="M371" s="752">
        <v>25</v>
      </c>
      <c r="N371" s="753">
        <v>1544.5</v>
      </c>
    </row>
    <row r="372" spans="1:14" ht="14.45" customHeight="1" x14ac:dyDescent="0.2">
      <c r="A372" s="747" t="s">
        <v>579</v>
      </c>
      <c r="B372" s="748" t="s">
        <v>580</v>
      </c>
      <c r="C372" s="749" t="s">
        <v>599</v>
      </c>
      <c r="D372" s="750" t="s">
        <v>600</v>
      </c>
      <c r="E372" s="751">
        <v>50113001</v>
      </c>
      <c r="F372" s="750" t="s">
        <v>665</v>
      </c>
      <c r="G372" s="749" t="s">
        <v>666</v>
      </c>
      <c r="H372" s="749">
        <v>100610</v>
      </c>
      <c r="I372" s="749">
        <v>610</v>
      </c>
      <c r="J372" s="749" t="s">
        <v>1286</v>
      </c>
      <c r="K372" s="749" t="s">
        <v>1287</v>
      </c>
      <c r="L372" s="752">
        <v>72.489285714285714</v>
      </c>
      <c r="M372" s="752">
        <v>70</v>
      </c>
      <c r="N372" s="753">
        <v>5074.25</v>
      </c>
    </row>
    <row r="373" spans="1:14" ht="14.45" customHeight="1" x14ac:dyDescent="0.2">
      <c r="A373" s="747" t="s">
        <v>579</v>
      </c>
      <c r="B373" s="748" t="s">
        <v>580</v>
      </c>
      <c r="C373" s="749" t="s">
        <v>599</v>
      </c>
      <c r="D373" s="750" t="s">
        <v>600</v>
      </c>
      <c r="E373" s="751">
        <v>50113001</v>
      </c>
      <c r="F373" s="750" t="s">
        <v>665</v>
      </c>
      <c r="G373" s="749" t="s">
        <v>666</v>
      </c>
      <c r="H373" s="749">
        <v>100612</v>
      </c>
      <c r="I373" s="749">
        <v>612</v>
      </c>
      <c r="J373" s="749" t="s">
        <v>1288</v>
      </c>
      <c r="K373" s="749" t="s">
        <v>1289</v>
      </c>
      <c r="L373" s="752">
        <v>67.641333333333336</v>
      </c>
      <c r="M373" s="752">
        <v>45</v>
      </c>
      <c r="N373" s="753">
        <v>3043.86</v>
      </c>
    </row>
    <row r="374" spans="1:14" ht="14.45" customHeight="1" x14ac:dyDescent="0.2">
      <c r="A374" s="747" t="s">
        <v>579</v>
      </c>
      <c r="B374" s="748" t="s">
        <v>580</v>
      </c>
      <c r="C374" s="749" t="s">
        <v>599</v>
      </c>
      <c r="D374" s="750" t="s">
        <v>600</v>
      </c>
      <c r="E374" s="751">
        <v>50113001</v>
      </c>
      <c r="F374" s="750" t="s">
        <v>665</v>
      </c>
      <c r="G374" s="749" t="s">
        <v>666</v>
      </c>
      <c r="H374" s="749">
        <v>127698</v>
      </c>
      <c r="I374" s="749">
        <v>27698</v>
      </c>
      <c r="J374" s="749" t="s">
        <v>1290</v>
      </c>
      <c r="K374" s="749" t="s">
        <v>1291</v>
      </c>
      <c r="L374" s="752">
        <v>399.95999999999992</v>
      </c>
      <c r="M374" s="752">
        <v>4</v>
      </c>
      <c r="N374" s="753">
        <v>1599.8399999999997</v>
      </c>
    </row>
    <row r="375" spans="1:14" ht="14.45" customHeight="1" x14ac:dyDescent="0.2">
      <c r="A375" s="747" t="s">
        <v>579</v>
      </c>
      <c r="B375" s="748" t="s">
        <v>580</v>
      </c>
      <c r="C375" s="749" t="s">
        <v>599</v>
      </c>
      <c r="D375" s="750" t="s">
        <v>600</v>
      </c>
      <c r="E375" s="751">
        <v>50113001</v>
      </c>
      <c r="F375" s="750" t="s">
        <v>665</v>
      </c>
      <c r="G375" s="749" t="s">
        <v>666</v>
      </c>
      <c r="H375" s="749">
        <v>395294</v>
      </c>
      <c r="I375" s="749">
        <v>180306</v>
      </c>
      <c r="J375" s="749" t="s">
        <v>1292</v>
      </c>
      <c r="K375" s="749" t="s">
        <v>1293</v>
      </c>
      <c r="L375" s="752">
        <v>177.32251533742331</v>
      </c>
      <c r="M375" s="752">
        <v>163</v>
      </c>
      <c r="N375" s="753">
        <v>28903.57</v>
      </c>
    </row>
    <row r="376" spans="1:14" ht="14.45" customHeight="1" x14ac:dyDescent="0.2">
      <c r="A376" s="747" t="s">
        <v>579</v>
      </c>
      <c r="B376" s="748" t="s">
        <v>580</v>
      </c>
      <c r="C376" s="749" t="s">
        <v>599</v>
      </c>
      <c r="D376" s="750" t="s">
        <v>600</v>
      </c>
      <c r="E376" s="751">
        <v>50113001</v>
      </c>
      <c r="F376" s="750" t="s">
        <v>665</v>
      </c>
      <c r="G376" s="749" t="s">
        <v>666</v>
      </c>
      <c r="H376" s="749">
        <v>170761</v>
      </c>
      <c r="I376" s="749">
        <v>170761</v>
      </c>
      <c r="J376" s="749" t="s">
        <v>1294</v>
      </c>
      <c r="K376" s="749" t="s">
        <v>1295</v>
      </c>
      <c r="L376" s="752">
        <v>120.44000000000003</v>
      </c>
      <c r="M376" s="752">
        <v>1</v>
      </c>
      <c r="N376" s="753">
        <v>120.44000000000003</v>
      </c>
    </row>
    <row r="377" spans="1:14" ht="14.45" customHeight="1" x14ac:dyDescent="0.2">
      <c r="A377" s="747" t="s">
        <v>579</v>
      </c>
      <c r="B377" s="748" t="s">
        <v>580</v>
      </c>
      <c r="C377" s="749" t="s">
        <v>599</v>
      </c>
      <c r="D377" s="750" t="s">
        <v>600</v>
      </c>
      <c r="E377" s="751">
        <v>50113001</v>
      </c>
      <c r="F377" s="750" t="s">
        <v>665</v>
      </c>
      <c r="G377" s="749" t="s">
        <v>666</v>
      </c>
      <c r="H377" s="749">
        <v>180172</v>
      </c>
      <c r="I377" s="749">
        <v>180172</v>
      </c>
      <c r="J377" s="749" t="s">
        <v>1296</v>
      </c>
      <c r="K377" s="749" t="s">
        <v>1297</v>
      </c>
      <c r="L377" s="752">
        <v>119.965</v>
      </c>
      <c r="M377" s="752">
        <v>2</v>
      </c>
      <c r="N377" s="753">
        <v>239.93</v>
      </c>
    </row>
    <row r="378" spans="1:14" ht="14.45" customHeight="1" x14ac:dyDescent="0.2">
      <c r="A378" s="747" t="s">
        <v>579</v>
      </c>
      <c r="B378" s="748" t="s">
        <v>580</v>
      </c>
      <c r="C378" s="749" t="s">
        <v>599</v>
      </c>
      <c r="D378" s="750" t="s">
        <v>600</v>
      </c>
      <c r="E378" s="751">
        <v>50113001</v>
      </c>
      <c r="F378" s="750" t="s">
        <v>665</v>
      </c>
      <c r="G378" s="749" t="s">
        <v>666</v>
      </c>
      <c r="H378" s="749">
        <v>110602</v>
      </c>
      <c r="I378" s="749">
        <v>10602</v>
      </c>
      <c r="J378" s="749" t="s">
        <v>1298</v>
      </c>
      <c r="K378" s="749" t="s">
        <v>1299</v>
      </c>
      <c r="L378" s="752">
        <v>121.52000000000002</v>
      </c>
      <c r="M378" s="752">
        <v>1</v>
      </c>
      <c r="N378" s="753">
        <v>121.52000000000002</v>
      </c>
    </row>
    <row r="379" spans="1:14" ht="14.45" customHeight="1" x14ac:dyDescent="0.2">
      <c r="A379" s="747" t="s">
        <v>579</v>
      </c>
      <c r="B379" s="748" t="s">
        <v>580</v>
      </c>
      <c r="C379" s="749" t="s">
        <v>599</v>
      </c>
      <c r="D379" s="750" t="s">
        <v>600</v>
      </c>
      <c r="E379" s="751">
        <v>50113001</v>
      </c>
      <c r="F379" s="750" t="s">
        <v>665</v>
      </c>
      <c r="G379" s="749" t="s">
        <v>674</v>
      </c>
      <c r="H379" s="749">
        <v>188415</v>
      </c>
      <c r="I379" s="749">
        <v>188415</v>
      </c>
      <c r="J379" s="749" t="s">
        <v>1300</v>
      </c>
      <c r="K379" s="749" t="s">
        <v>1301</v>
      </c>
      <c r="L379" s="752">
        <v>516.56999999999982</v>
      </c>
      <c r="M379" s="752">
        <v>1</v>
      </c>
      <c r="N379" s="753">
        <v>516.56999999999982</v>
      </c>
    </row>
    <row r="380" spans="1:14" ht="14.45" customHeight="1" x14ac:dyDescent="0.2">
      <c r="A380" s="747" t="s">
        <v>579</v>
      </c>
      <c r="B380" s="748" t="s">
        <v>580</v>
      </c>
      <c r="C380" s="749" t="s">
        <v>599</v>
      </c>
      <c r="D380" s="750" t="s">
        <v>600</v>
      </c>
      <c r="E380" s="751">
        <v>50113001</v>
      </c>
      <c r="F380" s="750" t="s">
        <v>665</v>
      </c>
      <c r="G380" s="749" t="s">
        <v>666</v>
      </c>
      <c r="H380" s="749">
        <v>161237</v>
      </c>
      <c r="I380" s="749">
        <v>61237</v>
      </c>
      <c r="J380" s="749" t="s">
        <v>1302</v>
      </c>
      <c r="K380" s="749" t="s">
        <v>1303</v>
      </c>
      <c r="L380" s="752">
        <v>21.270000000000003</v>
      </c>
      <c r="M380" s="752">
        <v>2</v>
      </c>
      <c r="N380" s="753">
        <v>42.540000000000006</v>
      </c>
    </row>
    <row r="381" spans="1:14" ht="14.45" customHeight="1" x14ac:dyDescent="0.2">
      <c r="A381" s="747" t="s">
        <v>579</v>
      </c>
      <c r="B381" s="748" t="s">
        <v>580</v>
      </c>
      <c r="C381" s="749" t="s">
        <v>599</v>
      </c>
      <c r="D381" s="750" t="s">
        <v>600</v>
      </c>
      <c r="E381" s="751">
        <v>50113001</v>
      </c>
      <c r="F381" s="750" t="s">
        <v>665</v>
      </c>
      <c r="G381" s="749" t="s">
        <v>666</v>
      </c>
      <c r="H381" s="749">
        <v>990345</v>
      </c>
      <c r="I381" s="749">
        <v>0</v>
      </c>
      <c r="J381" s="749" t="s">
        <v>1304</v>
      </c>
      <c r="K381" s="749" t="s">
        <v>581</v>
      </c>
      <c r="L381" s="752">
        <v>69.510000000000005</v>
      </c>
      <c r="M381" s="752">
        <v>4</v>
      </c>
      <c r="N381" s="753">
        <v>278.04000000000002</v>
      </c>
    </row>
    <row r="382" spans="1:14" ht="14.45" customHeight="1" x14ac:dyDescent="0.2">
      <c r="A382" s="747" t="s">
        <v>579</v>
      </c>
      <c r="B382" s="748" t="s">
        <v>580</v>
      </c>
      <c r="C382" s="749" t="s">
        <v>599</v>
      </c>
      <c r="D382" s="750" t="s">
        <v>600</v>
      </c>
      <c r="E382" s="751">
        <v>50113001</v>
      </c>
      <c r="F382" s="750" t="s">
        <v>665</v>
      </c>
      <c r="G382" s="749" t="s">
        <v>666</v>
      </c>
      <c r="H382" s="749">
        <v>175025</v>
      </c>
      <c r="I382" s="749">
        <v>75025</v>
      </c>
      <c r="J382" s="749" t="s">
        <v>1305</v>
      </c>
      <c r="K382" s="749" t="s">
        <v>1306</v>
      </c>
      <c r="L382" s="752">
        <v>43.919999999999987</v>
      </c>
      <c r="M382" s="752">
        <v>3</v>
      </c>
      <c r="N382" s="753">
        <v>131.75999999999996</v>
      </c>
    </row>
    <row r="383" spans="1:14" ht="14.45" customHeight="1" x14ac:dyDescent="0.2">
      <c r="A383" s="747" t="s">
        <v>579</v>
      </c>
      <c r="B383" s="748" t="s">
        <v>580</v>
      </c>
      <c r="C383" s="749" t="s">
        <v>599</v>
      </c>
      <c r="D383" s="750" t="s">
        <v>600</v>
      </c>
      <c r="E383" s="751">
        <v>50113001</v>
      </c>
      <c r="F383" s="750" t="s">
        <v>665</v>
      </c>
      <c r="G383" s="749" t="s">
        <v>666</v>
      </c>
      <c r="H383" s="749">
        <v>100616</v>
      </c>
      <c r="I383" s="749">
        <v>616</v>
      </c>
      <c r="J383" s="749" t="s">
        <v>1305</v>
      </c>
      <c r="K383" s="749" t="s">
        <v>1307</v>
      </c>
      <c r="L383" s="752">
        <v>104.94083333333333</v>
      </c>
      <c r="M383" s="752">
        <v>12</v>
      </c>
      <c r="N383" s="753">
        <v>1259.29</v>
      </c>
    </row>
    <row r="384" spans="1:14" ht="14.45" customHeight="1" x14ac:dyDescent="0.2">
      <c r="A384" s="747" t="s">
        <v>579</v>
      </c>
      <c r="B384" s="748" t="s">
        <v>580</v>
      </c>
      <c r="C384" s="749" t="s">
        <v>599</v>
      </c>
      <c r="D384" s="750" t="s">
        <v>600</v>
      </c>
      <c r="E384" s="751">
        <v>50113001</v>
      </c>
      <c r="F384" s="750" t="s">
        <v>665</v>
      </c>
      <c r="G384" s="749" t="s">
        <v>666</v>
      </c>
      <c r="H384" s="749">
        <v>148578</v>
      </c>
      <c r="I384" s="749">
        <v>48578</v>
      </c>
      <c r="J384" s="749" t="s">
        <v>1308</v>
      </c>
      <c r="K384" s="749" t="s">
        <v>1309</v>
      </c>
      <c r="L384" s="752">
        <v>54.98</v>
      </c>
      <c r="M384" s="752">
        <v>1</v>
      </c>
      <c r="N384" s="753">
        <v>54.98</v>
      </c>
    </row>
    <row r="385" spans="1:14" ht="14.45" customHeight="1" x14ac:dyDescent="0.2">
      <c r="A385" s="747" t="s">
        <v>579</v>
      </c>
      <c r="B385" s="748" t="s">
        <v>580</v>
      </c>
      <c r="C385" s="749" t="s">
        <v>599</v>
      </c>
      <c r="D385" s="750" t="s">
        <v>600</v>
      </c>
      <c r="E385" s="751">
        <v>50113001</v>
      </c>
      <c r="F385" s="750" t="s">
        <v>665</v>
      </c>
      <c r="G385" s="749" t="s">
        <v>666</v>
      </c>
      <c r="H385" s="749">
        <v>848632</v>
      </c>
      <c r="I385" s="749">
        <v>125315</v>
      </c>
      <c r="J385" s="749" t="s">
        <v>1308</v>
      </c>
      <c r="K385" s="749" t="s">
        <v>1310</v>
      </c>
      <c r="L385" s="752">
        <v>58.184184397163129</v>
      </c>
      <c r="M385" s="752">
        <v>141</v>
      </c>
      <c r="N385" s="753">
        <v>8203.9700000000012</v>
      </c>
    </row>
    <row r="386" spans="1:14" ht="14.45" customHeight="1" x14ac:dyDescent="0.2">
      <c r="A386" s="747" t="s">
        <v>579</v>
      </c>
      <c r="B386" s="748" t="s">
        <v>580</v>
      </c>
      <c r="C386" s="749" t="s">
        <v>599</v>
      </c>
      <c r="D386" s="750" t="s">
        <v>600</v>
      </c>
      <c r="E386" s="751">
        <v>50113001</v>
      </c>
      <c r="F386" s="750" t="s">
        <v>665</v>
      </c>
      <c r="G386" s="749" t="s">
        <v>666</v>
      </c>
      <c r="H386" s="749">
        <v>850403</v>
      </c>
      <c r="I386" s="749">
        <v>163305</v>
      </c>
      <c r="J386" s="749" t="s">
        <v>1311</v>
      </c>
      <c r="K386" s="749" t="s">
        <v>1312</v>
      </c>
      <c r="L386" s="752">
        <v>134.00999999999996</v>
      </c>
      <c r="M386" s="752">
        <v>1</v>
      </c>
      <c r="N386" s="753">
        <v>134.00999999999996</v>
      </c>
    </row>
    <row r="387" spans="1:14" ht="14.45" customHeight="1" x14ac:dyDescent="0.2">
      <c r="A387" s="747" t="s">
        <v>579</v>
      </c>
      <c r="B387" s="748" t="s">
        <v>580</v>
      </c>
      <c r="C387" s="749" t="s">
        <v>599</v>
      </c>
      <c r="D387" s="750" t="s">
        <v>600</v>
      </c>
      <c r="E387" s="751">
        <v>50113001</v>
      </c>
      <c r="F387" s="750" t="s">
        <v>665</v>
      </c>
      <c r="G387" s="749" t="s">
        <v>666</v>
      </c>
      <c r="H387" s="749">
        <v>101845</v>
      </c>
      <c r="I387" s="749">
        <v>1845</v>
      </c>
      <c r="J387" s="749" t="s">
        <v>1313</v>
      </c>
      <c r="K387" s="749" t="s">
        <v>1314</v>
      </c>
      <c r="L387" s="752">
        <v>74.682857142857145</v>
      </c>
      <c r="M387" s="752">
        <v>7</v>
      </c>
      <c r="N387" s="753">
        <v>522.78</v>
      </c>
    </row>
    <row r="388" spans="1:14" ht="14.45" customHeight="1" x14ac:dyDescent="0.2">
      <c r="A388" s="747" t="s">
        <v>579</v>
      </c>
      <c r="B388" s="748" t="s">
        <v>580</v>
      </c>
      <c r="C388" s="749" t="s">
        <v>599</v>
      </c>
      <c r="D388" s="750" t="s">
        <v>600</v>
      </c>
      <c r="E388" s="751">
        <v>50113001</v>
      </c>
      <c r="F388" s="750" t="s">
        <v>665</v>
      </c>
      <c r="G388" s="749" t="s">
        <v>666</v>
      </c>
      <c r="H388" s="749">
        <v>225171</v>
      </c>
      <c r="I388" s="749">
        <v>225171</v>
      </c>
      <c r="J388" s="749" t="s">
        <v>1315</v>
      </c>
      <c r="K388" s="749" t="s">
        <v>1316</v>
      </c>
      <c r="L388" s="752">
        <v>64.789999999999992</v>
      </c>
      <c r="M388" s="752">
        <v>3</v>
      </c>
      <c r="N388" s="753">
        <v>194.36999999999998</v>
      </c>
    </row>
    <row r="389" spans="1:14" ht="14.45" customHeight="1" x14ac:dyDescent="0.2">
      <c r="A389" s="747" t="s">
        <v>579</v>
      </c>
      <c r="B389" s="748" t="s">
        <v>580</v>
      </c>
      <c r="C389" s="749" t="s">
        <v>599</v>
      </c>
      <c r="D389" s="750" t="s">
        <v>600</v>
      </c>
      <c r="E389" s="751">
        <v>50113001</v>
      </c>
      <c r="F389" s="750" t="s">
        <v>665</v>
      </c>
      <c r="G389" s="749" t="s">
        <v>666</v>
      </c>
      <c r="H389" s="749">
        <v>109847</v>
      </c>
      <c r="I389" s="749">
        <v>9847</v>
      </c>
      <c r="J389" s="749" t="s">
        <v>1317</v>
      </c>
      <c r="K389" s="749" t="s">
        <v>1318</v>
      </c>
      <c r="L389" s="752">
        <v>40.800000000000004</v>
      </c>
      <c r="M389" s="752">
        <v>3</v>
      </c>
      <c r="N389" s="753">
        <v>122.4</v>
      </c>
    </row>
    <row r="390" spans="1:14" ht="14.45" customHeight="1" x14ac:dyDescent="0.2">
      <c r="A390" s="747" t="s">
        <v>579</v>
      </c>
      <c r="B390" s="748" t="s">
        <v>580</v>
      </c>
      <c r="C390" s="749" t="s">
        <v>599</v>
      </c>
      <c r="D390" s="750" t="s">
        <v>600</v>
      </c>
      <c r="E390" s="751">
        <v>50113001</v>
      </c>
      <c r="F390" s="750" t="s">
        <v>665</v>
      </c>
      <c r="G390" s="749" t="s">
        <v>666</v>
      </c>
      <c r="H390" s="749">
        <v>215851</v>
      </c>
      <c r="I390" s="749">
        <v>215851</v>
      </c>
      <c r="J390" s="749" t="s">
        <v>1319</v>
      </c>
      <c r="K390" s="749" t="s">
        <v>1320</v>
      </c>
      <c r="L390" s="752">
        <v>290.6133333333334</v>
      </c>
      <c r="M390" s="752">
        <v>6</v>
      </c>
      <c r="N390" s="753">
        <v>1743.6800000000003</v>
      </c>
    </row>
    <row r="391" spans="1:14" ht="14.45" customHeight="1" x14ac:dyDescent="0.2">
      <c r="A391" s="747" t="s">
        <v>579</v>
      </c>
      <c r="B391" s="748" t="s">
        <v>580</v>
      </c>
      <c r="C391" s="749" t="s">
        <v>599</v>
      </c>
      <c r="D391" s="750" t="s">
        <v>600</v>
      </c>
      <c r="E391" s="751">
        <v>50113001</v>
      </c>
      <c r="F391" s="750" t="s">
        <v>665</v>
      </c>
      <c r="G391" s="749" t="s">
        <v>666</v>
      </c>
      <c r="H391" s="749">
        <v>214619</v>
      </c>
      <c r="I391" s="749">
        <v>214619</v>
      </c>
      <c r="J391" s="749" t="s">
        <v>1321</v>
      </c>
      <c r="K391" s="749" t="s">
        <v>1322</v>
      </c>
      <c r="L391" s="752">
        <v>224.38000000000005</v>
      </c>
      <c r="M391" s="752">
        <v>1</v>
      </c>
      <c r="N391" s="753">
        <v>224.38000000000005</v>
      </c>
    </row>
    <row r="392" spans="1:14" ht="14.45" customHeight="1" x14ac:dyDescent="0.2">
      <c r="A392" s="747" t="s">
        <v>579</v>
      </c>
      <c r="B392" s="748" t="s">
        <v>580</v>
      </c>
      <c r="C392" s="749" t="s">
        <v>599</v>
      </c>
      <c r="D392" s="750" t="s">
        <v>600</v>
      </c>
      <c r="E392" s="751">
        <v>50113001</v>
      </c>
      <c r="F392" s="750" t="s">
        <v>665</v>
      </c>
      <c r="G392" s="749" t="s">
        <v>666</v>
      </c>
      <c r="H392" s="749">
        <v>146444</v>
      </c>
      <c r="I392" s="749">
        <v>46444</v>
      </c>
      <c r="J392" s="749" t="s">
        <v>1323</v>
      </c>
      <c r="K392" s="749" t="s">
        <v>1324</v>
      </c>
      <c r="L392" s="752">
        <v>349.87000000000006</v>
      </c>
      <c r="M392" s="752">
        <v>1</v>
      </c>
      <c r="N392" s="753">
        <v>349.87000000000006</v>
      </c>
    </row>
    <row r="393" spans="1:14" ht="14.45" customHeight="1" x14ac:dyDescent="0.2">
      <c r="A393" s="747" t="s">
        <v>579</v>
      </c>
      <c r="B393" s="748" t="s">
        <v>580</v>
      </c>
      <c r="C393" s="749" t="s">
        <v>599</v>
      </c>
      <c r="D393" s="750" t="s">
        <v>600</v>
      </c>
      <c r="E393" s="751">
        <v>50113001</v>
      </c>
      <c r="F393" s="750" t="s">
        <v>665</v>
      </c>
      <c r="G393" s="749" t="s">
        <v>666</v>
      </c>
      <c r="H393" s="749">
        <v>188157</v>
      </c>
      <c r="I393" s="749">
        <v>188157</v>
      </c>
      <c r="J393" s="749" t="s">
        <v>1325</v>
      </c>
      <c r="K393" s="749" t="s">
        <v>1326</v>
      </c>
      <c r="L393" s="752">
        <v>108.82000000000002</v>
      </c>
      <c r="M393" s="752">
        <v>1</v>
      </c>
      <c r="N393" s="753">
        <v>108.82000000000002</v>
      </c>
    </row>
    <row r="394" spans="1:14" ht="14.45" customHeight="1" x14ac:dyDescent="0.2">
      <c r="A394" s="747" t="s">
        <v>579</v>
      </c>
      <c r="B394" s="748" t="s">
        <v>580</v>
      </c>
      <c r="C394" s="749" t="s">
        <v>599</v>
      </c>
      <c r="D394" s="750" t="s">
        <v>600</v>
      </c>
      <c r="E394" s="751">
        <v>50113001</v>
      </c>
      <c r="F394" s="750" t="s">
        <v>665</v>
      </c>
      <c r="G394" s="749" t="s">
        <v>674</v>
      </c>
      <c r="H394" s="749">
        <v>150316</v>
      </c>
      <c r="I394" s="749">
        <v>50316</v>
      </c>
      <c r="J394" s="749" t="s">
        <v>1327</v>
      </c>
      <c r="K394" s="749" t="s">
        <v>727</v>
      </c>
      <c r="L394" s="752">
        <v>68.7</v>
      </c>
      <c r="M394" s="752">
        <v>1</v>
      </c>
      <c r="N394" s="753">
        <v>68.7</v>
      </c>
    </row>
    <row r="395" spans="1:14" ht="14.45" customHeight="1" x14ac:dyDescent="0.2">
      <c r="A395" s="747" t="s">
        <v>579</v>
      </c>
      <c r="B395" s="748" t="s">
        <v>580</v>
      </c>
      <c r="C395" s="749" t="s">
        <v>599</v>
      </c>
      <c r="D395" s="750" t="s">
        <v>600</v>
      </c>
      <c r="E395" s="751">
        <v>50113001</v>
      </c>
      <c r="F395" s="750" t="s">
        <v>665</v>
      </c>
      <c r="G395" s="749" t="s">
        <v>666</v>
      </c>
      <c r="H395" s="749">
        <v>191217</v>
      </c>
      <c r="I395" s="749">
        <v>91217</v>
      </c>
      <c r="J395" s="749" t="s">
        <v>1328</v>
      </c>
      <c r="K395" s="749" t="s">
        <v>1329</v>
      </c>
      <c r="L395" s="752">
        <v>80.334999999999994</v>
      </c>
      <c r="M395" s="752">
        <v>2</v>
      </c>
      <c r="N395" s="753">
        <v>160.66999999999999</v>
      </c>
    </row>
    <row r="396" spans="1:14" ht="14.45" customHeight="1" x14ac:dyDescent="0.2">
      <c r="A396" s="747" t="s">
        <v>579</v>
      </c>
      <c r="B396" s="748" t="s">
        <v>580</v>
      </c>
      <c r="C396" s="749" t="s">
        <v>599</v>
      </c>
      <c r="D396" s="750" t="s">
        <v>600</v>
      </c>
      <c r="E396" s="751">
        <v>50113001</v>
      </c>
      <c r="F396" s="750" t="s">
        <v>665</v>
      </c>
      <c r="G396" s="749" t="s">
        <v>674</v>
      </c>
      <c r="H396" s="749">
        <v>158380</v>
      </c>
      <c r="I396" s="749">
        <v>58380</v>
      </c>
      <c r="J396" s="749" t="s">
        <v>1330</v>
      </c>
      <c r="K396" s="749" t="s">
        <v>1331</v>
      </c>
      <c r="L396" s="752">
        <v>81.183777777777792</v>
      </c>
      <c r="M396" s="752">
        <v>45</v>
      </c>
      <c r="N396" s="753">
        <v>3653.2700000000004</v>
      </c>
    </row>
    <row r="397" spans="1:14" ht="14.45" customHeight="1" x14ac:dyDescent="0.2">
      <c r="A397" s="747" t="s">
        <v>579</v>
      </c>
      <c r="B397" s="748" t="s">
        <v>580</v>
      </c>
      <c r="C397" s="749" t="s">
        <v>599</v>
      </c>
      <c r="D397" s="750" t="s">
        <v>600</v>
      </c>
      <c r="E397" s="751">
        <v>50113001</v>
      </c>
      <c r="F397" s="750" t="s">
        <v>665</v>
      </c>
      <c r="G397" s="749" t="s">
        <v>666</v>
      </c>
      <c r="H397" s="749">
        <v>846948</v>
      </c>
      <c r="I397" s="749">
        <v>122198</v>
      </c>
      <c r="J397" s="749" t="s">
        <v>1332</v>
      </c>
      <c r="K397" s="749" t="s">
        <v>1333</v>
      </c>
      <c r="L397" s="752">
        <v>36.120000000000005</v>
      </c>
      <c r="M397" s="752">
        <v>2</v>
      </c>
      <c r="N397" s="753">
        <v>72.240000000000009</v>
      </c>
    </row>
    <row r="398" spans="1:14" ht="14.45" customHeight="1" x14ac:dyDescent="0.2">
      <c r="A398" s="747" t="s">
        <v>579</v>
      </c>
      <c r="B398" s="748" t="s">
        <v>580</v>
      </c>
      <c r="C398" s="749" t="s">
        <v>599</v>
      </c>
      <c r="D398" s="750" t="s">
        <v>600</v>
      </c>
      <c r="E398" s="751">
        <v>50113001</v>
      </c>
      <c r="F398" s="750" t="s">
        <v>665</v>
      </c>
      <c r="G398" s="749" t="s">
        <v>666</v>
      </c>
      <c r="H398" s="749">
        <v>103550</v>
      </c>
      <c r="I398" s="749">
        <v>3550</v>
      </c>
      <c r="J398" s="749" t="s">
        <v>1334</v>
      </c>
      <c r="K398" s="749" t="s">
        <v>1335</v>
      </c>
      <c r="L398" s="752">
        <v>39.847999999999999</v>
      </c>
      <c r="M398" s="752">
        <v>5</v>
      </c>
      <c r="N398" s="753">
        <v>199.24</v>
      </c>
    </row>
    <row r="399" spans="1:14" ht="14.45" customHeight="1" x14ac:dyDescent="0.2">
      <c r="A399" s="747" t="s">
        <v>579</v>
      </c>
      <c r="B399" s="748" t="s">
        <v>580</v>
      </c>
      <c r="C399" s="749" t="s">
        <v>599</v>
      </c>
      <c r="D399" s="750" t="s">
        <v>600</v>
      </c>
      <c r="E399" s="751">
        <v>50113001</v>
      </c>
      <c r="F399" s="750" t="s">
        <v>665</v>
      </c>
      <c r="G399" s="749" t="s">
        <v>666</v>
      </c>
      <c r="H399" s="749">
        <v>225452</v>
      </c>
      <c r="I399" s="749">
        <v>225452</v>
      </c>
      <c r="J399" s="749" t="s">
        <v>1336</v>
      </c>
      <c r="K399" s="749" t="s">
        <v>1337</v>
      </c>
      <c r="L399" s="752">
        <v>506.12</v>
      </c>
      <c r="M399" s="752">
        <v>2</v>
      </c>
      <c r="N399" s="753">
        <v>1012.24</v>
      </c>
    </row>
    <row r="400" spans="1:14" ht="14.45" customHeight="1" x14ac:dyDescent="0.2">
      <c r="A400" s="747" t="s">
        <v>579</v>
      </c>
      <c r="B400" s="748" t="s">
        <v>580</v>
      </c>
      <c r="C400" s="749" t="s">
        <v>599</v>
      </c>
      <c r="D400" s="750" t="s">
        <v>600</v>
      </c>
      <c r="E400" s="751">
        <v>50113001</v>
      </c>
      <c r="F400" s="750" t="s">
        <v>665</v>
      </c>
      <c r="G400" s="749" t="s">
        <v>666</v>
      </c>
      <c r="H400" s="749">
        <v>221884</v>
      </c>
      <c r="I400" s="749">
        <v>221884</v>
      </c>
      <c r="J400" s="749" t="s">
        <v>1338</v>
      </c>
      <c r="K400" s="749" t="s">
        <v>1339</v>
      </c>
      <c r="L400" s="752">
        <v>1980</v>
      </c>
      <c r="M400" s="752">
        <v>9</v>
      </c>
      <c r="N400" s="753">
        <v>17820</v>
      </c>
    </row>
    <row r="401" spans="1:14" ht="14.45" customHeight="1" x14ac:dyDescent="0.2">
      <c r="A401" s="747" t="s">
        <v>579</v>
      </c>
      <c r="B401" s="748" t="s">
        <v>580</v>
      </c>
      <c r="C401" s="749" t="s">
        <v>599</v>
      </c>
      <c r="D401" s="750" t="s">
        <v>600</v>
      </c>
      <c r="E401" s="751">
        <v>50113001</v>
      </c>
      <c r="F401" s="750" t="s">
        <v>665</v>
      </c>
      <c r="G401" s="749" t="s">
        <v>666</v>
      </c>
      <c r="H401" s="749">
        <v>184785</v>
      </c>
      <c r="I401" s="749">
        <v>84785</v>
      </c>
      <c r="J401" s="749" t="s">
        <v>1340</v>
      </c>
      <c r="K401" s="749" t="s">
        <v>1341</v>
      </c>
      <c r="L401" s="752">
        <v>192.95031578947371</v>
      </c>
      <c r="M401" s="752">
        <v>95</v>
      </c>
      <c r="N401" s="753">
        <v>18330.280000000002</v>
      </c>
    </row>
    <row r="402" spans="1:14" ht="14.45" customHeight="1" x14ac:dyDescent="0.2">
      <c r="A402" s="747" t="s">
        <v>579</v>
      </c>
      <c r="B402" s="748" t="s">
        <v>580</v>
      </c>
      <c r="C402" s="749" t="s">
        <v>599</v>
      </c>
      <c r="D402" s="750" t="s">
        <v>600</v>
      </c>
      <c r="E402" s="751">
        <v>50113001</v>
      </c>
      <c r="F402" s="750" t="s">
        <v>665</v>
      </c>
      <c r="G402" s="749" t="s">
        <v>666</v>
      </c>
      <c r="H402" s="749">
        <v>112023</v>
      </c>
      <c r="I402" s="749">
        <v>12023</v>
      </c>
      <c r="J402" s="749" t="s">
        <v>1342</v>
      </c>
      <c r="K402" s="749" t="s">
        <v>1343</v>
      </c>
      <c r="L402" s="752">
        <v>72.33</v>
      </c>
      <c r="M402" s="752">
        <v>1</v>
      </c>
      <c r="N402" s="753">
        <v>72.33</v>
      </c>
    </row>
    <row r="403" spans="1:14" ht="14.45" customHeight="1" x14ac:dyDescent="0.2">
      <c r="A403" s="747" t="s">
        <v>579</v>
      </c>
      <c r="B403" s="748" t="s">
        <v>580</v>
      </c>
      <c r="C403" s="749" t="s">
        <v>599</v>
      </c>
      <c r="D403" s="750" t="s">
        <v>600</v>
      </c>
      <c r="E403" s="751">
        <v>50113001</v>
      </c>
      <c r="F403" s="750" t="s">
        <v>665</v>
      </c>
      <c r="G403" s="749" t="s">
        <v>666</v>
      </c>
      <c r="H403" s="749">
        <v>840333</v>
      </c>
      <c r="I403" s="749">
        <v>0</v>
      </c>
      <c r="J403" s="749" t="s">
        <v>1344</v>
      </c>
      <c r="K403" s="749" t="s">
        <v>581</v>
      </c>
      <c r="L403" s="752">
        <v>23.459999999999997</v>
      </c>
      <c r="M403" s="752">
        <v>2</v>
      </c>
      <c r="N403" s="753">
        <v>46.919999999999995</v>
      </c>
    </row>
    <row r="404" spans="1:14" ht="14.45" customHeight="1" x14ac:dyDescent="0.2">
      <c r="A404" s="747" t="s">
        <v>579</v>
      </c>
      <c r="B404" s="748" t="s">
        <v>580</v>
      </c>
      <c r="C404" s="749" t="s">
        <v>599</v>
      </c>
      <c r="D404" s="750" t="s">
        <v>600</v>
      </c>
      <c r="E404" s="751">
        <v>50113001</v>
      </c>
      <c r="F404" s="750" t="s">
        <v>665</v>
      </c>
      <c r="G404" s="749" t="s">
        <v>666</v>
      </c>
      <c r="H404" s="749">
        <v>142595</v>
      </c>
      <c r="I404" s="749">
        <v>42595</v>
      </c>
      <c r="J404" s="749" t="s">
        <v>1345</v>
      </c>
      <c r="K404" s="749" t="s">
        <v>1177</v>
      </c>
      <c r="L404" s="752">
        <v>638</v>
      </c>
      <c r="M404" s="752">
        <v>4</v>
      </c>
      <c r="N404" s="753">
        <v>2552</v>
      </c>
    </row>
    <row r="405" spans="1:14" ht="14.45" customHeight="1" x14ac:dyDescent="0.2">
      <c r="A405" s="747" t="s">
        <v>579</v>
      </c>
      <c r="B405" s="748" t="s">
        <v>580</v>
      </c>
      <c r="C405" s="749" t="s">
        <v>599</v>
      </c>
      <c r="D405" s="750" t="s">
        <v>600</v>
      </c>
      <c r="E405" s="751">
        <v>50113001</v>
      </c>
      <c r="F405" s="750" t="s">
        <v>665</v>
      </c>
      <c r="G405" s="749" t="s">
        <v>666</v>
      </c>
      <c r="H405" s="749">
        <v>100643</v>
      </c>
      <c r="I405" s="749">
        <v>643</v>
      </c>
      <c r="J405" s="749" t="s">
        <v>1346</v>
      </c>
      <c r="K405" s="749" t="s">
        <v>1347</v>
      </c>
      <c r="L405" s="752">
        <v>63.579999999999991</v>
      </c>
      <c r="M405" s="752">
        <v>2</v>
      </c>
      <c r="N405" s="753">
        <v>127.15999999999998</v>
      </c>
    </row>
    <row r="406" spans="1:14" ht="14.45" customHeight="1" x14ac:dyDescent="0.2">
      <c r="A406" s="747" t="s">
        <v>579</v>
      </c>
      <c r="B406" s="748" t="s">
        <v>580</v>
      </c>
      <c r="C406" s="749" t="s">
        <v>599</v>
      </c>
      <c r="D406" s="750" t="s">
        <v>600</v>
      </c>
      <c r="E406" s="751">
        <v>50113001</v>
      </c>
      <c r="F406" s="750" t="s">
        <v>665</v>
      </c>
      <c r="G406" s="749" t="s">
        <v>666</v>
      </c>
      <c r="H406" s="749">
        <v>158127</v>
      </c>
      <c r="I406" s="749">
        <v>10432</v>
      </c>
      <c r="J406" s="749" t="s">
        <v>1348</v>
      </c>
      <c r="K406" s="749" t="s">
        <v>1349</v>
      </c>
      <c r="L406" s="752">
        <v>126.09500000000004</v>
      </c>
      <c r="M406" s="752">
        <v>8</v>
      </c>
      <c r="N406" s="753">
        <v>1008.7600000000003</v>
      </c>
    </row>
    <row r="407" spans="1:14" ht="14.45" customHeight="1" x14ac:dyDescent="0.2">
      <c r="A407" s="747" t="s">
        <v>579</v>
      </c>
      <c r="B407" s="748" t="s">
        <v>580</v>
      </c>
      <c r="C407" s="749" t="s">
        <v>599</v>
      </c>
      <c r="D407" s="750" t="s">
        <v>600</v>
      </c>
      <c r="E407" s="751">
        <v>50113001</v>
      </c>
      <c r="F407" s="750" t="s">
        <v>665</v>
      </c>
      <c r="G407" s="749" t="s">
        <v>666</v>
      </c>
      <c r="H407" s="749">
        <v>148673</v>
      </c>
      <c r="I407" s="749">
        <v>148673</v>
      </c>
      <c r="J407" s="749" t="s">
        <v>1350</v>
      </c>
      <c r="K407" s="749" t="s">
        <v>1351</v>
      </c>
      <c r="L407" s="752">
        <v>146.16999999999993</v>
      </c>
      <c r="M407" s="752">
        <v>2</v>
      </c>
      <c r="N407" s="753">
        <v>292.33999999999986</v>
      </c>
    </row>
    <row r="408" spans="1:14" ht="14.45" customHeight="1" x14ac:dyDescent="0.2">
      <c r="A408" s="747" t="s">
        <v>579</v>
      </c>
      <c r="B408" s="748" t="s">
        <v>580</v>
      </c>
      <c r="C408" s="749" t="s">
        <v>599</v>
      </c>
      <c r="D408" s="750" t="s">
        <v>600</v>
      </c>
      <c r="E408" s="751">
        <v>50113001</v>
      </c>
      <c r="F408" s="750" t="s">
        <v>665</v>
      </c>
      <c r="G408" s="749" t="s">
        <v>666</v>
      </c>
      <c r="H408" s="749">
        <v>843709</v>
      </c>
      <c r="I408" s="749">
        <v>103386</v>
      </c>
      <c r="J408" s="749" t="s">
        <v>1352</v>
      </c>
      <c r="K408" s="749" t="s">
        <v>1353</v>
      </c>
      <c r="L408" s="752">
        <v>356.48333333333329</v>
      </c>
      <c r="M408" s="752">
        <v>3</v>
      </c>
      <c r="N408" s="753">
        <v>1069.4499999999998</v>
      </c>
    </row>
    <row r="409" spans="1:14" ht="14.45" customHeight="1" x14ac:dyDescent="0.2">
      <c r="A409" s="747" t="s">
        <v>579</v>
      </c>
      <c r="B409" s="748" t="s">
        <v>580</v>
      </c>
      <c r="C409" s="749" t="s">
        <v>599</v>
      </c>
      <c r="D409" s="750" t="s">
        <v>600</v>
      </c>
      <c r="E409" s="751">
        <v>50113001</v>
      </c>
      <c r="F409" s="750" t="s">
        <v>665</v>
      </c>
      <c r="G409" s="749" t="s">
        <v>666</v>
      </c>
      <c r="H409" s="749">
        <v>201608</v>
      </c>
      <c r="I409" s="749">
        <v>201608</v>
      </c>
      <c r="J409" s="749" t="s">
        <v>1354</v>
      </c>
      <c r="K409" s="749" t="s">
        <v>1355</v>
      </c>
      <c r="L409" s="752">
        <v>36.15</v>
      </c>
      <c r="M409" s="752">
        <v>4</v>
      </c>
      <c r="N409" s="753">
        <v>144.6</v>
      </c>
    </row>
    <row r="410" spans="1:14" ht="14.45" customHeight="1" x14ac:dyDescent="0.2">
      <c r="A410" s="747" t="s">
        <v>579</v>
      </c>
      <c r="B410" s="748" t="s">
        <v>580</v>
      </c>
      <c r="C410" s="749" t="s">
        <v>599</v>
      </c>
      <c r="D410" s="750" t="s">
        <v>600</v>
      </c>
      <c r="E410" s="751">
        <v>50113001</v>
      </c>
      <c r="F410" s="750" t="s">
        <v>665</v>
      </c>
      <c r="G410" s="749" t="s">
        <v>666</v>
      </c>
      <c r="H410" s="749">
        <v>117926</v>
      </c>
      <c r="I410" s="749">
        <v>201609</v>
      </c>
      <c r="J410" s="749" t="s">
        <v>1354</v>
      </c>
      <c r="K410" s="749" t="s">
        <v>1356</v>
      </c>
      <c r="L410" s="752">
        <v>41.150000000000006</v>
      </c>
      <c r="M410" s="752">
        <v>1</v>
      </c>
      <c r="N410" s="753">
        <v>41.150000000000006</v>
      </c>
    </row>
    <row r="411" spans="1:14" ht="14.45" customHeight="1" x14ac:dyDescent="0.2">
      <c r="A411" s="747" t="s">
        <v>579</v>
      </c>
      <c r="B411" s="748" t="s">
        <v>580</v>
      </c>
      <c r="C411" s="749" t="s">
        <v>599</v>
      </c>
      <c r="D411" s="750" t="s">
        <v>600</v>
      </c>
      <c r="E411" s="751">
        <v>50113001</v>
      </c>
      <c r="F411" s="750" t="s">
        <v>665</v>
      </c>
      <c r="G411" s="749" t="s">
        <v>666</v>
      </c>
      <c r="H411" s="749">
        <v>173200</v>
      </c>
      <c r="I411" s="749">
        <v>173200</v>
      </c>
      <c r="J411" s="749" t="s">
        <v>1357</v>
      </c>
      <c r="K411" s="749" t="s">
        <v>1358</v>
      </c>
      <c r="L411" s="752">
        <v>176.80500000000001</v>
      </c>
      <c r="M411" s="752">
        <v>2</v>
      </c>
      <c r="N411" s="753">
        <v>353.61</v>
      </c>
    </row>
    <row r="412" spans="1:14" ht="14.45" customHeight="1" x14ac:dyDescent="0.2">
      <c r="A412" s="747" t="s">
        <v>579</v>
      </c>
      <c r="B412" s="748" t="s">
        <v>580</v>
      </c>
      <c r="C412" s="749" t="s">
        <v>599</v>
      </c>
      <c r="D412" s="750" t="s">
        <v>600</v>
      </c>
      <c r="E412" s="751">
        <v>50113001</v>
      </c>
      <c r="F412" s="750" t="s">
        <v>665</v>
      </c>
      <c r="G412" s="749" t="s">
        <v>674</v>
      </c>
      <c r="H412" s="749">
        <v>199600</v>
      </c>
      <c r="I412" s="749">
        <v>99600</v>
      </c>
      <c r="J412" s="749" t="s">
        <v>1359</v>
      </c>
      <c r="K412" s="749" t="s">
        <v>1360</v>
      </c>
      <c r="L412" s="752">
        <v>99.875</v>
      </c>
      <c r="M412" s="752">
        <v>2</v>
      </c>
      <c r="N412" s="753">
        <v>199.75</v>
      </c>
    </row>
    <row r="413" spans="1:14" ht="14.45" customHeight="1" x14ac:dyDescent="0.2">
      <c r="A413" s="747" t="s">
        <v>579</v>
      </c>
      <c r="B413" s="748" t="s">
        <v>580</v>
      </c>
      <c r="C413" s="749" t="s">
        <v>599</v>
      </c>
      <c r="D413" s="750" t="s">
        <v>600</v>
      </c>
      <c r="E413" s="751">
        <v>50113001</v>
      </c>
      <c r="F413" s="750" t="s">
        <v>665</v>
      </c>
      <c r="G413" s="749" t="s">
        <v>674</v>
      </c>
      <c r="H413" s="749">
        <v>166030</v>
      </c>
      <c r="I413" s="749">
        <v>66030</v>
      </c>
      <c r="J413" s="749" t="s">
        <v>1359</v>
      </c>
      <c r="K413" s="749" t="s">
        <v>1361</v>
      </c>
      <c r="L413" s="752">
        <v>29.87</v>
      </c>
      <c r="M413" s="752">
        <v>3</v>
      </c>
      <c r="N413" s="753">
        <v>89.61</v>
      </c>
    </row>
    <row r="414" spans="1:14" ht="14.45" customHeight="1" x14ac:dyDescent="0.2">
      <c r="A414" s="747" t="s">
        <v>579</v>
      </c>
      <c r="B414" s="748" t="s">
        <v>580</v>
      </c>
      <c r="C414" s="749" t="s">
        <v>599</v>
      </c>
      <c r="D414" s="750" t="s">
        <v>600</v>
      </c>
      <c r="E414" s="751">
        <v>50113001</v>
      </c>
      <c r="F414" s="750" t="s">
        <v>665</v>
      </c>
      <c r="G414" s="749" t="s">
        <v>674</v>
      </c>
      <c r="H414" s="749">
        <v>153951</v>
      </c>
      <c r="I414" s="749">
        <v>53951</v>
      </c>
      <c r="J414" s="749" t="s">
        <v>1362</v>
      </c>
      <c r="K414" s="749" t="s">
        <v>1363</v>
      </c>
      <c r="L414" s="752">
        <v>183.51</v>
      </c>
      <c r="M414" s="752">
        <v>1</v>
      </c>
      <c r="N414" s="753">
        <v>183.51</v>
      </c>
    </row>
    <row r="415" spans="1:14" ht="14.45" customHeight="1" x14ac:dyDescent="0.2">
      <c r="A415" s="747" t="s">
        <v>579</v>
      </c>
      <c r="B415" s="748" t="s">
        <v>580</v>
      </c>
      <c r="C415" s="749" t="s">
        <v>599</v>
      </c>
      <c r="D415" s="750" t="s">
        <v>600</v>
      </c>
      <c r="E415" s="751">
        <v>50113001</v>
      </c>
      <c r="F415" s="750" t="s">
        <v>665</v>
      </c>
      <c r="G415" s="749" t="s">
        <v>581</v>
      </c>
      <c r="H415" s="749">
        <v>989453</v>
      </c>
      <c r="I415" s="749">
        <v>146899</v>
      </c>
      <c r="J415" s="749" t="s">
        <v>1364</v>
      </c>
      <c r="K415" s="749" t="s">
        <v>1365</v>
      </c>
      <c r="L415" s="752">
        <v>45.489999999999995</v>
      </c>
      <c r="M415" s="752">
        <v>4</v>
      </c>
      <c r="N415" s="753">
        <v>181.95999999999998</v>
      </c>
    </row>
    <row r="416" spans="1:14" ht="14.45" customHeight="1" x14ac:dyDescent="0.2">
      <c r="A416" s="747" t="s">
        <v>579</v>
      </c>
      <c r="B416" s="748" t="s">
        <v>580</v>
      </c>
      <c r="C416" s="749" t="s">
        <v>599</v>
      </c>
      <c r="D416" s="750" t="s">
        <v>600</v>
      </c>
      <c r="E416" s="751">
        <v>50113001</v>
      </c>
      <c r="F416" s="750" t="s">
        <v>665</v>
      </c>
      <c r="G416" s="749" t="s">
        <v>666</v>
      </c>
      <c r="H416" s="749">
        <v>113704</v>
      </c>
      <c r="I416" s="749">
        <v>13704</v>
      </c>
      <c r="J416" s="749" t="s">
        <v>1366</v>
      </c>
      <c r="K416" s="749" t="s">
        <v>1367</v>
      </c>
      <c r="L416" s="752">
        <v>679.35000000000014</v>
      </c>
      <c r="M416" s="752">
        <v>1</v>
      </c>
      <c r="N416" s="753">
        <v>679.35000000000014</v>
      </c>
    </row>
    <row r="417" spans="1:14" ht="14.45" customHeight="1" x14ac:dyDescent="0.2">
      <c r="A417" s="747" t="s">
        <v>579</v>
      </c>
      <c r="B417" s="748" t="s">
        <v>580</v>
      </c>
      <c r="C417" s="749" t="s">
        <v>599</v>
      </c>
      <c r="D417" s="750" t="s">
        <v>600</v>
      </c>
      <c r="E417" s="751">
        <v>50113001</v>
      </c>
      <c r="F417" s="750" t="s">
        <v>665</v>
      </c>
      <c r="G417" s="749" t="s">
        <v>674</v>
      </c>
      <c r="H417" s="749">
        <v>846141</v>
      </c>
      <c r="I417" s="749">
        <v>107794</v>
      </c>
      <c r="J417" s="749" t="s">
        <v>1368</v>
      </c>
      <c r="K417" s="749" t="s">
        <v>1369</v>
      </c>
      <c r="L417" s="752">
        <v>288.82</v>
      </c>
      <c r="M417" s="752">
        <v>1</v>
      </c>
      <c r="N417" s="753">
        <v>288.82</v>
      </c>
    </row>
    <row r="418" spans="1:14" ht="14.45" customHeight="1" x14ac:dyDescent="0.2">
      <c r="A418" s="747" t="s">
        <v>579</v>
      </c>
      <c r="B418" s="748" t="s">
        <v>580</v>
      </c>
      <c r="C418" s="749" t="s">
        <v>599</v>
      </c>
      <c r="D418" s="750" t="s">
        <v>600</v>
      </c>
      <c r="E418" s="751">
        <v>50113001</v>
      </c>
      <c r="F418" s="750" t="s">
        <v>665</v>
      </c>
      <c r="G418" s="749" t="s">
        <v>674</v>
      </c>
      <c r="H418" s="749">
        <v>149483</v>
      </c>
      <c r="I418" s="749">
        <v>149483</v>
      </c>
      <c r="J418" s="749" t="s">
        <v>1370</v>
      </c>
      <c r="K418" s="749" t="s">
        <v>1371</v>
      </c>
      <c r="L418" s="752">
        <v>139.12</v>
      </c>
      <c r="M418" s="752">
        <v>2</v>
      </c>
      <c r="N418" s="753">
        <v>278.24</v>
      </c>
    </row>
    <row r="419" spans="1:14" ht="14.45" customHeight="1" x14ac:dyDescent="0.2">
      <c r="A419" s="747" t="s">
        <v>579</v>
      </c>
      <c r="B419" s="748" t="s">
        <v>580</v>
      </c>
      <c r="C419" s="749" t="s">
        <v>599</v>
      </c>
      <c r="D419" s="750" t="s">
        <v>600</v>
      </c>
      <c r="E419" s="751">
        <v>50113002</v>
      </c>
      <c r="F419" s="750" t="s">
        <v>1372</v>
      </c>
      <c r="G419" s="749" t="s">
        <v>666</v>
      </c>
      <c r="H419" s="749">
        <v>195947</v>
      </c>
      <c r="I419" s="749">
        <v>95947</v>
      </c>
      <c r="J419" s="749" t="s">
        <v>1373</v>
      </c>
      <c r="K419" s="749" t="s">
        <v>1374</v>
      </c>
      <c r="L419" s="752">
        <v>2081.1999999999998</v>
      </c>
      <c r="M419" s="752">
        <v>2</v>
      </c>
      <c r="N419" s="753">
        <v>4162.3999999999996</v>
      </c>
    </row>
    <row r="420" spans="1:14" ht="14.45" customHeight="1" x14ac:dyDescent="0.2">
      <c r="A420" s="747" t="s">
        <v>579</v>
      </c>
      <c r="B420" s="748" t="s">
        <v>580</v>
      </c>
      <c r="C420" s="749" t="s">
        <v>599</v>
      </c>
      <c r="D420" s="750" t="s">
        <v>600</v>
      </c>
      <c r="E420" s="751">
        <v>50113002</v>
      </c>
      <c r="F420" s="750" t="s">
        <v>1372</v>
      </c>
      <c r="G420" s="749" t="s">
        <v>666</v>
      </c>
      <c r="H420" s="749">
        <v>396914</v>
      </c>
      <c r="I420" s="749">
        <v>52301</v>
      </c>
      <c r="J420" s="749" t="s">
        <v>1375</v>
      </c>
      <c r="K420" s="749" t="s">
        <v>1376</v>
      </c>
      <c r="L420" s="752">
        <v>2221.34</v>
      </c>
      <c r="M420" s="752">
        <v>8</v>
      </c>
      <c r="N420" s="753">
        <v>17770.72</v>
      </c>
    </row>
    <row r="421" spans="1:14" ht="14.45" customHeight="1" x14ac:dyDescent="0.2">
      <c r="A421" s="747" t="s">
        <v>579</v>
      </c>
      <c r="B421" s="748" t="s">
        <v>580</v>
      </c>
      <c r="C421" s="749" t="s">
        <v>599</v>
      </c>
      <c r="D421" s="750" t="s">
        <v>600</v>
      </c>
      <c r="E421" s="751">
        <v>50113002</v>
      </c>
      <c r="F421" s="750" t="s">
        <v>1372</v>
      </c>
      <c r="G421" s="749" t="s">
        <v>666</v>
      </c>
      <c r="H421" s="749">
        <v>142003</v>
      </c>
      <c r="I421" s="749">
        <v>142003</v>
      </c>
      <c r="J421" s="749" t="s">
        <v>1377</v>
      </c>
      <c r="K421" s="749" t="s">
        <v>1378</v>
      </c>
      <c r="L421" s="752">
        <v>3410</v>
      </c>
      <c r="M421" s="752">
        <v>33</v>
      </c>
      <c r="N421" s="753">
        <v>112530</v>
      </c>
    </row>
    <row r="422" spans="1:14" ht="14.45" customHeight="1" x14ac:dyDescent="0.2">
      <c r="A422" s="747" t="s">
        <v>579</v>
      </c>
      <c r="B422" s="748" t="s">
        <v>580</v>
      </c>
      <c r="C422" s="749" t="s">
        <v>599</v>
      </c>
      <c r="D422" s="750" t="s">
        <v>600</v>
      </c>
      <c r="E422" s="751">
        <v>50113002</v>
      </c>
      <c r="F422" s="750" t="s">
        <v>1372</v>
      </c>
      <c r="G422" s="749" t="s">
        <v>666</v>
      </c>
      <c r="H422" s="749">
        <v>158628</v>
      </c>
      <c r="I422" s="749">
        <v>58628</v>
      </c>
      <c r="J422" s="749" t="s">
        <v>1379</v>
      </c>
      <c r="K422" s="749" t="s">
        <v>751</v>
      </c>
      <c r="L422" s="752">
        <v>297</v>
      </c>
      <c r="M422" s="752">
        <v>32</v>
      </c>
      <c r="N422" s="753">
        <v>9504</v>
      </c>
    </row>
    <row r="423" spans="1:14" ht="14.45" customHeight="1" x14ac:dyDescent="0.2">
      <c r="A423" s="747" t="s">
        <v>579</v>
      </c>
      <c r="B423" s="748" t="s">
        <v>580</v>
      </c>
      <c r="C423" s="749" t="s">
        <v>599</v>
      </c>
      <c r="D423" s="750" t="s">
        <v>600</v>
      </c>
      <c r="E423" s="751">
        <v>50113002</v>
      </c>
      <c r="F423" s="750" t="s">
        <v>1372</v>
      </c>
      <c r="G423" s="749" t="s">
        <v>666</v>
      </c>
      <c r="H423" s="749">
        <v>103513</v>
      </c>
      <c r="I423" s="749">
        <v>3513</v>
      </c>
      <c r="J423" s="749" t="s">
        <v>1380</v>
      </c>
      <c r="K423" s="749" t="s">
        <v>1381</v>
      </c>
      <c r="L423" s="752">
        <v>2000</v>
      </c>
      <c r="M423" s="752">
        <v>13</v>
      </c>
      <c r="N423" s="753">
        <v>26000</v>
      </c>
    </row>
    <row r="424" spans="1:14" ht="14.45" customHeight="1" x14ac:dyDescent="0.2">
      <c r="A424" s="747" t="s">
        <v>579</v>
      </c>
      <c r="B424" s="748" t="s">
        <v>580</v>
      </c>
      <c r="C424" s="749" t="s">
        <v>599</v>
      </c>
      <c r="D424" s="750" t="s">
        <v>600</v>
      </c>
      <c r="E424" s="751">
        <v>50113002</v>
      </c>
      <c r="F424" s="750" t="s">
        <v>1372</v>
      </c>
      <c r="G424" s="749" t="s">
        <v>666</v>
      </c>
      <c r="H424" s="749">
        <v>110996</v>
      </c>
      <c r="I424" s="749">
        <v>10996</v>
      </c>
      <c r="J424" s="749" t="s">
        <v>1382</v>
      </c>
      <c r="K424" s="749" t="s">
        <v>1381</v>
      </c>
      <c r="L424" s="752">
        <v>2400</v>
      </c>
      <c r="M424" s="752">
        <v>7</v>
      </c>
      <c r="N424" s="753">
        <v>16800</v>
      </c>
    </row>
    <row r="425" spans="1:14" ht="14.45" customHeight="1" x14ac:dyDescent="0.2">
      <c r="A425" s="747" t="s">
        <v>579</v>
      </c>
      <c r="B425" s="748" t="s">
        <v>580</v>
      </c>
      <c r="C425" s="749" t="s">
        <v>599</v>
      </c>
      <c r="D425" s="750" t="s">
        <v>600</v>
      </c>
      <c r="E425" s="751">
        <v>50113002</v>
      </c>
      <c r="F425" s="750" t="s">
        <v>1372</v>
      </c>
      <c r="G425" s="749" t="s">
        <v>666</v>
      </c>
      <c r="H425" s="749">
        <v>500831</v>
      </c>
      <c r="I425" s="749">
        <v>157109</v>
      </c>
      <c r="J425" s="749" t="s">
        <v>1383</v>
      </c>
      <c r="K425" s="749" t="s">
        <v>1384</v>
      </c>
      <c r="L425" s="752">
        <v>3332.1</v>
      </c>
      <c r="M425" s="752">
        <v>11</v>
      </c>
      <c r="N425" s="753">
        <v>36653.1</v>
      </c>
    </row>
    <row r="426" spans="1:14" ht="14.45" customHeight="1" x14ac:dyDescent="0.2">
      <c r="A426" s="747" t="s">
        <v>579</v>
      </c>
      <c r="B426" s="748" t="s">
        <v>580</v>
      </c>
      <c r="C426" s="749" t="s">
        <v>599</v>
      </c>
      <c r="D426" s="750" t="s">
        <v>600</v>
      </c>
      <c r="E426" s="751">
        <v>50113002</v>
      </c>
      <c r="F426" s="750" t="s">
        <v>1372</v>
      </c>
      <c r="G426" s="749" t="s">
        <v>666</v>
      </c>
      <c r="H426" s="749">
        <v>394774</v>
      </c>
      <c r="I426" s="749">
        <v>157118</v>
      </c>
      <c r="J426" s="749" t="s">
        <v>1385</v>
      </c>
      <c r="K426" s="749" t="s">
        <v>1384</v>
      </c>
      <c r="L426" s="752">
        <v>3116.85</v>
      </c>
      <c r="M426" s="752">
        <v>6</v>
      </c>
      <c r="N426" s="753">
        <v>18701.099999999999</v>
      </c>
    </row>
    <row r="427" spans="1:14" ht="14.45" customHeight="1" x14ac:dyDescent="0.2">
      <c r="A427" s="747" t="s">
        <v>579</v>
      </c>
      <c r="B427" s="748" t="s">
        <v>580</v>
      </c>
      <c r="C427" s="749" t="s">
        <v>599</v>
      </c>
      <c r="D427" s="750" t="s">
        <v>600</v>
      </c>
      <c r="E427" s="751">
        <v>50113002</v>
      </c>
      <c r="F427" s="750" t="s">
        <v>1372</v>
      </c>
      <c r="G427" s="749" t="s">
        <v>666</v>
      </c>
      <c r="H427" s="749">
        <v>157116</v>
      </c>
      <c r="I427" s="749">
        <v>157116</v>
      </c>
      <c r="J427" s="749" t="s">
        <v>1385</v>
      </c>
      <c r="K427" s="749" t="s">
        <v>1386</v>
      </c>
      <c r="L427" s="752">
        <v>4224.0000000000009</v>
      </c>
      <c r="M427" s="752">
        <v>2</v>
      </c>
      <c r="N427" s="753">
        <v>8448.0000000000018</v>
      </c>
    </row>
    <row r="428" spans="1:14" ht="14.45" customHeight="1" x14ac:dyDescent="0.2">
      <c r="A428" s="747" t="s">
        <v>579</v>
      </c>
      <c r="B428" s="748" t="s">
        <v>580</v>
      </c>
      <c r="C428" s="749" t="s">
        <v>599</v>
      </c>
      <c r="D428" s="750" t="s">
        <v>600</v>
      </c>
      <c r="E428" s="751">
        <v>50113002</v>
      </c>
      <c r="F428" s="750" t="s">
        <v>1372</v>
      </c>
      <c r="G428" s="749" t="s">
        <v>666</v>
      </c>
      <c r="H428" s="749">
        <v>500716</v>
      </c>
      <c r="I428" s="749">
        <v>157112</v>
      </c>
      <c r="J428" s="749" t="s">
        <v>1387</v>
      </c>
      <c r="K428" s="749" t="s">
        <v>1384</v>
      </c>
      <c r="L428" s="752">
        <v>3402.7888888888888</v>
      </c>
      <c r="M428" s="752">
        <v>9</v>
      </c>
      <c r="N428" s="753">
        <v>30625.1</v>
      </c>
    </row>
    <row r="429" spans="1:14" ht="14.45" customHeight="1" x14ac:dyDescent="0.2">
      <c r="A429" s="747" t="s">
        <v>579</v>
      </c>
      <c r="B429" s="748" t="s">
        <v>580</v>
      </c>
      <c r="C429" s="749" t="s">
        <v>599</v>
      </c>
      <c r="D429" s="750" t="s">
        <v>600</v>
      </c>
      <c r="E429" s="751">
        <v>50113002</v>
      </c>
      <c r="F429" s="750" t="s">
        <v>1372</v>
      </c>
      <c r="G429" s="749" t="s">
        <v>666</v>
      </c>
      <c r="H429" s="749">
        <v>118735</v>
      </c>
      <c r="I429" s="749">
        <v>18735</v>
      </c>
      <c r="J429" s="749" t="s">
        <v>1388</v>
      </c>
      <c r="K429" s="749" t="s">
        <v>1389</v>
      </c>
      <c r="L429" s="752">
        <v>3787.1700000000005</v>
      </c>
      <c r="M429" s="752">
        <v>3</v>
      </c>
      <c r="N429" s="753">
        <v>11361.510000000002</v>
      </c>
    </row>
    <row r="430" spans="1:14" ht="14.45" customHeight="1" x14ac:dyDescent="0.2">
      <c r="A430" s="747" t="s">
        <v>579</v>
      </c>
      <c r="B430" s="748" t="s">
        <v>580</v>
      </c>
      <c r="C430" s="749" t="s">
        <v>599</v>
      </c>
      <c r="D430" s="750" t="s">
        <v>600</v>
      </c>
      <c r="E430" s="751">
        <v>50113002</v>
      </c>
      <c r="F430" s="750" t="s">
        <v>1372</v>
      </c>
      <c r="G430" s="749" t="s">
        <v>666</v>
      </c>
      <c r="H430" s="749">
        <v>118734</v>
      </c>
      <c r="I430" s="749">
        <v>18734</v>
      </c>
      <c r="J430" s="749" t="s">
        <v>1388</v>
      </c>
      <c r="K430" s="749" t="s">
        <v>1390</v>
      </c>
      <c r="L430" s="752">
        <v>2739.1700000000005</v>
      </c>
      <c r="M430" s="752">
        <v>2</v>
      </c>
      <c r="N430" s="753">
        <v>5478.3400000000011</v>
      </c>
    </row>
    <row r="431" spans="1:14" ht="14.45" customHeight="1" x14ac:dyDescent="0.2">
      <c r="A431" s="747" t="s">
        <v>579</v>
      </c>
      <c r="B431" s="748" t="s">
        <v>580</v>
      </c>
      <c r="C431" s="749" t="s">
        <v>599</v>
      </c>
      <c r="D431" s="750" t="s">
        <v>600</v>
      </c>
      <c r="E431" s="751">
        <v>50113006</v>
      </c>
      <c r="F431" s="750" t="s">
        <v>1391</v>
      </c>
      <c r="G431" s="749" t="s">
        <v>674</v>
      </c>
      <c r="H431" s="749">
        <v>33833</v>
      </c>
      <c r="I431" s="749">
        <v>33833</v>
      </c>
      <c r="J431" s="749" t="s">
        <v>1392</v>
      </c>
      <c r="K431" s="749" t="s">
        <v>1393</v>
      </c>
      <c r="L431" s="752">
        <v>163.66999999999999</v>
      </c>
      <c r="M431" s="752">
        <v>1</v>
      </c>
      <c r="N431" s="753">
        <v>163.66999999999999</v>
      </c>
    </row>
    <row r="432" spans="1:14" ht="14.45" customHeight="1" x14ac:dyDescent="0.2">
      <c r="A432" s="747" t="s">
        <v>579</v>
      </c>
      <c r="B432" s="748" t="s">
        <v>580</v>
      </c>
      <c r="C432" s="749" t="s">
        <v>599</v>
      </c>
      <c r="D432" s="750" t="s">
        <v>600</v>
      </c>
      <c r="E432" s="751">
        <v>50113006</v>
      </c>
      <c r="F432" s="750" t="s">
        <v>1391</v>
      </c>
      <c r="G432" s="749" t="s">
        <v>674</v>
      </c>
      <c r="H432" s="749">
        <v>133339</v>
      </c>
      <c r="I432" s="749">
        <v>33339</v>
      </c>
      <c r="J432" s="749" t="s">
        <v>1394</v>
      </c>
      <c r="K432" s="749" t="s">
        <v>1395</v>
      </c>
      <c r="L432" s="752">
        <v>40.92</v>
      </c>
      <c r="M432" s="752">
        <v>1</v>
      </c>
      <c r="N432" s="753">
        <v>40.92</v>
      </c>
    </row>
    <row r="433" spans="1:14" ht="14.45" customHeight="1" x14ac:dyDescent="0.2">
      <c r="A433" s="747" t="s">
        <v>579</v>
      </c>
      <c r="B433" s="748" t="s">
        <v>580</v>
      </c>
      <c r="C433" s="749" t="s">
        <v>599</v>
      </c>
      <c r="D433" s="750" t="s">
        <v>600</v>
      </c>
      <c r="E433" s="751">
        <v>50113006</v>
      </c>
      <c r="F433" s="750" t="s">
        <v>1391</v>
      </c>
      <c r="G433" s="749" t="s">
        <v>674</v>
      </c>
      <c r="H433" s="749">
        <v>133340</v>
      </c>
      <c r="I433" s="749">
        <v>33340</v>
      </c>
      <c r="J433" s="749" t="s">
        <v>1396</v>
      </c>
      <c r="K433" s="749" t="s">
        <v>1395</v>
      </c>
      <c r="L433" s="752">
        <v>40.92</v>
      </c>
      <c r="M433" s="752">
        <v>1</v>
      </c>
      <c r="N433" s="753">
        <v>40.92</v>
      </c>
    </row>
    <row r="434" spans="1:14" ht="14.45" customHeight="1" x14ac:dyDescent="0.2">
      <c r="A434" s="747" t="s">
        <v>579</v>
      </c>
      <c r="B434" s="748" t="s">
        <v>580</v>
      </c>
      <c r="C434" s="749" t="s">
        <v>599</v>
      </c>
      <c r="D434" s="750" t="s">
        <v>600</v>
      </c>
      <c r="E434" s="751">
        <v>50113006</v>
      </c>
      <c r="F434" s="750" t="s">
        <v>1391</v>
      </c>
      <c r="G434" s="749" t="s">
        <v>666</v>
      </c>
      <c r="H434" s="749">
        <v>33888</v>
      </c>
      <c r="I434" s="749">
        <v>33888</v>
      </c>
      <c r="J434" s="749" t="s">
        <v>1397</v>
      </c>
      <c r="K434" s="749" t="s">
        <v>1398</v>
      </c>
      <c r="L434" s="752">
        <v>114.99999999999997</v>
      </c>
      <c r="M434" s="752">
        <v>1</v>
      </c>
      <c r="N434" s="753">
        <v>114.99999999999997</v>
      </c>
    </row>
    <row r="435" spans="1:14" ht="14.45" customHeight="1" x14ac:dyDescent="0.2">
      <c r="A435" s="747" t="s">
        <v>579</v>
      </c>
      <c r="B435" s="748" t="s">
        <v>580</v>
      </c>
      <c r="C435" s="749" t="s">
        <v>599</v>
      </c>
      <c r="D435" s="750" t="s">
        <v>600</v>
      </c>
      <c r="E435" s="751">
        <v>50113006</v>
      </c>
      <c r="F435" s="750" t="s">
        <v>1391</v>
      </c>
      <c r="G435" s="749" t="s">
        <v>666</v>
      </c>
      <c r="H435" s="749">
        <v>33890</v>
      </c>
      <c r="I435" s="749">
        <v>33890</v>
      </c>
      <c r="J435" s="749" t="s">
        <v>1399</v>
      </c>
      <c r="K435" s="749" t="s">
        <v>1398</v>
      </c>
      <c r="L435" s="752">
        <v>127.69333333333334</v>
      </c>
      <c r="M435" s="752">
        <v>3</v>
      </c>
      <c r="N435" s="753">
        <v>383.08000000000004</v>
      </c>
    </row>
    <row r="436" spans="1:14" ht="14.45" customHeight="1" x14ac:dyDescent="0.2">
      <c r="A436" s="747" t="s">
        <v>579</v>
      </c>
      <c r="B436" s="748" t="s">
        <v>580</v>
      </c>
      <c r="C436" s="749" t="s">
        <v>599</v>
      </c>
      <c r="D436" s="750" t="s">
        <v>600</v>
      </c>
      <c r="E436" s="751">
        <v>50113006</v>
      </c>
      <c r="F436" s="750" t="s">
        <v>1391</v>
      </c>
      <c r="G436" s="749" t="s">
        <v>666</v>
      </c>
      <c r="H436" s="749">
        <v>33891</v>
      </c>
      <c r="I436" s="749">
        <v>33891</v>
      </c>
      <c r="J436" s="749" t="s">
        <v>1400</v>
      </c>
      <c r="K436" s="749" t="s">
        <v>1398</v>
      </c>
      <c r="L436" s="752">
        <v>115</v>
      </c>
      <c r="M436" s="752">
        <v>1</v>
      </c>
      <c r="N436" s="753">
        <v>115</v>
      </c>
    </row>
    <row r="437" spans="1:14" ht="14.45" customHeight="1" x14ac:dyDescent="0.2">
      <c r="A437" s="747" t="s">
        <v>579</v>
      </c>
      <c r="B437" s="748" t="s">
        <v>580</v>
      </c>
      <c r="C437" s="749" t="s">
        <v>599</v>
      </c>
      <c r="D437" s="750" t="s">
        <v>600</v>
      </c>
      <c r="E437" s="751">
        <v>50113006</v>
      </c>
      <c r="F437" s="750" t="s">
        <v>1391</v>
      </c>
      <c r="G437" s="749" t="s">
        <v>666</v>
      </c>
      <c r="H437" s="749">
        <v>217041</v>
      </c>
      <c r="I437" s="749">
        <v>217041</v>
      </c>
      <c r="J437" s="749" t="s">
        <v>1401</v>
      </c>
      <c r="K437" s="749" t="s">
        <v>1393</v>
      </c>
      <c r="L437" s="752">
        <v>124.2</v>
      </c>
      <c r="M437" s="752">
        <v>1</v>
      </c>
      <c r="N437" s="753">
        <v>124.2</v>
      </c>
    </row>
    <row r="438" spans="1:14" ht="14.45" customHeight="1" x14ac:dyDescent="0.2">
      <c r="A438" s="747" t="s">
        <v>579</v>
      </c>
      <c r="B438" s="748" t="s">
        <v>580</v>
      </c>
      <c r="C438" s="749" t="s">
        <v>599</v>
      </c>
      <c r="D438" s="750" t="s">
        <v>600</v>
      </c>
      <c r="E438" s="751">
        <v>50113006</v>
      </c>
      <c r="F438" s="750" t="s">
        <v>1391</v>
      </c>
      <c r="G438" s="749" t="s">
        <v>666</v>
      </c>
      <c r="H438" s="749">
        <v>217042</v>
      </c>
      <c r="I438" s="749">
        <v>217042</v>
      </c>
      <c r="J438" s="749" t="s">
        <v>1402</v>
      </c>
      <c r="K438" s="749" t="s">
        <v>1393</v>
      </c>
      <c r="L438" s="752">
        <v>124.20000000000002</v>
      </c>
      <c r="M438" s="752">
        <v>4</v>
      </c>
      <c r="N438" s="753">
        <v>496.80000000000007</v>
      </c>
    </row>
    <row r="439" spans="1:14" ht="14.45" customHeight="1" x14ac:dyDescent="0.2">
      <c r="A439" s="747" t="s">
        <v>579</v>
      </c>
      <c r="B439" s="748" t="s">
        <v>580</v>
      </c>
      <c r="C439" s="749" t="s">
        <v>599</v>
      </c>
      <c r="D439" s="750" t="s">
        <v>600</v>
      </c>
      <c r="E439" s="751">
        <v>50113006</v>
      </c>
      <c r="F439" s="750" t="s">
        <v>1391</v>
      </c>
      <c r="G439" s="749" t="s">
        <v>666</v>
      </c>
      <c r="H439" s="749">
        <v>841569</v>
      </c>
      <c r="I439" s="749">
        <v>0</v>
      </c>
      <c r="J439" s="749" t="s">
        <v>1403</v>
      </c>
      <c r="K439" s="749" t="s">
        <v>581</v>
      </c>
      <c r="L439" s="752">
        <v>897</v>
      </c>
      <c r="M439" s="752">
        <v>3</v>
      </c>
      <c r="N439" s="753">
        <v>2691</v>
      </c>
    </row>
    <row r="440" spans="1:14" ht="14.45" customHeight="1" x14ac:dyDescent="0.2">
      <c r="A440" s="747" t="s">
        <v>579</v>
      </c>
      <c r="B440" s="748" t="s">
        <v>580</v>
      </c>
      <c r="C440" s="749" t="s">
        <v>599</v>
      </c>
      <c r="D440" s="750" t="s">
        <v>600</v>
      </c>
      <c r="E440" s="751">
        <v>50113006</v>
      </c>
      <c r="F440" s="750" t="s">
        <v>1391</v>
      </c>
      <c r="G440" s="749" t="s">
        <v>666</v>
      </c>
      <c r="H440" s="749">
        <v>33036</v>
      </c>
      <c r="I440" s="749">
        <v>33036</v>
      </c>
      <c r="J440" s="749" t="s">
        <v>1404</v>
      </c>
      <c r="K440" s="749" t="s">
        <v>1405</v>
      </c>
      <c r="L440" s="752">
        <v>1380</v>
      </c>
      <c r="M440" s="752">
        <v>2</v>
      </c>
      <c r="N440" s="753">
        <v>2760</v>
      </c>
    </row>
    <row r="441" spans="1:14" ht="14.45" customHeight="1" x14ac:dyDescent="0.2">
      <c r="A441" s="747" t="s">
        <v>579</v>
      </c>
      <c r="B441" s="748" t="s">
        <v>580</v>
      </c>
      <c r="C441" s="749" t="s">
        <v>599</v>
      </c>
      <c r="D441" s="750" t="s">
        <v>600</v>
      </c>
      <c r="E441" s="751">
        <v>50113006</v>
      </c>
      <c r="F441" s="750" t="s">
        <v>1391</v>
      </c>
      <c r="G441" s="749" t="s">
        <v>666</v>
      </c>
      <c r="H441" s="749">
        <v>993379</v>
      </c>
      <c r="I441" s="749">
        <v>0</v>
      </c>
      <c r="J441" s="749" t="s">
        <v>1406</v>
      </c>
      <c r="K441" s="749" t="s">
        <v>581</v>
      </c>
      <c r="L441" s="752">
        <v>3415.5</v>
      </c>
      <c r="M441" s="752">
        <v>8</v>
      </c>
      <c r="N441" s="753">
        <v>27324</v>
      </c>
    </row>
    <row r="442" spans="1:14" ht="14.45" customHeight="1" x14ac:dyDescent="0.2">
      <c r="A442" s="747" t="s">
        <v>579</v>
      </c>
      <c r="B442" s="748" t="s">
        <v>580</v>
      </c>
      <c r="C442" s="749" t="s">
        <v>599</v>
      </c>
      <c r="D442" s="750" t="s">
        <v>600</v>
      </c>
      <c r="E442" s="751">
        <v>50113006</v>
      </c>
      <c r="F442" s="750" t="s">
        <v>1391</v>
      </c>
      <c r="G442" s="749" t="s">
        <v>666</v>
      </c>
      <c r="H442" s="749">
        <v>33612</v>
      </c>
      <c r="I442" s="749">
        <v>33612</v>
      </c>
      <c r="J442" s="749" t="s">
        <v>1407</v>
      </c>
      <c r="K442" s="749" t="s">
        <v>1393</v>
      </c>
      <c r="L442" s="752">
        <v>157.87</v>
      </c>
      <c r="M442" s="752">
        <v>1</v>
      </c>
      <c r="N442" s="753">
        <v>157.87</v>
      </c>
    </row>
    <row r="443" spans="1:14" ht="14.45" customHeight="1" x14ac:dyDescent="0.2">
      <c r="A443" s="747" t="s">
        <v>579</v>
      </c>
      <c r="B443" s="748" t="s">
        <v>580</v>
      </c>
      <c r="C443" s="749" t="s">
        <v>599</v>
      </c>
      <c r="D443" s="750" t="s">
        <v>600</v>
      </c>
      <c r="E443" s="751">
        <v>50113006</v>
      </c>
      <c r="F443" s="750" t="s">
        <v>1391</v>
      </c>
      <c r="G443" s="749" t="s">
        <v>666</v>
      </c>
      <c r="H443" s="749">
        <v>990223</v>
      </c>
      <c r="I443" s="749">
        <v>0</v>
      </c>
      <c r="J443" s="749" t="s">
        <v>1408</v>
      </c>
      <c r="K443" s="749" t="s">
        <v>581</v>
      </c>
      <c r="L443" s="752">
        <v>149.69500000000002</v>
      </c>
      <c r="M443" s="752">
        <v>112</v>
      </c>
      <c r="N443" s="753">
        <v>16765.840000000004</v>
      </c>
    </row>
    <row r="444" spans="1:14" ht="14.45" customHeight="1" x14ac:dyDescent="0.2">
      <c r="A444" s="747" t="s">
        <v>579</v>
      </c>
      <c r="B444" s="748" t="s">
        <v>580</v>
      </c>
      <c r="C444" s="749" t="s">
        <v>599</v>
      </c>
      <c r="D444" s="750" t="s">
        <v>600</v>
      </c>
      <c r="E444" s="751">
        <v>50113006</v>
      </c>
      <c r="F444" s="750" t="s">
        <v>1391</v>
      </c>
      <c r="G444" s="749" t="s">
        <v>666</v>
      </c>
      <c r="H444" s="749">
        <v>993236</v>
      </c>
      <c r="I444" s="749">
        <v>0</v>
      </c>
      <c r="J444" s="749" t="s">
        <v>1409</v>
      </c>
      <c r="K444" s="749" t="s">
        <v>1410</v>
      </c>
      <c r="L444" s="752">
        <v>209.51000000000008</v>
      </c>
      <c r="M444" s="752">
        <v>24</v>
      </c>
      <c r="N444" s="753">
        <v>5028.2400000000016</v>
      </c>
    </row>
    <row r="445" spans="1:14" ht="14.45" customHeight="1" x14ac:dyDescent="0.2">
      <c r="A445" s="747" t="s">
        <v>579</v>
      </c>
      <c r="B445" s="748" t="s">
        <v>580</v>
      </c>
      <c r="C445" s="749" t="s">
        <v>599</v>
      </c>
      <c r="D445" s="750" t="s">
        <v>600</v>
      </c>
      <c r="E445" s="751">
        <v>50113006</v>
      </c>
      <c r="F445" s="750" t="s">
        <v>1391</v>
      </c>
      <c r="G445" s="749" t="s">
        <v>666</v>
      </c>
      <c r="H445" s="749">
        <v>993899</v>
      </c>
      <c r="I445" s="749">
        <v>0</v>
      </c>
      <c r="J445" s="749" t="s">
        <v>1411</v>
      </c>
      <c r="K445" s="749" t="s">
        <v>1412</v>
      </c>
      <c r="L445" s="752">
        <v>180.33133333333333</v>
      </c>
      <c r="M445" s="752">
        <v>15</v>
      </c>
      <c r="N445" s="753">
        <v>2704.97</v>
      </c>
    </row>
    <row r="446" spans="1:14" ht="14.45" customHeight="1" x14ac:dyDescent="0.2">
      <c r="A446" s="747" t="s">
        <v>579</v>
      </c>
      <c r="B446" s="748" t="s">
        <v>580</v>
      </c>
      <c r="C446" s="749" t="s">
        <v>599</v>
      </c>
      <c r="D446" s="750" t="s">
        <v>600</v>
      </c>
      <c r="E446" s="751">
        <v>50113006</v>
      </c>
      <c r="F446" s="750" t="s">
        <v>1391</v>
      </c>
      <c r="G446" s="749" t="s">
        <v>666</v>
      </c>
      <c r="H446" s="749">
        <v>501627</v>
      </c>
      <c r="I446" s="749">
        <v>0</v>
      </c>
      <c r="J446" s="749" t="s">
        <v>1413</v>
      </c>
      <c r="K446" s="749" t="s">
        <v>1414</v>
      </c>
      <c r="L446" s="752">
        <v>2005.9687999157802</v>
      </c>
      <c r="M446" s="752">
        <v>1</v>
      </c>
      <c r="N446" s="753">
        <v>2005.9687999157802</v>
      </c>
    </row>
    <row r="447" spans="1:14" ht="14.45" customHeight="1" x14ac:dyDescent="0.2">
      <c r="A447" s="747" t="s">
        <v>579</v>
      </c>
      <c r="B447" s="748" t="s">
        <v>580</v>
      </c>
      <c r="C447" s="749" t="s">
        <v>599</v>
      </c>
      <c r="D447" s="750" t="s">
        <v>600</v>
      </c>
      <c r="E447" s="751">
        <v>50113006</v>
      </c>
      <c r="F447" s="750" t="s">
        <v>1391</v>
      </c>
      <c r="G447" s="749" t="s">
        <v>666</v>
      </c>
      <c r="H447" s="749">
        <v>992940</v>
      </c>
      <c r="I447" s="749">
        <v>0</v>
      </c>
      <c r="J447" s="749" t="s">
        <v>1415</v>
      </c>
      <c r="K447" s="749" t="s">
        <v>581</v>
      </c>
      <c r="L447" s="752">
        <v>167.16666666666669</v>
      </c>
      <c r="M447" s="752">
        <v>12</v>
      </c>
      <c r="N447" s="753">
        <v>2006.0000000000002</v>
      </c>
    </row>
    <row r="448" spans="1:14" ht="14.45" customHeight="1" x14ac:dyDescent="0.2">
      <c r="A448" s="747" t="s">
        <v>579</v>
      </c>
      <c r="B448" s="748" t="s">
        <v>580</v>
      </c>
      <c r="C448" s="749" t="s">
        <v>599</v>
      </c>
      <c r="D448" s="750" t="s">
        <v>600</v>
      </c>
      <c r="E448" s="751">
        <v>50113006</v>
      </c>
      <c r="F448" s="750" t="s">
        <v>1391</v>
      </c>
      <c r="G448" s="749" t="s">
        <v>581</v>
      </c>
      <c r="H448" s="749">
        <v>993861</v>
      </c>
      <c r="I448" s="749">
        <v>33871</v>
      </c>
      <c r="J448" s="749" t="s">
        <v>1416</v>
      </c>
      <c r="K448" s="749" t="s">
        <v>1417</v>
      </c>
      <c r="L448" s="752">
        <v>122.43</v>
      </c>
      <c r="M448" s="752">
        <v>16</v>
      </c>
      <c r="N448" s="753">
        <v>1958.88</v>
      </c>
    </row>
    <row r="449" spans="1:14" ht="14.45" customHeight="1" x14ac:dyDescent="0.2">
      <c r="A449" s="747" t="s">
        <v>579</v>
      </c>
      <c r="B449" s="748" t="s">
        <v>580</v>
      </c>
      <c r="C449" s="749" t="s">
        <v>599</v>
      </c>
      <c r="D449" s="750" t="s">
        <v>600</v>
      </c>
      <c r="E449" s="751">
        <v>50113006</v>
      </c>
      <c r="F449" s="750" t="s">
        <v>1391</v>
      </c>
      <c r="G449" s="749" t="s">
        <v>674</v>
      </c>
      <c r="H449" s="749">
        <v>33855</v>
      </c>
      <c r="I449" s="749">
        <v>33855</v>
      </c>
      <c r="J449" s="749" t="s">
        <v>1418</v>
      </c>
      <c r="K449" s="749" t="s">
        <v>1419</v>
      </c>
      <c r="L449" s="752">
        <v>179.26</v>
      </c>
      <c r="M449" s="752">
        <v>4</v>
      </c>
      <c r="N449" s="753">
        <v>717.04</v>
      </c>
    </row>
    <row r="450" spans="1:14" ht="14.45" customHeight="1" x14ac:dyDescent="0.2">
      <c r="A450" s="747" t="s">
        <v>579</v>
      </c>
      <c r="B450" s="748" t="s">
        <v>580</v>
      </c>
      <c r="C450" s="749" t="s">
        <v>599</v>
      </c>
      <c r="D450" s="750" t="s">
        <v>600</v>
      </c>
      <c r="E450" s="751">
        <v>50113006</v>
      </c>
      <c r="F450" s="750" t="s">
        <v>1391</v>
      </c>
      <c r="G450" s="749" t="s">
        <v>674</v>
      </c>
      <c r="H450" s="749">
        <v>33898</v>
      </c>
      <c r="I450" s="749">
        <v>33898</v>
      </c>
      <c r="J450" s="749" t="s">
        <v>1420</v>
      </c>
      <c r="K450" s="749" t="s">
        <v>1421</v>
      </c>
      <c r="L450" s="752">
        <v>135.6</v>
      </c>
      <c r="M450" s="752">
        <v>1</v>
      </c>
      <c r="N450" s="753">
        <v>135.6</v>
      </c>
    </row>
    <row r="451" spans="1:14" ht="14.45" customHeight="1" x14ac:dyDescent="0.2">
      <c r="A451" s="747" t="s">
        <v>579</v>
      </c>
      <c r="B451" s="748" t="s">
        <v>580</v>
      </c>
      <c r="C451" s="749" t="s">
        <v>599</v>
      </c>
      <c r="D451" s="750" t="s">
        <v>600</v>
      </c>
      <c r="E451" s="751">
        <v>50113006</v>
      </c>
      <c r="F451" s="750" t="s">
        <v>1391</v>
      </c>
      <c r="G451" s="749" t="s">
        <v>674</v>
      </c>
      <c r="H451" s="749">
        <v>33739</v>
      </c>
      <c r="I451" s="749">
        <v>33739</v>
      </c>
      <c r="J451" s="749" t="s">
        <v>1422</v>
      </c>
      <c r="K451" s="749" t="s">
        <v>1421</v>
      </c>
      <c r="L451" s="752">
        <v>131.25000000000003</v>
      </c>
      <c r="M451" s="752">
        <v>1</v>
      </c>
      <c r="N451" s="753">
        <v>131.25000000000003</v>
      </c>
    </row>
    <row r="452" spans="1:14" ht="14.45" customHeight="1" x14ac:dyDescent="0.2">
      <c r="A452" s="747" t="s">
        <v>579</v>
      </c>
      <c r="B452" s="748" t="s">
        <v>580</v>
      </c>
      <c r="C452" s="749" t="s">
        <v>599</v>
      </c>
      <c r="D452" s="750" t="s">
        <v>600</v>
      </c>
      <c r="E452" s="751">
        <v>50113006</v>
      </c>
      <c r="F452" s="750" t="s">
        <v>1391</v>
      </c>
      <c r="G452" s="749" t="s">
        <v>674</v>
      </c>
      <c r="H452" s="749">
        <v>987792</v>
      </c>
      <c r="I452" s="749">
        <v>33749</v>
      </c>
      <c r="J452" s="749" t="s">
        <v>1423</v>
      </c>
      <c r="K452" s="749" t="s">
        <v>1424</v>
      </c>
      <c r="L452" s="752">
        <v>111.95</v>
      </c>
      <c r="M452" s="752">
        <v>1</v>
      </c>
      <c r="N452" s="753">
        <v>111.95</v>
      </c>
    </row>
    <row r="453" spans="1:14" ht="14.45" customHeight="1" x14ac:dyDescent="0.2">
      <c r="A453" s="747" t="s">
        <v>579</v>
      </c>
      <c r="B453" s="748" t="s">
        <v>580</v>
      </c>
      <c r="C453" s="749" t="s">
        <v>599</v>
      </c>
      <c r="D453" s="750" t="s">
        <v>600</v>
      </c>
      <c r="E453" s="751">
        <v>50113006</v>
      </c>
      <c r="F453" s="750" t="s">
        <v>1391</v>
      </c>
      <c r="G453" s="749" t="s">
        <v>674</v>
      </c>
      <c r="H453" s="749">
        <v>33751</v>
      </c>
      <c r="I453" s="749">
        <v>33751</v>
      </c>
      <c r="J453" s="749" t="s">
        <v>1425</v>
      </c>
      <c r="K453" s="749" t="s">
        <v>1424</v>
      </c>
      <c r="L453" s="752">
        <v>111.95000000000003</v>
      </c>
      <c r="M453" s="752">
        <v>1</v>
      </c>
      <c r="N453" s="753">
        <v>111.95000000000003</v>
      </c>
    </row>
    <row r="454" spans="1:14" ht="14.45" customHeight="1" x14ac:dyDescent="0.2">
      <c r="A454" s="747" t="s">
        <v>579</v>
      </c>
      <c r="B454" s="748" t="s">
        <v>580</v>
      </c>
      <c r="C454" s="749" t="s">
        <v>599</v>
      </c>
      <c r="D454" s="750" t="s">
        <v>600</v>
      </c>
      <c r="E454" s="751">
        <v>50113006</v>
      </c>
      <c r="F454" s="750" t="s">
        <v>1391</v>
      </c>
      <c r="G454" s="749" t="s">
        <v>674</v>
      </c>
      <c r="H454" s="749">
        <v>395579</v>
      </c>
      <c r="I454" s="749">
        <v>33752</v>
      </c>
      <c r="J454" s="749" t="s">
        <v>1426</v>
      </c>
      <c r="K454" s="749" t="s">
        <v>1427</v>
      </c>
      <c r="L454" s="752">
        <v>111.95</v>
      </c>
      <c r="M454" s="752">
        <v>2</v>
      </c>
      <c r="N454" s="753">
        <v>223.9</v>
      </c>
    </row>
    <row r="455" spans="1:14" ht="14.45" customHeight="1" x14ac:dyDescent="0.2">
      <c r="A455" s="747" t="s">
        <v>579</v>
      </c>
      <c r="B455" s="748" t="s">
        <v>580</v>
      </c>
      <c r="C455" s="749" t="s">
        <v>599</v>
      </c>
      <c r="D455" s="750" t="s">
        <v>600</v>
      </c>
      <c r="E455" s="751">
        <v>50113006</v>
      </c>
      <c r="F455" s="750" t="s">
        <v>1391</v>
      </c>
      <c r="G455" s="749" t="s">
        <v>674</v>
      </c>
      <c r="H455" s="749">
        <v>33750</v>
      </c>
      <c r="I455" s="749">
        <v>33750</v>
      </c>
      <c r="J455" s="749" t="s">
        <v>1428</v>
      </c>
      <c r="K455" s="749" t="s">
        <v>1424</v>
      </c>
      <c r="L455" s="752">
        <v>111.95000000000002</v>
      </c>
      <c r="M455" s="752">
        <v>5</v>
      </c>
      <c r="N455" s="753">
        <v>559.75000000000011</v>
      </c>
    </row>
    <row r="456" spans="1:14" ht="14.45" customHeight="1" x14ac:dyDescent="0.2">
      <c r="A456" s="747" t="s">
        <v>579</v>
      </c>
      <c r="B456" s="748" t="s">
        <v>580</v>
      </c>
      <c r="C456" s="749" t="s">
        <v>599</v>
      </c>
      <c r="D456" s="750" t="s">
        <v>600</v>
      </c>
      <c r="E456" s="751">
        <v>50113006</v>
      </c>
      <c r="F456" s="750" t="s">
        <v>1391</v>
      </c>
      <c r="G456" s="749" t="s">
        <v>674</v>
      </c>
      <c r="H456" s="749">
        <v>33859</v>
      </c>
      <c r="I456" s="749">
        <v>33859</v>
      </c>
      <c r="J456" s="749" t="s">
        <v>1429</v>
      </c>
      <c r="K456" s="749" t="s">
        <v>1393</v>
      </c>
      <c r="L456" s="752">
        <v>129.97</v>
      </c>
      <c r="M456" s="752">
        <v>3</v>
      </c>
      <c r="N456" s="753">
        <v>389.90999999999997</v>
      </c>
    </row>
    <row r="457" spans="1:14" ht="14.45" customHeight="1" x14ac:dyDescent="0.2">
      <c r="A457" s="747" t="s">
        <v>579</v>
      </c>
      <c r="B457" s="748" t="s">
        <v>580</v>
      </c>
      <c r="C457" s="749" t="s">
        <v>599</v>
      </c>
      <c r="D457" s="750" t="s">
        <v>600</v>
      </c>
      <c r="E457" s="751">
        <v>50113006</v>
      </c>
      <c r="F457" s="750" t="s">
        <v>1391</v>
      </c>
      <c r="G457" s="749" t="s">
        <v>674</v>
      </c>
      <c r="H457" s="749">
        <v>33858</v>
      </c>
      <c r="I457" s="749">
        <v>33858</v>
      </c>
      <c r="J457" s="749" t="s">
        <v>1430</v>
      </c>
      <c r="K457" s="749" t="s">
        <v>1393</v>
      </c>
      <c r="L457" s="752">
        <v>129.96999999999997</v>
      </c>
      <c r="M457" s="752">
        <v>2</v>
      </c>
      <c r="N457" s="753">
        <v>259.93999999999994</v>
      </c>
    </row>
    <row r="458" spans="1:14" ht="14.45" customHeight="1" x14ac:dyDescent="0.2">
      <c r="A458" s="747" t="s">
        <v>579</v>
      </c>
      <c r="B458" s="748" t="s">
        <v>580</v>
      </c>
      <c r="C458" s="749" t="s">
        <v>599</v>
      </c>
      <c r="D458" s="750" t="s">
        <v>600</v>
      </c>
      <c r="E458" s="751">
        <v>50113006</v>
      </c>
      <c r="F458" s="750" t="s">
        <v>1391</v>
      </c>
      <c r="G458" s="749" t="s">
        <v>674</v>
      </c>
      <c r="H458" s="749">
        <v>33863</v>
      </c>
      <c r="I458" s="749">
        <v>33863</v>
      </c>
      <c r="J458" s="749" t="s">
        <v>1431</v>
      </c>
      <c r="K458" s="749" t="s">
        <v>1393</v>
      </c>
      <c r="L458" s="752">
        <v>135.41999999999999</v>
      </c>
      <c r="M458" s="752">
        <v>1</v>
      </c>
      <c r="N458" s="753">
        <v>135.41999999999999</v>
      </c>
    </row>
    <row r="459" spans="1:14" ht="14.45" customHeight="1" x14ac:dyDescent="0.2">
      <c r="A459" s="747" t="s">
        <v>579</v>
      </c>
      <c r="B459" s="748" t="s">
        <v>580</v>
      </c>
      <c r="C459" s="749" t="s">
        <v>599</v>
      </c>
      <c r="D459" s="750" t="s">
        <v>600</v>
      </c>
      <c r="E459" s="751">
        <v>50113006</v>
      </c>
      <c r="F459" s="750" t="s">
        <v>1391</v>
      </c>
      <c r="G459" s="749" t="s">
        <v>674</v>
      </c>
      <c r="H459" s="749">
        <v>33850</v>
      </c>
      <c r="I459" s="749">
        <v>33850</v>
      </c>
      <c r="J459" s="749" t="s">
        <v>1432</v>
      </c>
      <c r="K459" s="749" t="s">
        <v>1393</v>
      </c>
      <c r="L459" s="752">
        <v>145.49999999999997</v>
      </c>
      <c r="M459" s="752">
        <v>1</v>
      </c>
      <c r="N459" s="753">
        <v>145.49999999999997</v>
      </c>
    </row>
    <row r="460" spans="1:14" ht="14.45" customHeight="1" x14ac:dyDescent="0.2">
      <c r="A460" s="747" t="s">
        <v>579</v>
      </c>
      <c r="B460" s="748" t="s">
        <v>580</v>
      </c>
      <c r="C460" s="749" t="s">
        <v>599</v>
      </c>
      <c r="D460" s="750" t="s">
        <v>600</v>
      </c>
      <c r="E460" s="751">
        <v>50113006</v>
      </c>
      <c r="F460" s="750" t="s">
        <v>1391</v>
      </c>
      <c r="G460" s="749" t="s">
        <v>674</v>
      </c>
      <c r="H460" s="749">
        <v>33851</v>
      </c>
      <c r="I460" s="749">
        <v>33851</v>
      </c>
      <c r="J460" s="749" t="s">
        <v>1433</v>
      </c>
      <c r="K460" s="749" t="s">
        <v>1393</v>
      </c>
      <c r="L460" s="752">
        <v>145.49999999999997</v>
      </c>
      <c r="M460" s="752">
        <v>1</v>
      </c>
      <c r="N460" s="753">
        <v>145.49999999999997</v>
      </c>
    </row>
    <row r="461" spans="1:14" ht="14.45" customHeight="1" x14ac:dyDescent="0.2">
      <c r="A461" s="747" t="s">
        <v>579</v>
      </c>
      <c r="B461" s="748" t="s">
        <v>580</v>
      </c>
      <c r="C461" s="749" t="s">
        <v>599</v>
      </c>
      <c r="D461" s="750" t="s">
        <v>600</v>
      </c>
      <c r="E461" s="751">
        <v>50113006</v>
      </c>
      <c r="F461" s="750" t="s">
        <v>1391</v>
      </c>
      <c r="G461" s="749" t="s">
        <v>674</v>
      </c>
      <c r="H461" s="749">
        <v>33848</v>
      </c>
      <c r="I461" s="749">
        <v>33848</v>
      </c>
      <c r="J461" s="749" t="s">
        <v>1434</v>
      </c>
      <c r="K461" s="749" t="s">
        <v>1393</v>
      </c>
      <c r="L461" s="752">
        <v>122.69000000000003</v>
      </c>
      <c r="M461" s="752">
        <v>17</v>
      </c>
      <c r="N461" s="753">
        <v>2085.7300000000005</v>
      </c>
    </row>
    <row r="462" spans="1:14" ht="14.45" customHeight="1" x14ac:dyDescent="0.2">
      <c r="A462" s="747" t="s">
        <v>579</v>
      </c>
      <c r="B462" s="748" t="s">
        <v>580</v>
      </c>
      <c r="C462" s="749" t="s">
        <v>599</v>
      </c>
      <c r="D462" s="750" t="s">
        <v>600</v>
      </c>
      <c r="E462" s="751">
        <v>50113006</v>
      </c>
      <c r="F462" s="750" t="s">
        <v>1391</v>
      </c>
      <c r="G462" s="749" t="s">
        <v>674</v>
      </c>
      <c r="H462" s="749">
        <v>33847</v>
      </c>
      <c r="I462" s="749">
        <v>33847</v>
      </c>
      <c r="J462" s="749" t="s">
        <v>1435</v>
      </c>
      <c r="K462" s="749" t="s">
        <v>1393</v>
      </c>
      <c r="L462" s="752">
        <v>122.69000000000004</v>
      </c>
      <c r="M462" s="752">
        <v>12</v>
      </c>
      <c r="N462" s="753">
        <v>1472.2800000000004</v>
      </c>
    </row>
    <row r="463" spans="1:14" ht="14.45" customHeight="1" x14ac:dyDescent="0.2">
      <c r="A463" s="747" t="s">
        <v>579</v>
      </c>
      <c r="B463" s="748" t="s">
        <v>580</v>
      </c>
      <c r="C463" s="749" t="s">
        <v>599</v>
      </c>
      <c r="D463" s="750" t="s">
        <v>600</v>
      </c>
      <c r="E463" s="751">
        <v>50113006</v>
      </c>
      <c r="F463" s="750" t="s">
        <v>1391</v>
      </c>
      <c r="G463" s="749" t="s">
        <v>666</v>
      </c>
      <c r="H463" s="749">
        <v>217054</v>
      </c>
      <c r="I463" s="749">
        <v>217054</v>
      </c>
      <c r="J463" s="749" t="s">
        <v>1436</v>
      </c>
      <c r="K463" s="749" t="s">
        <v>1437</v>
      </c>
      <c r="L463" s="752">
        <v>1109.04</v>
      </c>
      <c r="M463" s="752">
        <v>17</v>
      </c>
      <c r="N463" s="753">
        <v>18853.68</v>
      </c>
    </row>
    <row r="464" spans="1:14" ht="14.45" customHeight="1" x14ac:dyDescent="0.2">
      <c r="A464" s="747" t="s">
        <v>579</v>
      </c>
      <c r="B464" s="748" t="s">
        <v>580</v>
      </c>
      <c r="C464" s="749" t="s">
        <v>599</v>
      </c>
      <c r="D464" s="750" t="s">
        <v>600</v>
      </c>
      <c r="E464" s="751">
        <v>50113006</v>
      </c>
      <c r="F464" s="750" t="s">
        <v>1391</v>
      </c>
      <c r="G464" s="749" t="s">
        <v>674</v>
      </c>
      <c r="H464" s="749">
        <v>33424</v>
      </c>
      <c r="I464" s="749">
        <v>33424</v>
      </c>
      <c r="J464" s="749" t="s">
        <v>1438</v>
      </c>
      <c r="K464" s="749" t="s">
        <v>1417</v>
      </c>
      <c r="L464" s="752">
        <v>329.81</v>
      </c>
      <c r="M464" s="752">
        <v>8</v>
      </c>
      <c r="N464" s="753">
        <v>2638.48</v>
      </c>
    </row>
    <row r="465" spans="1:14" ht="14.45" customHeight="1" x14ac:dyDescent="0.2">
      <c r="A465" s="747" t="s">
        <v>579</v>
      </c>
      <c r="B465" s="748" t="s">
        <v>580</v>
      </c>
      <c r="C465" s="749" t="s">
        <v>599</v>
      </c>
      <c r="D465" s="750" t="s">
        <v>600</v>
      </c>
      <c r="E465" s="751">
        <v>50113006</v>
      </c>
      <c r="F465" s="750" t="s">
        <v>1391</v>
      </c>
      <c r="G465" s="749" t="s">
        <v>666</v>
      </c>
      <c r="H465" s="749">
        <v>988740</v>
      </c>
      <c r="I465" s="749">
        <v>0</v>
      </c>
      <c r="J465" s="749" t="s">
        <v>1439</v>
      </c>
      <c r="K465" s="749" t="s">
        <v>581</v>
      </c>
      <c r="L465" s="752">
        <v>253.56584905660378</v>
      </c>
      <c r="M465" s="752">
        <v>106</v>
      </c>
      <c r="N465" s="753">
        <v>26877.98</v>
      </c>
    </row>
    <row r="466" spans="1:14" ht="14.45" customHeight="1" x14ac:dyDescent="0.2">
      <c r="A466" s="747" t="s">
        <v>579</v>
      </c>
      <c r="B466" s="748" t="s">
        <v>580</v>
      </c>
      <c r="C466" s="749" t="s">
        <v>599</v>
      </c>
      <c r="D466" s="750" t="s">
        <v>600</v>
      </c>
      <c r="E466" s="751">
        <v>50113006</v>
      </c>
      <c r="F466" s="750" t="s">
        <v>1391</v>
      </c>
      <c r="G466" s="749" t="s">
        <v>674</v>
      </c>
      <c r="H466" s="749">
        <v>848207</v>
      </c>
      <c r="I466" s="749">
        <v>33422</v>
      </c>
      <c r="J466" s="749" t="s">
        <v>1440</v>
      </c>
      <c r="K466" s="749" t="s">
        <v>1441</v>
      </c>
      <c r="L466" s="752">
        <v>164.43</v>
      </c>
      <c r="M466" s="752">
        <v>8</v>
      </c>
      <c r="N466" s="753">
        <v>1315.44</v>
      </c>
    </row>
    <row r="467" spans="1:14" ht="14.45" customHeight="1" x14ac:dyDescent="0.2">
      <c r="A467" s="747" t="s">
        <v>579</v>
      </c>
      <c r="B467" s="748" t="s">
        <v>580</v>
      </c>
      <c r="C467" s="749" t="s">
        <v>599</v>
      </c>
      <c r="D467" s="750" t="s">
        <v>600</v>
      </c>
      <c r="E467" s="751">
        <v>50113006</v>
      </c>
      <c r="F467" s="750" t="s">
        <v>1391</v>
      </c>
      <c r="G467" s="749" t="s">
        <v>674</v>
      </c>
      <c r="H467" s="749">
        <v>848250</v>
      </c>
      <c r="I467" s="749">
        <v>33423</v>
      </c>
      <c r="J467" s="749" t="s">
        <v>1442</v>
      </c>
      <c r="K467" s="749" t="s">
        <v>1443</v>
      </c>
      <c r="L467" s="752">
        <v>295.21000000000004</v>
      </c>
      <c r="M467" s="752">
        <v>68</v>
      </c>
      <c r="N467" s="753">
        <v>20074.280000000002</v>
      </c>
    </row>
    <row r="468" spans="1:14" ht="14.45" customHeight="1" x14ac:dyDescent="0.2">
      <c r="A468" s="747" t="s">
        <v>579</v>
      </c>
      <c r="B468" s="748" t="s">
        <v>580</v>
      </c>
      <c r="C468" s="749" t="s">
        <v>599</v>
      </c>
      <c r="D468" s="750" t="s">
        <v>600</v>
      </c>
      <c r="E468" s="751">
        <v>50113006</v>
      </c>
      <c r="F468" s="750" t="s">
        <v>1391</v>
      </c>
      <c r="G468" s="749" t="s">
        <v>674</v>
      </c>
      <c r="H468" s="749">
        <v>133146</v>
      </c>
      <c r="I468" s="749">
        <v>33530</v>
      </c>
      <c r="J468" s="749" t="s">
        <v>1444</v>
      </c>
      <c r="K468" s="749" t="s">
        <v>1445</v>
      </c>
      <c r="L468" s="752">
        <v>156.91249999999999</v>
      </c>
      <c r="M468" s="752">
        <v>56</v>
      </c>
      <c r="N468" s="753">
        <v>8787.1</v>
      </c>
    </row>
    <row r="469" spans="1:14" ht="14.45" customHeight="1" x14ac:dyDescent="0.2">
      <c r="A469" s="747" t="s">
        <v>579</v>
      </c>
      <c r="B469" s="748" t="s">
        <v>580</v>
      </c>
      <c r="C469" s="749" t="s">
        <v>599</v>
      </c>
      <c r="D469" s="750" t="s">
        <v>600</v>
      </c>
      <c r="E469" s="751">
        <v>50113006</v>
      </c>
      <c r="F469" s="750" t="s">
        <v>1391</v>
      </c>
      <c r="G469" s="749" t="s">
        <v>666</v>
      </c>
      <c r="H469" s="749">
        <v>993484</v>
      </c>
      <c r="I469" s="749">
        <v>0</v>
      </c>
      <c r="J469" s="749" t="s">
        <v>1446</v>
      </c>
      <c r="K469" s="749" t="s">
        <v>581</v>
      </c>
      <c r="L469" s="752">
        <v>1537.0919999999999</v>
      </c>
      <c r="M469" s="752">
        <v>5</v>
      </c>
      <c r="N469" s="753">
        <v>7685.4599999999991</v>
      </c>
    </row>
    <row r="470" spans="1:14" ht="14.45" customHeight="1" x14ac:dyDescent="0.2">
      <c r="A470" s="747" t="s">
        <v>579</v>
      </c>
      <c r="B470" s="748" t="s">
        <v>580</v>
      </c>
      <c r="C470" s="749" t="s">
        <v>599</v>
      </c>
      <c r="D470" s="750" t="s">
        <v>600</v>
      </c>
      <c r="E470" s="751">
        <v>50113006</v>
      </c>
      <c r="F470" s="750" t="s">
        <v>1391</v>
      </c>
      <c r="G470" s="749" t="s">
        <v>666</v>
      </c>
      <c r="H470" s="749">
        <v>33525</v>
      </c>
      <c r="I470" s="749">
        <v>33525</v>
      </c>
      <c r="J470" s="749" t="s">
        <v>1447</v>
      </c>
      <c r="K470" s="749" t="s">
        <v>1175</v>
      </c>
      <c r="L470" s="752">
        <v>94.819305555555545</v>
      </c>
      <c r="M470" s="752">
        <v>72</v>
      </c>
      <c r="N470" s="753">
        <v>6826.9899999999989</v>
      </c>
    </row>
    <row r="471" spans="1:14" ht="14.45" customHeight="1" x14ac:dyDescent="0.2">
      <c r="A471" s="747" t="s">
        <v>579</v>
      </c>
      <c r="B471" s="748" t="s">
        <v>580</v>
      </c>
      <c r="C471" s="749" t="s">
        <v>599</v>
      </c>
      <c r="D471" s="750" t="s">
        <v>600</v>
      </c>
      <c r="E471" s="751">
        <v>50113008</v>
      </c>
      <c r="F471" s="750" t="s">
        <v>1448</v>
      </c>
      <c r="G471" s="749"/>
      <c r="H471" s="749"/>
      <c r="I471" s="749">
        <v>138453</v>
      </c>
      <c r="J471" s="749" t="s">
        <v>1449</v>
      </c>
      <c r="K471" s="749" t="s">
        <v>1450</v>
      </c>
      <c r="L471" s="752">
        <v>643.51998901367188</v>
      </c>
      <c r="M471" s="752">
        <v>2</v>
      </c>
      <c r="N471" s="753">
        <v>1287.0399780273438</v>
      </c>
    </row>
    <row r="472" spans="1:14" ht="14.45" customHeight="1" x14ac:dyDescent="0.2">
      <c r="A472" s="747" t="s">
        <v>579</v>
      </c>
      <c r="B472" s="748" t="s">
        <v>580</v>
      </c>
      <c r="C472" s="749" t="s">
        <v>599</v>
      </c>
      <c r="D472" s="750" t="s">
        <v>600</v>
      </c>
      <c r="E472" s="751">
        <v>50113008</v>
      </c>
      <c r="F472" s="750" t="s">
        <v>1448</v>
      </c>
      <c r="G472" s="749"/>
      <c r="H472" s="749"/>
      <c r="I472" s="749">
        <v>230449</v>
      </c>
      <c r="J472" s="749" t="s">
        <v>1449</v>
      </c>
      <c r="K472" s="749" t="s">
        <v>1450</v>
      </c>
      <c r="L472" s="752">
        <v>534.04998779296875</v>
      </c>
      <c r="M472" s="752">
        <v>4</v>
      </c>
      <c r="N472" s="753">
        <v>2136.199951171875</v>
      </c>
    </row>
    <row r="473" spans="1:14" ht="14.45" customHeight="1" x14ac:dyDescent="0.2">
      <c r="A473" s="747" t="s">
        <v>579</v>
      </c>
      <c r="B473" s="748" t="s">
        <v>580</v>
      </c>
      <c r="C473" s="749" t="s">
        <v>599</v>
      </c>
      <c r="D473" s="750" t="s">
        <v>600</v>
      </c>
      <c r="E473" s="751">
        <v>50113008</v>
      </c>
      <c r="F473" s="750" t="s">
        <v>1448</v>
      </c>
      <c r="G473" s="749"/>
      <c r="H473" s="749"/>
      <c r="I473" s="749">
        <v>138455</v>
      </c>
      <c r="J473" s="749" t="s">
        <v>1449</v>
      </c>
      <c r="K473" s="749" t="s">
        <v>1451</v>
      </c>
      <c r="L473" s="752">
        <v>1068.2099609375</v>
      </c>
      <c r="M473" s="752">
        <v>80</v>
      </c>
      <c r="N473" s="753">
        <v>85456.796875</v>
      </c>
    </row>
    <row r="474" spans="1:14" ht="14.45" customHeight="1" x14ac:dyDescent="0.2">
      <c r="A474" s="747" t="s">
        <v>579</v>
      </c>
      <c r="B474" s="748" t="s">
        <v>580</v>
      </c>
      <c r="C474" s="749" t="s">
        <v>599</v>
      </c>
      <c r="D474" s="750" t="s">
        <v>600</v>
      </c>
      <c r="E474" s="751">
        <v>50113008</v>
      </c>
      <c r="F474" s="750" t="s">
        <v>1448</v>
      </c>
      <c r="G474" s="749"/>
      <c r="H474" s="749"/>
      <c r="I474" s="749">
        <v>129056</v>
      </c>
      <c r="J474" s="749" t="s">
        <v>1452</v>
      </c>
      <c r="K474" s="749" t="s">
        <v>1453</v>
      </c>
      <c r="L474" s="752">
        <v>2168.56005859375</v>
      </c>
      <c r="M474" s="752">
        <v>29</v>
      </c>
      <c r="N474" s="753">
        <v>62888.24169921875</v>
      </c>
    </row>
    <row r="475" spans="1:14" ht="14.45" customHeight="1" x14ac:dyDescent="0.2">
      <c r="A475" s="747" t="s">
        <v>579</v>
      </c>
      <c r="B475" s="748" t="s">
        <v>580</v>
      </c>
      <c r="C475" s="749" t="s">
        <v>599</v>
      </c>
      <c r="D475" s="750" t="s">
        <v>600</v>
      </c>
      <c r="E475" s="751">
        <v>50113008</v>
      </c>
      <c r="F475" s="750" t="s">
        <v>1448</v>
      </c>
      <c r="G475" s="749"/>
      <c r="H475" s="749"/>
      <c r="I475" s="749">
        <v>129057</v>
      </c>
      <c r="J475" s="749" t="s">
        <v>1452</v>
      </c>
      <c r="K475" s="749" t="s">
        <v>1454</v>
      </c>
      <c r="L475" s="752">
        <v>4337.1201171875</v>
      </c>
      <c r="M475" s="752">
        <v>16</v>
      </c>
      <c r="N475" s="753">
        <v>69393.921875</v>
      </c>
    </row>
    <row r="476" spans="1:14" ht="14.45" customHeight="1" x14ac:dyDescent="0.2">
      <c r="A476" s="747" t="s">
        <v>579</v>
      </c>
      <c r="B476" s="748" t="s">
        <v>580</v>
      </c>
      <c r="C476" s="749" t="s">
        <v>599</v>
      </c>
      <c r="D476" s="750" t="s">
        <v>600</v>
      </c>
      <c r="E476" s="751">
        <v>50113008</v>
      </c>
      <c r="F476" s="750" t="s">
        <v>1448</v>
      </c>
      <c r="G476" s="749"/>
      <c r="H476" s="749"/>
      <c r="I476" s="749">
        <v>230459</v>
      </c>
      <c r="J476" s="749" t="s">
        <v>1452</v>
      </c>
      <c r="K476" s="749" t="s">
        <v>1454</v>
      </c>
      <c r="L476" s="752">
        <v>4337.1201171875</v>
      </c>
      <c r="M476" s="752">
        <v>3</v>
      </c>
      <c r="N476" s="753">
        <v>13011.3603515625</v>
      </c>
    </row>
    <row r="477" spans="1:14" ht="14.45" customHeight="1" x14ac:dyDescent="0.2">
      <c r="A477" s="747" t="s">
        <v>579</v>
      </c>
      <c r="B477" s="748" t="s">
        <v>580</v>
      </c>
      <c r="C477" s="749" t="s">
        <v>599</v>
      </c>
      <c r="D477" s="750" t="s">
        <v>600</v>
      </c>
      <c r="E477" s="751">
        <v>50113008</v>
      </c>
      <c r="F477" s="750" t="s">
        <v>1448</v>
      </c>
      <c r="G477" s="749"/>
      <c r="H477" s="749"/>
      <c r="I477" s="749">
        <v>62464</v>
      </c>
      <c r="J477" s="749" t="s">
        <v>1455</v>
      </c>
      <c r="K477" s="749" t="s">
        <v>1456</v>
      </c>
      <c r="L477" s="752">
        <v>9157.7598064853555</v>
      </c>
      <c r="M477" s="752">
        <v>239</v>
      </c>
      <c r="N477" s="753">
        <v>2188704.59375</v>
      </c>
    </row>
    <row r="478" spans="1:14" ht="14.45" customHeight="1" x14ac:dyDescent="0.2">
      <c r="A478" s="747" t="s">
        <v>579</v>
      </c>
      <c r="B478" s="748" t="s">
        <v>580</v>
      </c>
      <c r="C478" s="749" t="s">
        <v>599</v>
      </c>
      <c r="D478" s="750" t="s">
        <v>600</v>
      </c>
      <c r="E478" s="751">
        <v>50113008</v>
      </c>
      <c r="F478" s="750" t="s">
        <v>1448</v>
      </c>
      <c r="G478" s="749"/>
      <c r="H478" s="749"/>
      <c r="I478" s="749">
        <v>205966</v>
      </c>
      <c r="J478" s="749" t="s">
        <v>1457</v>
      </c>
      <c r="K478" s="749" t="s">
        <v>1451</v>
      </c>
      <c r="L478" s="752">
        <v>1287</v>
      </c>
      <c r="M478" s="752">
        <v>26</v>
      </c>
      <c r="N478" s="753">
        <v>33462</v>
      </c>
    </row>
    <row r="479" spans="1:14" ht="14.45" customHeight="1" x14ac:dyDescent="0.2">
      <c r="A479" s="747" t="s">
        <v>579</v>
      </c>
      <c r="B479" s="748" t="s">
        <v>580</v>
      </c>
      <c r="C479" s="749" t="s">
        <v>599</v>
      </c>
      <c r="D479" s="750" t="s">
        <v>600</v>
      </c>
      <c r="E479" s="751">
        <v>50113008</v>
      </c>
      <c r="F479" s="750" t="s">
        <v>1448</v>
      </c>
      <c r="G479" s="749"/>
      <c r="H479" s="749"/>
      <c r="I479" s="749">
        <v>230686</v>
      </c>
      <c r="J479" s="749" t="s">
        <v>1458</v>
      </c>
      <c r="K479" s="749" t="s">
        <v>1459</v>
      </c>
      <c r="L479" s="752">
        <v>8610.7998046875</v>
      </c>
      <c r="M479" s="752">
        <v>7</v>
      </c>
      <c r="N479" s="753">
        <v>60275.5986328125</v>
      </c>
    </row>
    <row r="480" spans="1:14" ht="14.45" customHeight="1" x14ac:dyDescent="0.2">
      <c r="A480" s="747" t="s">
        <v>579</v>
      </c>
      <c r="B480" s="748" t="s">
        <v>580</v>
      </c>
      <c r="C480" s="749" t="s">
        <v>599</v>
      </c>
      <c r="D480" s="750" t="s">
        <v>600</v>
      </c>
      <c r="E480" s="751">
        <v>50113008</v>
      </c>
      <c r="F480" s="750" t="s">
        <v>1448</v>
      </c>
      <c r="G480" s="749"/>
      <c r="H480" s="749"/>
      <c r="I480" s="749">
        <v>230687</v>
      </c>
      <c r="J480" s="749" t="s">
        <v>1458</v>
      </c>
      <c r="K480" s="749" t="s">
        <v>1460</v>
      </c>
      <c r="L480" s="752">
        <v>4305.39990234375</v>
      </c>
      <c r="M480" s="752">
        <v>78</v>
      </c>
      <c r="N480" s="753">
        <v>335821.1923828125</v>
      </c>
    </row>
    <row r="481" spans="1:14" ht="14.45" customHeight="1" x14ac:dyDescent="0.2">
      <c r="A481" s="747" t="s">
        <v>579</v>
      </c>
      <c r="B481" s="748" t="s">
        <v>580</v>
      </c>
      <c r="C481" s="749" t="s">
        <v>599</v>
      </c>
      <c r="D481" s="750" t="s">
        <v>600</v>
      </c>
      <c r="E481" s="751">
        <v>50113008</v>
      </c>
      <c r="F481" s="750" t="s">
        <v>1448</v>
      </c>
      <c r="G481" s="749"/>
      <c r="H481" s="749"/>
      <c r="I481" s="749">
        <v>6480</v>
      </c>
      <c r="J481" s="749" t="s">
        <v>1458</v>
      </c>
      <c r="K481" s="749" t="s">
        <v>1460</v>
      </c>
      <c r="L481" s="752">
        <v>4305.3999328613281</v>
      </c>
      <c r="M481" s="752">
        <v>48</v>
      </c>
      <c r="N481" s="753">
        <v>206659.19677734375</v>
      </c>
    </row>
    <row r="482" spans="1:14" ht="14.45" customHeight="1" x14ac:dyDescent="0.2">
      <c r="A482" s="747" t="s">
        <v>579</v>
      </c>
      <c r="B482" s="748" t="s">
        <v>580</v>
      </c>
      <c r="C482" s="749" t="s">
        <v>599</v>
      </c>
      <c r="D482" s="750" t="s">
        <v>600</v>
      </c>
      <c r="E482" s="751">
        <v>50113008</v>
      </c>
      <c r="F482" s="750" t="s">
        <v>1448</v>
      </c>
      <c r="G482" s="749"/>
      <c r="H482" s="749"/>
      <c r="I482" s="749">
        <v>212531</v>
      </c>
      <c r="J482" s="749" t="s">
        <v>1458</v>
      </c>
      <c r="K482" s="749" t="s">
        <v>1459</v>
      </c>
      <c r="L482" s="752">
        <v>8610.7998046875</v>
      </c>
      <c r="M482" s="752">
        <v>28</v>
      </c>
      <c r="N482" s="753">
        <v>241102.39453125</v>
      </c>
    </row>
    <row r="483" spans="1:14" ht="14.45" customHeight="1" x14ac:dyDescent="0.2">
      <c r="A483" s="747" t="s">
        <v>579</v>
      </c>
      <c r="B483" s="748" t="s">
        <v>580</v>
      </c>
      <c r="C483" s="749" t="s">
        <v>599</v>
      </c>
      <c r="D483" s="750" t="s">
        <v>600</v>
      </c>
      <c r="E483" s="751">
        <v>50113008</v>
      </c>
      <c r="F483" s="750" t="s">
        <v>1448</v>
      </c>
      <c r="G483" s="749"/>
      <c r="H483" s="749"/>
      <c r="I483" s="749">
        <v>214076</v>
      </c>
      <c r="J483" s="749" t="s">
        <v>1461</v>
      </c>
      <c r="K483" s="749" t="s">
        <v>1462</v>
      </c>
      <c r="L483" s="752">
        <v>1971.4200439453125</v>
      </c>
      <c r="M483" s="752">
        <v>72</v>
      </c>
      <c r="N483" s="753">
        <v>141942.2431640625</v>
      </c>
    </row>
    <row r="484" spans="1:14" ht="14.45" customHeight="1" x14ac:dyDescent="0.2">
      <c r="A484" s="747" t="s">
        <v>579</v>
      </c>
      <c r="B484" s="748" t="s">
        <v>580</v>
      </c>
      <c r="C484" s="749" t="s">
        <v>599</v>
      </c>
      <c r="D484" s="750" t="s">
        <v>600</v>
      </c>
      <c r="E484" s="751">
        <v>50113008</v>
      </c>
      <c r="F484" s="750" t="s">
        <v>1448</v>
      </c>
      <c r="G484" s="749"/>
      <c r="H484" s="749"/>
      <c r="I484" s="749">
        <v>29464</v>
      </c>
      <c r="J484" s="749" t="s">
        <v>1463</v>
      </c>
      <c r="K484" s="749" t="s">
        <v>1464</v>
      </c>
      <c r="L484" s="752">
        <v>11396.702681107954</v>
      </c>
      <c r="M484" s="752">
        <v>11</v>
      </c>
      <c r="N484" s="753">
        <v>125363.7294921875</v>
      </c>
    </row>
    <row r="485" spans="1:14" ht="14.45" customHeight="1" x14ac:dyDescent="0.2">
      <c r="A485" s="747" t="s">
        <v>579</v>
      </c>
      <c r="B485" s="748" t="s">
        <v>580</v>
      </c>
      <c r="C485" s="749" t="s">
        <v>599</v>
      </c>
      <c r="D485" s="750" t="s">
        <v>600</v>
      </c>
      <c r="E485" s="751">
        <v>50113008</v>
      </c>
      <c r="F485" s="750" t="s">
        <v>1448</v>
      </c>
      <c r="G485" s="749"/>
      <c r="H485" s="749"/>
      <c r="I485" s="749">
        <v>29465</v>
      </c>
      <c r="J485" s="749" t="s">
        <v>1463</v>
      </c>
      <c r="K485" s="749" t="s">
        <v>1465</v>
      </c>
      <c r="L485" s="752">
        <v>22777.83203125</v>
      </c>
      <c r="M485" s="752">
        <v>4</v>
      </c>
      <c r="N485" s="753">
        <v>91111.328125</v>
      </c>
    </row>
    <row r="486" spans="1:14" ht="14.45" customHeight="1" x14ac:dyDescent="0.2">
      <c r="A486" s="747" t="s">
        <v>579</v>
      </c>
      <c r="B486" s="748" t="s">
        <v>580</v>
      </c>
      <c r="C486" s="749" t="s">
        <v>599</v>
      </c>
      <c r="D486" s="750" t="s">
        <v>600</v>
      </c>
      <c r="E486" s="751">
        <v>50113011</v>
      </c>
      <c r="F486" s="750" t="s">
        <v>1466</v>
      </c>
      <c r="G486" s="749"/>
      <c r="H486" s="749"/>
      <c r="I486" s="749">
        <v>158152</v>
      </c>
      <c r="J486" s="749" t="s">
        <v>1467</v>
      </c>
      <c r="K486" s="749" t="s">
        <v>1451</v>
      </c>
      <c r="L486" s="752">
        <v>912.87905135244694</v>
      </c>
      <c r="M486" s="752">
        <v>212</v>
      </c>
      <c r="N486" s="753">
        <v>193530.35888671875</v>
      </c>
    </row>
    <row r="487" spans="1:14" ht="14.45" customHeight="1" x14ac:dyDescent="0.2">
      <c r="A487" s="747" t="s">
        <v>579</v>
      </c>
      <c r="B487" s="748" t="s">
        <v>580</v>
      </c>
      <c r="C487" s="749" t="s">
        <v>599</v>
      </c>
      <c r="D487" s="750" t="s">
        <v>600</v>
      </c>
      <c r="E487" s="751">
        <v>50113012</v>
      </c>
      <c r="F487" s="750" t="s">
        <v>1468</v>
      </c>
      <c r="G487" s="749" t="s">
        <v>666</v>
      </c>
      <c r="H487" s="749">
        <v>193650</v>
      </c>
      <c r="I487" s="749">
        <v>93650</v>
      </c>
      <c r="J487" s="749" t="s">
        <v>1469</v>
      </c>
      <c r="K487" s="749" t="s">
        <v>1470</v>
      </c>
      <c r="L487" s="752">
        <v>10665.170000000002</v>
      </c>
      <c r="M487" s="752">
        <v>4</v>
      </c>
      <c r="N487" s="753">
        <v>42660.680000000008</v>
      </c>
    </row>
    <row r="488" spans="1:14" ht="14.45" customHeight="1" x14ac:dyDescent="0.2">
      <c r="A488" s="747" t="s">
        <v>579</v>
      </c>
      <c r="B488" s="748" t="s">
        <v>580</v>
      </c>
      <c r="C488" s="749" t="s">
        <v>599</v>
      </c>
      <c r="D488" s="750" t="s">
        <v>600</v>
      </c>
      <c r="E488" s="751">
        <v>50113013</v>
      </c>
      <c r="F488" s="750" t="s">
        <v>1471</v>
      </c>
      <c r="G488" s="749" t="s">
        <v>674</v>
      </c>
      <c r="H488" s="749">
        <v>194155</v>
      </c>
      <c r="I488" s="749">
        <v>94155</v>
      </c>
      <c r="J488" s="749" t="s">
        <v>1472</v>
      </c>
      <c r="K488" s="749" t="s">
        <v>1473</v>
      </c>
      <c r="L488" s="752">
        <v>320.32</v>
      </c>
      <c r="M488" s="752">
        <v>4</v>
      </c>
      <c r="N488" s="753">
        <v>1281.28</v>
      </c>
    </row>
    <row r="489" spans="1:14" ht="14.45" customHeight="1" x14ac:dyDescent="0.2">
      <c r="A489" s="747" t="s">
        <v>579</v>
      </c>
      <c r="B489" s="748" t="s">
        <v>580</v>
      </c>
      <c r="C489" s="749" t="s">
        <v>599</v>
      </c>
      <c r="D489" s="750" t="s">
        <v>600</v>
      </c>
      <c r="E489" s="751">
        <v>50113013</v>
      </c>
      <c r="F489" s="750" t="s">
        <v>1471</v>
      </c>
      <c r="G489" s="749" t="s">
        <v>674</v>
      </c>
      <c r="H489" s="749">
        <v>195147</v>
      </c>
      <c r="I489" s="749">
        <v>195147</v>
      </c>
      <c r="J489" s="749" t="s">
        <v>1474</v>
      </c>
      <c r="K489" s="749" t="s">
        <v>1475</v>
      </c>
      <c r="L489" s="752">
        <v>621.25000000000011</v>
      </c>
      <c r="M489" s="752">
        <v>12</v>
      </c>
      <c r="N489" s="753">
        <v>7455.0000000000009</v>
      </c>
    </row>
    <row r="490" spans="1:14" ht="14.45" customHeight="1" x14ac:dyDescent="0.2">
      <c r="A490" s="747" t="s">
        <v>579</v>
      </c>
      <c r="B490" s="748" t="s">
        <v>580</v>
      </c>
      <c r="C490" s="749" t="s">
        <v>599</v>
      </c>
      <c r="D490" s="750" t="s">
        <v>600</v>
      </c>
      <c r="E490" s="751">
        <v>50113013</v>
      </c>
      <c r="F490" s="750" t="s">
        <v>1471</v>
      </c>
      <c r="G490" s="749" t="s">
        <v>674</v>
      </c>
      <c r="H490" s="749">
        <v>203097</v>
      </c>
      <c r="I490" s="749">
        <v>203097</v>
      </c>
      <c r="J490" s="749" t="s">
        <v>1476</v>
      </c>
      <c r="K490" s="749" t="s">
        <v>1477</v>
      </c>
      <c r="L490" s="752">
        <v>167.54</v>
      </c>
      <c r="M490" s="752">
        <v>2</v>
      </c>
      <c r="N490" s="753">
        <v>335.08</v>
      </c>
    </row>
    <row r="491" spans="1:14" ht="14.45" customHeight="1" x14ac:dyDescent="0.2">
      <c r="A491" s="747" t="s">
        <v>579</v>
      </c>
      <c r="B491" s="748" t="s">
        <v>580</v>
      </c>
      <c r="C491" s="749" t="s">
        <v>599</v>
      </c>
      <c r="D491" s="750" t="s">
        <v>600</v>
      </c>
      <c r="E491" s="751">
        <v>50113013</v>
      </c>
      <c r="F491" s="750" t="s">
        <v>1471</v>
      </c>
      <c r="G491" s="749" t="s">
        <v>666</v>
      </c>
      <c r="H491" s="749">
        <v>172972</v>
      </c>
      <c r="I491" s="749">
        <v>72972</v>
      </c>
      <c r="J491" s="749" t="s">
        <v>1478</v>
      </c>
      <c r="K491" s="749" t="s">
        <v>1479</v>
      </c>
      <c r="L491" s="752">
        <v>181.58796747967477</v>
      </c>
      <c r="M491" s="752">
        <v>123</v>
      </c>
      <c r="N491" s="753">
        <v>22335.319999999996</v>
      </c>
    </row>
    <row r="492" spans="1:14" ht="14.45" customHeight="1" x14ac:dyDescent="0.2">
      <c r="A492" s="747" t="s">
        <v>579</v>
      </c>
      <c r="B492" s="748" t="s">
        <v>580</v>
      </c>
      <c r="C492" s="749" t="s">
        <v>599</v>
      </c>
      <c r="D492" s="750" t="s">
        <v>600</v>
      </c>
      <c r="E492" s="751">
        <v>50113013</v>
      </c>
      <c r="F492" s="750" t="s">
        <v>1471</v>
      </c>
      <c r="G492" s="749" t="s">
        <v>674</v>
      </c>
      <c r="H492" s="749">
        <v>183817</v>
      </c>
      <c r="I492" s="749">
        <v>183817</v>
      </c>
      <c r="J492" s="749" t="s">
        <v>1480</v>
      </c>
      <c r="K492" s="749" t="s">
        <v>1481</v>
      </c>
      <c r="L492" s="752">
        <v>1332.5697747747749</v>
      </c>
      <c r="M492" s="752">
        <v>111</v>
      </c>
      <c r="N492" s="753">
        <v>147915.24500000002</v>
      </c>
    </row>
    <row r="493" spans="1:14" ht="14.45" customHeight="1" x14ac:dyDescent="0.2">
      <c r="A493" s="747" t="s">
        <v>579</v>
      </c>
      <c r="B493" s="748" t="s">
        <v>580</v>
      </c>
      <c r="C493" s="749" t="s">
        <v>599</v>
      </c>
      <c r="D493" s="750" t="s">
        <v>600</v>
      </c>
      <c r="E493" s="751">
        <v>50113013</v>
      </c>
      <c r="F493" s="750" t="s">
        <v>1471</v>
      </c>
      <c r="G493" s="749" t="s">
        <v>666</v>
      </c>
      <c r="H493" s="749">
        <v>164831</v>
      </c>
      <c r="I493" s="749">
        <v>64831</v>
      </c>
      <c r="J493" s="749" t="s">
        <v>1482</v>
      </c>
      <c r="K493" s="749" t="s">
        <v>1483</v>
      </c>
      <c r="L493" s="752">
        <v>198.88</v>
      </c>
      <c r="M493" s="752">
        <v>6</v>
      </c>
      <c r="N493" s="753">
        <v>1193.28</v>
      </c>
    </row>
    <row r="494" spans="1:14" ht="14.45" customHeight="1" x14ac:dyDescent="0.2">
      <c r="A494" s="747" t="s">
        <v>579</v>
      </c>
      <c r="B494" s="748" t="s">
        <v>580</v>
      </c>
      <c r="C494" s="749" t="s">
        <v>599</v>
      </c>
      <c r="D494" s="750" t="s">
        <v>600</v>
      </c>
      <c r="E494" s="751">
        <v>50113013</v>
      </c>
      <c r="F494" s="750" t="s">
        <v>1471</v>
      </c>
      <c r="G494" s="749" t="s">
        <v>666</v>
      </c>
      <c r="H494" s="749">
        <v>164835</v>
      </c>
      <c r="I494" s="749">
        <v>64835</v>
      </c>
      <c r="J494" s="749" t="s">
        <v>1484</v>
      </c>
      <c r="K494" s="749" t="s">
        <v>1485</v>
      </c>
      <c r="L494" s="752">
        <v>143.66</v>
      </c>
      <c r="M494" s="752">
        <v>6</v>
      </c>
      <c r="N494" s="753">
        <v>861.96</v>
      </c>
    </row>
    <row r="495" spans="1:14" ht="14.45" customHeight="1" x14ac:dyDescent="0.2">
      <c r="A495" s="747" t="s">
        <v>579</v>
      </c>
      <c r="B495" s="748" t="s">
        <v>580</v>
      </c>
      <c r="C495" s="749" t="s">
        <v>599</v>
      </c>
      <c r="D495" s="750" t="s">
        <v>600</v>
      </c>
      <c r="E495" s="751">
        <v>50113013</v>
      </c>
      <c r="F495" s="750" t="s">
        <v>1471</v>
      </c>
      <c r="G495" s="749" t="s">
        <v>666</v>
      </c>
      <c r="H495" s="749">
        <v>183926</v>
      </c>
      <c r="I495" s="749">
        <v>183926</v>
      </c>
      <c r="J495" s="749" t="s">
        <v>1486</v>
      </c>
      <c r="K495" s="749" t="s">
        <v>1481</v>
      </c>
      <c r="L495" s="752">
        <v>132.66</v>
      </c>
      <c r="M495" s="752">
        <v>4</v>
      </c>
      <c r="N495" s="753">
        <v>530.64</v>
      </c>
    </row>
    <row r="496" spans="1:14" ht="14.45" customHeight="1" x14ac:dyDescent="0.2">
      <c r="A496" s="747" t="s">
        <v>579</v>
      </c>
      <c r="B496" s="748" t="s">
        <v>580</v>
      </c>
      <c r="C496" s="749" t="s">
        <v>599</v>
      </c>
      <c r="D496" s="750" t="s">
        <v>600</v>
      </c>
      <c r="E496" s="751">
        <v>50113013</v>
      </c>
      <c r="F496" s="750" t="s">
        <v>1471</v>
      </c>
      <c r="G496" s="749" t="s">
        <v>674</v>
      </c>
      <c r="H496" s="749">
        <v>153913</v>
      </c>
      <c r="I496" s="749">
        <v>53913</v>
      </c>
      <c r="J496" s="749" t="s">
        <v>1487</v>
      </c>
      <c r="K496" s="749" t="s">
        <v>1488</v>
      </c>
      <c r="L496" s="752">
        <v>77.546666666666681</v>
      </c>
      <c r="M496" s="752">
        <v>3</v>
      </c>
      <c r="N496" s="753">
        <v>232.64000000000004</v>
      </c>
    </row>
    <row r="497" spans="1:14" ht="14.45" customHeight="1" x14ac:dyDescent="0.2">
      <c r="A497" s="747" t="s">
        <v>579</v>
      </c>
      <c r="B497" s="748" t="s">
        <v>580</v>
      </c>
      <c r="C497" s="749" t="s">
        <v>599</v>
      </c>
      <c r="D497" s="750" t="s">
        <v>600</v>
      </c>
      <c r="E497" s="751">
        <v>50113013</v>
      </c>
      <c r="F497" s="750" t="s">
        <v>1471</v>
      </c>
      <c r="G497" s="749" t="s">
        <v>674</v>
      </c>
      <c r="H497" s="749">
        <v>145010</v>
      </c>
      <c r="I497" s="749">
        <v>45010</v>
      </c>
      <c r="J497" s="749" t="s">
        <v>1489</v>
      </c>
      <c r="K497" s="749" t="s">
        <v>1490</v>
      </c>
      <c r="L497" s="752">
        <v>41.730000000000004</v>
      </c>
      <c r="M497" s="752">
        <v>3</v>
      </c>
      <c r="N497" s="753">
        <v>125.19000000000001</v>
      </c>
    </row>
    <row r="498" spans="1:14" ht="14.45" customHeight="1" x14ac:dyDescent="0.2">
      <c r="A498" s="747" t="s">
        <v>579</v>
      </c>
      <c r="B498" s="748" t="s">
        <v>580</v>
      </c>
      <c r="C498" s="749" t="s">
        <v>599</v>
      </c>
      <c r="D498" s="750" t="s">
        <v>600</v>
      </c>
      <c r="E498" s="751">
        <v>50113013</v>
      </c>
      <c r="F498" s="750" t="s">
        <v>1471</v>
      </c>
      <c r="G498" s="749" t="s">
        <v>666</v>
      </c>
      <c r="H498" s="749">
        <v>117170</v>
      </c>
      <c r="I498" s="749">
        <v>17170</v>
      </c>
      <c r="J498" s="749" t="s">
        <v>1491</v>
      </c>
      <c r="K498" s="749" t="s">
        <v>1492</v>
      </c>
      <c r="L498" s="752">
        <v>72.919999999999987</v>
      </c>
      <c r="M498" s="752">
        <v>2</v>
      </c>
      <c r="N498" s="753">
        <v>145.83999999999997</v>
      </c>
    </row>
    <row r="499" spans="1:14" ht="14.45" customHeight="1" x14ac:dyDescent="0.2">
      <c r="A499" s="747" t="s">
        <v>579</v>
      </c>
      <c r="B499" s="748" t="s">
        <v>580</v>
      </c>
      <c r="C499" s="749" t="s">
        <v>599</v>
      </c>
      <c r="D499" s="750" t="s">
        <v>600</v>
      </c>
      <c r="E499" s="751">
        <v>50113013</v>
      </c>
      <c r="F499" s="750" t="s">
        <v>1471</v>
      </c>
      <c r="G499" s="749" t="s">
        <v>666</v>
      </c>
      <c r="H499" s="749">
        <v>111706</v>
      </c>
      <c r="I499" s="749">
        <v>11706</v>
      </c>
      <c r="J499" s="749" t="s">
        <v>794</v>
      </c>
      <c r="K499" s="749" t="s">
        <v>1493</v>
      </c>
      <c r="L499" s="752">
        <v>527.11470588235306</v>
      </c>
      <c r="M499" s="752">
        <v>68</v>
      </c>
      <c r="N499" s="753">
        <v>35843.80000000001</v>
      </c>
    </row>
    <row r="500" spans="1:14" ht="14.45" customHeight="1" x14ac:dyDescent="0.2">
      <c r="A500" s="747" t="s">
        <v>579</v>
      </c>
      <c r="B500" s="748" t="s">
        <v>580</v>
      </c>
      <c r="C500" s="749" t="s">
        <v>599</v>
      </c>
      <c r="D500" s="750" t="s">
        <v>600</v>
      </c>
      <c r="E500" s="751">
        <v>50113013</v>
      </c>
      <c r="F500" s="750" t="s">
        <v>1471</v>
      </c>
      <c r="G500" s="749" t="s">
        <v>666</v>
      </c>
      <c r="H500" s="749">
        <v>131654</v>
      </c>
      <c r="I500" s="749">
        <v>131654</v>
      </c>
      <c r="J500" s="749" t="s">
        <v>1494</v>
      </c>
      <c r="K500" s="749" t="s">
        <v>1495</v>
      </c>
      <c r="L500" s="752">
        <v>264</v>
      </c>
      <c r="M500" s="752">
        <v>11</v>
      </c>
      <c r="N500" s="753">
        <v>2904</v>
      </c>
    </row>
    <row r="501" spans="1:14" ht="14.45" customHeight="1" x14ac:dyDescent="0.2">
      <c r="A501" s="747" t="s">
        <v>579</v>
      </c>
      <c r="B501" s="748" t="s">
        <v>580</v>
      </c>
      <c r="C501" s="749" t="s">
        <v>599</v>
      </c>
      <c r="D501" s="750" t="s">
        <v>600</v>
      </c>
      <c r="E501" s="751">
        <v>50113013</v>
      </c>
      <c r="F501" s="750" t="s">
        <v>1471</v>
      </c>
      <c r="G501" s="749" t="s">
        <v>666</v>
      </c>
      <c r="H501" s="749">
        <v>131656</v>
      </c>
      <c r="I501" s="749">
        <v>131656</v>
      </c>
      <c r="J501" s="749" t="s">
        <v>1496</v>
      </c>
      <c r="K501" s="749" t="s">
        <v>1497</v>
      </c>
      <c r="L501" s="752">
        <v>517</v>
      </c>
      <c r="M501" s="752">
        <v>14</v>
      </c>
      <c r="N501" s="753">
        <v>7238</v>
      </c>
    </row>
    <row r="502" spans="1:14" ht="14.45" customHeight="1" x14ac:dyDescent="0.2">
      <c r="A502" s="747" t="s">
        <v>579</v>
      </c>
      <c r="B502" s="748" t="s">
        <v>580</v>
      </c>
      <c r="C502" s="749" t="s">
        <v>599</v>
      </c>
      <c r="D502" s="750" t="s">
        <v>600</v>
      </c>
      <c r="E502" s="751">
        <v>50113013</v>
      </c>
      <c r="F502" s="750" t="s">
        <v>1471</v>
      </c>
      <c r="G502" s="749" t="s">
        <v>666</v>
      </c>
      <c r="H502" s="749">
        <v>153132</v>
      </c>
      <c r="I502" s="749">
        <v>199796</v>
      </c>
      <c r="J502" s="749" t="s">
        <v>1498</v>
      </c>
      <c r="K502" s="749" t="s">
        <v>1499</v>
      </c>
      <c r="L502" s="752">
        <v>155.96000000000004</v>
      </c>
      <c r="M502" s="752">
        <v>2</v>
      </c>
      <c r="N502" s="753">
        <v>311.92000000000007</v>
      </c>
    </row>
    <row r="503" spans="1:14" ht="14.45" customHeight="1" x14ac:dyDescent="0.2">
      <c r="A503" s="747" t="s">
        <v>579</v>
      </c>
      <c r="B503" s="748" t="s">
        <v>580</v>
      </c>
      <c r="C503" s="749" t="s">
        <v>599</v>
      </c>
      <c r="D503" s="750" t="s">
        <v>600</v>
      </c>
      <c r="E503" s="751">
        <v>50113013</v>
      </c>
      <c r="F503" s="750" t="s">
        <v>1471</v>
      </c>
      <c r="G503" s="749" t="s">
        <v>666</v>
      </c>
      <c r="H503" s="749">
        <v>162180</v>
      </c>
      <c r="I503" s="749">
        <v>162180</v>
      </c>
      <c r="J503" s="749" t="s">
        <v>1500</v>
      </c>
      <c r="K503" s="749" t="s">
        <v>1501</v>
      </c>
      <c r="L503" s="752">
        <v>152.9</v>
      </c>
      <c r="M503" s="752">
        <v>1</v>
      </c>
      <c r="N503" s="753">
        <v>152.9</v>
      </c>
    </row>
    <row r="504" spans="1:14" ht="14.45" customHeight="1" x14ac:dyDescent="0.2">
      <c r="A504" s="747" t="s">
        <v>579</v>
      </c>
      <c r="B504" s="748" t="s">
        <v>580</v>
      </c>
      <c r="C504" s="749" t="s">
        <v>599</v>
      </c>
      <c r="D504" s="750" t="s">
        <v>600</v>
      </c>
      <c r="E504" s="751">
        <v>50113013</v>
      </c>
      <c r="F504" s="750" t="s">
        <v>1471</v>
      </c>
      <c r="G504" s="749" t="s">
        <v>666</v>
      </c>
      <c r="H504" s="749">
        <v>162187</v>
      </c>
      <c r="I504" s="749">
        <v>162187</v>
      </c>
      <c r="J504" s="749" t="s">
        <v>1502</v>
      </c>
      <c r="K504" s="749" t="s">
        <v>1503</v>
      </c>
      <c r="L504" s="752">
        <v>350.73451327433634</v>
      </c>
      <c r="M504" s="752">
        <v>22.599999999999998</v>
      </c>
      <c r="N504" s="753">
        <v>7926.6</v>
      </c>
    </row>
    <row r="505" spans="1:14" ht="14.45" customHeight="1" x14ac:dyDescent="0.2">
      <c r="A505" s="747" t="s">
        <v>579</v>
      </c>
      <c r="B505" s="748" t="s">
        <v>580</v>
      </c>
      <c r="C505" s="749" t="s">
        <v>599</v>
      </c>
      <c r="D505" s="750" t="s">
        <v>600</v>
      </c>
      <c r="E505" s="751">
        <v>50113013</v>
      </c>
      <c r="F505" s="750" t="s">
        <v>1471</v>
      </c>
      <c r="G505" s="749" t="s">
        <v>674</v>
      </c>
      <c r="H505" s="749">
        <v>849655</v>
      </c>
      <c r="I505" s="749">
        <v>129836</v>
      </c>
      <c r="J505" s="749" t="s">
        <v>1504</v>
      </c>
      <c r="K505" s="749" t="s">
        <v>1505</v>
      </c>
      <c r="L505" s="752">
        <v>262.89999999999998</v>
      </c>
      <c r="M505" s="752">
        <v>9</v>
      </c>
      <c r="N505" s="753">
        <v>2366.1</v>
      </c>
    </row>
    <row r="506" spans="1:14" ht="14.45" customHeight="1" x14ac:dyDescent="0.2">
      <c r="A506" s="747" t="s">
        <v>579</v>
      </c>
      <c r="B506" s="748" t="s">
        <v>580</v>
      </c>
      <c r="C506" s="749" t="s">
        <v>599</v>
      </c>
      <c r="D506" s="750" t="s">
        <v>600</v>
      </c>
      <c r="E506" s="751">
        <v>50113013</v>
      </c>
      <c r="F506" s="750" t="s">
        <v>1471</v>
      </c>
      <c r="G506" s="749" t="s">
        <v>674</v>
      </c>
      <c r="H506" s="749">
        <v>849887</v>
      </c>
      <c r="I506" s="749">
        <v>129834</v>
      </c>
      <c r="J506" s="749" t="s">
        <v>1506</v>
      </c>
      <c r="K506" s="749" t="s">
        <v>581</v>
      </c>
      <c r="L506" s="752">
        <v>154</v>
      </c>
      <c r="M506" s="752">
        <v>6</v>
      </c>
      <c r="N506" s="753">
        <v>924</v>
      </c>
    </row>
    <row r="507" spans="1:14" ht="14.45" customHeight="1" x14ac:dyDescent="0.2">
      <c r="A507" s="747" t="s">
        <v>579</v>
      </c>
      <c r="B507" s="748" t="s">
        <v>580</v>
      </c>
      <c r="C507" s="749" t="s">
        <v>599</v>
      </c>
      <c r="D507" s="750" t="s">
        <v>600</v>
      </c>
      <c r="E507" s="751">
        <v>50113013</v>
      </c>
      <c r="F507" s="750" t="s">
        <v>1471</v>
      </c>
      <c r="G507" s="749" t="s">
        <v>666</v>
      </c>
      <c r="H507" s="749">
        <v>218400</v>
      </c>
      <c r="I507" s="749">
        <v>218400</v>
      </c>
      <c r="J507" s="749" t="s">
        <v>1507</v>
      </c>
      <c r="K507" s="749" t="s">
        <v>1508</v>
      </c>
      <c r="L507" s="752">
        <v>619.12883720930245</v>
      </c>
      <c r="M507" s="752">
        <v>43</v>
      </c>
      <c r="N507" s="753">
        <v>26622.540000000005</v>
      </c>
    </row>
    <row r="508" spans="1:14" ht="14.45" customHeight="1" x14ac:dyDescent="0.2">
      <c r="A508" s="747" t="s">
        <v>579</v>
      </c>
      <c r="B508" s="748" t="s">
        <v>580</v>
      </c>
      <c r="C508" s="749" t="s">
        <v>599</v>
      </c>
      <c r="D508" s="750" t="s">
        <v>600</v>
      </c>
      <c r="E508" s="751">
        <v>50113013</v>
      </c>
      <c r="F508" s="750" t="s">
        <v>1471</v>
      </c>
      <c r="G508" s="749" t="s">
        <v>666</v>
      </c>
      <c r="H508" s="749">
        <v>190986</v>
      </c>
      <c r="I508" s="749">
        <v>90986</v>
      </c>
      <c r="J508" s="749" t="s">
        <v>1509</v>
      </c>
      <c r="K508" s="749" t="s">
        <v>1510</v>
      </c>
      <c r="L508" s="752">
        <v>56.099999999999994</v>
      </c>
      <c r="M508" s="752">
        <v>1</v>
      </c>
      <c r="N508" s="753">
        <v>56.099999999999994</v>
      </c>
    </row>
    <row r="509" spans="1:14" ht="14.45" customHeight="1" x14ac:dyDescent="0.2">
      <c r="A509" s="747" t="s">
        <v>579</v>
      </c>
      <c r="B509" s="748" t="s">
        <v>580</v>
      </c>
      <c r="C509" s="749" t="s">
        <v>599</v>
      </c>
      <c r="D509" s="750" t="s">
        <v>600</v>
      </c>
      <c r="E509" s="751">
        <v>50113013</v>
      </c>
      <c r="F509" s="750" t="s">
        <v>1471</v>
      </c>
      <c r="G509" s="749" t="s">
        <v>666</v>
      </c>
      <c r="H509" s="749">
        <v>168860</v>
      </c>
      <c r="I509" s="749">
        <v>168860</v>
      </c>
      <c r="J509" s="749" t="s">
        <v>1511</v>
      </c>
      <c r="K509" s="749" t="s">
        <v>1512</v>
      </c>
      <c r="L509" s="752">
        <v>28965.49</v>
      </c>
      <c r="M509" s="752">
        <v>3</v>
      </c>
      <c r="N509" s="753">
        <v>86896.47</v>
      </c>
    </row>
    <row r="510" spans="1:14" ht="14.45" customHeight="1" x14ac:dyDescent="0.2">
      <c r="A510" s="747" t="s">
        <v>579</v>
      </c>
      <c r="B510" s="748" t="s">
        <v>580</v>
      </c>
      <c r="C510" s="749" t="s">
        <v>599</v>
      </c>
      <c r="D510" s="750" t="s">
        <v>600</v>
      </c>
      <c r="E510" s="751">
        <v>50113013</v>
      </c>
      <c r="F510" s="750" t="s">
        <v>1471</v>
      </c>
      <c r="G510" s="749" t="s">
        <v>666</v>
      </c>
      <c r="H510" s="749">
        <v>132953</v>
      </c>
      <c r="I510" s="749">
        <v>32953</v>
      </c>
      <c r="J510" s="749" t="s">
        <v>1513</v>
      </c>
      <c r="K510" s="749" t="s">
        <v>1510</v>
      </c>
      <c r="L510" s="752">
        <v>49.690000000000012</v>
      </c>
      <c r="M510" s="752">
        <v>1</v>
      </c>
      <c r="N510" s="753">
        <v>49.690000000000012</v>
      </c>
    </row>
    <row r="511" spans="1:14" ht="14.45" customHeight="1" x14ac:dyDescent="0.2">
      <c r="A511" s="747" t="s">
        <v>579</v>
      </c>
      <c r="B511" s="748" t="s">
        <v>580</v>
      </c>
      <c r="C511" s="749" t="s">
        <v>599</v>
      </c>
      <c r="D511" s="750" t="s">
        <v>600</v>
      </c>
      <c r="E511" s="751">
        <v>50113013</v>
      </c>
      <c r="F511" s="750" t="s">
        <v>1471</v>
      </c>
      <c r="G511" s="749" t="s">
        <v>666</v>
      </c>
      <c r="H511" s="749">
        <v>102427</v>
      </c>
      <c r="I511" s="749">
        <v>2427</v>
      </c>
      <c r="J511" s="749" t="s">
        <v>1514</v>
      </c>
      <c r="K511" s="749" t="s">
        <v>879</v>
      </c>
      <c r="L511" s="752">
        <v>88.46</v>
      </c>
      <c r="M511" s="752">
        <v>6</v>
      </c>
      <c r="N511" s="753">
        <v>530.76</v>
      </c>
    </row>
    <row r="512" spans="1:14" ht="14.45" customHeight="1" x14ac:dyDescent="0.2">
      <c r="A512" s="747" t="s">
        <v>579</v>
      </c>
      <c r="B512" s="748" t="s">
        <v>580</v>
      </c>
      <c r="C512" s="749" t="s">
        <v>599</v>
      </c>
      <c r="D512" s="750" t="s">
        <v>600</v>
      </c>
      <c r="E512" s="751">
        <v>50113013</v>
      </c>
      <c r="F512" s="750" t="s">
        <v>1471</v>
      </c>
      <c r="G512" s="749" t="s">
        <v>666</v>
      </c>
      <c r="H512" s="749">
        <v>101066</v>
      </c>
      <c r="I512" s="749">
        <v>1066</v>
      </c>
      <c r="J512" s="749" t="s">
        <v>1515</v>
      </c>
      <c r="K512" s="749" t="s">
        <v>1516</v>
      </c>
      <c r="L512" s="752">
        <v>57.402352941176467</v>
      </c>
      <c r="M512" s="752">
        <v>17</v>
      </c>
      <c r="N512" s="753">
        <v>975.83999999999992</v>
      </c>
    </row>
    <row r="513" spans="1:14" ht="14.45" customHeight="1" x14ac:dyDescent="0.2">
      <c r="A513" s="747" t="s">
        <v>579</v>
      </c>
      <c r="B513" s="748" t="s">
        <v>580</v>
      </c>
      <c r="C513" s="749" t="s">
        <v>599</v>
      </c>
      <c r="D513" s="750" t="s">
        <v>600</v>
      </c>
      <c r="E513" s="751">
        <v>50113013</v>
      </c>
      <c r="F513" s="750" t="s">
        <v>1471</v>
      </c>
      <c r="G513" s="749" t="s">
        <v>666</v>
      </c>
      <c r="H513" s="749">
        <v>847476</v>
      </c>
      <c r="I513" s="749">
        <v>112782</v>
      </c>
      <c r="J513" s="749" t="s">
        <v>1517</v>
      </c>
      <c r="K513" s="749" t="s">
        <v>1518</v>
      </c>
      <c r="L513" s="752">
        <v>684.10292045454548</v>
      </c>
      <c r="M513" s="752">
        <v>11</v>
      </c>
      <c r="N513" s="753">
        <v>7525.1321250000001</v>
      </c>
    </row>
    <row r="514" spans="1:14" ht="14.45" customHeight="1" x14ac:dyDescent="0.2">
      <c r="A514" s="747" t="s">
        <v>579</v>
      </c>
      <c r="B514" s="748" t="s">
        <v>580</v>
      </c>
      <c r="C514" s="749" t="s">
        <v>599</v>
      </c>
      <c r="D514" s="750" t="s">
        <v>600</v>
      </c>
      <c r="E514" s="751">
        <v>50113013</v>
      </c>
      <c r="F514" s="750" t="s">
        <v>1471</v>
      </c>
      <c r="G514" s="749" t="s">
        <v>666</v>
      </c>
      <c r="H514" s="749">
        <v>96414</v>
      </c>
      <c r="I514" s="749">
        <v>96414</v>
      </c>
      <c r="J514" s="749" t="s">
        <v>1519</v>
      </c>
      <c r="K514" s="749" t="s">
        <v>1520</v>
      </c>
      <c r="L514" s="752">
        <v>58.980000000000004</v>
      </c>
      <c r="M514" s="752">
        <v>10</v>
      </c>
      <c r="N514" s="753">
        <v>589.80000000000007</v>
      </c>
    </row>
    <row r="515" spans="1:14" ht="14.45" customHeight="1" x14ac:dyDescent="0.2">
      <c r="A515" s="747" t="s">
        <v>579</v>
      </c>
      <c r="B515" s="748" t="s">
        <v>580</v>
      </c>
      <c r="C515" s="749" t="s">
        <v>599</v>
      </c>
      <c r="D515" s="750" t="s">
        <v>600</v>
      </c>
      <c r="E515" s="751">
        <v>50113013</v>
      </c>
      <c r="F515" s="750" t="s">
        <v>1471</v>
      </c>
      <c r="G515" s="749" t="s">
        <v>666</v>
      </c>
      <c r="H515" s="749">
        <v>216183</v>
      </c>
      <c r="I515" s="749">
        <v>216183</v>
      </c>
      <c r="J515" s="749" t="s">
        <v>1521</v>
      </c>
      <c r="K515" s="749" t="s">
        <v>1522</v>
      </c>
      <c r="L515" s="752">
        <v>251.02138983050861</v>
      </c>
      <c r="M515" s="752">
        <v>590</v>
      </c>
      <c r="N515" s="753">
        <v>148102.62000000008</v>
      </c>
    </row>
    <row r="516" spans="1:14" ht="14.45" customHeight="1" x14ac:dyDescent="0.2">
      <c r="A516" s="747" t="s">
        <v>579</v>
      </c>
      <c r="B516" s="748" t="s">
        <v>580</v>
      </c>
      <c r="C516" s="749" t="s">
        <v>599</v>
      </c>
      <c r="D516" s="750" t="s">
        <v>600</v>
      </c>
      <c r="E516" s="751">
        <v>50113013</v>
      </c>
      <c r="F516" s="750" t="s">
        <v>1471</v>
      </c>
      <c r="G516" s="749" t="s">
        <v>581</v>
      </c>
      <c r="H516" s="749">
        <v>156835</v>
      </c>
      <c r="I516" s="749">
        <v>156835</v>
      </c>
      <c r="J516" s="749" t="s">
        <v>1523</v>
      </c>
      <c r="K516" s="749" t="s">
        <v>1524</v>
      </c>
      <c r="L516" s="752">
        <v>1116.5</v>
      </c>
      <c r="M516" s="752">
        <v>32</v>
      </c>
      <c r="N516" s="753">
        <v>35728</v>
      </c>
    </row>
    <row r="517" spans="1:14" ht="14.45" customHeight="1" x14ac:dyDescent="0.2">
      <c r="A517" s="747" t="s">
        <v>579</v>
      </c>
      <c r="B517" s="748" t="s">
        <v>580</v>
      </c>
      <c r="C517" s="749" t="s">
        <v>599</v>
      </c>
      <c r="D517" s="750" t="s">
        <v>600</v>
      </c>
      <c r="E517" s="751">
        <v>50113013</v>
      </c>
      <c r="F517" s="750" t="s">
        <v>1471</v>
      </c>
      <c r="G517" s="749" t="s">
        <v>674</v>
      </c>
      <c r="H517" s="749">
        <v>111592</v>
      </c>
      <c r="I517" s="749">
        <v>11592</v>
      </c>
      <c r="J517" s="749" t="s">
        <v>1525</v>
      </c>
      <c r="K517" s="749" t="s">
        <v>1526</v>
      </c>
      <c r="L517" s="752">
        <v>369.27989506172838</v>
      </c>
      <c r="M517" s="752">
        <v>54</v>
      </c>
      <c r="N517" s="753">
        <v>19941.114333333331</v>
      </c>
    </row>
    <row r="518" spans="1:14" ht="14.45" customHeight="1" x14ac:dyDescent="0.2">
      <c r="A518" s="747" t="s">
        <v>579</v>
      </c>
      <c r="B518" s="748" t="s">
        <v>580</v>
      </c>
      <c r="C518" s="749" t="s">
        <v>599</v>
      </c>
      <c r="D518" s="750" t="s">
        <v>600</v>
      </c>
      <c r="E518" s="751">
        <v>50113013</v>
      </c>
      <c r="F518" s="750" t="s">
        <v>1471</v>
      </c>
      <c r="G518" s="749" t="s">
        <v>666</v>
      </c>
      <c r="H518" s="749">
        <v>225543</v>
      </c>
      <c r="I518" s="749">
        <v>225543</v>
      </c>
      <c r="J518" s="749" t="s">
        <v>1527</v>
      </c>
      <c r="K518" s="749" t="s">
        <v>1528</v>
      </c>
      <c r="L518" s="752">
        <v>391.11000000000007</v>
      </c>
      <c r="M518" s="752">
        <v>4</v>
      </c>
      <c r="N518" s="753">
        <v>1564.4400000000003</v>
      </c>
    </row>
    <row r="519" spans="1:14" ht="14.45" customHeight="1" x14ac:dyDescent="0.2">
      <c r="A519" s="747" t="s">
        <v>579</v>
      </c>
      <c r="B519" s="748" t="s">
        <v>580</v>
      </c>
      <c r="C519" s="749" t="s">
        <v>599</v>
      </c>
      <c r="D519" s="750" t="s">
        <v>600</v>
      </c>
      <c r="E519" s="751">
        <v>50113013</v>
      </c>
      <c r="F519" s="750" t="s">
        <v>1471</v>
      </c>
      <c r="G519" s="749" t="s">
        <v>666</v>
      </c>
      <c r="H519" s="749">
        <v>207116</v>
      </c>
      <c r="I519" s="749">
        <v>207116</v>
      </c>
      <c r="J519" s="749" t="s">
        <v>1529</v>
      </c>
      <c r="K519" s="749" t="s">
        <v>1530</v>
      </c>
      <c r="L519" s="752">
        <v>419.52000000000004</v>
      </c>
      <c r="M519" s="752">
        <v>3</v>
      </c>
      <c r="N519" s="753">
        <v>1258.5600000000002</v>
      </c>
    </row>
    <row r="520" spans="1:14" ht="14.45" customHeight="1" x14ac:dyDescent="0.2">
      <c r="A520" s="747" t="s">
        <v>579</v>
      </c>
      <c r="B520" s="748" t="s">
        <v>580</v>
      </c>
      <c r="C520" s="749" t="s">
        <v>599</v>
      </c>
      <c r="D520" s="750" t="s">
        <v>600</v>
      </c>
      <c r="E520" s="751">
        <v>50113013</v>
      </c>
      <c r="F520" s="750" t="s">
        <v>1471</v>
      </c>
      <c r="G520" s="749" t="s">
        <v>666</v>
      </c>
      <c r="H520" s="749">
        <v>101076</v>
      </c>
      <c r="I520" s="749">
        <v>1076</v>
      </c>
      <c r="J520" s="749" t="s">
        <v>1531</v>
      </c>
      <c r="K520" s="749" t="s">
        <v>1187</v>
      </c>
      <c r="L520" s="752">
        <v>78.430000000000007</v>
      </c>
      <c r="M520" s="752">
        <v>2</v>
      </c>
      <c r="N520" s="753">
        <v>156.86000000000001</v>
      </c>
    </row>
    <row r="521" spans="1:14" ht="14.45" customHeight="1" x14ac:dyDescent="0.2">
      <c r="A521" s="747" t="s">
        <v>579</v>
      </c>
      <c r="B521" s="748" t="s">
        <v>580</v>
      </c>
      <c r="C521" s="749" t="s">
        <v>599</v>
      </c>
      <c r="D521" s="750" t="s">
        <v>600</v>
      </c>
      <c r="E521" s="751">
        <v>50113013</v>
      </c>
      <c r="F521" s="750" t="s">
        <v>1471</v>
      </c>
      <c r="G521" s="749" t="s">
        <v>666</v>
      </c>
      <c r="H521" s="749">
        <v>149549</v>
      </c>
      <c r="I521" s="749">
        <v>49549</v>
      </c>
      <c r="J521" s="749" t="s">
        <v>1532</v>
      </c>
      <c r="K521" s="749" t="s">
        <v>1533</v>
      </c>
      <c r="L521" s="752">
        <v>99.339999999999989</v>
      </c>
      <c r="M521" s="752">
        <v>1</v>
      </c>
      <c r="N521" s="753">
        <v>99.339999999999989</v>
      </c>
    </row>
    <row r="522" spans="1:14" ht="14.45" customHeight="1" x14ac:dyDescent="0.2">
      <c r="A522" s="747" t="s">
        <v>579</v>
      </c>
      <c r="B522" s="748" t="s">
        <v>580</v>
      </c>
      <c r="C522" s="749" t="s">
        <v>599</v>
      </c>
      <c r="D522" s="750" t="s">
        <v>600</v>
      </c>
      <c r="E522" s="751">
        <v>50113013</v>
      </c>
      <c r="F522" s="750" t="s">
        <v>1471</v>
      </c>
      <c r="G522" s="749" t="s">
        <v>666</v>
      </c>
      <c r="H522" s="749">
        <v>201970</v>
      </c>
      <c r="I522" s="749">
        <v>201970</v>
      </c>
      <c r="J522" s="749" t="s">
        <v>1534</v>
      </c>
      <c r="K522" s="749" t="s">
        <v>1535</v>
      </c>
      <c r="L522" s="752">
        <v>72.180000000000021</v>
      </c>
      <c r="M522" s="752">
        <v>3</v>
      </c>
      <c r="N522" s="753">
        <v>216.54000000000008</v>
      </c>
    </row>
    <row r="523" spans="1:14" ht="14.45" customHeight="1" x14ac:dyDescent="0.2">
      <c r="A523" s="747" t="s">
        <v>579</v>
      </c>
      <c r="B523" s="748" t="s">
        <v>580</v>
      </c>
      <c r="C523" s="749" t="s">
        <v>599</v>
      </c>
      <c r="D523" s="750" t="s">
        <v>600</v>
      </c>
      <c r="E523" s="751">
        <v>50113013</v>
      </c>
      <c r="F523" s="750" t="s">
        <v>1471</v>
      </c>
      <c r="G523" s="749" t="s">
        <v>674</v>
      </c>
      <c r="H523" s="749">
        <v>113453</v>
      </c>
      <c r="I523" s="749">
        <v>113453</v>
      </c>
      <c r="J523" s="749" t="s">
        <v>1536</v>
      </c>
      <c r="K523" s="749" t="s">
        <v>1537</v>
      </c>
      <c r="L523" s="752">
        <v>459.21562360703848</v>
      </c>
      <c r="M523" s="752">
        <v>96</v>
      </c>
      <c r="N523" s="753">
        <v>44084.699866275696</v>
      </c>
    </row>
    <row r="524" spans="1:14" ht="14.45" customHeight="1" x14ac:dyDescent="0.2">
      <c r="A524" s="747" t="s">
        <v>579</v>
      </c>
      <c r="B524" s="748" t="s">
        <v>580</v>
      </c>
      <c r="C524" s="749" t="s">
        <v>599</v>
      </c>
      <c r="D524" s="750" t="s">
        <v>600</v>
      </c>
      <c r="E524" s="751">
        <v>50113013</v>
      </c>
      <c r="F524" s="750" t="s">
        <v>1471</v>
      </c>
      <c r="G524" s="749" t="s">
        <v>666</v>
      </c>
      <c r="H524" s="749">
        <v>192359</v>
      </c>
      <c r="I524" s="749">
        <v>92359</v>
      </c>
      <c r="J524" s="749" t="s">
        <v>1538</v>
      </c>
      <c r="K524" s="749" t="s">
        <v>1539</v>
      </c>
      <c r="L524" s="752">
        <v>43.993333333333339</v>
      </c>
      <c r="M524" s="752">
        <v>90</v>
      </c>
      <c r="N524" s="753">
        <v>3959.4000000000005</v>
      </c>
    </row>
    <row r="525" spans="1:14" ht="14.45" customHeight="1" x14ac:dyDescent="0.2">
      <c r="A525" s="747" t="s">
        <v>579</v>
      </c>
      <c r="B525" s="748" t="s">
        <v>580</v>
      </c>
      <c r="C525" s="749" t="s">
        <v>599</v>
      </c>
      <c r="D525" s="750" t="s">
        <v>600</v>
      </c>
      <c r="E525" s="751">
        <v>50113013</v>
      </c>
      <c r="F525" s="750" t="s">
        <v>1471</v>
      </c>
      <c r="G525" s="749" t="s">
        <v>581</v>
      </c>
      <c r="H525" s="749">
        <v>201030</v>
      </c>
      <c r="I525" s="749">
        <v>201030</v>
      </c>
      <c r="J525" s="749" t="s">
        <v>1540</v>
      </c>
      <c r="K525" s="749" t="s">
        <v>1541</v>
      </c>
      <c r="L525" s="752">
        <v>30.344761904761903</v>
      </c>
      <c r="M525" s="752">
        <v>420</v>
      </c>
      <c r="N525" s="753">
        <v>12744.8</v>
      </c>
    </row>
    <row r="526" spans="1:14" ht="14.45" customHeight="1" x14ac:dyDescent="0.2">
      <c r="A526" s="747" t="s">
        <v>579</v>
      </c>
      <c r="B526" s="748" t="s">
        <v>580</v>
      </c>
      <c r="C526" s="749" t="s">
        <v>599</v>
      </c>
      <c r="D526" s="750" t="s">
        <v>600</v>
      </c>
      <c r="E526" s="751">
        <v>50113013</v>
      </c>
      <c r="F526" s="750" t="s">
        <v>1471</v>
      </c>
      <c r="G526" s="749" t="s">
        <v>666</v>
      </c>
      <c r="H526" s="749">
        <v>155862</v>
      </c>
      <c r="I526" s="749">
        <v>155862</v>
      </c>
      <c r="J526" s="749" t="s">
        <v>1542</v>
      </c>
      <c r="K526" s="749" t="s">
        <v>1543</v>
      </c>
      <c r="L526" s="752">
        <v>736.59</v>
      </c>
      <c r="M526" s="752">
        <v>2</v>
      </c>
      <c r="N526" s="753">
        <v>1473.18</v>
      </c>
    </row>
    <row r="527" spans="1:14" ht="14.45" customHeight="1" x14ac:dyDescent="0.2">
      <c r="A527" s="747" t="s">
        <v>579</v>
      </c>
      <c r="B527" s="748" t="s">
        <v>580</v>
      </c>
      <c r="C527" s="749" t="s">
        <v>599</v>
      </c>
      <c r="D527" s="750" t="s">
        <v>600</v>
      </c>
      <c r="E527" s="751">
        <v>50113013</v>
      </c>
      <c r="F527" s="750" t="s">
        <v>1471</v>
      </c>
      <c r="G527" s="749" t="s">
        <v>666</v>
      </c>
      <c r="H527" s="749">
        <v>847759</v>
      </c>
      <c r="I527" s="749">
        <v>142077</v>
      </c>
      <c r="J527" s="749" t="s">
        <v>1544</v>
      </c>
      <c r="K527" s="749" t="s">
        <v>1545</v>
      </c>
      <c r="L527" s="752">
        <v>2256.35</v>
      </c>
      <c r="M527" s="752">
        <v>14</v>
      </c>
      <c r="N527" s="753">
        <v>31588.9</v>
      </c>
    </row>
    <row r="528" spans="1:14" ht="14.45" customHeight="1" x14ac:dyDescent="0.2">
      <c r="A528" s="747" t="s">
        <v>579</v>
      </c>
      <c r="B528" s="748" t="s">
        <v>580</v>
      </c>
      <c r="C528" s="749" t="s">
        <v>599</v>
      </c>
      <c r="D528" s="750" t="s">
        <v>600</v>
      </c>
      <c r="E528" s="751">
        <v>50113013</v>
      </c>
      <c r="F528" s="750" t="s">
        <v>1471</v>
      </c>
      <c r="G528" s="749" t="s">
        <v>666</v>
      </c>
      <c r="H528" s="749">
        <v>225174</v>
      </c>
      <c r="I528" s="749">
        <v>225174</v>
      </c>
      <c r="J528" s="749" t="s">
        <v>1546</v>
      </c>
      <c r="K528" s="749" t="s">
        <v>1547</v>
      </c>
      <c r="L528" s="752">
        <v>42.99</v>
      </c>
      <c r="M528" s="752">
        <v>2</v>
      </c>
      <c r="N528" s="753">
        <v>85.98</v>
      </c>
    </row>
    <row r="529" spans="1:14" ht="14.45" customHeight="1" x14ac:dyDescent="0.2">
      <c r="A529" s="747" t="s">
        <v>579</v>
      </c>
      <c r="B529" s="748" t="s">
        <v>580</v>
      </c>
      <c r="C529" s="749" t="s">
        <v>599</v>
      </c>
      <c r="D529" s="750" t="s">
        <v>600</v>
      </c>
      <c r="E529" s="751">
        <v>50113013</v>
      </c>
      <c r="F529" s="750" t="s">
        <v>1471</v>
      </c>
      <c r="G529" s="749" t="s">
        <v>674</v>
      </c>
      <c r="H529" s="749">
        <v>126127</v>
      </c>
      <c r="I529" s="749">
        <v>26127</v>
      </c>
      <c r="J529" s="749" t="s">
        <v>1548</v>
      </c>
      <c r="K529" s="749" t="s">
        <v>1549</v>
      </c>
      <c r="L529" s="752">
        <v>3076.6575609756092</v>
      </c>
      <c r="M529" s="752">
        <v>41</v>
      </c>
      <c r="N529" s="753">
        <v>126142.95999999998</v>
      </c>
    </row>
    <row r="530" spans="1:14" ht="14.45" customHeight="1" x14ac:dyDescent="0.2">
      <c r="A530" s="747" t="s">
        <v>579</v>
      </c>
      <c r="B530" s="748" t="s">
        <v>580</v>
      </c>
      <c r="C530" s="749" t="s">
        <v>599</v>
      </c>
      <c r="D530" s="750" t="s">
        <v>600</v>
      </c>
      <c r="E530" s="751">
        <v>50113013</v>
      </c>
      <c r="F530" s="750" t="s">
        <v>1471</v>
      </c>
      <c r="G530" s="749" t="s">
        <v>666</v>
      </c>
      <c r="H530" s="749">
        <v>116600</v>
      </c>
      <c r="I530" s="749">
        <v>16600</v>
      </c>
      <c r="J530" s="749" t="s">
        <v>1550</v>
      </c>
      <c r="K530" s="749" t="s">
        <v>1551</v>
      </c>
      <c r="L530" s="752">
        <v>37.896499999999996</v>
      </c>
      <c r="M530" s="752">
        <v>340</v>
      </c>
      <c r="N530" s="753">
        <v>12884.81</v>
      </c>
    </row>
    <row r="531" spans="1:14" ht="14.45" customHeight="1" x14ac:dyDescent="0.2">
      <c r="A531" s="747" t="s">
        <v>579</v>
      </c>
      <c r="B531" s="748" t="s">
        <v>580</v>
      </c>
      <c r="C531" s="749" t="s">
        <v>599</v>
      </c>
      <c r="D531" s="750" t="s">
        <v>600</v>
      </c>
      <c r="E531" s="751">
        <v>50113013</v>
      </c>
      <c r="F531" s="750" t="s">
        <v>1471</v>
      </c>
      <c r="G531" s="749" t="s">
        <v>674</v>
      </c>
      <c r="H531" s="749">
        <v>166269</v>
      </c>
      <c r="I531" s="749">
        <v>166269</v>
      </c>
      <c r="J531" s="749" t="s">
        <v>1552</v>
      </c>
      <c r="K531" s="749" t="s">
        <v>1553</v>
      </c>
      <c r="L531" s="752">
        <v>52.88000000000001</v>
      </c>
      <c r="M531" s="752">
        <v>116</v>
      </c>
      <c r="N531" s="753">
        <v>6134.0800000000008</v>
      </c>
    </row>
    <row r="532" spans="1:14" ht="14.45" customHeight="1" x14ac:dyDescent="0.2">
      <c r="A532" s="747" t="s">
        <v>579</v>
      </c>
      <c r="B532" s="748" t="s">
        <v>580</v>
      </c>
      <c r="C532" s="749" t="s">
        <v>599</v>
      </c>
      <c r="D532" s="750" t="s">
        <v>600</v>
      </c>
      <c r="E532" s="751">
        <v>50113013</v>
      </c>
      <c r="F532" s="750" t="s">
        <v>1471</v>
      </c>
      <c r="G532" s="749" t="s">
        <v>674</v>
      </c>
      <c r="H532" s="749">
        <v>166265</v>
      </c>
      <c r="I532" s="749">
        <v>166265</v>
      </c>
      <c r="J532" s="749" t="s">
        <v>1554</v>
      </c>
      <c r="K532" s="749" t="s">
        <v>1522</v>
      </c>
      <c r="L532" s="752">
        <v>33.39</v>
      </c>
      <c r="M532" s="752">
        <v>100</v>
      </c>
      <c r="N532" s="753">
        <v>3339</v>
      </c>
    </row>
    <row r="533" spans="1:14" ht="14.45" customHeight="1" x14ac:dyDescent="0.2">
      <c r="A533" s="747" t="s">
        <v>579</v>
      </c>
      <c r="B533" s="748" t="s">
        <v>580</v>
      </c>
      <c r="C533" s="749" t="s">
        <v>599</v>
      </c>
      <c r="D533" s="750" t="s">
        <v>600</v>
      </c>
      <c r="E533" s="751">
        <v>50113013</v>
      </c>
      <c r="F533" s="750" t="s">
        <v>1471</v>
      </c>
      <c r="G533" s="749" t="s">
        <v>666</v>
      </c>
      <c r="H533" s="749">
        <v>210993</v>
      </c>
      <c r="I533" s="749">
        <v>210993</v>
      </c>
      <c r="J533" s="749" t="s">
        <v>1555</v>
      </c>
      <c r="K533" s="749" t="s">
        <v>1556</v>
      </c>
      <c r="L533" s="752">
        <v>21994.240000000002</v>
      </c>
      <c r="M533" s="752">
        <v>1</v>
      </c>
      <c r="N533" s="753">
        <v>21994.240000000002</v>
      </c>
    </row>
    <row r="534" spans="1:14" ht="14.45" customHeight="1" x14ac:dyDescent="0.2">
      <c r="A534" s="747" t="s">
        <v>579</v>
      </c>
      <c r="B534" s="748" t="s">
        <v>580</v>
      </c>
      <c r="C534" s="749" t="s">
        <v>599</v>
      </c>
      <c r="D534" s="750" t="s">
        <v>600</v>
      </c>
      <c r="E534" s="751">
        <v>50113013</v>
      </c>
      <c r="F534" s="750" t="s">
        <v>1471</v>
      </c>
      <c r="G534" s="749" t="s">
        <v>666</v>
      </c>
      <c r="H534" s="749">
        <v>193477</v>
      </c>
      <c r="I534" s="749">
        <v>193477</v>
      </c>
      <c r="J534" s="749" t="s">
        <v>1557</v>
      </c>
      <c r="K534" s="749" t="s">
        <v>1558</v>
      </c>
      <c r="L534" s="752">
        <v>9981.82</v>
      </c>
      <c r="M534" s="752">
        <v>3</v>
      </c>
      <c r="N534" s="753">
        <v>29945.46</v>
      </c>
    </row>
    <row r="535" spans="1:14" ht="14.45" customHeight="1" x14ac:dyDescent="0.2">
      <c r="A535" s="747" t="s">
        <v>579</v>
      </c>
      <c r="B535" s="748" t="s">
        <v>580</v>
      </c>
      <c r="C535" s="749" t="s">
        <v>599</v>
      </c>
      <c r="D535" s="750" t="s">
        <v>600</v>
      </c>
      <c r="E535" s="751">
        <v>50113013</v>
      </c>
      <c r="F535" s="750" t="s">
        <v>1471</v>
      </c>
      <c r="G535" s="749" t="s">
        <v>674</v>
      </c>
      <c r="H535" s="749">
        <v>103708</v>
      </c>
      <c r="I535" s="749">
        <v>3708</v>
      </c>
      <c r="J535" s="749" t="s">
        <v>1559</v>
      </c>
      <c r="K535" s="749" t="s">
        <v>1560</v>
      </c>
      <c r="L535" s="752">
        <v>1133.3807619047623</v>
      </c>
      <c r="M535" s="752">
        <v>10.5</v>
      </c>
      <c r="N535" s="753">
        <v>11900.498000000003</v>
      </c>
    </row>
    <row r="536" spans="1:14" ht="14.45" customHeight="1" x14ac:dyDescent="0.2">
      <c r="A536" s="747" t="s">
        <v>579</v>
      </c>
      <c r="B536" s="748" t="s">
        <v>580</v>
      </c>
      <c r="C536" s="749" t="s">
        <v>599</v>
      </c>
      <c r="D536" s="750" t="s">
        <v>600</v>
      </c>
      <c r="E536" s="751">
        <v>50113014</v>
      </c>
      <c r="F536" s="750" t="s">
        <v>1561</v>
      </c>
      <c r="G536" s="749" t="s">
        <v>674</v>
      </c>
      <c r="H536" s="749">
        <v>850734</v>
      </c>
      <c r="I536" s="749">
        <v>149384</v>
      </c>
      <c r="J536" s="749" t="s">
        <v>1562</v>
      </c>
      <c r="K536" s="749" t="s">
        <v>1563</v>
      </c>
      <c r="L536" s="752">
        <v>1101.2099999999998</v>
      </c>
      <c r="M536" s="752">
        <v>10</v>
      </c>
      <c r="N536" s="753">
        <v>11012.099999999999</v>
      </c>
    </row>
    <row r="537" spans="1:14" ht="14.45" customHeight="1" x14ac:dyDescent="0.2">
      <c r="A537" s="747" t="s">
        <v>579</v>
      </c>
      <c r="B537" s="748" t="s">
        <v>580</v>
      </c>
      <c r="C537" s="749" t="s">
        <v>599</v>
      </c>
      <c r="D537" s="750" t="s">
        <v>600</v>
      </c>
      <c r="E537" s="751">
        <v>50113014</v>
      </c>
      <c r="F537" s="750" t="s">
        <v>1561</v>
      </c>
      <c r="G537" s="749" t="s">
        <v>674</v>
      </c>
      <c r="H537" s="749">
        <v>164401</v>
      </c>
      <c r="I537" s="749">
        <v>164401</v>
      </c>
      <c r="J537" s="749" t="s">
        <v>1564</v>
      </c>
      <c r="K537" s="749" t="s">
        <v>1565</v>
      </c>
      <c r="L537" s="752">
        <v>172.70587227063228</v>
      </c>
      <c r="M537" s="752">
        <v>58.000000000000007</v>
      </c>
      <c r="N537" s="753">
        <v>10016.940591696673</v>
      </c>
    </row>
    <row r="538" spans="1:14" ht="14.45" customHeight="1" x14ac:dyDescent="0.2">
      <c r="A538" s="747" t="s">
        <v>579</v>
      </c>
      <c r="B538" s="748" t="s">
        <v>580</v>
      </c>
      <c r="C538" s="749" t="s">
        <v>599</v>
      </c>
      <c r="D538" s="750" t="s">
        <v>600</v>
      </c>
      <c r="E538" s="751">
        <v>50113014</v>
      </c>
      <c r="F538" s="750" t="s">
        <v>1561</v>
      </c>
      <c r="G538" s="749" t="s">
        <v>674</v>
      </c>
      <c r="H538" s="749">
        <v>164407</v>
      </c>
      <c r="I538" s="749">
        <v>164407</v>
      </c>
      <c r="J538" s="749" t="s">
        <v>1564</v>
      </c>
      <c r="K538" s="749" t="s">
        <v>1566</v>
      </c>
      <c r="L538" s="752">
        <v>468.90740740740756</v>
      </c>
      <c r="M538" s="752">
        <v>13.5</v>
      </c>
      <c r="N538" s="753">
        <v>6330.2500000000018</v>
      </c>
    </row>
    <row r="539" spans="1:14" ht="14.45" customHeight="1" x14ac:dyDescent="0.2">
      <c r="A539" s="747" t="s">
        <v>579</v>
      </c>
      <c r="B539" s="748" t="s">
        <v>580</v>
      </c>
      <c r="C539" s="749" t="s">
        <v>599</v>
      </c>
      <c r="D539" s="750" t="s">
        <v>600</v>
      </c>
      <c r="E539" s="751">
        <v>50113014</v>
      </c>
      <c r="F539" s="750" t="s">
        <v>1561</v>
      </c>
      <c r="G539" s="749" t="s">
        <v>666</v>
      </c>
      <c r="H539" s="749">
        <v>129428</v>
      </c>
      <c r="I539" s="749">
        <v>500720</v>
      </c>
      <c r="J539" s="749" t="s">
        <v>1567</v>
      </c>
      <c r="K539" s="749" t="s">
        <v>1568</v>
      </c>
      <c r="L539" s="752">
        <v>3630</v>
      </c>
      <c r="M539" s="752">
        <v>50</v>
      </c>
      <c r="N539" s="753">
        <v>181500</v>
      </c>
    </row>
    <row r="540" spans="1:14" ht="14.45" customHeight="1" x14ac:dyDescent="0.2">
      <c r="A540" s="747" t="s">
        <v>579</v>
      </c>
      <c r="B540" s="748" t="s">
        <v>580</v>
      </c>
      <c r="C540" s="749" t="s">
        <v>599</v>
      </c>
      <c r="D540" s="750" t="s">
        <v>600</v>
      </c>
      <c r="E540" s="751">
        <v>50113014</v>
      </c>
      <c r="F540" s="750" t="s">
        <v>1561</v>
      </c>
      <c r="G540" s="749" t="s">
        <v>674</v>
      </c>
      <c r="H540" s="749">
        <v>207309</v>
      </c>
      <c r="I540" s="749">
        <v>207309</v>
      </c>
      <c r="J540" s="749" t="s">
        <v>1569</v>
      </c>
      <c r="K540" s="749" t="s">
        <v>1570</v>
      </c>
      <c r="L540" s="752">
        <v>117.81</v>
      </c>
      <c r="M540" s="752">
        <v>30</v>
      </c>
      <c r="N540" s="753">
        <v>3534.3</v>
      </c>
    </row>
    <row r="541" spans="1:14" ht="14.45" customHeight="1" x14ac:dyDescent="0.2">
      <c r="A541" s="747" t="s">
        <v>579</v>
      </c>
      <c r="B541" s="748" t="s">
        <v>580</v>
      </c>
      <c r="C541" s="749" t="s">
        <v>599</v>
      </c>
      <c r="D541" s="750" t="s">
        <v>600</v>
      </c>
      <c r="E541" s="751">
        <v>50113014</v>
      </c>
      <c r="F541" s="750" t="s">
        <v>1561</v>
      </c>
      <c r="G541" s="749" t="s">
        <v>581</v>
      </c>
      <c r="H541" s="749">
        <v>205772</v>
      </c>
      <c r="I541" s="749">
        <v>205772</v>
      </c>
      <c r="J541" s="749" t="s">
        <v>1571</v>
      </c>
      <c r="K541" s="749" t="s">
        <v>1572</v>
      </c>
      <c r="L541" s="752">
        <v>560.46885714285713</v>
      </c>
      <c r="M541" s="752">
        <v>70</v>
      </c>
      <c r="N541" s="753">
        <v>39232.82</v>
      </c>
    </row>
    <row r="542" spans="1:14" ht="14.45" customHeight="1" x14ac:dyDescent="0.2">
      <c r="A542" s="747" t="s">
        <v>579</v>
      </c>
      <c r="B542" s="748" t="s">
        <v>580</v>
      </c>
      <c r="C542" s="749" t="s">
        <v>599</v>
      </c>
      <c r="D542" s="750" t="s">
        <v>600</v>
      </c>
      <c r="E542" s="751">
        <v>50113014</v>
      </c>
      <c r="F542" s="750" t="s">
        <v>1561</v>
      </c>
      <c r="G542" s="749" t="s">
        <v>674</v>
      </c>
      <c r="H542" s="749">
        <v>189220</v>
      </c>
      <c r="I542" s="749">
        <v>189220</v>
      </c>
      <c r="J542" s="749" t="s">
        <v>1573</v>
      </c>
      <c r="K542" s="749" t="s">
        <v>1574</v>
      </c>
      <c r="L542" s="752">
        <v>6764.4257142857159</v>
      </c>
      <c r="M542" s="752">
        <v>7</v>
      </c>
      <c r="N542" s="753">
        <v>47350.98000000001</v>
      </c>
    </row>
    <row r="543" spans="1:14" ht="14.45" customHeight="1" x14ac:dyDescent="0.2">
      <c r="A543" s="747" t="s">
        <v>579</v>
      </c>
      <c r="B543" s="748" t="s">
        <v>580</v>
      </c>
      <c r="C543" s="749" t="s">
        <v>623</v>
      </c>
      <c r="D543" s="750" t="s">
        <v>624</v>
      </c>
      <c r="E543" s="751">
        <v>50113001</v>
      </c>
      <c r="F543" s="750" t="s">
        <v>665</v>
      </c>
      <c r="G543" s="749" t="s">
        <v>666</v>
      </c>
      <c r="H543" s="749">
        <v>846758</v>
      </c>
      <c r="I543" s="749">
        <v>103387</v>
      </c>
      <c r="J543" s="749" t="s">
        <v>711</v>
      </c>
      <c r="K543" s="749" t="s">
        <v>712</v>
      </c>
      <c r="L543" s="752">
        <v>71.72</v>
      </c>
      <c r="M543" s="752">
        <v>21</v>
      </c>
      <c r="N543" s="753">
        <v>1506.1200000000001</v>
      </c>
    </row>
    <row r="544" spans="1:14" ht="14.45" customHeight="1" x14ac:dyDescent="0.2">
      <c r="A544" s="747" t="s">
        <v>579</v>
      </c>
      <c r="B544" s="748" t="s">
        <v>580</v>
      </c>
      <c r="C544" s="749" t="s">
        <v>623</v>
      </c>
      <c r="D544" s="750" t="s">
        <v>624</v>
      </c>
      <c r="E544" s="751">
        <v>50113001</v>
      </c>
      <c r="F544" s="750" t="s">
        <v>665</v>
      </c>
      <c r="G544" s="749" t="s">
        <v>666</v>
      </c>
      <c r="H544" s="749">
        <v>175939</v>
      </c>
      <c r="I544" s="749">
        <v>75939</v>
      </c>
      <c r="J544" s="749" t="s">
        <v>1575</v>
      </c>
      <c r="K544" s="749" t="s">
        <v>1576</v>
      </c>
      <c r="L544" s="752">
        <v>115.45000000000003</v>
      </c>
      <c r="M544" s="752">
        <v>3</v>
      </c>
      <c r="N544" s="753">
        <v>346.35000000000008</v>
      </c>
    </row>
    <row r="545" spans="1:14" ht="14.45" customHeight="1" x14ac:dyDescent="0.2">
      <c r="A545" s="747" t="s">
        <v>579</v>
      </c>
      <c r="B545" s="748" t="s">
        <v>580</v>
      </c>
      <c r="C545" s="749" t="s">
        <v>623</v>
      </c>
      <c r="D545" s="750" t="s">
        <v>624</v>
      </c>
      <c r="E545" s="751">
        <v>50113001</v>
      </c>
      <c r="F545" s="750" t="s">
        <v>665</v>
      </c>
      <c r="G545" s="749" t="s">
        <v>666</v>
      </c>
      <c r="H545" s="749">
        <v>192729</v>
      </c>
      <c r="I545" s="749">
        <v>92729</v>
      </c>
      <c r="J545" s="749" t="s">
        <v>713</v>
      </c>
      <c r="K545" s="749" t="s">
        <v>714</v>
      </c>
      <c r="L545" s="752">
        <v>48.32</v>
      </c>
      <c r="M545" s="752">
        <v>6</v>
      </c>
      <c r="N545" s="753">
        <v>289.92</v>
      </c>
    </row>
    <row r="546" spans="1:14" ht="14.45" customHeight="1" x14ac:dyDescent="0.2">
      <c r="A546" s="747" t="s">
        <v>579</v>
      </c>
      <c r="B546" s="748" t="s">
        <v>580</v>
      </c>
      <c r="C546" s="749" t="s">
        <v>623</v>
      </c>
      <c r="D546" s="750" t="s">
        <v>624</v>
      </c>
      <c r="E546" s="751">
        <v>50113001</v>
      </c>
      <c r="F546" s="750" t="s">
        <v>665</v>
      </c>
      <c r="G546" s="749" t="s">
        <v>666</v>
      </c>
      <c r="H546" s="749">
        <v>176064</v>
      </c>
      <c r="I546" s="749">
        <v>76064</v>
      </c>
      <c r="J546" s="749" t="s">
        <v>715</v>
      </c>
      <c r="K546" s="749" t="s">
        <v>716</v>
      </c>
      <c r="L546" s="752">
        <v>83.949999999999989</v>
      </c>
      <c r="M546" s="752">
        <v>1</v>
      </c>
      <c r="N546" s="753">
        <v>83.949999999999989</v>
      </c>
    </row>
    <row r="547" spans="1:14" ht="14.45" customHeight="1" x14ac:dyDescent="0.2">
      <c r="A547" s="747" t="s">
        <v>579</v>
      </c>
      <c r="B547" s="748" t="s">
        <v>580</v>
      </c>
      <c r="C547" s="749" t="s">
        <v>623</v>
      </c>
      <c r="D547" s="750" t="s">
        <v>624</v>
      </c>
      <c r="E547" s="751">
        <v>50113001</v>
      </c>
      <c r="F547" s="750" t="s">
        <v>665</v>
      </c>
      <c r="G547" s="749" t="s">
        <v>666</v>
      </c>
      <c r="H547" s="749">
        <v>991011</v>
      </c>
      <c r="I547" s="749">
        <v>0</v>
      </c>
      <c r="J547" s="749" t="s">
        <v>717</v>
      </c>
      <c r="K547" s="749" t="s">
        <v>581</v>
      </c>
      <c r="L547" s="752">
        <v>0.01</v>
      </c>
      <c r="M547" s="752">
        <v>24</v>
      </c>
      <c r="N547" s="753">
        <v>0.24</v>
      </c>
    </row>
    <row r="548" spans="1:14" ht="14.45" customHeight="1" x14ac:dyDescent="0.2">
      <c r="A548" s="747" t="s">
        <v>579</v>
      </c>
      <c r="B548" s="748" t="s">
        <v>580</v>
      </c>
      <c r="C548" s="749" t="s">
        <v>623</v>
      </c>
      <c r="D548" s="750" t="s">
        <v>624</v>
      </c>
      <c r="E548" s="751">
        <v>50113001</v>
      </c>
      <c r="F548" s="750" t="s">
        <v>665</v>
      </c>
      <c r="G548" s="749" t="s">
        <v>666</v>
      </c>
      <c r="H548" s="749">
        <v>221862</v>
      </c>
      <c r="I548" s="749">
        <v>221862</v>
      </c>
      <c r="J548" s="749" t="s">
        <v>720</v>
      </c>
      <c r="K548" s="749" t="s">
        <v>721</v>
      </c>
      <c r="L548" s="752">
        <v>112.19999999999999</v>
      </c>
      <c r="M548" s="752">
        <v>2</v>
      </c>
      <c r="N548" s="753">
        <v>224.39999999999998</v>
      </c>
    </row>
    <row r="549" spans="1:14" ht="14.45" customHeight="1" x14ac:dyDescent="0.2">
      <c r="A549" s="747" t="s">
        <v>579</v>
      </c>
      <c r="B549" s="748" t="s">
        <v>580</v>
      </c>
      <c r="C549" s="749" t="s">
        <v>623</v>
      </c>
      <c r="D549" s="750" t="s">
        <v>624</v>
      </c>
      <c r="E549" s="751">
        <v>50113001</v>
      </c>
      <c r="F549" s="750" t="s">
        <v>665</v>
      </c>
      <c r="G549" s="749" t="s">
        <v>666</v>
      </c>
      <c r="H549" s="749">
        <v>100362</v>
      </c>
      <c r="I549" s="749">
        <v>362</v>
      </c>
      <c r="J549" s="749" t="s">
        <v>722</v>
      </c>
      <c r="K549" s="749" t="s">
        <v>723</v>
      </c>
      <c r="L549" s="752">
        <v>72.593999999999994</v>
      </c>
      <c r="M549" s="752">
        <v>10</v>
      </c>
      <c r="N549" s="753">
        <v>725.93999999999994</v>
      </c>
    </row>
    <row r="550" spans="1:14" ht="14.45" customHeight="1" x14ac:dyDescent="0.2">
      <c r="A550" s="747" t="s">
        <v>579</v>
      </c>
      <c r="B550" s="748" t="s">
        <v>580</v>
      </c>
      <c r="C550" s="749" t="s">
        <v>623</v>
      </c>
      <c r="D550" s="750" t="s">
        <v>624</v>
      </c>
      <c r="E550" s="751">
        <v>50113001</v>
      </c>
      <c r="F550" s="750" t="s">
        <v>665</v>
      </c>
      <c r="G550" s="749" t="s">
        <v>666</v>
      </c>
      <c r="H550" s="749">
        <v>202701</v>
      </c>
      <c r="I550" s="749">
        <v>202701</v>
      </c>
      <c r="J550" s="749" t="s">
        <v>726</v>
      </c>
      <c r="K550" s="749" t="s">
        <v>728</v>
      </c>
      <c r="L550" s="752">
        <v>136.86999999999998</v>
      </c>
      <c r="M550" s="752">
        <v>1</v>
      </c>
      <c r="N550" s="753">
        <v>136.86999999999998</v>
      </c>
    </row>
    <row r="551" spans="1:14" ht="14.45" customHeight="1" x14ac:dyDescent="0.2">
      <c r="A551" s="747" t="s">
        <v>579</v>
      </c>
      <c r="B551" s="748" t="s">
        <v>580</v>
      </c>
      <c r="C551" s="749" t="s">
        <v>623</v>
      </c>
      <c r="D551" s="750" t="s">
        <v>624</v>
      </c>
      <c r="E551" s="751">
        <v>50113001</v>
      </c>
      <c r="F551" s="750" t="s">
        <v>665</v>
      </c>
      <c r="G551" s="749" t="s">
        <v>666</v>
      </c>
      <c r="H551" s="749">
        <v>845008</v>
      </c>
      <c r="I551" s="749">
        <v>107806</v>
      </c>
      <c r="J551" s="749" t="s">
        <v>726</v>
      </c>
      <c r="K551" s="749" t="s">
        <v>727</v>
      </c>
      <c r="L551" s="752">
        <v>66.28</v>
      </c>
      <c r="M551" s="752">
        <v>1</v>
      </c>
      <c r="N551" s="753">
        <v>66.28</v>
      </c>
    </row>
    <row r="552" spans="1:14" ht="14.45" customHeight="1" x14ac:dyDescent="0.2">
      <c r="A552" s="747" t="s">
        <v>579</v>
      </c>
      <c r="B552" s="748" t="s">
        <v>580</v>
      </c>
      <c r="C552" s="749" t="s">
        <v>623</v>
      </c>
      <c r="D552" s="750" t="s">
        <v>624</v>
      </c>
      <c r="E552" s="751">
        <v>50113001</v>
      </c>
      <c r="F552" s="750" t="s">
        <v>665</v>
      </c>
      <c r="G552" s="749" t="s">
        <v>666</v>
      </c>
      <c r="H552" s="749">
        <v>153200</v>
      </c>
      <c r="I552" s="749">
        <v>53200</v>
      </c>
      <c r="J552" s="749" t="s">
        <v>729</v>
      </c>
      <c r="K552" s="749" t="s">
        <v>730</v>
      </c>
      <c r="L552" s="752">
        <v>52.360000000000014</v>
      </c>
      <c r="M552" s="752">
        <v>2</v>
      </c>
      <c r="N552" s="753">
        <v>104.72000000000003</v>
      </c>
    </row>
    <row r="553" spans="1:14" ht="14.45" customHeight="1" x14ac:dyDescent="0.2">
      <c r="A553" s="747" t="s">
        <v>579</v>
      </c>
      <c r="B553" s="748" t="s">
        <v>580</v>
      </c>
      <c r="C553" s="749" t="s">
        <v>623</v>
      </c>
      <c r="D553" s="750" t="s">
        <v>624</v>
      </c>
      <c r="E553" s="751">
        <v>50113001</v>
      </c>
      <c r="F553" s="750" t="s">
        <v>665</v>
      </c>
      <c r="G553" s="749" t="s">
        <v>674</v>
      </c>
      <c r="H553" s="749">
        <v>115379</v>
      </c>
      <c r="I553" s="749">
        <v>15379</v>
      </c>
      <c r="J553" s="749" t="s">
        <v>1577</v>
      </c>
      <c r="K553" s="749" t="s">
        <v>1578</v>
      </c>
      <c r="L553" s="752">
        <v>53.960000000000008</v>
      </c>
      <c r="M553" s="752">
        <v>3</v>
      </c>
      <c r="N553" s="753">
        <v>161.88000000000002</v>
      </c>
    </row>
    <row r="554" spans="1:14" ht="14.45" customHeight="1" x14ac:dyDescent="0.2">
      <c r="A554" s="747" t="s">
        <v>579</v>
      </c>
      <c r="B554" s="748" t="s">
        <v>580</v>
      </c>
      <c r="C554" s="749" t="s">
        <v>623</v>
      </c>
      <c r="D554" s="750" t="s">
        <v>624</v>
      </c>
      <c r="E554" s="751">
        <v>50113001</v>
      </c>
      <c r="F554" s="750" t="s">
        <v>665</v>
      </c>
      <c r="G554" s="749" t="s">
        <v>674</v>
      </c>
      <c r="H554" s="749">
        <v>102954</v>
      </c>
      <c r="I554" s="749">
        <v>2954</v>
      </c>
      <c r="J554" s="749" t="s">
        <v>1577</v>
      </c>
      <c r="K554" s="749" t="s">
        <v>1579</v>
      </c>
      <c r="L554" s="752">
        <v>15.035000000000002</v>
      </c>
      <c r="M554" s="752">
        <v>6</v>
      </c>
      <c r="N554" s="753">
        <v>90.210000000000008</v>
      </c>
    </row>
    <row r="555" spans="1:14" ht="14.45" customHeight="1" x14ac:dyDescent="0.2">
      <c r="A555" s="747" t="s">
        <v>579</v>
      </c>
      <c r="B555" s="748" t="s">
        <v>580</v>
      </c>
      <c r="C555" s="749" t="s">
        <v>623</v>
      </c>
      <c r="D555" s="750" t="s">
        <v>624</v>
      </c>
      <c r="E555" s="751">
        <v>50113001</v>
      </c>
      <c r="F555" s="750" t="s">
        <v>665</v>
      </c>
      <c r="G555" s="749" t="s">
        <v>666</v>
      </c>
      <c r="H555" s="749">
        <v>176954</v>
      </c>
      <c r="I555" s="749">
        <v>176954</v>
      </c>
      <c r="J555" s="749" t="s">
        <v>733</v>
      </c>
      <c r="K555" s="749" t="s">
        <v>734</v>
      </c>
      <c r="L555" s="752">
        <v>94.765000000000001</v>
      </c>
      <c r="M555" s="752">
        <v>4</v>
      </c>
      <c r="N555" s="753">
        <v>379.06</v>
      </c>
    </row>
    <row r="556" spans="1:14" ht="14.45" customHeight="1" x14ac:dyDescent="0.2">
      <c r="A556" s="747" t="s">
        <v>579</v>
      </c>
      <c r="B556" s="748" t="s">
        <v>580</v>
      </c>
      <c r="C556" s="749" t="s">
        <v>623</v>
      </c>
      <c r="D556" s="750" t="s">
        <v>624</v>
      </c>
      <c r="E556" s="751">
        <v>50113001</v>
      </c>
      <c r="F556" s="750" t="s">
        <v>665</v>
      </c>
      <c r="G556" s="749" t="s">
        <v>666</v>
      </c>
      <c r="H556" s="749">
        <v>167550</v>
      </c>
      <c r="I556" s="749">
        <v>67550</v>
      </c>
      <c r="J556" s="749" t="s">
        <v>1580</v>
      </c>
      <c r="K556" s="749" t="s">
        <v>1581</v>
      </c>
      <c r="L556" s="752">
        <v>217.78</v>
      </c>
      <c r="M556" s="752">
        <v>2</v>
      </c>
      <c r="N556" s="753">
        <v>435.56</v>
      </c>
    </row>
    <row r="557" spans="1:14" ht="14.45" customHeight="1" x14ac:dyDescent="0.2">
      <c r="A557" s="747" t="s">
        <v>579</v>
      </c>
      <c r="B557" s="748" t="s">
        <v>580</v>
      </c>
      <c r="C557" s="749" t="s">
        <v>623</v>
      </c>
      <c r="D557" s="750" t="s">
        <v>624</v>
      </c>
      <c r="E557" s="751">
        <v>50113001</v>
      </c>
      <c r="F557" s="750" t="s">
        <v>665</v>
      </c>
      <c r="G557" s="749" t="s">
        <v>666</v>
      </c>
      <c r="H557" s="749">
        <v>194916</v>
      </c>
      <c r="I557" s="749">
        <v>94916</v>
      </c>
      <c r="J557" s="749" t="s">
        <v>735</v>
      </c>
      <c r="K557" s="749" t="s">
        <v>736</v>
      </c>
      <c r="L557" s="752">
        <v>84.564285714285759</v>
      </c>
      <c r="M557" s="752">
        <v>7</v>
      </c>
      <c r="N557" s="753">
        <v>591.95000000000027</v>
      </c>
    </row>
    <row r="558" spans="1:14" ht="14.45" customHeight="1" x14ac:dyDescent="0.2">
      <c r="A558" s="747" t="s">
        <v>579</v>
      </c>
      <c r="B558" s="748" t="s">
        <v>580</v>
      </c>
      <c r="C558" s="749" t="s">
        <v>623</v>
      </c>
      <c r="D558" s="750" t="s">
        <v>624</v>
      </c>
      <c r="E558" s="751">
        <v>50113001</v>
      </c>
      <c r="F558" s="750" t="s">
        <v>665</v>
      </c>
      <c r="G558" s="749" t="s">
        <v>666</v>
      </c>
      <c r="H558" s="749">
        <v>194919</v>
      </c>
      <c r="I558" s="749">
        <v>94919</v>
      </c>
      <c r="J558" s="749" t="s">
        <v>737</v>
      </c>
      <c r="K558" s="749" t="s">
        <v>738</v>
      </c>
      <c r="L558" s="752">
        <v>52.02999999999998</v>
      </c>
      <c r="M558" s="752">
        <v>3</v>
      </c>
      <c r="N558" s="753">
        <v>156.08999999999995</v>
      </c>
    </row>
    <row r="559" spans="1:14" ht="14.45" customHeight="1" x14ac:dyDescent="0.2">
      <c r="A559" s="747" t="s">
        <v>579</v>
      </c>
      <c r="B559" s="748" t="s">
        <v>580</v>
      </c>
      <c r="C559" s="749" t="s">
        <v>623</v>
      </c>
      <c r="D559" s="750" t="s">
        <v>624</v>
      </c>
      <c r="E559" s="751">
        <v>50113001</v>
      </c>
      <c r="F559" s="750" t="s">
        <v>665</v>
      </c>
      <c r="G559" s="749" t="s">
        <v>666</v>
      </c>
      <c r="H559" s="749">
        <v>194920</v>
      </c>
      <c r="I559" s="749">
        <v>94920</v>
      </c>
      <c r="J559" s="749" t="s">
        <v>737</v>
      </c>
      <c r="K559" s="749" t="s">
        <v>1582</v>
      </c>
      <c r="L559" s="752">
        <v>74.180000000000007</v>
      </c>
      <c r="M559" s="752">
        <v>12</v>
      </c>
      <c r="N559" s="753">
        <v>890.16000000000008</v>
      </c>
    </row>
    <row r="560" spans="1:14" ht="14.45" customHeight="1" x14ac:dyDescent="0.2">
      <c r="A560" s="747" t="s">
        <v>579</v>
      </c>
      <c r="B560" s="748" t="s">
        <v>580</v>
      </c>
      <c r="C560" s="749" t="s">
        <v>623</v>
      </c>
      <c r="D560" s="750" t="s">
        <v>624</v>
      </c>
      <c r="E560" s="751">
        <v>50113001</v>
      </c>
      <c r="F560" s="750" t="s">
        <v>665</v>
      </c>
      <c r="G560" s="749" t="s">
        <v>666</v>
      </c>
      <c r="H560" s="749">
        <v>230399</v>
      </c>
      <c r="I560" s="749">
        <v>230399</v>
      </c>
      <c r="J560" s="749" t="s">
        <v>1583</v>
      </c>
      <c r="K560" s="749" t="s">
        <v>1584</v>
      </c>
      <c r="L560" s="752">
        <v>41.48</v>
      </c>
      <c r="M560" s="752">
        <v>1</v>
      </c>
      <c r="N560" s="753">
        <v>41.48</v>
      </c>
    </row>
    <row r="561" spans="1:14" ht="14.45" customHeight="1" x14ac:dyDescent="0.2">
      <c r="A561" s="747" t="s">
        <v>579</v>
      </c>
      <c r="B561" s="748" t="s">
        <v>580</v>
      </c>
      <c r="C561" s="749" t="s">
        <v>623</v>
      </c>
      <c r="D561" s="750" t="s">
        <v>624</v>
      </c>
      <c r="E561" s="751">
        <v>50113001</v>
      </c>
      <c r="F561" s="750" t="s">
        <v>665</v>
      </c>
      <c r="G561" s="749" t="s">
        <v>666</v>
      </c>
      <c r="H561" s="749">
        <v>845369</v>
      </c>
      <c r="I561" s="749">
        <v>107987</v>
      </c>
      <c r="J561" s="749" t="s">
        <v>1585</v>
      </c>
      <c r="K561" s="749" t="s">
        <v>1586</v>
      </c>
      <c r="L561" s="752">
        <v>112.28000000000002</v>
      </c>
      <c r="M561" s="752">
        <v>3</v>
      </c>
      <c r="N561" s="753">
        <v>336.84000000000003</v>
      </c>
    </row>
    <row r="562" spans="1:14" ht="14.45" customHeight="1" x14ac:dyDescent="0.2">
      <c r="A562" s="747" t="s">
        <v>579</v>
      </c>
      <c r="B562" s="748" t="s">
        <v>580</v>
      </c>
      <c r="C562" s="749" t="s">
        <v>623</v>
      </c>
      <c r="D562" s="750" t="s">
        <v>624</v>
      </c>
      <c r="E562" s="751">
        <v>50113001</v>
      </c>
      <c r="F562" s="750" t="s">
        <v>665</v>
      </c>
      <c r="G562" s="749" t="s">
        <v>666</v>
      </c>
      <c r="H562" s="749">
        <v>235897</v>
      </c>
      <c r="I562" s="749">
        <v>235897</v>
      </c>
      <c r="J562" s="749" t="s">
        <v>1587</v>
      </c>
      <c r="K562" s="749" t="s">
        <v>1588</v>
      </c>
      <c r="L562" s="752">
        <v>60.797499999999992</v>
      </c>
      <c r="M562" s="752">
        <v>4</v>
      </c>
      <c r="N562" s="753">
        <v>243.18999999999997</v>
      </c>
    </row>
    <row r="563" spans="1:14" ht="14.45" customHeight="1" x14ac:dyDescent="0.2">
      <c r="A563" s="747" t="s">
        <v>579</v>
      </c>
      <c r="B563" s="748" t="s">
        <v>580</v>
      </c>
      <c r="C563" s="749" t="s">
        <v>623</v>
      </c>
      <c r="D563" s="750" t="s">
        <v>624</v>
      </c>
      <c r="E563" s="751">
        <v>50113001</v>
      </c>
      <c r="F563" s="750" t="s">
        <v>665</v>
      </c>
      <c r="G563" s="749" t="s">
        <v>666</v>
      </c>
      <c r="H563" s="749">
        <v>207931</v>
      </c>
      <c r="I563" s="749">
        <v>207931</v>
      </c>
      <c r="J563" s="749" t="s">
        <v>743</v>
      </c>
      <c r="K563" s="749" t="s">
        <v>744</v>
      </c>
      <c r="L563" s="752">
        <v>26.089999999999996</v>
      </c>
      <c r="M563" s="752">
        <v>1</v>
      </c>
      <c r="N563" s="753">
        <v>26.089999999999996</v>
      </c>
    </row>
    <row r="564" spans="1:14" ht="14.45" customHeight="1" x14ac:dyDescent="0.2">
      <c r="A564" s="747" t="s">
        <v>579</v>
      </c>
      <c r="B564" s="748" t="s">
        <v>580</v>
      </c>
      <c r="C564" s="749" t="s">
        <v>623</v>
      </c>
      <c r="D564" s="750" t="s">
        <v>624</v>
      </c>
      <c r="E564" s="751">
        <v>50113001</v>
      </c>
      <c r="F564" s="750" t="s">
        <v>665</v>
      </c>
      <c r="G564" s="749" t="s">
        <v>666</v>
      </c>
      <c r="H564" s="749">
        <v>196610</v>
      </c>
      <c r="I564" s="749">
        <v>96610</v>
      </c>
      <c r="J564" s="749" t="s">
        <v>745</v>
      </c>
      <c r="K564" s="749" t="s">
        <v>746</v>
      </c>
      <c r="L564" s="752">
        <v>46.344000000000008</v>
      </c>
      <c r="M564" s="752">
        <v>15</v>
      </c>
      <c r="N564" s="753">
        <v>695.16000000000008</v>
      </c>
    </row>
    <row r="565" spans="1:14" ht="14.45" customHeight="1" x14ac:dyDescent="0.2">
      <c r="A565" s="747" t="s">
        <v>579</v>
      </c>
      <c r="B565" s="748" t="s">
        <v>580</v>
      </c>
      <c r="C565" s="749" t="s">
        <v>623</v>
      </c>
      <c r="D565" s="750" t="s">
        <v>624</v>
      </c>
      <c r="E565" s="751">
        <v>50113001</v>
      </c>
      <c r="F565" s="750" t="s">
        <v>665</v>
      </c>
      <c r="G565" s="749" t="s">
        <v>666</v>
      </c>
      <c r="H565" s="749">
        <v>847974</v>
      </c>
      <c r="I565" s="749">
        <v>125525</v>
      </c>
      <c r="J565" s="749" t="s">
        <v>747</v>
      </c>
      <c r="K565" s="749" t="s">
        <v>1589</v>
      </c>
      <c r="L565" s="752">
        <v>47.12</v>
      </c>
      <c r="M565" s="752">
        <v>1</v>
      </c>
      <c r="N565" s="753">
        <v>47.12</v>
      </c>
    </row>
    <row r="566" spans="1:14" ht="14.45" customHeight="1" x14ac:dyDescent="0.2">
      <c r="A566" s="747" t="s">
        <v>579</v>
      </c>
      <c r="B566" s="748" t="s">
        <v>580</v>
      </c>
      <c r="C566" s="749" t="s">
        <v>623</v>
      </c>
      <c r="D566" s="750" t="s">
        <v>624</v>
      </c>
      <c r="E566" s="751">
        <v>50113001</v>
      </c>
      <c r="F566" s="750" t="s">
        <v>665</v>
      </c>
      <c r="G566" s="749" t="s">
        <v>666</v>
      </c>
      <c r="H566" s="749">
        <v>847713</v>
      </c>
      <c r="I566" s="749">
        <v>125526</v>
      </c>
      <c r="J566" s="749" t="s">
        <v>747</v>
      </c>
      <c r="K566" s="749" t="s">
        <v>748</v>
      </c>
      <c r="L566" s="752">
        <v>111.63000000000002</v>
      </c>
      <c r="M566" s="752">
        <v>1</v>
      </c>
      <c r="N566" s="753">
        <v>111.63000000000002</v>
      </c>
    </row>
    <row r="567" spans="1:14" ht="14.45" customHeight="1" x14ac:dyDescent="0.2">
      <c r="A567" s="747" t="s">
        <v>579</v>
      </c>
      <c r="B567" s="748" t="s">
        <v>580</v>
      </c>
      <c r="C567" s="749" t="s">
        <v>623</v>
      </c>
      <c r="D567" s="750" t="s">
        <v>624</v>
      </c>
      <c r="E567" s="751">
        <v>50113001</v>
      </c>
      <c r="F567" s="750" t="s">
        <v>665</v>
      </c>
      <c r="G567" s="749" t="s">
        <v>666</v>
      </c>
      <c r="H567" s="749">
        <v>110555</v>
      </c>
      <c r="I567" s="749">
        <v>10555</v>
      </c>
      <c r="J567" s="749" t="s">
        <v>752</v>
      </c>
      <c r="K567" s="749" t="s">
        <v>753</v>
      </c>
      <c r="L567" s="752">
        <v>254.97999999999996</v>
      </c>
      <c r="M567" s="752">
        <v>32</v>
      </c>
      <c r="N567" s="753">
        <v>8159.3599999999988</v>
      </c>
    </row>
    <row r="568" spans="1:14" ht="14.45" customHeight="1" x14ac:dyDescent="0.2">
      <c r="A568" s="747" t="s">
        <v>579</v>
      </c>
      <c r="B568" s="748" t="s">
        <v>580</v>
      </c>
      <c r="C568" s="749" t="s">
        <v>623</v>
      </c>
      <c r="D568" s="750" t="s">
        <v>624</v>
      </c>
      <c r="E568" s="751">
        <v>50113001</v>
      </c>
      <c r="F568" s="750" t="s">
        <v>665</v>
      </c>
      <c r="G568" s="749" t="s">
        <v>666</v>
      </c>
      <c r="H568" s="749">
        <v>10561</v>
      </c>
      <c r="I568" s="749">
        <v>10561</v>
      </c>
      <c r="J568" s="749" t="s">
        <v>752</v>
      </c>
      <c r="K568" s="749" t="s">
        <v>754</v>
      </c>
      <c r="L568" s="752">
        <v>250.79999999999995</v>
      </c>
      <c r="M568" s="752">
        <v>1</v>
      </c>
      <c r="N568" s="753">
        <v>250.79999999999995</v>
      </c>
    </row>
    <row r="569" spans="1:14" ht="14.45" customHeight="1" x14ac:dyDescent="0.2">
      <c r="A569" s="747" t="s">
        <v>579</v>
      </c>
      <c r="B569" s="748" t="s">
        <v>580</v>
      </c>
      <c r="C569" s="749" t="s">
        <v>623</v>
      </c>
      <c r="D569" s="750" t="s">
        <v>624</v>
      </c>
      <c r="E569" s="751">
        <v>50113001</v>
      </c>
      <c r="F569" s="750" t="s">
        <v>665</v>
      </c>
      <c r="G569" s="749" t="s">
        <v>666</v>
      </c>
      <c r="H569" s="749">
        <v>187825</v>
      </c>
      <c r="I569" s="749">
        <v>87825</v>
      </c>
      <c r="J569" s="749" t="s">
        <v>759</v>
      </c>
      <c r="K569" s="749" t="s">
        <v>758</v>
      </c>
      <c r="L569" s="752">
        <v>80.366</v>
      </c>
      <c r="M569" s="752">
        <v>5</v>
      </c>
      <c r="N569" s="753">
        <v>401.83</v>
      </c>
    </row>
    <row r="570" spans="1:14" ht="14.45" customHeight="1" x14ac:dyDescent="0.2">
      <c r="A570" s="747" t="s">
        <v>579</v>
      </c>
      <c r="B570" s="748" t="s">
        <v>580</v>
      </c>
      <c r="C570" s="749" t="s">
        <v>623</v>
      </c>
      <c r="D570" s="750" t="s">
        <v>624</v>
      </c>
      <c r="E570" s="751">
        <v>50113001</v>
      </c>
      <c r="F570" s="750" t="s">
        <v>665</v>
      </c>
      <c r="G570" s="749" t="s">
        <v>666</v>
      </c>
      <c r="H570" s="749">
        <v>169667</v>
      </c>
      <c r="I570" s="749">
        <v>69667</v>
      </c>
      <c r="J570" s="749" t="s">
        <v>760</v>
      </c>
      <c r="K570" s="749" t="s">
        <v>758</v>
      </c>
      <c r="L570" s="752">
        <v>103.56833820286199</v>
      </c>
      <c r="M570" s="752">
        <v>3</v>
      </c>
      <c r="N570" s="753">
        <v>310.705014608586</v>
      </c>
    </row>
    <row r="571" spans="1:14" ht="14.45" customHeight="1" x14ac:dyDescent="0.2">
      <c r="A571" s="747" t="s">
        <v>579</v>
      </c>
      <c r="B571" s="748" t="s">
        <v>580</v>
      </c>
      <c r="C571" s="749" t="s">
        <v>623</v>
      </c>
      <c r="D571" s="750" t="s">
        <v>624</v>
      </c>
      <c r="E571" s="751">
        <v>50113001</v>
      </c>
      <c r="F571" s="750" t="s">
        <v>665</v>
      </c>
      <c r="G571" s="749" t="s">
        <v>666</v>
      </c>
      <c r="H571" s="749">
        <v>173394</v>
      </c>
      <c r="I571" s="749">
        <v>173394</v>
      </c>
      <c r="J571" s="749" t="s">
        <v>761</v>
      </c>
      <c r="K571" s="749" t="s">
        <v>762</v>
      </c>
      <c r="L571" s="752">
        <v>423.71999999999997</v>
      </c>
      <c r="M571" s="752">
        <v>1.3</v>
      </c>
      <c r="N571" s="753">
        <v>550.83600000000001</v>
      </c>
    </row>
    <row r="572" spans="1:14" ht="14.45" customHeight="1" x14ac:dyDescent="0.2">
      <c r="A572" s="747" t="s">
        <v>579</v>
      </c>
      <c r="B572" s="748" t="s">
        <v>580</v>
      </c>
      <c r="C572" s="749" t="s">
        <v>623</v>
      </c>
      <c r="D572" s="750" t="s">
        <v>624</v>
      </c>
      <c r="E572" s="751">
        <v>50113001</v>
      </c>
      <c r="F572" s="750" t="s">
        <v>665</v>
      </c>
      <c r="G572" s="749" t="s">
        <v>666</v>
      </c>
      <c r="H572" s="749">
        <v>187822</v>
      </c>
      <c r="I572" s="749">
        <v>87822</v>
      </c>
      <c r="J572" s="749" t="s">
        <v>763</v>
      </c>
      <c r="K572" s="749" t="s">
        <v>764</v>
      </c>
      <c r="L572" s="752">
        <v>1301.03</v>
      </c>
      <c r="M572" s="752">
        <v>1</v>
      </c>
      <c r="N572" s="753">
        <v>1301.03</v>
      </c>
    </row>
    <row r="573" spans="1:14" ht="14.45" customHeight="1" x14ac:dyDescent="0.2">
      <c r="A573" s="747" t="s">
        <v>579</v>
      </c>
      <c r="B573" s="748" t="s">
        <v>580</v>
      </c>
      <c r="C573" s="749" t="s">
        <v>623</v>
      </c>
      <c r="D573" s="750" t="s">
        <v>624</v>
      </c>
      <c r="E573" s="751">
        <v>50113001</v>
      </c>
      <c r="F573" s="750" t="s">
        <v>665</v>
      </c>
      <c r="G573" s="749" t="s">
        <v>581</v>
      </c>
      <c r="H573" s="749">
        <v>230405</v>
      </c>
      <c r="I573" s="749">
        <v>230405</v>
      </c>
      <c r="J573" s="749" t="s">
        <v>765</v>
      </c>
      <c r="K573" s="749" t="s">
        <v>766</v>
      </c>
      <c r="L573" s="752">
        <v>74.040000000000006</v>
      </c>
      <c r="M573" s="752">
        <v>2</v>
      </c>
      <c r="N573" s="753">
        <v>148.08000000000001</v>
      </c>
    </row>
    <row r="574" spans="1:14" ht="14.45" customHeight="1" x14ac:dyDescent="0.2">
      <c r="A574" s="747" t="s">
        <v>579</v>
      </c>
      <c r="B574" s="748" t="s">
        <v>580</v>
      </c>
      <c r="C574" s="749" t="s">
        <v>623</v>
      </c>
      <c r="D574" s="750" t="s">
        <v>624</v>
      </c>
      <c r="E574" s="751">
        <v>50113001</v>
      </c>
      <c r="F574" s="750" t="s">
        <v>665</v>
      </c>
      <c r="G574" s="749" t="s">
        <v>666</v>
      </c>
      <c r="H574" s="749">
        <v>188206</v>
      </c>
      <c r="I574" s="749">
        <v>188206</v>
      </c>
      <c r="J574" s="749" t="s">
        <v>1590</v>
      </c>
      <c r="K574" s="749" t="s">
        <v>1591</v>
      </c>
      <c r="L574" s="752">
        <v>254.45000000000002</v>
      </c>
      <c r="M574" s="752">
        <v>2</v>
      </c>
      <c r="N574" s="753">
        <v>508.90000000000003</v>
      </c>
    </row>
    <row r="575" spans="1:14" ht="14.45" customHeight="1" x14ac:dyDescent="0.2">
      <c r="A575" s="747" t="s">
        <v>579</v>
      </c>
      <c r="B575" s="748" t="s">
        <v>580</v>
      </c>
      <c r="C575" s="749" t="s">
        <v>623</v>
      </c>
      <c r="D575" s="750" t="s">
        <v>624</v>
      </c>
      <c r="E575" s="751">
        <v>50113001</v>
      </c>
      <c r="F575" s="750" t="s">
        <v>665</v>
      </c>
      <c r="G575" s="749" t="s">
        <v>666</v>
      </c>
      <c r="H575" s="749">
        <v>100392</v>
      </c>
      <c r="I575" s="749">
        <v>392</v>
      </c>
      <c r="J575" s="749" t="s">
        <v>1592</v>
      </c>
      <c r="K575" s="749" t="s">
        <v>1289</v>
      </c>
      <c r="L575" s="752">
        <v>57.590000000000011</v>
      </c>
      <c r="M575" s="752">
        <v>5</v>
      </c>
      <c r="N575" s="753">
        <v>287.95000000000005</v>
      </c>
    </row>
    <row r="576" spans="1:14" ht="14.45" customHeight="1" x14ac:dyDescent="0.2">
      <c r="A576" s="747" t="s">
        <v>579</v>
      </c>
      <c r="B576" s="748" t="s">
        <v>580</v>
      </c>
      <c r="C576" s="749" t="s">
        <v>623</v>
      </c>
      <c r="D576" s="750" t="s">
        <v>624</v>
      </c>
      <c r="E576" s="751">
        <v>50113001</v>
      </c>
      <c r="F576" s="750" t="s">
        <v>665</v>
      </c>
      <c r="G576" s="749" t="s">
        <v>666</v>
      </c>
      <c r="H576" s="749">
        <v>100394</v>
      </c>
      <c r="I576" s="749">
        <v>394</v>
      </c>
      <c r="J576" s="749" t="s">
        <v>1593</v>
      </c>
      <c r="K576" s="749" t="s">
        <v>1594</v>
      </c>
      <c r="L576" s="752">
        <v>65.730000000000018</v>
      </c>
      <c r="M576" s="752">
        <v>3</v>
      </c>
      <c r="N576" s="753">
        <v>197.19000000000005</v>
      </c>
    </row>
    <row r="577" spans="1:14" ht="14.45" customHeight="1" x14ac:dyDescent="0.2">
      <c r="A577" s="747" t="s">
        <v>579</v>
      </c>
      <c r="B577" s="748" t="s">
        <v>580</v>
      </c>
      <c r="C577" s="749" t="s">
        <v>623</v>
      </c>
      <c r="D577" s="750" t="s">
        <v>624</v>
      </c>
      <c r="E577" s="751">
        <v>50113001</v>
      </c>
      <c r="F577" s="750" t="s">
        <v>665</v>
      </c>
      <c r="G577" s="749" t="s">
        <v>666</v>
      </c>
      <c r="H577" s="749">
        <v>192351</v>
      </c>
      <c r="I577" s="749">
        <v>92351</v>
      </c>
      <c r="J577" s="749" t="s">
        <v>773</v>
      </c>
      <c r="K577" s="749" t="s">
        <v>774</v>
      </c>
      <c r="L577" s="752">
        <v>86.22</v>
      </c>
      <c r="M577" s="752">
        <v>116</v>
      </c>
      <c r="N577" s="753">
        <v>10001.52</v>
      </c>
    </row>
    <row r="578" spans="1:14" ht="14.45" customHeight="1" x14ac:dyDescent="0.2">
      <c r="A578" s="747" t="s">
        <v>579</v>
      </c>
      <c r="B578" s="748" t="s">
        <v>580</v>
      </c>
      <c r="C578" s="749" t="s">
        <v>623</v>
      </c>
      <c r="D578" s="750" t="s">
        <v>624</v>
      </c>
      <c r="E578" s="751">
        <v>50113001</v>
      </c>
      <c r="F578" s="750" t="s">
        <v>665</v>
      </c>
      <c r="G578" s="749" t="s">
        <v>666</v>
      </c>
      <c r="H578" s="749">
        <v>132992</v>
      </c>
      <c r="I578" s="749">
        <v>32992</v>
      </c>
      <c r="J578" s="749" t="s">
        <v>1595</v>
      </c>
      <c r="K578" s="749" t="s">
        <v>1596</v>
      </c>
      <c r="L578" s="752">
        <v>108.39</v>
      </c>
      <c r="M578" s="752">
        <v>1</v>
      </c>
      <c r="N578" s="753">
        <v>108.39</v>
      </c>
    </row>
    <row r="579" spans="1:14" ht="14.45" customHeight="1" x14ac:dyDescent="0.2">
      <c r="A579" s="747" t="s">
        <v>579</v>
      </c>
      <c r="B579" s="748" t="s">
        <v>580</v>
      </c>
      <c r="C579" s="749" t="s">
        <v>623</v>
      </c>
      <c r="D579" s="750" t="s">
        <v>624</v>
      </c>
      <c r="E579" s="751">
        <v>50113001</v>
      </c>
      <c r="F579" s="750" t="s">
        <v>665</v>
      </c>
      <c r="G579" s="749" t="s">
        <v>666</v>
      </c>
      <c r="H579" s="749">
        <v>112895</v>
      </c>
      <c r="I579" s="749">
        <v>12895</v>
      </c>
      <c r="J579" s="749" t="s">
        <v>775</v>
      </c>
      <c r="K579" s="749" t="s">
        <v>776</v>
      </c>
      <c r="L579" s="752">
        <v>106.58</v>
      </c>
      <c r="M579" s="752">
        <v>1</v>
      </c>
      <c r="N579" s="753">
        <v>106.58</v>
      </c>
    </row>
    <row r="580" spans="1:14" ht="14.45" customHeight="1" x14ac:dyDescent="0.2">
      <c r="A580" s="747" t="s">
        <v>579</v>
      </c>
      <c r="B580" s="748" t="s">
        <v>580</v>
      </c>
      <c r="C580" s="749" t="s">
        <v>623</v>
      </c>
      <c r="D580" s="750" t="s">
        <v>624</v>
      </c>
      <c r="E580" s="751">
        <v>50113001</v>
      </c>
      <c r="F580" s="750" t="s">
        <v>665</v>
      </c>
      <c r="G580" s="749" t="s">
        <v>666</v>
      </c>
      <c r="H580" s="749">
        <v>112894</v>
      </c>
      <c r="I580" s="749">
        <v>12894</v>
      </c>
      <c r="J580" s="749" t="s">
        <v>775</v>
      </c>
      <c r="K580" s="749" t="s">
        <v>777</v>
      </c>
      <c r="L580" s="752">
        <v>60.579999999999984</v>
      </c>
      <c r="M580" s="752">
        <v>2</v>
      </c>
      <c r="N580" s="753">
        <v>121.15999999999997</v>
      </c>
    </row>
    <row r="581" spans="1:14" ht="14.45" customHeight="1" x14ac:dyDescent="0.2">
      <c r="A581" s="747" t="s">
        <v>579</v>
      </c>
      <c r="B581" s="748" t="s">
        <v>580</v>
      </c>
      <c r="C581" s="749" t="s">
        <v>623</v>
      </c>
      <c r="D581" s="750" t="s">
        <v>624</v>
      </c>
      <c r="E581" s="751">
        <v>50113001</v>
      </c>
      <c r="F581" s="750" t="s">
        <v>665</v>
      </c>
      <c r="G581" s="749" t="s">
        <v>666</v>
      </c>
      <c r="H581" s="749">
        <v>140274</v>
      </c>
      <c r="I581" s="749">
        <v>40274</v>
      </c>
      <c r="J581" s="749" t="s">
        <v>1597</v>
      </c>
      <c r="K581" s="749" t="s">
        <v>1598</v>
      </c>
      <c r="L581" s="752">
        <v>87.570909090909083</v>
      </c>
      <c r="M581" s="752">
        <v>11</v>
      </c>
      <c r="N581" s="753">
        <v>963.28</v>
      </c>
    </row>
    <row r="582" spans="1:14" ht="14.45" customHeight="1" x14ac:dyDescent="0.2">
      <c r="A582" s="747" t="s">
        <v>579</v>
      </c>
      <c r="B582" s="748" t="s">
        <v>580</v>
      </c>
      <c r="C582" s="749" t="s">
        <v>623</v>
      </c>
      <c r="D582" s="750" t="s">
        <v>624</v>
      </c>
      <c r="E582" s="751">
        <v>50113001</v>
      </c>
      <c r="F582" s="750" t="s">
        <v>665</v>
      </c>
      <c r="G582" s="749" t="s">
        <v>666</v>
      </c>
      <c r="H582" s="749">
        <v>140275</v>
      </c>
      <c r="I582" s="749">
        <v>40275</v>
      </c>
      <c r="J582" s="749" t="s">
        <v>1597</v>
      </c>
      <c r="K582" s="749" t="s">
        <v>1599</v>
      </c>
      <c r="L582" s="752">
        <v>149.37299999999999</v>
      </c>
      <c r="M582" s="752">
        <v>10</v>
      </c>
      <c r="N582" s="753">
        <v>1493.73</v>
      </c>
    </row>
    <row r="583" spans="1:14" ht="14.45" customHeight="1" x14ac:dyDescent="0.2">
      <c r="A583" s="747" t="s">
        <v>579</v>
      </c>
      <c r="B583" s="748" t="s">
        <v>580</v>
      </c>
      <c r="C583" s="749" t="s">
        <v>623</v>
      </c>
      <c r="D583" s="750" t="s">
        <v>624</v>
      </c>
      <c r="E583" s="751">
        <v>50113001</v>
      </c>
      <c r="F583" s="750" t="s">
        <v>665</v>
      </c>
      <c r="G583" s="749" t="s">
        <v>666</v>
      </c>
      <c r="H583" s="749">
        <v>119759</v>
      </c>
      <c r="I583" s="749">
        <v>19759</v>
      </c>
      <c r="J583" s="749" t="s">
        <v>1600</v>
      </c>
      <c r="K583" s="749" t="s">
        <v>1601</v>
      </c>
      <c r="L583" s="752">
        <v>71.800000000000026</v>
      </c>
      <c r="M583" s="752">
        <v>2</v>
      </c>
      <c r="N583" s="753">
        <v>143.60000000000005</v>
      </c>
    </row>
    <row r="584" spans="1:14" ht="14.45" customHeight="1" x14ac:dyDescent="0.2">
      <c r="A584" s="747" t="s">
        <v>579</v>
      </c>
      <c r="B584" s="748" t="s">
        <v>580</v>
      </c>
      <c r="C584" s="749" t="s">
        <v>623</v>
      </c>
      <c r="D584" s="750" t="s">
        <v>624</v>
      </c>
      <c r="E584" s="751">
        <v>50113001</v>
      </c>
      <c r="F584" s="750" t="s">
        <v>665</v>
      </c>
      <c r="G584" s="749" t="s">
        <v>666</v>
      </c>
      <c r="H584" s="749">
        <v>176496</v>
      </c>
      <c r="I584" s="749">
        <v>76496</v>
      </c>
      <c r="J584" s="749" t="s">
        <v>779</v>
      </c>
      <c r="K584" s="749" t="s">
        <v>780</v>
      </c>
      <c r="L584" s="752">
        <v>125.43000000000002</v>
      </c>
      <c r="M584" s="752">
        <v>80</v>
      </c>
      <c r="N584" s="753">
        <v>10034.400000000001</v>
      </c>
    </row>
    <row r="585" spans="1:14" ht="14.45" customHeight="1" x14ac:dyDescent="0.2">
      <c r="A585" s="747" t="s">
        <v>579</v>
      </c>
      <c r="B585" s="748" t="s">
        <v>580</v>
      </c>
      <c r="C585" s="749" t="s">
        <v>623</v>
      </c>
      <c r="D585" s="750" t="s">
        <v>624</v>
      </c>
      <c r="E585" s="751">
        <v>50113001</v>
      </c>
      <c r="F585" s="750" t="s">
        <v>665</v>
      </c>
      <c r="G585" s="749" t="s">
        <v>666</v>
      </c>
      <c r="H585" s="749">
        <v>102679</v>
      </c>
      <c r="I585" s="749">
        <v>2679</v>
      </c>
      <c r="J585" s="749" t="s">
        <v>1602</v>
      </c>
      <c r="K585" s="749" t="s">
        <v>1603</v>
      </c>
      <c r="L585" s="752">
        <v>164.48</v>
      </c>
      <c r="M585" s="752">
        <v>1</v>
      </c>
      <c r="N585" s="753">
        <v>164.48</v>
      </c>
    </row>
    <row r="586" spans="1:14" ht="14.45" customHeight="1" x14ac:dyDescent="0.2">
      <c r="A586" s="747" t="s">
        <v>579</v>
      </c>
      <c r="B586" s="748" t="s">
        <v>580</v>
      </c>
      <c r="C586" s="749" t="s">
        <v>623</v>
      </c>
      <c r="D586" s="750" t="s">
        <v>624</v>
      </c>
      <c r="E586" s="751">
        <v>50113001</v>
      </c>
      <c r="F586" s="750" t="s">
        <v>665</v>
      </c>
      <c r="G586" s="749" t="s">
        <v>666</v>
      </c>
      <c r="H586" s="749">
        <v>162320</v>
      </c>
      <c r="I586" s="749">
        <v>62320</v>
      </c>
      <c r="J586" s="749" t="s">
        <v>781</v>
      </c>
      <c r="K586" s="749" t="s">
        <v>782</v>
      </c>
      <c r="L586" s="752">
        <v>76.00333333333333</v>
      </c>
      <c r="M586" s="752">
        <v>6</v>
      </c>
      <c r="N586" s="753">
        <v>456.02</v>
      </c>
    </row>
    <row r="587" spans="1:14" ht="14.45" customHeight="1" x14ac:dyDescent="0.2">
      <c r="A587" s="747" t="s">
        <v>579</v>
      </c>
      <c r="B587" s="748" t="s">
        <v>580</v>
      </c>
      <c r="C587" s="749" t="s">
        <v>623</v>
      </c>
      <c r="D587" s="750" t="s">
        <v>624</v>
      </c>
      <c r="E587" s="751">
        <v>50113001</v>
      </c>
      <c r="F587" s="750" t="s">
        <v>665</v>
      </c>
      <c r="G587" s="749" t="s">
        <v>666</v>
      </c>
      <c r="H587" s="749">
        <v>162316</v>
      </c>
      <c r="I587" s="749">
        <v>62316</v>
      </c>
      <c r="J587" s="749" t="s">
        <v>784</v>
      </c>
      <c r="K587" s="749" t="s">
        <v>1604</v>
      </c>
      <c r="L587" s="752">
        <v>152.67999999999998</v>
      </c>
      <c r="M587" s="752">
        <v>3</v>
      </c>
      <c r="N587" s="753">
        <v>458.03999999999996</v>
      </c>
    </row>
    <row r="588" spans="1:14" ht="14.45" customHeight="1" x14ac:dyDescent="0.2">
      <c r="A588" s="747" t="s">
        <v>579</v>
      </c>
      <c r="B588" s="748" t="s">
        <v>580</v>
      </c>
      <c r="C588" s="749" t="s">
        <v>623</v>
      </c>
      <c r="D588" s="750" t="s">
        <v>624</v>
      </c>
      <c r="E588" s="751">
        <v>50113001</v>
      </c>
      <c r="F588" s="750" t="s">
        <v>665</v>
      </c>
      <c r="G588" s="749" t="s">
        <v>666</v>
      </c>
      <c r="H588" s="749">
        <v>162317</v>
      </c>
      <c r="I588" s="749">
        <v>62317</v>
      </c>
      <c r="J588" s="749" t="s">
        <v>784</v>
      </c>
      <c r="K588" s="749" t="s">
        <v>1605</v>
      </c>
      <c r="L588" s="752">
        <v>286</v>
      </c>
      <c r="M588" s="752">
        <v>2</v>
      </c>
      <c r="N588" s="753">
        <v>572</v>
      </c>
    </row>
    <row r="589" spans="1:14" ht="14.45" customHeight="1" x14ac:dyDescent="0.2">
      <c r="A589" s="747" t="s">
        <v>579</v>
      </c>
      <c r="B589" s="748" t="s">
        <v>580</v>
      </c>
      <c r="C589" s="749" t="s">
        <v>623</v>
      </c>
      <c r="D589" s="750" t="s">
        <v>624</v>
      </c>
      <c r="E589" s="751">
        <v>50113001</v>
      </c>
      <c r="F589" s="750" t="s">
        <v>665</v>
      </c>
      <c r="G589" s="749" t="s">
        <v>674</v>
      </c>
      <c r="H589" s="749">
        <v>183974</v>
      </c>
      <c r="I589" s="749">
        <v>83974</v>
      </c>
      <c r="J589" s="749" t="s">
        <v>786</v>
      </c>
      <c r="K589" s="749" t="s">
        <v>787</v>
      </c>
      <c r="L589" s="752">
        <v>88.45</v>
      </c>
      <c r="M589" s="752">
        <v>1</v>
      </c>
      <c r="N589" s="753">
        <v>88.45</v>
      </c>
    </row>
    <row r="590" spans="1:14" ht="14.45" customHeight="1" x14ac:dyDescent="0.2">
      <c r="A590" s="747" t="s">
        <v>579</v>
      </c>
      <c r="B590" s="748" t="s">
        <v>580</v>
      </c>
      <c r="C590" s="749" t="s">
        <v>623</v>
      </c>
      <c r="D590" s="750" t="s">
        <v>624</v>
      </c>
      <c r="E590" s="751">
        <v>50113001</v>
      </c>
      <c r="F590" s="750" t="s">
        <v>665</v>
      </c>
      <c r="G590" s="749" t="s">
        <v>581</v>
      </c>
      <c r="H590" s="749">
        <v>231697</v>
      </c>
      <c r="I590" s="749">
        <v>231697</v>
      </c>
      <c r="J590" s="749" t="s">
        <v>1606</v>
      </c>
      <c r="K590" s="749" t="s">
        <v>1607</v>
      </c>
      <c r="L590" s="752">
        <v>72.333333333333314</v>
      </c>
      <c r="M590" s="752">
        <v>6</v>
      </c>
      <c r="N590" s="753">
        <v>433.99999999999989</v>
      </c>
    </row>
    <row r="591" spans="1:14" ht="14.45" customHeight="1" x14ac:dyDescent="0.2">
      <c r="A591" s="747" t="s">
        <v>579</v>
      </c>
      <c r="B591" s="748" t="s">
        <v>580</v>
      </c>
      <c r="C591" s="749" t="s">
        <v>623</v>
      </c>
      <c r="D591" s="750" t="s">
        <v>624</v>
      </c>
      <c r="E591" s="751">
        <v>50113001</v>
      </c>
      <c r="F591" s="750" t="s">
        <v>665</v>
      </c>
      <c r="G591" s="749" t="s">
        <v>581</v>
      </c>
      <c r="H591" s="749">
        <v>231696</v>
      </c>
      <c r="I591" s="749">
        <v>231696</v>
      </c>
      <c r="J591" s="749" t="s">
        <v>1606</v>
      </c>
      <c r="K591" s="749" t="s">
        <v>1608</v>
      </c>
      <c r="L591" s="752">
        <v>207.43333333333331</v>
      </c>
      <c r="M591" s="752">
        <v>3</v>
      </c>
      <c r="N591" s="753">
        <v>622.29999999999995</v>
      </c>
    </row>
    <row r="592" spans="1:14" ht="14.45" customHeight="1" x14ac:dyDescent="0.2">
      <c r="A592" s="747" t="s">
        <v>579</v>
      </c>
      <c r="B592" s="748" t="s">
        <v>580</v>
      </c>
      <c r="C592" s="749" t="s">
        <v>623</v>
      </c>
      <c r="D592" s="750" t="s">
        <v>624</v>
      </c>
      <c r="E592" s="751">
        <v>50113001</v>
      </c>
      <c r="F592" s="750" t="s">
        <v>665</v>
      </c>
      <c r="G592" s="749" t="s">
        <v>581</v>
      </c>
      <c r="H592" s="749">
        <v>231701</v>
      </c>
      <c r="I592" s="749">
        <v>231701</v>
      </c>
      <c r="J592" s="749" t="s">
        <v>1606</v>
      </c>
      <c r="K592" s="749" t="s">
        <v>1609</v>
      </c>
      <c r="L592" s="752">
        <v>93.856666666666669</v>
      </c>
      <c r="M592" s="752">
        <v>6</v>
      </c>
      <c r="N592" s="753">
        <v>563.14</v>
      </c>
    </row>
    <row r="593" spans="1:14" ht="14.45" customHeight="1" x14ac:dyDescent="0.2">
      <c r="A593" s="747" t="s">
        <v>579</v>
      </c>
      <c r="B593" s="748" t="s">
        <v>580</v>
      </c>
      <c r="C593" s="749" t="s">
        <v>623</v>
      </c>
      <c r="D593" s="750" t="s">
        <v>624</v>
      </c>
      <c r="E593" s="751">
        <v>50113001</v>
      </c>
      <c r="F593" s="750" t="s">
        <v>665</v>
      </c>
      <c r="G593" s="749" t="s">
        <v>581</v>
      </c>
      <c r="H593" s="749">
        <v>231689</v>
      </c>
      <c r="I593" s="749">
        <v>231689</v>
      </c>
      <c r="J593" s="749" t="s">
        <v>1606</v>
      </c>
      <c r="K593" s="749" t="s">
        <v>1610</v>
      </c>
      <c r="L593" s="752">
        <v>291.65999999999997</v>
      </c>
      <c r="M593" s="752">
        <v>4</v>
      </c>
      <c r="N593" s="753">
        <v>1166.6399999999999</v>
      </c>
    </row>
    <row r="594" spans="1:14" ht="14.45" customHeight="1" x14ac:dyDescent="0.2">
      <c r="A594" s="747" t="s">
        <v>579</v>
      </c>
      <c r="B594" s="748" t="s">
        <v>580</v>
      </c>
      <c r="C594" s="749" t="s">
        <v>623</v>
      </c>
      <c r="D594" s="750" t="s">
        <v>624</v>
      </c>
      <c r="E594" s="751">
        <v>50113001</v>
      </c>
      <c r="F594" s="750" t="s">
        <v>665</v>
      </c>
      <c r="G594" s="749" t="s">
        <v>581</v>
      </c>
      <c r="H594" s="749">
        <v>231702</v>
      </c>
      <c r="I594" s="749">
        <v>231702</v>
      </c>
      <c r="J594" s="749" t="s">
        <v>1606</v>
      </c>
      <c r="K594" s="749" t="s">
        <v>1611</v>
      </c>
      <c r="L594" s="752">
        <v>249.83000000000007</v>
      </c>
      <c r="M594" s="752">
        <v>1</v>
      </c>
      <c r="N594" s="753">
        <v>249.83000000000007</v>
      </c>
    </row>
    <row r="595" spans="1:14" ht="14.45" customHeight="1" x14ac:dyDescent="0.2">
      <c r="A595" s="747" t="s">
        <v>579</v>
      </c>
      <c r="B595" s="748" t="s">
        <v>580</v>
      </c>
      <c r="C595" s="749" t="s">
        <v>623</v>
      </c>
      <c r="D595" s="750" t="s">
        <v>624</v>
      </c>
      <c r="E595" s="751">
        <v>50113001</v>
      </c>
      <c r="F595" s="750" t="s">
        <v>665</v>
      </c>
      <c r="G595" s="749" t="s">
        <v>581</v>
      </c>
      <c r="H595" s="749">
        <v>231691</v>
      </c>
      <c r="I595" s="749">
        <v>231691</v>
      </c>
      <c r="J595" s="749" t="s">
        <v>1612</v>
      </c>
      <c r="K595" s="749" t="s">
        <v>1303</v>
      </c>
      <c r="L595" s="752">
        <v>101.72999999999999</v>
      </c>
      <c r="M595" s="752">
        <v>2</v>
      </c>
      <c r="N595" s="753">
        <v>203.45999999999998</v>
      </c>
    </row>
    <row r="596" spans="1:14" ht="14.45" customHeight="1" x14ac:dyDescent="0.2">
      <c r="A596" s="747" t="s">
        <v>579</v>
      </c>
      <c r="B596" s="748" t="s">
        <v>580</v>
      </c>
      <c r="C596" s="749" t="s">
        <v>623</v>
      </c>
      <c r="D596" s="750" t="s">
        <v>624</v>
      </c>
      <c r="E596" s="751">
        <v>50113001</v>
      </c>
      <c r="F596" s="750" t="s">
        <v>665</v>
      </c>
      <c r="G596" s="749" t="s">
        <v>674</v>
      </c>
      <c r="H596" s="749">
        <v>158041</v>
      </c>
      <c r="I596" s="749">
        <v>58041</v>
      </c>
      <c r="J596" s="749" t="s">
        <v>1613</v>
      </c>
      <c r="K596" s="749" t="s">
        <v>1614</v>
      </c>
      <c r="L596" s="752">
        <v>125.83999999999996</v>
      </c>
      <c r="M596" s="752">
        <v>1</v>
      </c>
      <c r="N596" s="753">
        <v>125.83999999999996</v>
      </c>
    </row>
    <row r="597" spans="1:14" ht="14.45" customHeight="1" x14ac:dyDescent="0.2">
      <c r="A597" s="747" t="s">
        <v>579</v>
      </c>
      <c r="B597" s="748" t="s">
        <v>580</v>
      </c>
      <c r="C597" s="749" t="s">
        <v>623</v>
      </c>
      <c r="D597" s="750" t="s">
        <v>624</v>
      </c>
      <c r="E597" s="751">
        <v>50113001</v>
      </c>
      <c r="F597" s="750" t="s">
        <v>665</v>
      </c>
      <c r="G597" s="749" t="s">
        <v>666</v>
      </c>
      <c r="H597" s="749">
        <v>993603</v>
      </c>
      <c r="I597" s="749">
        <v>0</v>
      </c>
      <c r="J597" s="749" t="s">
        <v>791</v>
      </c>
      <c r="K597" s="749" t="s">
        <v>581</v>
      </c>
      <c r="L597" s="752">
        <v>178.29368421052632</v>
      </c>
      <c r="M597" s="752">
        <v>19</v>
      </c>
      <c r="N597" s="753">
        <v>3387.58</v>
      </c>
    </row>
    <row r="598" spans="1:14" ht="14.45" customHeight="1" x14ac:dyDescent="0.2">
      <c r="A598" s="747" t="s">
        <v>579</v>
      </c>
      <c r="B598" s="748" t="s">
        <v>580</v>
      </c>
      <c r="C598" s="749" t="s">
        <v>623</v>
      </c>
      <c r="D598" s="750" t="s">
        <v>624</v>
      </c>
      <c r="E598" s="751">
        <v>50113001</v>
      </c>
      <c r="F598" s="750" t="s">
        <v>665</v>
      </c>
      <c r="G598" s="749" t="s">
        <v>666</v>
      </c>
      <c r="H598" s="749">
        <v>203954</v>
      </c>
      <c r="I598" s="749">
        <v>203954</v>
      </c>
      <c r="J598" s="749" t="s">
        <v>794</v>
      </c>
      <c r="K598" s="749" t="s">
        <v>795</v>
      </c>
      <c r="L598" s="752">
        <v>92.382000000000019</v>
      </c>
      <c r="M598" s="752">
        <v>10</v>
      </c>
      <c r="N598" s="753">
        <v>923.82000000000016</v>
      </c>
    </row>
    <row r="599" spans="1:14" ht="14.45" customHeight="1" x14ac:dyDescent="0.2">
      <c r="A599" s="747" t="s">
        <v>579</v>
      </c>
      <c r="B599" s="748" t="s">
        <v>580</v>
      </c>
      <c r="C599" s="749" t="s">
        <v>623</v>
      </c>
      <c r="D599" s="750" t="s">
        <v>624</v>
      </c>
      <c r="E599" s="751">
        <v>50113001</v>
      </c>
      <c r="F599" s="750" t="s">
        <v>665</v>
      </c>
      <c r="G599" s="749" t="s">
        <v>581</v>
      </c>
      <c r="H599" s="749">
        <v>158692</v>
      </c>
      <c r="I599" s="749">
        <v>158692</v>
      </c>
      <c r="J599" s="749" t="s">
        <v>796</v>
      </c>
      <c r="K599" s="749" t="s">
        <v>797</v>
      </c>
      <c r="L599" s="752">
        <v>26.149999999999995</v>
      </c>
      <c r="M599" s="752">
        <v>3</v>
      </c>
      <c r="N599" s="753">
        <v>78.449999999999989</v>
      </c>
    </row>
    <row r="600" spans="1:14" ht="14.45" customHeight="1" x14ac:dyDescent="0.2">
      <c r="A600" s="747" t="s">
        <v>579</v>
      </c>
      <c r="B600" s="748" t="s">
        <v>580</v>
      </c>
      <c r="C600" s="749" t="s">
        <v>623</v>
      </c>
      <c r="D600" s="750" t="s">
        <v>624</v>
      </c>
      <c r="E600" s="751">
        <v>50113001</v>
      </c>
      <c r="F600" s="750" t="s">
        <v>665</v>
      </c>
      <c r="G600" s="749" t="s">
        <v>666</v>
      </c>
      <c r="H600" s="749">
        <v>500458</v>
      </c>
      <c r="I600" s="749">
        <v>0</v>
      </c>
      <c r="J600" s="749" t="s">
        <v>1615</v>
      </c>
      <c r="K600" s="749" t="s">
        <v>581</v>
      </c>
      <c r="L600" s="752">
        <v>136.69000000000003</v>
      </c>
      <c r="M600" s="752">
        <v>3</v>
      </c>
      <c r="N600" s="753">
        <v>410.07000000000005</v>
      </c>
    </row>
    <row r="601" spans="1:14" ht="14.45" customHeight="1" x14ac:dyDescent="0.2">
      <c r="A601" s="747" t="s">
        <v>579</v>
      </c>
      <c r="B601" s="748" t="s">
        <v>580</v>
      </c>
      <c r="C601" s="749" t="s">
        <v>623</v>
      </c>
      <c r="D601" s="750" t="s">
        <v>624</v>
      </c>
      <c r="E601" s="751">
        <v>50113001</v>
      </c>
      <c r="F601" s="750" t="s">
        <v>665</v>
      </c>
      <c r="G601" s="749" t="s">
        <v>666</v>
      </c>
      <c r="H601" s="749">
        <v>849033</v>
      </c>
      <c r="I601" s="749">
        <v>0</v>
      </c>
      <c r="J601" s="749" t="s">
        <v>1616</v>
      </c>
      <c r="K601" s="749" t="s">
        <v>581</v>
      </c>
      <c r="L601" s="752">
        <v>95.860000000000014</v>
      </c>
      <c r="M601" s="752">
        <v>1</v>
      </c>
      <c r="N601" s="753">
        <v>95.860000000000014</v>
      </c>
    </row>
    <row r="602" spans="1:14" ht="14.45" customHeight="1" x14ac:dyDescent="0.2">
      <c r="A602" s="747" t="s">
        <v>579</v>
      </c>
      <c r="B602" s="748" t="s">
        <v>580</v>
      </c>
      <c r="C602" s="749" t="s">
        <v>623</v>
      </c>
      <c r="D602" s="750" t="s">
        <v>624</v>
      </c>
      <c r="E602" s="751">
        <v>50113001</v>
      </c>
      <c r="F602" s="750" t="s">
        <v>665</v>
      </c>
      <c r="G602" s="749" t="s">
        <v>666</v>
      </c>
      <c r="H602" s="749">
        <v>394130</v>
      </c>
      <c r="I602" s="749">
        <v>0</v>
      </c>
      <c r="J602" s="749" t="s">
        <v>1617</v>
      </c>
      <c r="K602" s="749" t="s">
        <v>581</v>
      </c>
      <c r="L602" s="752">
        <v>37.709999999999994</v>
      </c>
      <c r="M602" s="752">
        <v>1</v>
      </c>
      <c r="N602" s="753">
        <v>37.709999999999994</v>
      </c>
    </row>
    <row r="603" spans="1:14" ht="14.45" customHeight="1" x14ac:dyDescent="0.2">
      <c r="A603" s="747" t="s">
        <v>579</v>
      </c>
      <c r="B603" s="748" t="s">
        <v>580</v>
      </c>
      <c r="C603" s="749" t="s">
        <v>623</v>
      </c>
      <c r="D603" s="750" t="s">
        <v>624</v>
      </c>
      <c r="E603" s="751">
        <v>50113001</v>
      </c>
      <c r="F603" s="750" t="s">
        <v>665</v>
      </c>
      <c r="G603" s="749" t="s">
        <v>666</v>
      </c>
      <c r="H603" s="749">
        <v>108651</v>
      </c>
      <c r="I603" s="749">
        <v>8651</v>
      </c>
      <c r="J603" s="749" t="s">
        <v>799</v>
      </c>
      <c r="K603" s="749" t="s">
        <v>800</v>
      </c>
      <c r="L603" s="752">
        <v>189.53</v>
      </c>
      <c r="M603" s="752">
        <v>1</v>
      </c>
      <c r="N603" s="753">
        <v>189.53</v>
      </c>
    </row>
    <row r="604" spans="1:14" ht="14.45" customHeight="1" x14ac:dyDescent="0.2">
      <c r="A604" s="747" t="s">
        <v>579</v>
      </c>
      <c r="B604" s="748" t="s">
        <v>580</v>
      </c>
      <c r="C604" s="749" t="s">
        <v>623</v>
      </c>
      <c r="D604" s="750" t="s">
        <v>624</v>
      </c>
      <c r="E604" s="751">
        <v>50113001</v>
      </c>
      <c r="F604" s="750" t="s">
        <v>665</v>
      </c>
      <c r="G604" s="749" t="s">
        <v>666</v>
      </c>
      <c r="H604" s="749">
        <v>159392</v>
      </c>
      <c r="I604" s="749">
        <v>59392</v>
      </c>
      <c r="J604" s="749" t="s">
        <v>801</v>
      </c>
      <c r="K604" s="749" t="s">
        <v>802</v>
      </c>
      <c r="L604" s="752">
        <v>83.718426966292142</v>
      </c>
      <c r="M604" s="752">
        <v>89</v>
      </c>
      <c r="N604" s="753">
        <v>7450.9400000000005</v>
      </c>
    </row>
    <row r="605" spans="1:14" ht="14.45" customHeight="1" x14ac:dyDescent="0.2">
      <c r="A605" s="747" t="s">
        <v>579</v>
      </c>
      <c r="B605" s="748" t="s">
        <v>580</v>
      </c>
      <c r="C605" s="749" t="s">
        <v>623</v>
      </c>
      <c r="D605" s="750" t="s">
        <v>624</v>
      </c>
      <c r="E605" s="751">
        <v>50113001</v>
      </c>
      <c r="F605" s="750" t="s">
        <v>665</v>
      </c>
      <c r="G605" s="749" t="s">
        <v>666</v>
      </c>
      <c r="H605" s="749">
        <v>199466</v>
      </c>
      <c r="I605" s="749">
        <v>199466</v>
      </c>
      <c r="J605" s="749" t="s">
        <v>1618</v>
      </c>
      <c r="K605" s="749" t="s">
        <v>1619</v>
      </c>
      <c r="L605" s="752">
        <v>112.45166666666667</v>
      </c>
      <c r="M605" s="752">
        <v>12</v>
      </c>
      <c r="N605" s="753">
        <v>1349.42</v>
      </c>
    </row>
    <row r="606" spans="1:14" ht="14.45" customHeight="1" x14ac:dyDescent="0.2">
      <c r="A606" s="747" t="s">
        <v>579</v>
      </c>
      <c r="B606" s="748" t="s">
        <v>580</v>
      </c>
      <c r="C606" s="749" t="s">
        <v>623</v>
      </c>
      <c r="D606" s="750" t="s">
        <v>624</v>
      </c>
      <c r="E606" s="751">
        <v>50113001</v>
      </c>
      <c r="F606" s="750" t="s">
        <v>665</v>
      </c>
      <c r="G606" s="749" t="s">
        <v>666</v>
      </c>
      <c r="H606" s="749">
        <v>225146</v>
      </c>
      <c r="I606" s="749">
        <v>225146</v>
      </c>
      <c r="J606" s="749" t="s">
        <v>1620</v>
      </c>
      <c r="K606" s="749" t="s">
        <v>1621</v>
      </c>
      <c r="L606" s="752">
        <v>75.685000000000016</v>
      </c>
      <c r="M606" s="752">
        <v>4</v>
      </c>
      <c r="N606" s="753">
        <v>302.74000000000007</v>
      </c>
    </row>
    <row r="607" spans="1:14" ht="14.45" customHeight="1" x14ac:dyDescent="0.2">
      <c r="A607" s="747" t="s">
        <v>579</v>
      </c>
      <c r="B607" s="748" t="s">
        <v>580</v>
      </c>
      <c r="C607" s="749" t="s">
        <v>623</v>
      </c>
      <c r="D607" s="750" t="s">
        <v>624</v>
      </c>
      <c r="E607" s="751">
        <v>50113001</v>
      </c>
      <c r="F607" s="750" t="s">
        <v>665</v>
      </c>
      <c r="G607" s="749" t="s">
        <v>666</v>
      </c>
      <c r="H607" s="749">
        <v>66132</v>
      </c>
      <c r="I607" s="749">
        <v>66132</v>
      </c>
      <c r="J607" s="749" t="s">
        <v>1622</v>
      </c>
      <c r="K607" s="749" t="s">
        <v>1623</v>
      </c>
      <c r="L607" s="752">
        <v>77.50800000000001</v>
      </c>
      <c r="M607" s="752">
        <v>10</v>
      </c>
      <c r="N607" s="753">
        <v>775.08</v>
      </c>
    </row>
    <row r="608" spans="1:14" ht="14.45" customHeight="1" x14ac:dyDescent="0.2">
      <c r="A608" s="747" t="s">
        <v>579</v>
      </c>
      <c r="B608" s="748" t="s">
        <v>580</v>
      </c>
      <c r="C608" s="749" t="s">
        <v>623</v>
      </c>
      <c r="D608" s="750" t="s">
        <v>624</v>
      </c>
      <c r="E608" s="751">
        <v>50113001</v>
      </c>
      <c r="F608" s="750" t="s">
        <v>665</v>
      </c>
      <c r="G608" s="749" t="s">
        <v>666</v>
      </c>
      <c r="H608" s="749">
        <v>149317</v>
      </c>
      <c r="I608" s="749">
        <v>49317</v>
      </c>
      <c r="J608" s="749" t="s">
        <v>805</v>
      </c>
      <c r="K608" s="749" t="s">
        <v>806</v>
      </c>
      <c r="L608" s="752">
        <v>299.00200000000007</v>
      </c>
      <c r="M608" s="752">
        <v>5</v>
      </c>
      <c r="N608" s="753">
        <v>1495.0100000000002</v>
      </c>
    </row>
    <row r="609" spans="1:14" ht="14.45" customHeight="1" x14ac:dyDescent="0.2">
      <c r="A609" s="747" t="s">
        <v>579</v>
      </c>
      <c r="B609" s="748" t="s">
        <v>580</v>
      </c>
      <c r="C609" s="749" t="s">
        <v>623</v>
      </c>
      <c r="D609" s="750" t="s">
        <v>624</v>
      </c>
      <c r="E609" s="751">
        <v>50113001</v>
      </c>
      <c r="F609" s="750" t="s">
        <v>665</v>
      </c>
      <c r="G609" s="749" t="s">
        <v>666</v>
      </c>
      <c r="H609" s="749">
        <v>100409</v>
      </c>
      <c r="I609" s="749">
        <v>409</v>
      </c>
      <c r="J609" s="749" t="s">
        <v>807</v>
      </c>
      <c r="K609" s="749" t="s">
        <v>696</v>
      </c>
      <c r="L609" s="752">
        <v>79.75</v>
      </c>
      <c r="M609" s="752">
        <v>27</v>
      </c>
      <c r="N609" s="753">
        <v>2153.25</v>
      </c>
    </row>
    <row r="610" spans="1:14" ht="14.45" customHeight="1" x14ac:dyDescent="0.2">
      <c r="A610" s="747" t="s">
        <v>579</v>
      </c>
      <c r="B610" s="748" t="s">
        <v>580</v>
      </c>
      <c r="C610" s="749" t="s">
        <v>623</v>
      </c>
      <c r="D610" s="750" t="s">
        <v>624</v>
      </c>
      <c r="E610" s="751">
        <v>50113001</v>
      </c>
      <c r="F610" s="750" t="s">
        <v>665</v>
      </c>
      <c r="G610" s="749" t="s">
        <v>666</v>
      </c>
      <c r="H610" s="749">
        <v>850642</v>
      </c>
      <c r="I610" s="749">
        <v>169673</v>
      </c>
      <c r="J610" s="749" t="s">
        <v>1624</v>
      </c>
      <c r="K610" s="749" t="s">
        <v>804</v>
      </c>
      <c r="L610" s="752">
        <v>139.12000000000003</v>
      </c>
      <c r="M610" s="752">
        <v>1</v>
      </c>
      <c r="N610" s="753">
        <v>139.12000000000003</v>
      </c>
    </row>
    <row r="611" spans="1:14" ht="14.45" customHeight="1" x14ac:dyDescent="0.2">
      <c r="A611" s="747" t="s">
        <v>579</v>
      </c>
      <c r="B611" s="748" t="s">
        <v>580</v>
      </c>
      <c r="C611" s="749" t="s">
        <v>623</v>
      </c>
      <c r="D611" s="750" t="s">
        <v>624</v>
      </c>
      <c r="E611" s="751">
        <v>50113001</v>
      </c>
      <c r="F611" s="750" t="s">
        <v>665</v>
      </c>
      <c r="G611" s="749" t="s">
        <v>666</v>
      </c>
      <c r="H611" s="749">
        <v>187814</v>
      </c>
      <c r="I611" s="749">
        <v>87814</v>
      </c>
      <c r="J611" s="749" t="s">
        <v>670</v>
      </c>
      <c r="K611" s="749" t="s">
        <v>671</v>
      </c>
      <c r="L611" s="752">
        <v>535.66</v>
      </c>
      <c r="M611" s="752">
        <v>3</v>
      </c>
      <c r="N611" s="753">
        <v>1606.98</v>
      </c>
    </row>
    <row r="612" spans="1:14" ht="14.45" customHeight="1" x14ac:dyDescent="0.2">
      <c r="A612" s="747" t="s">
        <v>579</v>
      </c>
      <c r="B612" s="748" t="s">
        <v>580</v>
      </c>
      <c r="C612" s="749" t="s">
        <v>623</v>
      </c>
      <c r="D612" s="750" t="s">
        <v>624</v>
      </c>
      <c r="E612" s="751">
        <v>50113001</v>
      </c>
      <c r="F612" s="750" t="s">
        <v>665</v>
      </c>
      <c r="G612" s="749" t="s">
        <v>666</v>
      </c>
      <c r="H612" s="749">
        <v>841498</v>
      </c>
      <c r="I612" s="749">
        <v>31951</v>
      </c>
      <c r="J612" s="749" t="s">
        <v>810</v>
      </c>
      <c r="K612" s="749" t="s">
        <v>811</v>
      </c>
      <c r="L612" s="752">
        <v>51.81</v>
      </c>
      <c r="M612" s="752">
        <v>1</v>
      </c>
      <c r="N612" s="753">
        <v>51.81</v>
      </c>
    </row>
    <row r="613" spans="1:14" ht="14.45" customHeight="1" x14ac:dyDescent="0.2">
      <c r="A613" s="747" t="s">
        <v>579</v>
      </c>
      <c r="B613" s="748" t="s">
        <v>580</v>
      </c>
      <c r="C613" s="749" t="s">
        <v>623</v>
      </c>
      <c r="D613" s="750" t="s">
        <v>624</v>
      </c>
      <c r="E613" s="751">
        <v>50113001</v>
      </c>
      <c r="F613" s="750" t="s">
        <v>665</v>
      </c>
      <c r="G613" s="749" t="s">
        <v>666</v>
      </c>
      <c r="H613" s="749">
        <v>102132</v>
      </c>
      <c r="I613" s="749">
        <v>2132</v>
      </c>
      <c r="J613" s="749" t="s">
        <v>812</v>
      </c>
      <c r="K613" s="749" t="s">
        <v>813</v>
      </c>
      <c r="L613" s="752">
        <v>153.45000000000002</v>
      </c>
      <c r="M613" s="752">
        <v>1</v>
      </c>
      <c r="N613" s="753">
        <v>153.45000000000002</v>
      </c>
    </row>
    <row r="614" spans="1:14" ht="14.45" customHeight="1" x14ac:dyDescent="0.2">
      <c r="A614" s="747" t="s">
        <v>579</v>
      </c>
      <c r="B614" s="748" t="s">
        <v>580</v>
      </c>
      <c r="C614" s="749" t="s">
        <v>623</v>
      </c>
      <c r="D614" s="750" t="s">
        <v>624</v>
      </c>
      <c r="E614" s="751">
        <v>50113001</v>
      </c>
      <c r="F614" s="750" t="s">
        <v>665</v>
      </c>
      <c r="G614" s="749" t="s">
        <v>674</v>
      </c>
      <c r="H614" s="749">
        <v>140097</v>
      </c>
      <c r="I614" s="749">
        <v>140097</v>
      </c>
      <c r="J614" s="749" t="s">
        <v>1625</v>
      </c>
      <c r="K614" s="749" t="s">
        <v>1179</v>
      </c>
      <c r="L614" s="752">
        <v>317.50000000000006</v>
      </c>
      <c r="M614" s="752">
        <v>3</v>
      </c>
      <c r="N614" s="753">
        <v>952.50000000000011</v>
      </c>
    </row>
    <row r="615" spans="1:14" ht="14.45" customHeight="1" x14ac:dyDescent="0.2">
      <c r="A615" s="747" t="s">
        <v>579</v>
      </c>
      <c r="B615" s="748" t="s">
        <v>580</v>
      </c>
      <c r="C615" s="749" t="s">
        <v>623</v>
      </c>
      <c r="D615" s="750" t="s">
        <v>624</v>
      </c>
      <c r="E615" s="751">
        <v>50113001</v>
      </c>
      <c r="F615" s="750" t="s">
        <v>665</v>
      </c>
      <c r="G615" s="749" t="s">
        <v>674</v>
      </c>
      <c r="H615" s="749">
        <v>104063</v>
      </c>
      <c r="I615" s="749">
        <v>4063</v>
      </c>
      <c r="J615" s="749" t="s">
        <v>1626</v>
      </c>
      <c r="K615" s="749" t="s">
        <v>1627</v>
      </c>
      <c r="L615" s="752">
        <v>79.220000000000027</v>
      </c>
      <c r="M615" s="752">
        <v>2</v>
      </c>
      <c r="N615" s="753">
        <v>158.44000000000005</v>
      </c>
    </row>
    <row r="616" spans="1:14" ht="14.45" customHeight="1" x14ac:dyDescent="0.2">
      <c r="A616" s="747" t="s">
        <v>579</v>
      </c>
      <c r="B616" s="748" t="s">
        <v>580</v>
      </c>
      <c r="C616" s="749" t="s">
        <v>623</v>
      </c>
      <c r="D616" s="750" t="s">
        <v>624</v>
      </c>
      <c r="E616" s="751">
        <v>50113001</v>
      </c>
      <c r="F616" s="750" t="s">
        <v>665</v>
      </c>
      <c r="G616" s="749" t="s">
        <v>666</v>
      </c>
      <c r="H616" s="749">
        <v>229130</v>
      </c>
      <c r="I616" s="749">
        <v>229130</v>
      </c>
      <c r="J616" s="749" t="s">
        <v>1628</v>
      </c>
      <c r="K616" s="749" t="s">
        <v>1629</v>
      </c>
      <c r="L616" s="752">
        <v>37.150000000000006</v>
      </c>
      <c r="M616" s="752">
        <v>11</v>
      </c>
      <c r="N616" s="753">
        <v>408.65000000000003</v>
      </c>
    </row>
    <row r="617" spans="1:14" ht="14.45" customHeight="1" x14ac:dyDescent="0.2">
      <c r="A617" s="747" t="s">
        <v>579</v>
      </c>
      <c r="B617" s="748" t="s">
        <v>580</v>
      </c>
      <c r="C617" s="749" t="s">
        <v>623</v>
      </c>
      <c r="D617" s="750" t="s">
        <v>624</v>
      </c>
      <c r="E617" s="751">
        <v>50113001</v>
      </c>
      <c r="F617" s="750" t="s">
        <v>665</v>
      </c>
      <c r="G617" s="749" t="s">
        <v>666</v>
      </c>
      <c r="H617" s="749">
        <v>117293</v>
      </c>
      <c r="I617" s="749">
        <v>17293</v>
      </c>
      <c r="J617" s="749" t="s">
        <v>1630</v>
      </c>
      <c r="K617" s="749" t="s">
        <v>1631</v>
      </c>
      <c r="L617" s="752">
        <v>89.25</v>
      </c>
      <c r="M617" s="752">
        <v>3</v>
      </c>
      <c r="N617" s="753">
        <v>267.75</v>
      </c>
    </row>
    <row r="618" spans="1:14" ht="14.45" customHeight="1" x14ac:dyDescent="0.2">
      <c r="A618" s="747" t="s">
        <v>579</v>
      </c>
      <c r="B618" s="748" t="s">
        <v>580</v>
      </c>
      <c r="C618" s="749" t="s">
        <v>623</v>
      </c>
      <c r="D618" s="750" t="s">
        <v>624</v>
      </c>
      <c r="E618" s="751">
        <v>50113001</v>
      </c>
      <c r="F618" s="750" t="s">
        <v>665</v>
      </c>
      <c r="G618" s="749" t="s">
        <v>666</v>
      </c>
      <c r="H618" s="749">
        <v>150660</v>
      </c>
      <c r="I618" s="749">
        <v>150660</v>
      </c>
      <c r="J618" s="749" t="s">
        <v>819</v>
      </c>
      <c r="K618" s="749" t="s">
        <v>820</v>
      </c>
      <c r="L618" s="752">
        <v>804.68000000000006</v>
      </c>
      <c r="M618" s="752">
        <v>7</v>
      </c>
      <c r="N618" s="753">
        <v>5632.76</v>
      </c>
    </row>
    <row r="619" spans="1:14" ht="14.45" customHeight="1" x14ac:dyDescent="0.2">
      <c r="A619" s="747" t="s">
        <v>579</v>
      </c>
      <c r="B619" s="748" t="s">
        <v>580</v>
      </c>
      <c r="C619" s="749" t="s">
        <v>623</v>
      </c>
      <c r="D619" s="750" t="s">
        <v>624</v>
      </c>
      <c r="E619" s="751">
        <v>50113001</v>
      </c>
      <c r="F619" s="750" t="s">
        <v>665</v>
      </c>
      <c r="G619" s="749" t="s">
        <v>666</v>
      </c>
      <c r="H619" s="749">
        <v>145981</v>
      </c>
      <c r="I619" s="749">
        <v>45981</v>
      </c>
      <c r="J619" s="749" t="s">
        <v>821</v>
      </c>
      <c r="K619" s="749" t="s">
        <v>822</v>
      </c>
      <c r="L619" s="752">
        <v>1704.56</v>
      </c>
      <c r="M619" s="752">
        <v>1</v>
      </c>
      <c r="N619" s="753">
        <v>1704.56</v>
      </c>
    </row>
    <row r="620" spans="1:14" ht="14.45" customHeight="1" x14ac:dyDescent="0.2">
      <c r="A620" s="747" t="s">
        <v>579</v>
      </c>
      <c r="B620" s="748" t="s">
        <v>580</v>
      </c>
      <c r="C620" s="749" t="s">
        <v>623</v>
      </c>
      <c r="D620" s="750" t="s">
        <v>624</v>
      </c>
      <c r="E620" s="751">
        <v>50113001</v>
      </c>
      <c r="F620" s="750" t="s">
        <v>665</v>
      </c>
      <c r="G620" s="749" t="s">
        <v>666</v>
      </c>
      <c r="H620" s="749">
        <v>230409</v>
      </c>
      <c r="I620" s="749">
        <v>230409</v>
      </c>
      <c r="J620" s="749" t="s">
        <v>827</v>
      </c>
      <c r="K620" s="749" t="s">
        <v>828</v>
      </c>
      <c r="L620" s="752">
        <v>19.820000000000004</v>
      </c>
      <c r="M620" s="752">
        <v>3</v>
      </c>
      <c r="N620" s="753">
        <v>59.460000000000008</v>
      </c>
    </row>
    <row r="621" spans="1:14" ht="14.45" customHeight="1" x14ac:dyDescent="0.2">
      <c r="A621" s="747" t="s">
        <v>579</v>
      </c>
      <c r="B621" s="748" t="s">
        <v>580</v>
      </c>
      <c r="C621" s="749" t="s">
        <v>623</v>
      </c>
      <c r="D621" s="750" t="s">
        <v>624</v>
      </c>
      <c r="E621" s="751">
        <v>50113001</v>
      </c>
      <c r="F621" s="750" t="s">
        <v>665</v>
      </c>
      <c r="G621" s="749" t="s">
        <v>666</v>
      </c>
      <c r="H621" s="749">
        <v>114808</v>
      </c>
      <c r="I621" s="749">
        <v>14808</v>
      </c>
      <c r="J621" s="749" t="s">
        <v>1632</v>
      </c>
      <c r="K621" s="749" t="s">
        <v>1633</v>
      </c>
      <c r="L621" s="752">
        <v>53.46</v>
      </c>
      <c r="M621" s="752">
        <v>14</v>
      </c>
      <c r="N621" s="753">
        <v>748.44</v>
      </c>
    </row>
    <row r="622" spans="1:14" ht="14.45" customHeight="1" x14ac:dyDescent="0.2">
      <c r="A622" s="747" t="s">
        <v>579</v>
      </c>
      <c r="B622" s="748" t="s">
        <v>580</v>
      </c>
      <c r="C622" s="749" t="s">
        <v>623</v>
      </c>
      <c r="D622" s="750" t="s">
        <v>624</v>
      </c>
      <c r="E622" s="751">
        <v>50113001</v>
      </c>
      <c r="F622" s="750" t="s">
        <v>665</v>
      </c>
      <c r="G622" s="749" t="s">
        <v>666</v>
      </c>
      <c r="H622" s="749">
        <v>207940</v>
      </c>
      <c r="I622" s="749">
        <v>207940</v>
      </c>
      <c r="J622" s="749" t="s">
        <v>831</v>
      </c>
      <c r="K622" s="749" t="s">
        <v>832</v>
      </c>
      <c r="L622" s="752">
        <v>73.084615384615404</v>
      </c>
      <c r="M622" s="752">
        <v>13</v>
      </c>
      <c r="N622" s="753">
        <v>950.10000000000025</v>
      </c>
    </row>
    <row r="623" spans="1:14" ht="14.45" customHeight="1" x14ac:dyDescent="0.2">
      <c r="A623" s="747" t="s">
        <v>579</v>
      </c>
      <c r="B623" s="748" t="s">
        <v>580</v>
      </c>
      <c r="C623" s="749" t="s">
        <v>623</v>
      </c>
      <c r="D623" s="750" t="s">
        <v>624</v>
      </c>
      <c r="E623" s="751">
        <v>50113001</v>
      </c>
      <c r="F623" s="750" t="s">
        <v>665</v>
      </c>
      <c r="G623" s="749" t="s">
        <v>674</v>
      </c>
      <c r="H623" s="749">
        <v>214433</v>
      </c>
      <c r="I623" s="749">
        <v>214433</v>
      </c>
      <c r="J623" s="749" t="s">
        <v>834</v>
      </c>
      <c r="K623" s="749" t="s">
        <v>835</v>
      </c>
      <c r="L623" s="752">
        <v>12.205454545454545</v>
      </c>
      <c r="M623" s="752">
        <v>11</v>
      </c>
      <c r="N623" s="753">
        <v>134.26</v>
      </c>
    </row>
    <row r="624" spans="1:14" ht="14.45" customHeight="1" x14ac:dyDescent="0.2">
      <c r="A624" s="747" t="s">
        <v>579</v>
      </c>
      <c r="B624" s="748" t="s">
        <v>580</v>
      </c>
      <c r="C624" s="749" t="s">
        <v>623</v>
      </c>
      <c r="D624" s="750" t="s">
        <v>624</v>
      </c>
      <c r="E624" s="751">
        <v>50113001</v>
      </c>
      <c r="F624" s="750" t="s">
        <v>665</v>
      </c>
      <c r="G624" s="749" t="s">
        <v>674</v>
      </c>
      <c r="H624" s="749">
        <v>214525</v>
      </c>
      <c r="I624" s="749">
        <v>214525</v>
      </c>
      <c r="J624" s="749" t="s">
        <v>836</v>
      </c>
      <c r="K624" s="749" t="s">
        <v>837</v>
      </c>
      <c r="L624" s="752">
        <v>26.489999999999995</v>
      </c>
      <c r="M624" s="752">
        <v>3</v>
      </c>
      <c r="N624" s="753">
        <v>79.469999999999985</v>
      </c>
    </row>
    <row r="625" spans="1:14" ht="14.45" customHeight="1" x14ac:dyDescent="0.2">
      <c r="A625" s="747" t="s">
        <v>579</v>
      </c>
      <c r="B625" s="748" t="s">
        <v>580</v>
      </c>
      <c r="C625" s="749" t="s">
        <v>623</v>
      </c>
      <c r="D625" s="750" t="s">
        <v>624</v>
      </c>
      <c r="E625" s="751">
        <v>50113001</v>
      </c>
      <c r="F625" s="750" t="s">
        <v>665</v>
      </c>
      <c r="G625" s="749" t="s">
        <v>674</v>
      </c>
      <c r="H625" s="749">
        <v>214526</v>
      </c>
      <c r="I625" s="749">
        <v>214526</v>
      </c>
      <c r="J625" s="749" t="s">
        <v>836</v>
      </c>
      <c r="K625" s="749" t="s">
        <v>1634</v>
      </c>
      <c r="L625" s="752">
        <v>85.67</v>
      </c>
      <c r="M625" s="752">
        <v>1</v>
      </c>
      <c r="N625" s="753">
        <v>85.67</v>
      </c>
    </row>
    <row r="626" spans="1:14" ht="14.45" customHeight="1" x14ac:dyDescent="0.2">
      <c r="A626" s="747" t="s">
        <v>579</v>
      </c>
      <c r="B626" s="748" t="s">
        <v>580</v>
      </c>
      <c r="C626" s="749" t="s">
        <v>623</v>
      </c>
      <c r="D626" s="750" t="s">
        <v>624</v>
      </c>
      <c r="E626" s="751">
        <v>50113001</v>
      </c>
      <c r="F626" s="750" t="s">
        <v>665</v>
      </c>
      <c r="G626" s="749" t="s">
        <v>674</v>
      </c>
      <c r="H626" s="749">
        <v>214427</v>
      </c>
      <c r="I626" s="749">
        <v>214427</v>
      </c>
      <c r="J626" s="749" t="s">
        <v>838</v>
      </c>
      <c r="K626" s="749" t="s">
        <v>839</v>
      </c>
      <c r="L626" s="752">
        <v>16.580000000000002</v>
      </c>
      <c r="M626" s="752">
        <v>60</v>
      </c>
      <c r="N626" s="753">
        <v>994.80000000000018</v>
      </c>
    </row>
    <row r="627" spans="1:14" ht="14.45" customHeight="1" x14ac:dyDescent="0.2">
      <c r="A627" s="747" t="s">
        <v>579</v>
      </c>
      <c r="B627" s="748" t="s">
        <v>580</v>
      </c>
      <c r="C627" s="749" t="s">
        <v>623</v>
      </c>
      <c r="D627" s="750" t="s">
        <v>624</v>
      </c>
      <c r="E627" s="751">
        <v>50113001</v>
      </c>
      <c r="F627" s="750" t="s">
        <v>665</v>
      </c>
      <c r="G627" s="749" t="s">
        <v>674</v>
      </c>
      <c r="H627" s="749">
        <v>113767</v>
      </c>
      <c r="I627" s="749">
        <v>13767</v>
      </c>
      <c r="J627" s="749" t="s">
        <v>840</v>
      </c>
      <c r="K627" s="749" t="s">
        <v>841</v>
      </c>
      <c r="L627" s="752">
        <v>44.660000000000004</v>
      </c>
      <c r="M627" s="752">
        <v>1</v>
      </c>
      <c r="N627" s="753">
        <v>44.660000000000004</v>
      </c>
    </row>
    <row r="628" spans="1:14" ht="14.45" customHeight="1" x14ac:dyDescent="0.2">
      <c r="A628" s="747" t="s">
        <v>579</v>
      </c>
      <c r="B628" s="748" t="s">
        <v>580</v>
      </c>
      <c r="C628" s="749" t="s">
        <v>623</v>
      </c>
      <c r="D628" s="750" t="s">
        <v>624</v>
      </c>
      <c r="E628" s="751">
        <v>50113001</v>
      </c>
      <c r="F628" s="750" t="s">
        <v>665</v>
      </c>
      <c r="G628" s="749" t="s">
        <v>674</v>
      </c>
      <c r="H628" s="749">
        <v>848765</v>
      </c>
      <c r="I628" s="749">
        <v>107938</v>
      </c>
      <c r="J628" s="749" t="s">
        <v>840</v>
      </c>
      <c r="K628" s="749" t="s">
        <v>842</v>
      </c>
      <c r="L628" s="752">
        <v>128.446</v>
      </c>
      <c r="M628" s="752">
        <v>10</v>
      </c>
      <c r="N628" s="753">
        <v>1284.46</v>
      </c>
    </row>
    <row r="629" spans="1:14" ht="14.45" customHeight="1" x14ac:dyDescent="0.2">
      <c r="A629" s="747" t="s">
        <v>579</v>
      </c>
      <c r="B629" s="748" t="s">
        <v>580</v>
      </c>
      <c r="C629" s="749" t="s">
        <v>623</v>
      </c>
      <c r="D629" s="750" t="s">
        <v>624</v>
      </c>
      <c r="E629" s="751">
        <v>50113001</v>
      </c>
      <c r="F629" s="750" t="s">
        <v>665</v>
      </c>
      <c r="G629" s="749" t="s">
        <v>674</v>
      </c>
      <c r="H629" s="749">
        <v>113768</v>
      </c>
      <c r="I629" s="749">
        <v>13768</v>
      </c>
      <c r="J629" s="749" t="s">
        <v>840</v>
      </c>
      <c r="K629" s="749" t="s">
        <v>843</v>
      </c>
      <c r="L629" s="752">
        <v>89.31</v>
      </c>
      <c r="M629" s="752">
        <v>3</v>
      </c>
      <c r="N629" s="753">
        <v>267.93</v>
      </c>
    </row>
    <row r="630" spans="1:14" ht="14.45" customHeight="1" x14ac:dyDescent="0.2">
      <c r="A630" s="747" t="s">
        <v>579</v>
      </c>
      <c r="B630" s="748" t="s">
        <v>580</v>
      </c>
      <c r="C630" s="749" t="s">
        <v>623</v>
      </c>
      <c r="D630" s="750" t="s">
        <v>624</v>
      </c>
      <c r="E630" s="751">
        <v>50113001</v>
      </c>
      <c r="F630" s="750" t="s">
        <v>665</v>
      </c>
      <c r="G630" s="749" t="s">
        <v>666</v>
      </c>
      <c r="H630" s="749">
        <v>167746</v>
      </c>
      <c r="I630" s="749">
        <v>167746</v>
      </c>
      <c r="J630" s="749" t="s">
        <v>1635</v>
      </c>
      <c r="K630" s="749" t="s">
        <v>1636</v>
      </c>
      <c r="L630" s="752">
        <v>1087.06</v>
      </c>
      <c r="M630" s="752">
        <v>5</v>
      </c>
      <c r="N630" s="753">
        <v>5435.2999999999993</v>
      </c>
    </row>
    <row r="631" spans="1:14" ht="14.45" customHeight="1" x14ac:dyDescent="0.2">
      <c r="A631" s="747" t="s">
        <v>579</v>
      </c>
      <c r="B631" s="748" t="s">
        <v>580</v>
      </c>
      <c r="C631" s="749" t="s">
        <v>623</v>
      </c>
      <c r="D631" s="750" t="s">
        <v>624</v>
      </c>
      <c r="E631" s="751">
        <v>50113001</v>
      </c>
      <c r="F631" s="750" t="s">
        <v>665</v>
      </c>
      <c r="G631" s="749" t="s">
        <v>666</v>
      </c>
      <c r="H631" s="749">
        <v>845813</v>
      </c>
      <c r="I631" s="749">
        <v>9999999</v>
      </c>
      <c r="J631" s="749" t="s">
        <v>850</v>
      </c>
      <c r="K631" s="749" t="s">
        <v>581</v>
      </c>
      <c r="L631" s="752">
        <v>516.78</v>
      </c>
      <c r="M631" s="752">
        <v>2</v>
      </c>
      <c r="N631" s="753">
        <v>1033.56</v>
      </c>
    </row>
    <row r="632" spans="1:14" ht="14.45" customHeight="1" x14ac:dyDescent="0.2">
      <c r="A632" s="747" t="s">
        <v>579</v>
      </c>
      <c r="B632" s="748" t="s">
        <v>580</v>
      </c>
      <c r="C632" s="749" t="s">
        <v>623</v>
      </c>
      <c r="D632" s="750" t="s">
        <v>624</v>
      </c>
      <c r="E632" s="751">
        <v>50113001</v>
      </c>
      <c r="F632" s="750" t="s">
        <v>665</v>
      </c>
      <c r="G632" s="749" t="s">
        <v>666</v>
      </c>
      <c r="H632" s="749">
        <v>193105</v>
      </c>
      <c r="I632" s="749">
        <v>93105</v>
      </c>
      <c r="J632" s="749" t="s">
        <v>851</v>
      </c>
      <c r="K632" s="749" t="s">
        <v>853</v>
      </c>
      <c r="L632" s="752">
        <v>208.57000000000002</v>
      </c>
      <c r="M632" s="752">
        <v>3</v>
      </c>
      <c r="N632" s="753">
        <v>625.71</v>
      </c>
    </row>
    <row r="633" spans="1:14" ht="14.45" customHeight="1" x14ac:dyDescent="0.2">
      <c r="A633" s="747" t="s">
        <v>579</v>
      </c>
      <c r="B633" s="748" t="s">
        <v>580</v>
      </c>
      <c r="C633" s="749" t="s">
        <v>623</v>
      </c>
      <c r="D633" s="750" t="s">
        <v>624</v>
      </c>
      <c r="E633" s="751">
        <v>50113001</v>
      </c>
      <c r="F633" s="750" t="s">
        <v>665</v>
      </c>
      <c r="G633" s="749" t="s">
        <v>666</v>
      </c>
      <c r="H633" s="749">
        <v>193104</v>
      </c>
      <c r="I633" s="749">
        <v>93104</v>
      </c>
      <c r="J633" s="749" t="s">
        <v>851</v>
      </c>
      <c r="K633" s="749" t="s">
        <v>852</v>
      </c>
      <c r="L633" s="752">
        <v>47.19846153846153</v>
      </c>
      <c r="M633" s="752">
        <v>13</v>
      </c>
      <c r="N633" s="753">
        <v>613.57999999999993</v>
      </c>
    </row>
    <row r="634" spans="1:14" ht="14.45" customHeight="1" x14ac:dyDescent="0.2">
      <c r="A634" s="747" t="s">
        <v>579</v>
      </c>
      <c r="B634" s="748" t="s">
        <v>580</v>
      </c>
      <c r="C634" s="749" t="s">
        <v>623</v>
      </c>
      <c r="D634" s="750" t="s">
        <v>624</v>
      </c>
      <c r="E634" s="751">
        <v>50113001</v>
      </c>
      <c r="F634" s="750" t="s">
        <v>665</v>
      </c>
      <c r="G634" s="749" t="s">
        <v>674</v>
      </c>
      <c r="H634" s="749">
        <v>847134</v>
      </c>
      <c r="I634" s="749">
        <v>151050</v>
      </c>
      <c r="J634" s="749" t="s">
        <v>856</v>
      </c>
      <c r="K634" s="749" t="s">
        <v>857</v>
      </c>
      <c r="L634" s="752">
        <v>501.81999999999988</v>
      </c>
      <c r="M634" s="752">
        <v>1</v>
      </c>
      <c r="N634" s="753">
        <v>501.81999999999988</v>
      </c>
    </row>
    <row r="635" spans="1:14" ht="14.45" customHeight="1" x14ac:dyDescent="0.2">
      <c r="A635" s="747" t="s">
        <v>579</v>
      </c>
      <c r="B635" s="748" t="s">
        <v>580</v>
      </c>
      <c r="C635" s="749" t="s">
        <v>623</v>
      </c>
      <c r="D635" s="750" t="s">
        <v>624</v>
      </c>
      <c r="E635" s="751">
        <v>50113001</v>
      </c>
      <c r="F635" s="750" t="s">
        <v>665</v>
      </c>
      <c r="G635" s="749" t="s">
        <v>674</v>
      </c>
      <c r="H635" s="749">
        <v>192034</v>
      </c>
      <c r="I635" s="749">
        <v>92034</v>
      </c>
      <c r="J635" s="749" t="s">
        <v>1637</v>
      </c>
      <c r="K635" s="749" t="s">
        <v>1638</v>
      </c>
      <c r="L635" s="752">
        <v>163.79</v>
      </c>
      <c r="M635" s="752">
        <v>1</v>
      </c>
      <c r="N635" s="753">
        <v>163.79</v>
      </c>
    </row>
    <row r="636" spans="1:14" ht="14.45" customHeight="1" x14ac:dyDescent="0.2">
      <c r="A636" s="747" t="s">
        <v>579</v>
      </c>
      <c r="B636" s="748" t="s">
        <v>580</v>
      </c>
      <c r="C636" s="749" t="s">
        <v>623</v>
      </c>
      <c r="D636" s="750" t="s">
        <v>624</v>
      </c>
      <c r="E636" s="751">
        <v>50113001</v>
      </c>
      <c r="F636" s="750" t="s">
        <v>665</v>
      </c>
      <c r="G636" s="749" t="s">
        <v>674</v>
      </c>
      <c r="H636" s="749">
        <v>144997</v>
      </c>
      <c r="I636" s="749">
        <v>44997</v>
      </c>
      <c r="J636" s="749" t="s">
        <v>858</v>
      </c>
      <c r="K636" s="749" t="s">
        <v>859</v>
      </c>
      <c r="L636" s="752">
        <v>237.5575</v>
      </c>
      <c r="M636" s="752">
        <v>4</v>
      </c>
      <c r="N636" s="753">
        <v>950.23</v>
      </c>
    </row>
    <row r="637" spans="1:14" ht="14.45" customHeight="1" x14ac:dyDescent="0.2">
      <c r="A637" s="747" t="s">
        <v>579</v>
      </c>
      <c r="B637" s="748" t="s">
        <v>580</v>
      </c>
      <c r="C637" s="749" t="s">
        <v>623</v>
      </c>
      <c r="D637" s="750" t="s">
        <v>624</v>
      </c>
      <c r="E637" s="751">
        <v>50113001</v>
      </c>
      <c r="F637" s="750" t="s">
        <v>665</v>
      </c>
      <c r="G637" s="749" t="s">
        <v>674</v>
      </c>
      <c r="H637" s="749">
        <v>192587</v>
      </c>
      <c r="I637" s="749">
        <v>92587</v>
      </c>
      <c r="J637" s="749" t="s">
        <v>860</v>
      </c>
      <c r="K637" s="749" t="s">
        <v>861</v>
      </c>
      <c r="L637" s="752">
        <v>58.39</v>
      </c>
      <c r="M637" s="752">
        <v>2</v>
      </c>
      <c r="N637" s="753">
        <v>116.78</v>
      </c>
    </row>
    <row r="638" spans="1:14" ht="14.45" customHeight="1" x14ac:dyDescent="0.2">
      <c r="A638" s="747" t="s">
        <v>579</v>
      </c>
      <c r="B638" s="748" t="s">
        <v>580</v>
      </c>
      <c r="C638" s="749" t="s">
        <v>623</v>
      </c>
      <c r="D638" s="750" t="s">
        <v>624</v>
      </c>
      <c r="E638" s="751">
        <v>50113001</v>
      </c>
      <c r="F638" s="750" t="s">
        <v>665</v>
      </c>
      <c r="G638" s="749" t="s">
        <v>666</v>
      </c>
      <c r="H638" s="749">
        <v>184090</v>
      </c>
      <c r="I638" s="749">
        <v>84090</v>
      </c>
      <c r="J638" s="749" t="s">
        <v>677</v>
      </c>
      <c r="K638" s="749" t="s">
        <v>678</v>
      </c>
      <c r="L638" s="752">
        <v>60.140000000000008</v>
      </c>
      <c r="M638" s="752">
        <v>3</v>
      </c>
      <c r="N638" s="753">
        <v>180.42000000000002</v>
      </c>
    </row>
    <row r="639" spans="1:14" ht="14.45" customHeight="1" x14ac:dyDescent="0.2">
      <c r="A639" s="747" t="s">
        <v>579</v>
      </c>
      <c r="B639" s="748" t="s">
        <v>580</v>
      </c>
      <c r="C639" s="749" t="s">
        <v>623</v>
      </c>
      <c r="D639" s="750" t="s">
        <v>624</v>
      </c>
      <c r="E639" s="751">
        <v>50113001</v>
      </c>
      <c r="F639" s="750" t="s">
        <v>665</v>
      </c>
      <c r="G639" s="749" t="s">
        <v>666</v>
      </c>
      <c r="H639" s="749">
        <v>214084</v>
      </c>
      <c r="I639" s="749">
        <v>214084</v>
      </c>
      <c r="J639" s="749" t="s">
        <v>1639</v>
      </c>
      <c r="K639" s="749" t="s">
        <v>1640</v>
      </c>
      <c r="L639" s="752">
        <v>175.96</v>
      </c>
      <c r="M639" s="752">
        <v>1</v>
      </c>
      <c r="N639" s="753">
        <v>175.96</v>
      </c>
    </row>
    <row r="640" spans="1:14" ht="14.45" customHeight="1" x14ac:dyDescent="0.2">
      <c r="A640" s="747" t="s">
        <v>579</v>
      </c>
      <c r="B640" s="748" t="s">
        <v>580</v>
      </c>
      <c r="C640" s="749" t="s">
        <v>623</v>
      </c>
      <c r="D640" s="750" t="s">
        <v>624</v>
      </c>
      <c r="E640" s="751">
        <v>50113001</v>
      </c>
      <c r="F640" s="750" t="s">
        <v>665</v>
      </c>
      <c r="G640" s="749" t="s">
        <v>666</v>
      </c>
      <c r="H640" s="749">
        <v>102477</v>
      </c>
      <c r="I640" s="749">
        <v>2477</v>
      </c>
      <c r="J640" s="749" t="s">
        <v>868</v>
      </c>
      <c r="K640" s="749" t="s">
        <v>1641</v>
      </c>
      <c r="L640" s="752">
        <v>39.9</v>
      </c>
      <c r="M640" s="752">
        <v>1</v>
      </c>
      <c r="N640" s="753">
        <v>39.9</v>
      </c>
    </row>
    <row r="641" spans="1:14" ht="14.45" customHeight="1" x14ac:dyDescent="0.2">
      <c r="A641" s="747" t="s">
        <v>579</v>
      </c>
      <c r="B641" s="748" t="s">
        <v>580</v>
      </c>
      <c r="C641" s="749" t="s">
        <v>623</v>
      </c>
      <c r="D641" s="750" t="s">
        <v>624</v>
      </c>
      <c r="E641" s="751">
        <v>50113001</v>
      </c>
      <c r="F641" s="750" t="s">
        <v>665</v>
      </c>
      <c r="G641" s="749" t="s">
        <v>666</v>
      </c>
      <c r="H641" s="749">
        <v>230420</v>
      </c>
      <c r="I641" s="749">
        <v>230420</v>
      </c>
      <c r="J641" s="749" t="s">
        <v>868</v>
      </c>
      <c r="K641" s="749" t="s">
        <v>869</v>
      </c>
      <c r="L641" s="752">
        <v>77.033333333333346</v>
      </c>
      <c r="M641" s="752">
        <v>3</v>
      </c>
      <c r="N641" s="753">
        <v>231.10000000000002</v>
      </c>
    </row>
    <row r="642" spans="1:14" ht="14.45" customHeight="1" x14ac:dyDescent="0.2">
      <c r="A642" s="747" t="s">
        <v>579</v>
      </c>
      <c r="B642" s="748" t="s">
        <v>580</v>
      </c>
      <c r="C642" s="749" t="s">
        <v>623</v>
      </c>
      <c r="D642" s="750" t="s">
        <v>624</v>
      </c>
      <c r="E642" s="751">
        <v>50113001</v>
      </c>
      <c r="F642" s="750" t="s">
        <v>665</v>
      </c>
      <c r="G642" s="749" t="s">
        <v>666</v>
      </c>
      <c r="H642" s="749">
        <v>230422</v>
      </c>
      <c r="I642" s="749">
        <v>230422</v>
      </c>
      <c r="J642" s="749" t="s">
        <v>868</v>
      </c>
      <c r="K642" s="749" t="s">
        <v>1641</v>
      </c>
      <c r="L642" s="752">
        <v>39.509999999999991</v>
      </c>
      <c r="M642" s="752">
        <v>2</v>
      </c>
      <c r="N642" s="753">
        <v>79.019999999999982</v>
      </c>
    </row>
    <row r="643" spans="1:14" ht="14.45" customHeight="1" x14ac:dyDescent="0.2">
      <c r="A643" s="747" t="s">
        <v>579</v>
      </c>
      <c r="B643" s="748" t="s">
        <v>580</v>
      </c>
      <c r="C643" s="749" t="s">
        <v>623</v>
      </c>
      <c r="D643" s="750" t="s">
        <v>624</v>
      </c>
      <c r="E643" s="751">
        <v>50113001</v>
      </c>
      <c r="F643" s="750" t="s">
        <v>665</v>
      </c>
      <c r="G643" s="749" t="s">
        <v>666</v>
      </c>
      <c r="H643" s="749">
        <v>175632</v>
      </c>
      <c r="I643" s="749">
        <v>75632</v>
      </c>
      <c r="J643" s="749" t="s">
        <v>1642</v>
      </c>
      <c r="K643" s="749" t="s">
        <v>1643</v>
      </c>
      <c r="L643" s="752">
        <v>87.45999999999998</v>
      </c>
      <c r="M643" s="752">
        <v>1</v>
      </c>
      <c r="N643" s="753">
        <v>87.45999999999998</v>
      </c>
    </row>
    <row r="644" spans="1:14" ht="14.45" customHeight="1" x14ac:dyDescent="0.2">
      <c r="A644" s="747" t="s">
        <v>579</v>
      </c>
      <c r="B644" s="748" t="s">
        <v>580</v>
      </c>
      <c r="C644" s="749" t="s">
        <v>623</v>
      </c>
      <c r="D644" s="750" t="s">
        <v>624</v>
      </c>
      <c r="E644" s="751">
        <v>50113001</v>
      </c>
      <c r="F644" s="750" t="s">
        <v>665</v>
      </c>
      <c r="G644" s="749" t="s">
        <v>666</v>
      </c>
      <c r="H644" s="749">
        <v>117011</v>
      </c>
      <c r="I644" s="749">
        <v>17011</v>
      </c>
      <c r="J644" s="749" t="s">
        <v>870</v>
      </c>
      <c r="K644" s="749" t="s">
        <v>871</v>
      </c>
      <c r="L644" s="752">
        <v>145.49999999999997</v>
      </c>
      <c r="M644" s="752">
        <v>13</v>
      </c>
      <c r="N644" s="753">
        <v>1891.4999999999998</v>
      </c>
    </row>
    <row r="645" spans="1:14" ht="14.45" customHeight="1" x14ac:dyDescent="0.2">
      <c r="A645" s="747" t="s">
        <v>579</v>
      </c>
      <c r="B645" s="748" t="s">
        <v>580</v>
      </c>
      <c r="C645" s="749" t="s">
        <v>623</v>
      </c>
      <c r="D645" s="750" t="s">
        <v>624</v>
      </c>
      <c r="E645" s="751">
        <v>50113001</v>
      </c>
      <c r="F645" s="750" t="s">
        <v>665</v>
      </c>
      <c r="G645" s="749" t="s">
        <v>666</v>
      </c>
      <c r="H645" s="749">
        <v>183318</v>
      </c>
      <c r="I645" s="749">
        <v>83318</v>
      </c>
      <c r="J645" s="749" t="s">
        <v>1644</v>
      </c>
      <c r="K645" s="749" t="s">
        <v>1645</v>
      </c>
      <c r="L645" s="752">
        <v>31.81</v>
      </c>
      <c r="M645" s="752">
        <v>2</v>
      </c>
      <c r="N645" s="753">
        <v>63.62</v>
      </c>
    </row>
    <row r="646" spans="1:14" ht="14.45" customHeight="1" x14ac:dyDescent="0.2">
      <c r="A646" s="747" t="s">
        <v>579</v>
      </c>
      <c r="B646" s="748" t="s">
        <v>580</v>
      </c>
      <c r="C646" s="749" t="s">
        <v>623</v>
      </c>
      <c r="D646" s="750" t="s">
        <v>624</v>
      </c>
      <c r="E646" s="751">
        <v>50113001</v>
      </c>
      <c r="F646" s="750" t="s">
        <v>665</v>
      </c>
      <c r="G646" s="749" t="s">
        <v>666</v>
      </c>
      <c r="H646" s="749">
        <v>844831</v>
      </c>
      <c r="I646" s="749">
        <v>0</v>
      </c>
      <c r="J646" s="749" t="s">
        <v>874</v>
      </c>
      <c r="K646" s="749" t="s">
        <v>875</v>
      </c>
      <c r="L646" s="752">
        <v>1377.51</v>
      </c>
      <c r="M646" s="752">
        <v>1</v>
      </c>
      <c r="N646" s="753">
        <v>1377.51</v>
      </c>
    </row>
    <row r="647" spans="1:14" ht="14.45" customHeight="1" x14ac:dyDescent="0.2">
      <c r="A647" s="747" t="s">
        <v>579</v>
      </c>
      <c r="B647" s="748" t="s">
        <v>580</v>
      </c>
      <c r="C647" s="749" t="s">
        <v>623</v>
      </c>
      <c r="D647" s="750" t="s">
        <v>624</v>
      </c>
      <c r="E647" s="751">
        <v>50113001</v>
      </c>
      <c r="F647" s="750" t="s">
        <v>665</v>
      </c>
      <c r="G647" s="749" t="s">
        <v>666</v>
      </c>
      <c r="H647" s="749">
        <v>100113</v>
      </c>
      <c r="I647" s="749">
        <v>113</v>
      </c>
      <c r="J647" s="749" t="s">
        <v>878</v>
      </c>
      <c r="K647" s="749" t="s">
        <v>879</v>
      </c>
      <c r="L647" s="752">
        <v>46.025000000000006</v>
      </c>
      <c r="M647" s="752">
        <v>6</v>
      </c>
      <c r="N647" s="753">
        <v>276.15000000000003</v>
      </c>
    </row>
    <row r="648" spans="1:14" ht="14.45" customHeight="1" x14ac:dyDescent="0.2">
      <c r="A648" s="747" t="s">
        <v>579</v>
      </c>
      <c r="B648" s="748" t="s">
        <v>580</v>
      </c>
      <c r="C648" s="749" t="s">
        <v>623</v>
      </c>
      <c r="D648" s="750" t="s">
        <v>624</v>
      </c>
      <c r="E648" s="751">
        <v>50113001</v>
      </c>
      <c r="F648" s="750" t="s">
        <v>665</v>
      </c>
      <c r="G648" s="749" t="s">
        <v>666</v>
      </c>
      <c r="H648" s="749">
        <v>844591</v>
      </c>
      <c r="I648" s="749">
        <v>107161</v>
      </c>
      <c r="J648" s="749" t="s">
        <v>880</v>
      </c>
      <c r="K648" s="749" t="s">
        <v>881</v>
      </c>
      <c r="L648" s="752">
        <v>935.00000000000023</v>
      </c>
      <c r="M648" s="752">
        <v>10</v>
      </c>
      <c r="N648" s="753">
        <v>9350.0000000000018</v>
      </c>
    </row>
    <row r="649" spans="1:14" ht="14.45" customHeight="1" x14ac:dyDescent="0.2">
      <c r="A649" s="747" t="s">
        <v>579</v>
      </c>
      <c r="B649" s="748" t="s">
        <v>580</v>
      </c>
      <c r="C649" s="749" t="s">
        <v>623</v>
      </c>
      <c r="D649" s="750" t="s">
        <v>624</v>
      </c>
      <c r="E649" s="751">
        <v>50113001</v>
      </c>
      <c r="F649" s="750" t="s">
        <v>665</v>
      </c>
      <c r="G649" s="749" t="s">
        <v>666</v>
      </c>
      <c r="H649" s="749">
        <v>108499</v>
      </c>
      <c r="I649" s="749">
        <v>8499</v>
      </c>
      <c r="J649" s="749" t="s">
        <v>1646</v>
      </c>
      <c r="K649" s="749" t="s">
        <v>883</v>
      </c>
      <c r="L649" s="752">
        <v>111.52000000000001</v>
      </c>
      <c r="M649" s="752">
        <v>14</v>
      </c>
      <c r="N649" s="753">
        <v>1561.2800000000002</v>
      </c>
    </row>
    <row r="650" spans="1:14" ht="14.45" customHeight="1" x14ac:dyDescent="0.2">
      <c r="A650" s="747" t="s">
        <v>579</v>
      </c>
      <c r="B650" s="748" t="s">
        <v>580</v>
      </c>
      <c r="C650" s="749" t="s">
        <v>623</v>
      </c>
      <c r="D650" s="750" t="s">
        <v>624</v>
      </c>
      <c r="E650" s="751">
        <v>50113001</v>
      </c>
      <c r="F650" s="750" t="s">
        <v>665</v>
      </c>
      <c r="G650" s="749" t="s">
        <v>666</v>
      </c>
      <c r="H650" s="749">
        <v>104071</v>
      </c>
      <c r="I650" s="749">
        <v>4071</v>
      </c>
      <c r="J650" s="749" t="s">
        <v>884</v>
      </c>
      <c r="K650" s="749" t="s">
        <v>886</v>
      </c>
      <c r="L650" s="752">
        <v>152.97</v>
      </c>
      <c r="M650" s="752">
        <v>2</v>
      </c>
      <c r="N650" s="753">
        <v>305.94</v>
      </c>
    </row>
    <row r="651" spans="1:14" ht="14.45" customHeight="1" x14ac:dyDescent="0.2">
      <c r="A651" s="747" t="s">
        <v>579</v>
      </c>
      <c r="B651" s="748" t="s">
        <v>580</v>
      </c>
      <c r="C651" s="749" t="s">
        <v>623</v>
      </c>
      <c r="D651" s="750" t="s">
        <v>624</v>
      </c>
      <c r="E651" s="751">
        <v>50113001</v>
      </c>
      <c r="F651" s="750" t="s">
        <v>665</v>
      </c>
      <c r="G651" s="749" t="s">
        <v>666</v>
      </c>
      <c r="H651" s="749">
        <v>102479</v>
      </c>
      <c r="I651" s="749">
        <v>2479</v>
      </c>
      <c r="J651" s="749" t="s">
        <v>884</v>
      </c>
      <c r="K651" s="749" t="s">
        <v>885</v>
      </c>
      <c r="L651" s="752">
        <v>65.592857142857142</v>
      </c>
      <c r="M651" s="752">
        <v>7</v>
      </c>
      <c r="N651" s="753">
        <v>459.15</v>
      </c>
    </row>
    <row r="652" spans="1:14" ht="14.45" customHeight="1" x14ac:dyDescent="0.2">
      <c r="A652" s="747" t="s">
        <v>579</v>
      </c>
      <c r="B652" s="748" t="s">
        <v>580</v>
      </c>
      <c r="C652" s="749" t="s">
        <v>623</v>
      </c>
      <c r="D652" s="750" t="s">
        <v>624</v>
      </c>
      <c r="E652" s="751">
        <v>50113001</v>
      </c>
      <c r="F652" s="750" t="s">
        <v>665</v>
      </c>
      <c r="G652" s="749" t="s">
        <v>666</v>
      </c>
      <c r="H652" s="749">
        <v>846599</v>
      </c>
      <c r="I652" s="749">
        <v>107754</v>
      </c>
      <c r="J652" s="749" t="s">
        <v>887</v>
      </c>
      <c r="K652" s="749" t="s">
        <v>581</v>
      </c>
      <c r="L652" s="752">
        <v>134.1</v>
      </c>
      <c r="M652" s="752">
        <v>1</v>
      </c>
      <c r="N652" s="753">
        <v>134.1</v>
      </c>
    </row>
    <row r="653" spans="1:14" ht="14.45" customHeight="1" x14ac:dyDescent="0.2">
      <c r="A653" s="747" t="s">
        <v>579</v>
      </c>
      <c r="B653" s="748" t="s">
        <v>580</v>
      </c>
      <c r="C653" s="749" t="s">
        <v>623</v>
      </c>
      <c r="D653" s="750" t="s">
        <v>624</v>
      </c>
      <c r="E653" s="751">
        <v>50113001</v>
      </c>
      <c r="F653" s="750" t="s">
        <v>665</v>
      </c>
      <c r="G653" s="749" t="s">
        <v>666</v>
      </c>
      <c r="H653" s="749">
        <v>154539</v>
      </c>
      <c r="I653" s="749">
        <v>54539</v>
      </c>
      <c r="J653" s="749" t="s">
        <v>681</v>
      </c>
      <c r="K653" s="749" t="s">
        <v>682</v>
      </c>
      <c r="L653" s="752">
        <v>60.19846153846153</v>
      </c>
      <c r="M653" s="752">
        <v>13</v>
      </c>
      <c r="N653" s="753">
        <v>782.57999999999993</v>
      </c>
    </row>
    <row r="654" spans="1:14" ht="14.45" customHeight="1" x14ac:dyDescent="0.2">
      <c r="A654" s="747" t="s">
        <v>579</v>
      </c>
      <c r="B654" s="748" t="s">
        <v>580</v>
      </c>
      <c r="C654" s="749" t="s">
        <v>623</v>
      </c>
      <c r="D654" s="750" t="s">
        <v>624</v>
      </c>
      <c r="E654" s="751">
        <v>50113001</v>
      </c>
      <c r="F654" s="750" t="s">
        <v>665</v>
      </c>
      <c r="G654" s="749" t="s">
        <v>666</v>
      </c>
      <c r="H654" s="749">
        <v>226525</v>
      </c>
      <c r="I654" s="749">
        <v>226525</v>
      </c>
      <c r="J654" s="749" t="s">
        <v>892</v>
      </c>
      <c r="K654" s="749" t="s">
        <v>1647</v>
      </c>
      <c r="L654" s="752">
        <v>66.34</v>
      </c>
      <c r="M654" s="752">
        <v>7</v>
      </c>
      <c r="N654" s="753">
        <v>464.38</v>
      </c>
    </row>
    <row r="655" spans="1:14" ht="14.45" customHeight="1" x14ac:dyDescent="0.2">
      <c r="A655" s="747" t="s">
        <v>579</v>
      </c>
      <c r="B655" s="748" t="s">
        <v>580</v>
      </c>
      <c r="C655" s="749" t="s">
        <v>623</v>
      </c>
      <c r="D655" s="750" t="s">
        <v>624</v>
      </c>
      <c r="E655" s="751">
        <v>50113001</v>
      </c>
      <c r="F655" s="750" t="s">
        <v>665</v>
      </c>
      <c r="G655" s="749" t="s">
        <v>666</v>
      </c>
      <c r="H655" s="749">
        <v>226523</v>
      </c>
      <c r="I655" s="749">
        <v>226523</v>
      </c>
      <c r="J655" s="749" t="s">
        <v>892</v>
      </c>
      <c r="K655" s="749" t="s">
        <v>893</v>
      </c>
      <c r="L655" s="752">
        <v>51.960000000000015</v>
      </c>
      <c r="M655" s="752">
        <v>29</v>
      </c>
      <c r="N655" s="753">
        <v>1506.8400000000004</v>
      </c>
    </row>
    <row r="656" spans="1:14" ht="14.45" customHeight="1" x14ac:dyDescent="0.2">
      <c r="A656" s="747" t="s">
        <v>579</v>
      </c>
      <c r="B656" s="748" t="s">
        <v>580</v>
      </c>
      <c r="C656" s="749" t="s">
        <v>623</v>
      </c>
      <c r="D656" s="750" t="s">
        <v>624</v>
      </c>
      <c r="E656" s="751">
        <v>50113001</v>
      </c>
      <c r="F656" s="750" t="s">
        <v>665</v>
      </c>
      <c r="G656" s="749" t="s">
        <v>666</v>
      </c>
      <c r="H656" s="749">
        <v>905097</v>
      </c>
      <c r="I656" s="749">
        <v>158767</v>
      </c>
      <c r="J656" s="749" t="s">
        <v>898</v>
      </c>
      <c r="K656" s="749" t="s">
        <v>899</v>
      </c>
      <c r="L656" s="752">
        <v>167.42568948348162</v>
      </c>
      <c r="M656" s="752">
        <v>23</v>
      </c>
      <c r="N656" s="753">
        <v>3850.7908581200772</v>
      </c>
    </row>
    <row r="657" spans="1:14" ht="14.45" customHeight="1" x14ac:dyDescent="0.2">
      <c r="A657" s="747" t="s">
        <v>579</v>
      </c>
      <c r="B657" s="748" t="s">
        <v>580</v>
      </c>
      <c r="C657" s="749" t="s">
        <v>623</v>
      </c>
      <c r="D657" s="750" t="s">
        <v>624</v>
      </c>
      <c r="E657" s="751">
        <v>50113001</v>
      </c>
      <c r="F657" s="750" t="s">
        <v>665</v>
      </c>
      <c r="G657" s="749" t="s">
        <v>666</v>
      </c>
      <c r="H657" s="749">
        <v>215476</v>
      </c>
      <c r="I657" s="749">
        <v>215476</v>
      </c>
      <c r="J657" s="749" t="s">
        <v>1648</v>
      </c>
      <c r="K657" s="749" t="s">
        <v>1649</v>
      </c>
      <c r="L657" s="752">
        <v>124.2</v>
      </c>
      <c r="M657" s="752">
        <v>1</v>
      </c>
      <c r="N657" s="753">
        <v>124.2</v>
      </c>
    </row>
    <row r="658" spans="1:14" ht="14.45" customHeight="1" x14ac:dyDescent="0.2">
      <c r="A658" s="747" t="s">
        <v>579</v>
      </c>
      <c r="B658" s="748" t="s">
        <v>580</v>
      </c>
      <c r="C658" s="749" t="s">
        <v>623</v>
      </c>
      <c r="D658" s="750" t="s">
        <v>624</v>
      </c>
      <c r="E658" s="751">
        <v>50113001</v>
      </c>
      <c r="F658" s="750" t="s">
        <v>665</v>
      </c>
      <c r="G658" s="749" t="s">
        <v>666</v>
      </c>
      <c r="H658" s="749">
        <v>215474</v>
      </c>
      <c r="I658" s="749">
        <v>215474</v>
      </c>
      <c r="J658" s="749" t="s">
        <v>903</v>
      </c>
      <c r="K658" s="749" t="s">
        <v>904</v>
      </c>
      <c r="L658" s="752">
        <v>531.76499999999999</v>
      </c>
      <c r="M658" s="752">
        <v>2</v>
      </c>
      <c r="N658" s="753">
        <v>1063.53</v>
      </c>
    </row>
    <row r="659" spans="1:14" ht="14.45" customHeight="1" x14ac:dyDescent="0.2">
      <c r="A659" s="747" t="s">
        <v>579</v>
      </c>
      <c r="B659" s="748" t="s">
        <v>580</v>
      </c>
      <c r="C659" s="749" t="s">
        <v>623</v>
      </c>
      <c r="D659" s="750" t="s">
        <v>624</v>
      </c>
      <c r="E659" s="751">
        <v>50113001</v>
      </c>
      <c r="F659" s="750" t="s">
        <v>665</v>
      </c>
      <c r="G659" s="749" t="s">
        <v>666</v>
      </c>
      <c r="H659" s="749">
        <v>501596</v>
      </c>
      <c r="I659" s="749">
        <v>0</v>
      </c>
      <c r="J659" s="749" t="s">
        <v>905</v>
      </c>
      <c r="K659" s="749" t="s">
        <v>906</v>
      </c>
      <c r="L659" s="752">
        <v>113.25999999999999</v>
      </c>
      <c r="M659" s="752">
        <v>1</v>
      </c>
      <c r="N659" s="753">
        <v>113.25999999999999</v>
      </c>
    </row>
    <row r="660" spans="1:14" ht="14.45" customHeight="1" x14ac:dyDescent="0.2">
      <c r="A660" s="747" t="s">
        <v>579</v>
      </c>
      <c r="B660" s="748" t="s">
        <v>580</v>
      </c>
      <c r="C660" s="749" t="s">
        <v>623</v>
      </c>
      <c r="D660" s="750" t="s">
        <v>624</v>
      </c>
      <c r="E660" s="751">
        <v>50113001</v>
      </c>
      <c r="F660" s="750" t="s">
        <v>665</v>
      </c>
      <c r="G660" s="749" t="s">
        <v>674</v>
      </c>
      <c r="H660" s="749">
        <v>847627</v>
      </c>
      <c r="I660" s="749">
        <v>134502</v>
      </c>
      <c r="J660" s="749" t="s">
        <v>907</v>
      </c>
      <c r="K660" s="749" t="s">
        <v>1179</v>
      </c>
      <c r="L660" s="752">
        <v>50.190000000000005</v>
      </c>
      <c r="M660" s="752">
        <v>6</v>
      </c>
      <c r="N660" s="753">
        <v>301.14000000000004</v>
      </c>
    </row>
    <row r="661" spans="1:14" ht="14.45" customHeight="1" x14ac:dyDescent="0.2">
      <c r="A661" s="747" t="s">
        <v>579</v>
      </c>
      <c r="B661" s="748" t="s">
        <v>580</v>
      </c>
      <c r="C661" s="749" t="s">
        <v>623</v>
      </c>
      <c r="D661" s="750" t="s">
        <v>624</v>
      </c>
      <c r="E661" s="751">
        <v>50113001</v>
      </c>
      <c r="F661" s="750" t="s">
        <v>665</v>
      </c>
      <c r="G661" s="749" t="s">
        <v>666</v>
      </c>
      <c r="H661" s="749">
        <v>145274</v>
      </c>
      <c r="I661" s="749">
        <v>45274</v>
      </c>
      <c r="J661" s="749" t="s">
        <v>1650</v>
      </c>
      <c r="K661" s="749" t="s">
        <v>1651</v>
      </c>
      <c r="L661" s="752">
        <v>55.72</v>
      </c>
      <c r="M661" s="752">
        <v>1</v>
      </c>
      <c r="N661" s="753">
        <v>55.72</v>
      </c>
    </row>
    <row r="662" spans="1:14" ht="14.45" customHeight="1" x14ac:dyDescent="0.2">
      <c r="A662" s="747" t="s">
        <v>579</v>
      </c>
      <c r="B662" s="748" t="s">
        <v>580</v>
      </c>
      <c r="C662" s="749" t="s">
        <v>623</v>
      </c>
      <c r="D662" s="750" t="s">
        <v>624</v>
      </c>
      <c r="E662" s="751">
        <v>50113001</v>
      </c>
      <c r="F662" s="750" t="s">
        <v>665</v>
      </c>
      <c r="G662" s="749" t="s">
        <v>666</v>
      </c>
      <c r="H662" s="749">
        <v>162597</v>
      </c>
      <c r="I662" s="749">
        <v>62597</v>
      </c>
      <c r="J662" s="749" t="s">
        <v>1652</v>
      </c>
      <c r="K662" s="749" t="s">
        <v>1653</v>
      </c>
      <c r="L662" s="752">
        <v>77.23</v>
      </c>
      <c r="M662" s="752">
        <v>1</v>
      </c>
      <c r="N662" s="753">
        <v>77.23</v>
      </c>
    </row>
    <row r="663" spans="1:14" ht="14.45" customHeight="1" x14ac:dyDescent="0.2">
      <c r="A663" s="747" t="s">
        <v>579</v>
      </c>
      <c r="B663" s="748" t="s">
        <v>580</v>
      </c>
      <c r="C663" s="749" t="s">
        <v>623</v>
      </c>
      <c r="D663" s="750" t="s">
        <v>624</v>
      </c>
      <c r="E663" s="751">
        <v>50113001</v>
      </c>
      <c r="F663" s="750" t="s">
        <v>665</v>
      </c>
      <c r="G663" s="749" t="s">
        <v>666</v>
      </c>
      <c r="H663" s="749">
        <v>103046</v>
      </c>
      <c r="I663" s="749">
        <v>3046</v>
      </c>
      <c r="J663" s="749" t="s">
        <v>1654</v>
      </c>
      <c r="K663" s="749" t="s">
        <v>1655</v>
      </c>
      <c r="L663" s="752">
        <v>192.92999999999998</v>
      </c>
      <c r="M663" s="752">
        <v>2</v>
      </c>
      <c r="N663" s="753">
        <v>385.85999999999996</v>
      </c>
    </row>
    <row r="664" spans="1:14" ht="14.45" customHeight="1" x14ac:dyDescent="0.2">
      <c r="A664" s="747" t="s">
        <v>579</v>
      </c>
      <c r="B664" s="748" t="s">
        <v>580</v>
      </c>
      <c r="C664" s="749" t="s">
        <v>623</v>
      </c>
      <c r="D664" s="750" t="s">
        <v>624</v>
      </c>
      <c r="E664" s="751">
        <v>50113001</v>
      </c>
      <c r="F664" s="750" t="s">
        <v>665</v>
      </c>
      <c r="G664" s="749" t="s">
        <v>666</v>
      </c>
      <c r="H664" s="749">
        <v>229191</v>
      </c>
      <c r="I664" s="749">
        <v>229191</v>
      </c>
      <c r="J664" s="749" t="s">
        <v>916</v>
      </c>
      <c r="K664" s="749" t="s">
        <v>917</v>
      </c>
      <c r="L664" s="752">
        <v>141.36999999999998</v>
      </c>
      <c r="M664" s="752">
        <v>5</v>
      </c>
      <c r="N664" s="753">
        <v>706.84999999999991</v>
      </c>
    </row>
    <row r="665" spans="1:14" ht="14.45" customHeight="1" x14ac:dyDescent="0.2">
      <c r="A665" s="747" t="s">
        <v>579</v>
      </c>
      <c r="B665" s="748" t="s">
        <v>580</v>
      </c>
      <c r="C665" s="749" t="s">
        <v>623</v>
      </c>
      <c r="D665" s="750" t="s">
        <v>624</v>
      </c>
      <c r="E665" s="751">
        <v>50113001</v>
      </c>
      <c r="F665" s="750" t="s">
        <v>665</v>
      </c>
      <c r="G665" s="749" t="s">
        <v>666</v>
      </c>
      <c r="H665" s="749">
        <v>166015</v>
      </c>
      <c r="I665" s="749">
        <v>66015</v>
      </c>
      <c r="J665" s="749" t="s">
        <v>1656</v>
      </c>
      <c r="K665" s="749" t="s">
        <v>1657</v>
      </c>
      <c r="L665" s="752">
        <v>83.13000000000001</v>
      </c>
      <c r="M665" s="752">
        <v>1</v>
      </c>
      <c r="N665" s="753">
        <v>83.13000000000001</v>
      </c>
    </row>
    <row r="666" spans="1:14" ht="14.45" customHeight="1" x14ac:dyDescent="0.2">
      <c r="A666" s="747" t="s">
        <v>579</v>
      </c>
      <c r="B666" s="748" t="s">
        <v>580</v>
      </c>
      <c r="C666" s="749" t="s">
        <v>623</v>
      </c>
      <c r="D666" s="750" t="s">
        <v>624</v>
      </c>
      <c r="E666" s="751">
        <v>50113001</v>
      </c>
      <c r="F666" s="750" t="s">
        <v>665</v>
      </c>
      <c r="G666" s="749" t="s">
        <v>666</v>
      </c>
      <c r="H666" s="749">
        <v>197026</v>
      </c>
      <c r="I666" s="749">
        <v>97026</v>
      </c>
      <c r="J666" s="749" t="s">
        <v>1658</v>
      </c>
      <c r="K666" s="749" t="s">
        <v>1643</v>
      </c>
      <c r="L666" s="752">
        <v>45.099333333333327</v>
      </c>
      <c r="M666" s="752">
        <v>15</v>
      </c>
      <c r="N666" s="753">
        <v>676.4899999999999</v>
      </c>
    </row>
    <row r="667" spans="1:14" ht="14.45" customHeight="1" x14ac:dyDescent="0.2">
      <c r="A667" s="747" t="s">
        <v>579</v>
      </c>
      <c r="B667" s="748" t="s">
        <v>580</v>
      </c>
      <c r="C667" s="749" t="s">
        <v>623</v>
      </c>
      <c r="D667" s="750" t="s">
        <v>624</v>
      </c>
      <c r="E667" s="751">
        <v>50113001</v>
      </c>
      <c r="F667" s="750" t="s">
        <v>665</v>
      </c>
      <c r="G667" s="749" t="s">
        <v>666</v>
      </c>
      <c r="H667" s="749">
        <v>217079</v>
      </c>
      <c r="I667" s="749">
        <v>217079</v>
      </c>
      <c r="J667" s="749" t="s">
        <v>1659</v>
      </c>
      <c r="K667" s="749" t="s">
        <v>1660</v>
      </c>
      <c r="L667" s="752">
        <v>161.76</v>
      </c>
      <c r="M667" s="752">
        <v>1</v>
      </c>
      <c r="N667" s="753">
        <v>161.76</v>
      </c>
    </row>
    <row r="668" spans="1:14" ht="14.45" customHeight="1" x14ac:dyDescent="0.2">
      <c r="A668" s="747" t="s">
        <v>579</v>
      </c>
      <c r="B668" s="748" t="s">
        <v>580</v>
      </c>
      <c r="C668" s="749" t="s">
        <v>623</v>
      </c>
      <c r="D668" s="750" t="s">
        <v>624</v>
      </c>
      <c r="E668" s="751">
        <v>50113001</v>
      </c>
      <c r="F668" s="750" t="s">
        <v>665</v>
      </c>
      <c r="G668" s="749" t="s">
        <v>666</v>
      </c>
      <c r="H668" s="749">
        <v>202796</v>
      </c>
      <c r="I668" s="749">
        <v>202796</v>
      </c>
      <c r="J668" s="749" t="s">
        <v>918</v>
      </c>
      <c r="K668" s="749" t="s">
        <v>1661</v>
      </c>
      <c r="L668" s="752">
        <v>316.25</v>
      </c>
      <c r="M668" s="752">
        <v>2</v>
      </c>
      <c r="N668" s="753">
        <v>632.5</v>
      </c>
    </row>
    <row r="669" spans="1:14" ht="14.45" customHeight="1" x14ac:dyDescent="0.2">
      <c r="A669" s="747" t="s">
        <v>579</v>
      </c>
      <c r="B669" s="748" t="s">
        <v>580</v>
      </c>
      <c r="C669" s="749" t="s">
        <v>623</v>
      </c>
      <c r="D669" s="750" t="s">
        <v>624</v>
      </c>
      <c r="E669" s="751">
        <v>50113001</v>
      </c>
      <c r="F669" s="750" t="s">
        <v>665</v>
      </c>
      <c r="G669" s="749" t="s">
        <v>666</v>
      </c>
      <c r="H669" s="749">
        <v>447</v>
      </c>
      <c r="I669" s="749">
        <v>447</v>
      </c>
      <c r="J669" s="749" t="s">
        <v>920</v>
      </c>
      <c r="K669" s="749" t="s">
        <v>921</v>
      </c>
      <c r="L669" s="752">
        <v>178.47999999999996</v>
      </c>
      <c r="M669" s="752">
        <v>1</v>
      </c>
      <c r="N669" s="753">
        <v>178.47999999999996</v>
      </c>
    </row>
    <row r="670" spans="1:14" ht="14.45" customHeight="1" x14ac:dyDescent="0.2">
      <c r="A670" s="747" t="s">
        <v>579</v>
      </c>
      <c r="B670" s="748" t="s">
        <v>580</v>
      </c>
      <c r="C670" s="749" t="s">
        <v>623</v>
      </c>
      <c r="D670" s="750" t="s">
        <v>624</v>
      </c>
      <c r="E670" s="751">
        <v>50113001</v>
      </c>
      <c r="F670" s="750" t="s">
        <v>665</v>
      </c>
      <c r="G670" s="749" t="s">
        <v>666</v>
      </c>
      <c r="H670" s="749">
        <v>199680</v>
      </c>
      <c r="I670" s="749">
        <v>199680</v>
      </c>
      <c r="J670" s="749" t="s">
        <v>924</v>
      </c>
      <c r="K670" s="749" t="s">
        <v>925</v>
      </c>
      <c r="L670" s="752">
        <v>361.48400000000009</v>
      </c>
      <c r="M670" s="752">
        <v>15</v>
      </c>
      <c r="N670" s="753">
        <v>5422.2600000000011</v>
      </c>
    </row>
    <row r="671" spans="1:14" ht="14.45" customHeight="1" x14ac:dyDescent="0.2">
      <c r="A671" s="747" t="s">
        <v>579</v>
      </c>
      <c r="B671" s="748" t="s">
        <v>580</v>
      </c>
      <c r="C671" s="749" t="s">
        <v>623</v>
      </c>
      <c r="D671" s="750" t="s">
        <v>624</v>
      </c>
      <c r="E671" s="751">
        <v>50113001</v>
      </c>
      <c r="F671" s="750" t="s">
        <v>665</v>
      </c>
      <c r="G671" s="749" t="s">
        <v>666</v>
      </c>
      <c r="H671" s="749">
        <v>187073</v>
      </c>
      <c r="I671" s="749">
        <v>87073</v>
      </c>
      <c r="J671" s="749" t="s">
        <v>924</v>
      </c>
      <c r="K671" s="749" t="s">
        <v>1662</v>
      </c>
      <c r="L671" s="752">
        <v>165.02666666666667</v>
      </c>
      <c r="M671" s="752">
        <v>3</v>
      </c>
      <c r="N671" s="753">
        <v>495.08000000000004</v>
      </c>
    </row>
    <row r="672" spans="1:14" ht="14.45" customHeight="1" x14ac:dyDescent="0.2">
      <c r="A672" s="747" t="s">
        <v>579</v>
      </c>
      <c r="B672" s="748" t="s">
        <v>580</v>
      </c>
      <c r="C672" s="749" t="s">
        <v>623</v>
      </c>
      <c r="D672" s="750" t="s">
        <v>624</v>
      </c>
      <c r="E672" s="751">
        <v>50113001</v>
      </c>
      <c r="F672" s="750" t="s">
        <v>665</v>
      </c>
      <c r="G672" s="749" t="s">
        <v>666</v>
      </c>
      <c r="H672" s="749">
        <v>147033</v>
      </c>
      <c r="I672" s="749">
        <v>47033</v>
      </c>
      <c r="J672" s="749" t="s">
        <v>924</v>
      </c>
      <c r="K672" s="749" t="s">
        <v>1663</v>
      </c>
      <c r="L672" s="752">
        <v>106.32333333333332</v>
      </c>
      <c r="M672" s="752">
        <v>3</v>
      </c>
      <c r="N672" s="753">
        <v>318.96999999999997</v>
      </c>
    </row>
    <row r="673" spans="1:14" ht="14.45" customHeight="1" x14ac:dyDescent="0.2">
      <c r="A673" s="747" t="s">
        <v>579</v>
      </c>
      <c r="B673" s="748" t="s">
        <v>580</v>
      </c>
      <c r="C673" s="749" t="s">
        <v>623</v>
      </c>
      <c r="D673" s="750" t="s">
        <v>624</v>
      </c>
      <c r="E673" s="751">
        <v>50113001</v>
      </c>
      <c r="F673" s="750" t="s">
        <v>665</v>
      </c>
      <c r="G673" s="749" t="s">
        <v>666</v>
      </c>
      <c r="H673" s="749">
        <v>192757</v>
      </c>
      <c r="I673" s="749">
        <v>92757</v>
      </c>
      <c r="J673" s="749" t="s">
        <v>926</v>
      </c>
      <c r="K673" s="749" t="s">
        <v>928</v>
      </c>
      <c r="L673" s="752">
        <v>74.34</v>
      </c>
      <c r="M673" s="752">
        <v>8</v>
      </c>
      <c r="N673" s="753">
        <v>594.72</v>
      </c>
    </row>
    <row r="674" spans="1:14" ht="14.45" customHeight="1" x14ac:dyDescent="0.2">
      <c r="A674" s="747" t="s">
        <v>579</v>
      </c>
      <c r="B674" s="748" t="s">
        <v>580</v>
      </c>
      <c r="C674" s="749" t="s">
        <v>623</v>
      </c>
      <c r="D674" s="750" t="s">
        <v>624</v>
      </c>
      <c r="E674" s="751">
        <v>50113001</v>
      </c>
      <c r="F674" s="750" t="s">
        <v>665</v>
      </c>
      <c r="G674" s="749" t="s">
        <v>666</v>
      </c>
      <c r="H674" s="749">
        <v>187076</v>
      </c>
      <c r="I674" s="749">
        <v>87076</v>
      </c>
      <c r="J674" s="749" t="s">
        <v>926</v>
      </c>
      <c r="K674" s="749" t="s">
        <v>927</v>
      </c>
      <c r="L674" s="752">
        <v>133.39148148148152</v>
      </c>
      <c r="M674" s="752">
        <v>27</v>
      </c>
      <c r="N674" s="753">
        <v>3601.5700000000011</v>
      </c>
    </row>
    <row r="675" spans="1:14" ht="14.45" customHeight="1" x14ac:dyDescent="0.2">
      <c r="A675" s="747" t="s">
        <v>579</v>
      </c>
      <c r="B675" s="748" t="s">
        <v>580</v>
      </c>
      <c r="C675" s="749" t="s">
        <v>623</v>
      </c>
      <c r="D675" s="750" t="s">
        <v>624</v>
      </c>
      <c r="E675" s="751">
        <v>50113001</v>
      </c>
      <c r="F675" s="750" t="s">
        <v>665</v>
      </c>
      <c r="G675" s="749" t="s">
        <v>666</v>
      </c>
      <c r="H675" s="749">
        <v>186159</v>
      </c>
      <c r="I675" s="749">
        <v>186159</v>
      </c>
      <c r="J675" s="749" t="s">
        <v>1664</v>
      </c>
      <c r="K675" s="749" t="s">
        <v>1665</v>
      </c>
      <c r="L675" s="752">
        <v>50.840000000000018</v>
      </c>
      <c r="M675" s="752">
        <v>1</v>
      </c>
      <c r="N675" s="753">
        <v>50.840000000000018</v>
      </c>
    </row>
    <row r="676" spans="1:14" ht="14.45" customHeight="1" x14ac:dyDescent="0.2">
      <c r="A676" s="747" t="s">
        <v>579</v>
      </c>
      <c r="B676" s="748" t="s">
        <v>580</v>
      </c>
      <c r="C676" s="749" t="s">
        <v>623</v>
      </c>
      <c r="D676" s="750" t="s">
        <v>624</v>
      </c>
      <c r="E676" s="751">
        <v>50113001</v>
      </c>
      <c r="F676" s="750" t="s">
        <v>665</v>
      </c>
      <c r="G676" s="749" t="s">
        <v>666</v>
      </c>
      <c r="H676" s="749">
        <v>157586</v>
      </c>
      <c r="I676" s="749">
        <v>57586</v>
      </c>
      <c r="J676" s="749" t="s">
        <v>1666</v>
      </c>
      <c r="K676" s="749" t="s">
        <v>1667</v>
      </c>
      <c r="L676" s="752">
        <v>73.710000000000008</v>
      </c>
      <c r="M676" s="752">
        <v>2</v>
      </c>
      <c r="N676" s="753">
        <v>147.42000000000002</v>
      </c>
    </row>
    <row r="677" spans="1:14" ht="14.45" customHeight="1" x14ac:dyDescent="0.2">
      <c r="A677" s="747" t="s">
        <v>579</v>
      </c>
      <c r="B677" s="748" t="s">
        <v>580</v>
      </c>
      <c r="C677" s="749" t="s">
        <v>623</v>
      </c>
      <c r="D677" s="750" t="s">
        <v>624</v>
      </c>
      <c r="E677" s="751">
        <v>50113001</v>
      </c>
      <c r="F677" s="750" t="s">
        <v>665</v>
      </c>
      <c r="G677" s="749" t="s">
        <v>666</v>
      </c>
      <c r="H677" s="749">
        <v>846413</v>
      </c>
      <c r="I677" s="749">
        <v>57585</v>
      </c>
      <c r="J677" s="749" t="s">
        <v>930</v>
      </c>
      <c r="K677" s="749" t="s">
        <v>931</v>
      </c>
      <c r="L677" s="752">
        <v>133.28000000000003</v>
      </c>
      <c r="M677" s="752">
        <v>1</v>
      </c>
      <c r="N677" s="753">
        <v>133.28000000000003</v>
      </c>
    </row>
    <row r="678" spans="1:14" ht="14.45" customHeight="1" x14ac:dyDescent="0.2">
      <c r="A678" s="747" t="s">
        <v>579</v>
      </c>
      <c r="B678" s="748" t="s">
        <v>580</v>
      </c>
      <c r="C678" s="749" t="s">
        <v>623</v>
      </c>
      <c r="D678" s="750" t="s">
        <v>624</v>
      </c>
      <c r="E678" s="751">
        <v>50113001</v>
      </c>
      <c r="F678" s="750" t="s">
        <v>665</v>
      </c>
      <c r="G678" s="749" t="s">
        <v>666</v>
      </c>
      <c r="H678" s="749">
        <v>225510</v>
      </c>
      <c r="I678" s="749">
        <v>225510</v>
      </c>
      <c r="J678" s="749" t="s">
        <v>934</v>
      </c>
      <c r="K678" s="749" t="s">
        <v>935</v>
      </c>
      <c r="L678" s="752">
        <v>64.72</v>
      </c>
      <c r="M678" s="752">
        <v>3</v>
      </c>
      <c r="N678" s="753">
        <v>194.16</v>
      </c>
    </row>
    <row r="679" spans="1:14" ht="14.45" customHeight="1" x14ac:dyDescent="0.2">
      <c r="A679" s="747" t="s">
        <v>579</v>
      </c>
      <c r="B679" s="748" t="s">
        <v>580</v>
      </c>
      <c r="C679" s="749" t="s">
        <v>623</v>
      </c>
      <c r="D679" s="750" t="s">
        <v>624</v>
      </c>
      <c r="E679" s="751">
        <v>50113001</v>
      </c>
      <c r="F679" s="750" t="s">
        <v>665</v>
      </c>
      <c r="G679" s="749" t="s">
        <v>674</v>
      </c>
      <c r="H679" s="749">
        <v>169189</v>
      </c>
      <c r="I679" s="749">
        <v>69189</v>
      </c>
      <c r="J679" s="749" t="s">
        <v>942</v>
      </c>
      <c r="K679" s="749" t="s">
        <v>943</v>
      </c>
      <c r="L679" s="752">
        <v>61.112499999999997</v>
      </c>
      <c r="M679" s="752">
        <v>4</v>
      </c>
      <c r="N679" s="753">
        <v>244.45</v>
      </c>
    </row>
    <row r="680" spans="1:14" ht="14.45" customHeight="1" x14ac:dyDescent="0.2">
      <c r="A680" s="747" t="s">
        <v>579</v>
      </c>
      <c r="B680" s="748" t="s">
        <v>580</v>
      </c>
      <c r="C680" s="749" t="s">
        <v>623</v>
      </c>
      <c r="D680" s="750" t="s">
        <v>624</v>
      </c>
      <c r="E680" s="751">
        <v>50113001</v>
      </c>
      <c r="F680" s="750" t="s">
        <v>665</v>
      </c>
      <c r="G680" s="749" t="s">
        <v>674</v>
      </c>
      <c r="H680" s="749">
        <v>147454</v>
      </c>
      <c r="I680" s="749">
        <v>147454</v>
      </c>
      <c r="J680" s="749" t="s">
        <v>1668</v>
      </c>
      <c r="K680" s="749" t="s">
        <v>1669</v>
      </c>
      <c r="L680" s="752">
        <v>92.3</v>
      </c>
      <c r="M680" s="752">
        <v>1</v>
      </c>
      <c r="N680" s="753">
        <v>92.3</v>
      </c>
    </row>
    <row r="681" spans="1:14" ht="14.45" customHeight="1" x14ac:dyDescent="0.2">
      <c r="A681" s="747" t="s">
        <v>579</v>
      </c>
      <c r="B681" s="748" t="s">
        <v>580</v>
      </c>
      <c r="C681" s="749" t="s">
        <v>623</v>
      </c>
      <c r="D681" s="750" t="s">
        <v>624</v>
      </c>
      <c r="E681" s="751">
        <v>50113001</v>
      </c>
      <c r="F681" s="750" t="s">
        <v>665</v>
      </c>
      <c r="G681" s="749" t="s">
        <v>666</v>
      </c>
      <c r="H681" s="749">
        <v>149990</v>
      </c>
      <c r="I681" s="749">
        <v>49990</v>
      </c>
      <c r="J681" s="749" t="s">
        <v>946</v>
      </c>
      <c r="K681" s="749" t="s">
        <v>947</v>
      </c>
      <c r="L681" s="752">
        <v>121.77000000000001</v>
      </c>
      <c r="M681" s="752">
        <v>8</v>
      </c>
      <c r="N681" s="753">
        <v>974.16000000000008</v>
      </c>
    </row>
    <row r="682" spans="1:14" ht="14.45" customHeight="1" x14ac:dyDescent="0.2">
      <c r="A682" s="747" t="s">
        <v>579</v>
      </c>
      <c r="B682" s="748" t="s">
        <v>580</v>
      </c>
      <c r="C682" s="749" t="s">
        <v>623</v>
      </c>
      <c r="D682" s="750" t="s">
        <v>624</v>
      </c>
      <c r="E682" s="751">
        <v>50113001</v>
      </c>
      <c r="F682" s="750" t="s">
        <v>665</v>
      </c>
      <c r="G682" s="749" t="s">
        <v>666</v>
      </c>
      <c r="H682" s="749">
        <v>173498</v>
      </c>
      <c r="I682" s="749">
        <v>173498</v>
      </c>
      <c r="J682" s="749" t="s">
        <v>950</v>
      </c>
      <c r="K682" s="749" t="s">
        <v>951</v>
      </c>
      <c r="L682" s="752">
        <v>201.75000000000006</v>
      </c>
      <c r="M682" s="752">
        <v>1</v>
      </c>
      <c r="N682" s="753">
        <v>201.75000000000006</v>
      </c>
    </row>
    <row r="683" spans="1:14" ht="14.45" customHeight="1" x14ac:dyDescent="0.2">
      <c r="A683" s="747" t="s">
        <v>579</v>
      </c>
      <c r="B683" s="748" t="s">
        <v>580</v>
      </c>
      <c r="C683" s="749" t="s">
        <v>623</v>
      </c>
      <c r="D683" s="750" t="s">
        <v>624</v>
      </c>
      <c r="E683" s="751">
        <v>50113001</v>
      </c>
      <c r="F683" s="750" t="s">
        <v>665</v>
      </c>
      <c r="G683" s="749" t="s">
        <v>674</v>
      </c>
      <c r="H683" s="749">
        <v>848697</v>
      </c>
      <c r="I683" s="749">
        <v>122593</v>
      </c>
      <c r="J683" s="749" t="s">
        <v>1670</v>
      </c>
      <c r="K683" s="749" t="s">
        <v>1671</v>
      </c>
      <c r="L683" s="752">
        <v>369.96166666666664</v>
      </c>
      <c r="M683" s="752">
        <v>12</v>
      </c>
      <c r="N683" s="753">
        <v>4439.54</v>
      </c>
    </row>
    <row r="684" spans="1:14" ht="14.45" customHeight="1" x14ac:dyDescent="0.2">
      <c r="A684" s="747" t="s">
        <v>579</v>
      </c>
      <c r="B684" s="748" t="s">
        <v>580</v>
      </c>
      <c r="C684" s="749" t="s">
        <v>623</v>
      </c>
      <c r="D684" s="750" t="s">
        <v>624</v>
      </c>
      <c r="E684" s="751">
        <v>50113001</v>
      </c>
      <c r="F684" s="750" t="s">
        <v>665</v>
      </c>
      <c r="G684" s="749" t="s">
        <v>674</v>
      </c>
      <c r="H684" s="749">
        <v>848612</v>
      </c>
      <c r="I684" s="749">
        <v>122600</v>
      </c>
      <c r="J684" s="749" t="s">
        <v>1672</v>
      </c>
      <c r="K684" s="749" t="s">
        <v>1673</v>
      </c>
      <c r="L684" s="752">
        <v>774.29947368421062</v>
      </c>
      <c r="M684" s="752">
        <v>19</v>
      </c>
      <c r="N684" s="753">
        <v>14711.690000000002</v>
      </c>
    </row>
    <row r="685" spans="1:14" ht="14.45" customHeight="1" x14ac:dyDescent="0.2">
      <c r="A685" s="747" t="s">
        <v>579</v>
      </c>
      <c r="B685" s="748" t="s">
        <v>580</v>
      </c>
      <c r="C685" s="749" t="s">
        <v>623</v>
      </c>
      <c r="D685" s="750" t="s">
        <v>624</v>
      </c>
      <c r="E685" s="751">
        <v>50113001</v>
      </c>
      <c r="F685" s="750" t="s">
        <v>665</v>
      </c>
      <c r="G685" s="749" t="s">
        <v>666</v>
      </c>
      <c r="H685" s="749">
        <v>214598</v>
      </c>
      <c r="I685" s="749">
        <v>214598</v>
      </c>
      <c r="J685" s="749" t="s">
        <v>954</v>
      </c>
      <c r="K685" s="749" t="s">
        <v>955</v>
      </c>
      <c r="L685" s="752">
        <v>174.04999999999998</v>
      </c>
      <c r="M685" s="752">
        <v>14</v>
      </c>
      <c r="N685" s="753">
        <v>2436.6999999999998</v>
      </c>
    </row>
    <row r="686" spans="1:14" ht="14.45" customHeight="1" x14ac:dyDescent="0.2">
      <c r="A686" s="747" t="s">
        <v>579</v>
      </c>
      <c r="B686" s="748" t="s">
        <v>580</v>
      </c>
      <c r="C686" s="749" t="s">
        <v>623</v>
      </c>
      <c r="D686" s="750" t="s">
        <v>624</v>
      </c>
      <c r="E686" s="751">
        <v>50113001</v>
      </c>
      <c r="F686" s="750" t="s">
        <v>665</v>
      </c>
      <c r="G686" s="749" t="s">
        <v>666</v>
      </c>
      <c r="H686" s="749">
        <v>229132</v>
      </c>
      <c r="I686" s="749">
        <v>229132</v>
      </c>
      <c r="J686" s="749" t="s">
        <v>956</v>
      </c>
      <c r="K686" s="749" t="s">
        <v>957</v>
      </c>
      <c r="L686" s="752">
        <v>88.63000000000001</v>
      </c>
      <c r="M686" s="752">
        <v>44</v>
      </c>
      <c r="N686" s="753">
        <v>3899.7200000000003</v>
      </c>
    </row>
    <row r="687" spans="1:14" ht="14.45" customHeight="1" x14ac:dyDescent="0.2">
      <c r="A687" s="747" t="s">
        <v>579</v>
      </c>
      <c r="B687" s="748" t="s">
        <v>580</v>
      </c>
      <c r="C687" s="749" t="s">
        <v>623</v>
      </c>
      <c r="D687" s="750" t="s">
        <v>624</v>
      </c>
      <c r="E687" s="751">
        <v>50113001</v>
      </c>
      <c r="F687" s="750" t="s">
        <v>665</v>
      </c>
      <c r="G687" s="749" t="s">
        <v>666</v>
      </c>
      <c r="H687" s="749">
        <v>184035</v>
      </c>
      <c r="I687" s="749">
        <v>184035</v>
      </c>
      <c r="J687" s="749" t="s">
        <v>1674</v>
      </c>
      <c r="K687" s="749" t="s">
        <v>1675</v>
      </c>
      <c r="L687" s="752">
        <v>122.66555555555556</v>
      </c>
      <c r="M687" s="752">
        <v>9</v>
      </c>
      <c r="N687" s="753">
        <v>1103.99</v>
      </c>
    </row>
    <row r="688" spans="1:14" ht="14.45" customHeight="1" x14ac:dyDescent="0.2">
      <c r="A688" s="747" t="s">
        <v>579</v>
      </c>
      <c r="B688" s="748" t="s">
        <v>580</v>
      </c>
      <c r="C688" s="749" t="s">
        <v>623</v>
      </c>
      <c r="D688" s="750" t="s">
        <v>624</v>
      </c>
      <c r="E688" s="751">
        <v>50113001</v>
      </c>
      <c r="F688" s="750" t="s">
        <v>665</v>
      </c>
      <c r="G688" s="749" t="s">
        <v>666</v>
      </c>
      <c r="H688" s="749">
        <v>152334</v>
      </c>
      <c r="I688" s="749">
        <v>52334</v>
      </c>
      <c r="J688" s="749" t="s">
        <v>1676</v>
      </c>
      <c r="K688" s="749" t="s">
        <v>1677</v>
      </c>
      <c r="L688" s="752">
        <v>198.18000000000006</v>
      </c>
      <c r="M688" s="752">
        <v>1</v>
      </c>
      <c r="N688" s="753">
        <v>198.18000000000006</v>
      </c>
    </row>
    <row r="689" spans="1:14" ht="14.45" customHeight="1" x14ac:dyDescent="0.2">
      <c r="A689" s="747" t="s">
        <v>579</v>
      </c>
      <c r="B689" s="748" t="s">
        <v>580</v>
      </c>
      <c r="C689" s="749" t="s">
        <v>623</v>
      </c>
      <c r="D689" s="750" t="s">
        <v>624</v>
      </c>
      <c r="E689" s="751">
        <v>50113001</v>
      </c>
      <c r="F689" s="750" t="s">
        <v>665</v>
      </c>
      <c r="G689" s="749" t="s">
        <v>666</v>
      </c>
      <c r="H689" s="749">
        <v>158827</v>
      </c>
      <c r="I689" s="749">
        <v>58827</v>
      </c>
      <c r="J689" s="749" t="s">
        <v>1678</v>
      </c>
      <c r="K689" s="749" t="s">
        <v>1679</v>
      </c>
      <c r="L689" s="752">
        <v>162.49000000000004</v>
      </c>
      <c r="M689" s="752">
        <v>3</v>
      </c>
      <c r="N689" s="753">
        <v>487.47000000000014</v>
      </c>
    </row>
    <row r="690" spans="1:14" ht="14.45" customHeight="1" x14ac:dyDescent="0.2">
      <c r="A690" s="747" t="s">
        <v>579</v>
      </c>
      <c r="B690" s="748" t="s">
        <v>580</v>
      </c>
      <c r="C690" s="749" t="s">
        <v>623</v>
      </c>
      <c r="D690" s="750" t="s">
        <v>624</v>
      </c>
      <c r="E690" s="751">
        <v>50113001</v>
      </c>
      <c r="F690" s="750" t="s">
        <v>665</v>
      </c>
      <c r="G690" s="749" t="s">
        <v>674</v>
      </c>
      <c r="H690" s="749">
        <v>213477</v>
      </c>
      <c r="I690" s="749">
        <v>213477</v>
      </c>
      <c r="J690" s="749" t="s">
        <v>960</v>
      </c>
      <c r="K690" s="749" t="s">
        <v>961</v>
      </c>
      <c r="L690" s="752">
        <v>3300</v>
      </c>
      <c r="M690" s="752">
        <v>14</v>
      </c>
      <c r="N690" s="753">
        <v>46200</v>
      </c>
    </row>
    <row r="691" spans="1:14" ht="14.45" customHeight="1" x14ac:dyDescent="0.2">
      <c r="A691" s="747" t="s">
        <v>579</v>
      </c>
      <c r="B691" s="748" t="s">
        <v>580</v>
      </c>
      <c r="C691" s="749" t="s">
        <v>623</v>
      </c>
      <c r="D691" s="750" t="s">
        <v>624</v>
      </c>
      <c r="E691" s="751">
        <v>50113001</v>
      </c>
      <c r="F691" s="750" t="s">
        <v>665</v>
      </c>
      <c r="G691" s="749" t="s">
        <v>674</v>
      </c>
      <c r="H691" s="749">
        <v>156811</v>
      </c>
      <c r="I691" s="749">
        <v>56811</v>
      </c>
      <c r="J691" s="749" t="s">
        <v>1680</v>
      </c>
      <c r="K691" s="749" t="s">
        <v>1681</v>
      </c>
      <c r="L691" s="752">
        <v>151.24</v>
      </c>
      <c r="M691" s="752">
        <v>1</v>
      </c>
      <c r="N691" s="753">
        <v>151.24</v>
      </c>
    </row>
    <row r="692" spans="1:14" ht="14.45" customHeight="1" x14ac:dyDescent="0.2">
      <c r="A692" s="747" t="s">
        <v>579</v>
      </c>
      <c r="B692" s="748" t="s">
        <v>580</v>
      </c>
      <c r="C692" s="749" t="s">
        <v>623</v>
      </c>
      <c r="D692" s="750" t="s">
        <v>624</v>
      </c>
      <c r="E692" s="751">
        <v>50113001</v>
      </c>
      <c r="F692" s="750" t="s">
        <v>665</v>
      </c>
      <c r="G692" s="749" t="s">
        <v>674</v>
      </c>
      <c r="H692" s="749">
        <v>156805</v>
      </c>
      <c r="I692" s="749">
        <v>56805</v>
      </c>
      <c r="J692" s="749" t="s">
        <v>962</v>
      </c>
      <c r="K692" s="749" t="s">
        <v>963</v>
      </c>
      <c r="L692" s="752">
        <v>58.71</v>
      </c>
      <c r="M692" s="752">
        <v>2</v>
      </c>
      <c r="N692" s="753">
        <v>117.42</v>
      </c>
    </row>
    <row r="693" spans="1:14" ht="14.45" customHeight="1" x14ac:dyDescent="0.2">
      <c r="A693" s="747" t="s">
        <v>579</v>
      </c>
      <c r="B693" s="748" t="s">
        <v>580</v>
      </c>
      <c r="C693" s="749" t="s">
        <v>623</v>
      </c>
      <c r="D693" s="750" t="s">
        <v>624</v>
      </c>
      <c r="E693" s="751">
        <v>50113001</v>
      </c>
      <c r="F693" s="750" t="s">
        <v>665</v>
      </c>
      <c r="G693" s="749" t="s">
        <v>674</v>
      </c>
      <c r="H693" s="749">
        <v>156804</v>
      </c>
      <c r="I693" s="749">
        <v>56804</v>
      </c>
      <c r="J693" s="749" t="s">
        <v>962</v>
      </c>
      <c r="K693" s="749" t="s">
        <v>1682</v>
      </c>
      <c r="L693" s="752">
        <v>31.598749999999995</v>
      </c>
      <c r="M693" s="752">
        <v>8</v>
      </c>
      <c r="N693" s="753">
        <v>252.78999999999996</v>
      </c>
    </row>
    <row r="694" spans="1:14" ht="14.45" customHeight="1" x14ac:dyDescent="0.2">
      <c r="A694" s="747" t="s">
        <v>579</v>
      </c>
      <c r="B694" s="748" t="s">
        <v>580</v>
      </c>
      <c r="C694" s="749" t="s">
        <v>623</v>
      </c>
      <c r="D694" s="750" t="s">
        <v>624</v>
      </c>
      <c r="E694" s="751">
        <v>50113001</v>
      </c>
      <c r="F694" s="750" t="s">
        <v>665</v>
      </c>
      <c r="G694" s="749" t="s">
        <v>674</v>
      </c>
      <c r="H694" s="749">
        <v>214036</v>
      </c>
      <c r="I694" s="749">
        <v>214036</v>
      </c>
      <c r="J694" s="749" t="s">
        <v>964</v>
      </c>
      <c r="K694" s="749" t="s">
        <v>965</v>
      </c>
      <c r="L694" s="752">
        <v>40.390000000000008</v>
      </c>
      <c r="M694" s="752">
        <v>11</v>
      </c>
      <c r="N694" s="753">
        <v>444.29000000000008</v>
      </c>
    </row>
    <row r="695" spans="1:14" ht="14.45" customHeight="1" x14ac:dyDescent="0.2">
      <c r="A695" s="747" t="s">
        <v>579</v>
      </c>
      <c r="B695" s="748" t="s">
        <v>580</v>
      </c>
      <c r="C695" s="749" t="s">
        <v>623</v>
      </c>
      <c r="D695" s="750" t="s">
        <v>624</v>
      </c>
      <c r="E695" s="751">
        <v>50113001</v>
      </c>
      <c r="F695" s="750" t="s">
        <v>665</v>
      </c>
      <c r="G695" s="749" t="s">
        <v>666</v>
      </c>
      <c r="H695" s="749">
        <v>199333</v>
      </c>
      <c r="I695" s="749">
        <v>99333</v>
      </c>
      <c r="J695" s="749" t="s">
        <v>966</v>
      </c>
      <c r="K695" s="749" t="s">
        <v>967</v>
      </c>
      <c r="L695" s="752">
        <v>247.02999999999997</v>
      </c>
      <c r="M695" s="752">
        <v>1</v>
      </c>
      <c r="N695" s="753">
        <v>247.02999999999997</v>
      </c>
    </row>
    <row r="696" spans="1:14" ht="14.45" customHeight="1" x14ac:dyDescent="0.2">
      <c r="A696" s="747" t="s">
        <v>579</v>
      </c>
      <c r="B696" s="748" t="s">
        <v>580</v>
      </c>
      <c r="C696" s="749" t="s">
        <v>623</v>
      </c>
      <c r="D696" s="750" t="s">
        <v>624</v>
      </c>
      <c r="E696" s="751">
        <v>50113001</v>
      </c>
      <c r="F696" s="750" t="s">
        <v>665</v>
      </c>
      <c r="G696" s="749" t="s">
        <v>666</v>
      </c>
      <c r="H696" s="749">
        <v>198864</v>
      </c>
      <c r="I696" s="749">
        <v>98864</v>
      </c>
      <c r="J696" s="749" t="s">
        <v>683</v>
      </c>
      <c r="K696" s="749" t="s">
        <v>684</v>
      </c>
      <c r="L696" s="752">
        <v>537.87000000000012</v>
      </c>
      <c r="M696" s="752">
        <v>33</v>
      </c>
      <c r="N696" s="753">
        <v>17749.710000000003</v>
      </c>
    </row>
    <row r="697" spans="1:14" ht="14.45" customHeight="1" x14ac:dyDescent="0.2">
      <c r="A697" s="747" t="s">
        <v>579</v>
      </c>
      <c r="B697" s="748" t="s">
        <v>580</v>
      </c>
      <c r="C697" s="749" t="s">
        <v>623</v>
      </c>
      <c r="D697" s="750" t="s">
        <v>624</v>
      </c>
      <c r="E697" s="751">
        <v>50113001</v>
      </c>
      <c r="F697" s="750" t="s">
        <v>665</v>
      </c>
      <c r="G697" s="749" t="s">
        <v>666</v>
      </c>
      <c r="H697" s="749">
        <v>198872</v>
      </c>
      <c r="I697" s="749">
        <v>98872</v>
      </c>
      <c r="J697" s="749" t="s">
        <v>683</v>
      </c>
      <c r="K697" s="749" t="s">
        <v>685</v>
      </c>
      <c r="L697" s="752">
        <v>312.84000000000009</v>
      </c>
      <c r="M697" s="752">
        <v>22</v>
      </c>
      <c r="N697" s="753">
        <v>6882.4800000000014</v>
      </c>
    </row>
    <row r="698" spans="1:14" ht="14.45" customHeight="1" x14ac:dyDescent="0.2">
      <c r="A698" s="747" t="s">
        <v>579</v>
      </c>
      <c r="B698" s="748" t="s">
        <v>580</v>
      </c>
      <c r="C698" s="749" t="s">
        <v>623</v>
      </c>
      <c r="D698" s="750" t="s">
        <v>624</v>
      </c>
      <c r="E698" s="751">
        <v>50113001</v>
      </c>
      <c r="F698" s="750" t="s">
        <v>665</v>
      </c>
      <c r="G698" s="749" t="s">
        <v>666</v>
      </c>
      <c r="H698" s="749">
        <v>198880</v>
      </c>
      <c r="I698" s="749">
        <v>98880</v>
      </c>
      <c r="J698" s="749" t="s">
        <v>683</v>
      </c>
      <c r="K698" s="749" t="s">
        <v>968</v>
      </c>
      <c r="L698" s="752">
        <v>201.29999999999998</v>
      </c>
      <c r="M698" s="752">
        <v>12</v>
      </c>
      <c r="N698" s="753">
        <v>2415.6</v>
      </c>
    </row>
    <row r="699" spans="1:14" ht="14.45" customHeight="1" x14ac:dyDescent="0.2">
      <c r="A699" s="747" t="s">
        <v>579</v>
      </c>
      <c r="B699" s="748" t="s">
        <v>580</v>
      </c>
      <c r="C699" s="749" t="s">
        <v>623</v>
      </c>
      <c r="D699" s="750" t="s">
        <v>624</v>
      </c>
      <c r="E699" s="751">
        <v>50113001</v>
      </c>
      <c r="F699" s="750" t="s">
        <v>665</v>
      </c>
      <c r="G699" s="749" t="s">
        <v>666</v>
      </c>
      <c r="H699" s="749">
        <v>198876</v>
      </c>
      <c r="I699" s="749">
        <v>98876</v>
      </c>
      <c r="J699" s="749" t="s">
        <v>683</v>
      </c>
      <c r="K699" s="749" t="s">
        <v>969</v>
      </c>
      <c r="L699" s="752">
        <v>255.2</v>
      </c>
      <c r="M699" s="752">
        <v>15</v>
      </c>
      <c r="N699" s="753">
        <v>3828</v>
      </c>
    </row>
    <row r="700" spans="1:14" ht="14.45" customHeight="1" x14ac:dyDescent="0.2">
      <c r="A700" s="747" t="s">
        <v>579</v>
      </c>
      <c r="B700" s="748" t="s">
        <v>580</v>
      </c>
      <c r="C700" s="749" t="s">
        <v>623</v>
      </c>
      <c r="D700" s="750" t="s">
        <v>624</v>
      </c>
      <c r="E700" s="751">
        <v>50113001</v>
      </c>
      <c r="F700" s="750" t="s">
        <v>665</v>
      </c>
      <c r="G700" s="749" t="s">
        <v>666</v>
      </c>
      <c r="H700" s="749">
        <v>111242</v>
      </c>
      <c r="I700" s="749">
        <v>11242</v>
      </c>
      <c r="J700" s="749" t="s">
        <v>976</v>
      </c>
      <c r="K700" s="749" t="s">
        <v>977</v>
      </c>
      <c r="L700" s="752">
        <v>146.00999999999996</v>
      </c>
      <c r="M700" s="752">
        <v>4</v>
      </c>
      <c r="N700" s="753">
        <v>584.03999999999985</v>
      </c>
    </row>
    <row r="701" spans="1:14" ht="14.45" customHeight="1" x14ac:dyDescent="0.2">
      <c r="A701" s="747" t="s">
        <v>579</v>
      </c>
      <c r="B701" s="748" t="s">
        <v>580</v>
      </c>
      <c r="C701" s="749" t="s">
        <v>623</v>
      </c>
      <c r="D701" s="750" t="s">
        <v>624</v>
      </c>
      <c r="E701" s="751">
        <v>50113001</v>
      </c>
      <c r="F701" s="750" t="s">
        <v>665</v>
      </c>
      <c r="G701" s="749" t="s">
        <v>666</v>
      </c>
      <c r="H701" s="749">
        <v>111243</v>
      </c>
      <c r="I701" s="749">
        <v>11243</v>
      </c>
      <c r="J701" s="749" t="s">
        <v>976</v>
      </c>
      <c r="K701" s="749" t="s">
        <v>1683</v>
      </c>
      <c r="L701" s="752">
        <v>241.46000000000006</v>
      </c>
      <c r="M701" s="752">
        <v>1</v>
      </c>
      <c r="N701" s="753">
        <v>241.46000000000006</v>
      </c>
    </row>
    <row r="702" spans="1:14" ht="14.45" customHeight="1" x14ac:dyDescent="0.2">
      <c r="A702" s="747" t="s">
        <v>579</v>
      </c>
      <c r="B702" s="748" t="s">
        <v>580</v>
      </c>
      <c r="C702" s="749" t="s">
        <v>623</v>
      </c>
      <c r="D702" s="750" t="s">
        <v>624</v>
      </c>
      <c r="E702" s="751">
        <v>50113001</v>
      </c>
      <c r="F702" s="750" t="s">
        <v>665</v>
      </c>
      <c r="G702" s="749" t="s">
        <v>666</v>
      </c>
      <c r="H702" s="749">
        <v>111337</v>
      </c>
      <c r="I702" s="749">
        <v>52421</v>
      </c>
      <c r="J702" s="749" t="s">
        <v>978</v>
      </c>
      <c r="K702" s="749" t="s">
        <v>979</v>
      </c>
      <c r="L702" s="752">
        <v>74.561250000000015</v>
      </c>
      <c r="M702" s="752">
        <v>8</v>
      </c>
      <c r="N702" s="753">
        <v>596.49000000000012</v>
      </c>
    </row>
    <row r="703" spans="1:14" ht="14.45" customHeight="1" x14ac:dyDescent="0.2">
      <c r="A703" s="747" t="s">
        <v>579</v>
      </c>
      <c r="B703" s="748" t="s">
        <v>580</v>
      </c>
      <c r="C703" s="749" t="s">
        <v>623</v>
      </c>
      <c r="D703" s="750" t="s">
        <v>624</v>
      </c>
      <c r="E703" s="751">
        <v>50113001</v>
      </c>
      <c r="F703" s="750" t="s">
        <v>665</v>
      </c>
      <c r="G703" s="749" t="s">
        <v>666</v>
      </c>
      <c r="H703" s="749">
        <v>31915</v>
      </c>
      <c r="I703" s="749">
        <v>31915</v>
      </c>
      <c r="J703" s="749" t="s">
        <v>980</v>
      </c>
      <c r="K703" s="749" t="s">
        <v>981</v>
      </c>
      <c r="L703" s="752">
        <v>173.69</v>
      </c>
      <c r="M703" s="752">
        <v>17</v>
      </c>
      <c r="N703" s="753">
        <v>2952.73</v>
      </c>
    </row>
    <row r="704" spans="1:14" ht="14.45" customHeight="1" x14ac:dyDescent="0.2">
      <c r="A704" s="747" t="s">
        <v>579</v>
      </c>
      <c r="B704" s="748" t="s">
        <v>580</v>
      </c>
      <c r="C704" s="749" t="s">
        <v>623</v>
      </c>
      <c r="D704" s="750" t="s">
        <v>624</v>
      </c>
      <c r="E704" s="751">
        <v>50113001</v>
      </c>
      <c r="F704" s="750" t="s">
        <v>665</v>
      </c>
      <c r="G704" s="749" t="s">
        <v>666</v>
      </c>
      <c r="H704" s="749">
        <v>47706</v>
      </c>
      <c r="I704" s="749">
        <v>47706</v>
      </c>
      <c r="J704" s="749" t="s">
        <v>982</v>
      </c>
      <c r="K704" s="749" t="s">
        <v>981</v>
      </c>
      <c r="L704" s="752">
        <v>288.52999999999997</v>
      </c>
      <c r="M704" s="752">
        <v>10</v>
      </c>
      <c r="N704" s="753">
        <v>2885.2999999999997</v>
      </c>
    </row>
    <row r="705" spans="1:14" ht="14.45" customHeight="1" x14ac:dyDescent="0.2">
      <c r="A705" s="747" t="s">
        <v>579</v>
      </c>
      <c r="B705" s="748" t="s">
        <v>580</v>
      </c>
      <c r="C705" s="749" t="s">
        <v>623</v>
      </c>
      <c r="D705" s="750" t="s">
        <v>624</v>
      </c>
      <c r="E705" s="751">
        <v>50113001</v>
      </c>
      <c r="F705" s="750" t="s">
        <v>665</v>
      </c>
      <c r="G705" s="749" t="s">
        <v>666</v>
      </c>
      <c r="H705" s="749">
        <v>2584</v>
      </c>
      <c r="I705" s="749">
        <v>2584</v>
      </c>
      <c r="J705" s="749" t="s">
        <v>983</v>
      </c>
      <c r="K705" s="749" t="s">
        <v>981</v>
      </c>
      <c r="L705" s="752">
        <v>365.97</v>
      </c>
      <c r="M705" s="752">
        <v>1</v>
      </c>
      <c r="N705" s="753">
        <v>365.97</v>
      </c>
    </row>
    <row r="706" spans="1:14" ht="14.45" customHeight="1" x14ac:dyDescent="0.2">
      <c r="A706" s="747" t="s">
        <v>579</v>
      </c>
      <c r="B706" s="748" t="s">
        <v>580</v>
      </c>
      <c r="C706" s="749" t="s">
        <v>623</v>
      </c>
      <c r="D706" s="750" t="s">
        <v>624</v>
      </c>
      <c r="E706" s="751">
        <v>50113001</v>
      </c>
      <c r="F706" s="750" t="s">
        <v>665</v>
      </c>
      <c r="G706" s="749" t="s">
        <v>666</v>
      </c>
      <c r="H706" s="749">
        <v>102587</v>
      </c>
      <c r="I706" s="749">
        <v>2587</v>
      </c>
      <c r="J706" s="749" t="s">
        <v>983</v>
      </c>
      <c r="K706" s="749" t="s">
        <v>985</v>
      </c>
      <c r="L706" s="752">
        <v>151.02000000000001</v>
      </c>
      <c r="M706" s="752">
        <v>1</v>
      </c>
      <c r="N706" s="753">
        <v>151.02000000000001</v>
      </c>
    </row>
    <row r="707" spans="1:14" ht="14.45" customHeight="1" x14ac:dyDescent="0.2">
      <c r="A707" s="747" t="s">
        <v>579</v>
      </c>
      <c r="B707" s="748" t="s">
        <v>580</v>
      </c>
      <c r="C707" s="749" t="s">
        <v>623</v>
      </c>
      <c r="D707" s="750" t="s">
        <v>624</v>
      </c>
      <c r="E707" s="751">
        <v>50113001</v>
      </c>
      <c r="F707" s="750" t="s">
        <v>665</v>
      </c>
      <c r="G707" s="749" t="s">
        <v>666</v>
      </c>
      <c r="H707" s="749">
        <v>47244</v>
      </c>
      <c r="I707" s="749">
        <v>47244</v>
      </c>
      <c r="J707" s="749" t="s">
        <v>986</v>
      </c>
      <c r="K707" s="749" t="s">
        <v>981</v>
      </c>
      <c r="L707" s="752">
        <v>143</v>
      </c>
      <c r="M707" s="752">
        <v>14</v>
      </c>
      <c r="N707" s="753">
        <v>2002</v>
      </c>
    </row>
    <row r="708" spans="1:14" ht="14.45" customHeight="1" x14ac:dyDescent="0.2">
      <c r="A708" s="747" t="s">
        <v>579</v>
      </c>
      <c r="B708" s="748" t="s">
        <v>580</v>
      </c>
      <c r="C708" s="749" t="s">
        <v>623</v>
      </c>
      <c r="D708" s="750" t="s">
        <v>624</v>
      </c>
      <c r="E708" s="751">
        <v>50113001</v>
      </c>
      <c r="F708" s="750" t="s">
        <v>665</v>
      </c>
      <c r="G708" s="749" t="s">
        <v>666</v>
      </c>
      <c r="H708" s="749">
        <v>47249</v>
      </c>
      <c r="I708" s="749">
        <v>47249</v>
      </c>
      <c r="J708" s="749" t="s">
        <v>986</v>
      </c>
      <c r="K708" s="749" t="s">
        <v>987</v>
      </c>
      <c r="L708" s="752">
        <v>126.5</v>
      </c>
      <c r="M708" s="752">
        <v>1</v>
      </c>
      <c r="N708" s="753">
        <v>126.5</v>
      </c>
    </row>
    <row r="709" spans="1:14" ht="14.45" customHeight="1" x14ac:dyDescent="0.2">
      <c r="A709" s="747" t="s">
        <v>579</v>
      </c>
      <c r="B709" s="748" t="s">
        <v>580</v>
      </c>
      <c r="C709" s="749" t="s">
        <v>623</v>
      </c>
      <c r="D709" s="750" t="s">
        <v>624</v>
      </c>
      <c r="E709" s="751">
        <v>50113001</v>
      </c>
      <c r="F709" s="750" t="s">
        <v>665</v>
      </c>
      <c r="G709" s="749" t="s">
        <v>666</v>
      </c>
      <c r="H709" s="749">
        <v>47256</v>
      </c>
      <c r="I709" s="749">
        <v>47256</v>
      </c>
      <c r="J709" s="749" t="s">
        <v>986</v>
      </c>
      <c r="K709" s="749" t="s">
        <v>988</v>
      </c>
      <c r="L709" s="752">
        <v>222.19999999999996</v>
      </c>
      <c r="M709" s="752">
        <v>15</v>
      </c>
      <c r="N709" s="753">
        <v>3332.9999999999995</v>
      </c>
    </row>
    <row r="710" spans="1:14" ht="14.45" customHeight="1" x14ac:dyDescent="0.2">
      <c r="A710" s="747" t="s">
        <v>579</v>
      </c>
      <c r="B710" s="748" t="s">
        <v>580</v>
      </c>
      <c r="C710" s="749" t="s">
        <v>623</v>
      </c>
      <c r="D710" s="750" t="s">
        <v>624</v>
      </c>
      <c r="E710" s="751">
        <v>50113001</v>
      </c>
      <c r="F710" s="750" t="s">
        <v>665</v>
      </c>
      <c r="G710" s="749" t="s">
        <v>666</v>
      </c>
      <c r="H710" s="749">
        <v>98901</v>
      </c>
      <c r="I710" s="749">
        <v>98901</v>
      </c>
      <c r="J710" s="749" t="s">
        <v>989</v>
      </c>
      <c r="K710" s="749" t="s">
        <v>969</v>
      </c>
      <c r="L710" s="752">
        <v>320.22057650260302</v>
      </c>
      <c r="M710" s="752">
        <v>3</v>
      </c>
      <c r="N710" s="753">
        <v>960.66172950780901</v>
      </c>
    </row>
    <row r="711" spans="1:14" ht="14.45" customHeight="1" x14ac:dyDescent="0.2">
      <c r="A711" s="747" t="s">
        <v>579</v>
      </c>
      <c r="B711" s="748" t="s">
        <v>580</v>
      </c>
      <c r="C711" s="749" t="s">
        <v>623</v>
      </c>
      <c r="D711" s="750" t="s">
        <v>624</v>
      </c>
      <c r="E711" s="751">
        <v>50113001</v>
      </c>
      <c r="F711" s="750" t="s">
        <v>665</v>
      </c>
      <c r="G711" s="749" t="s">
        <v>666</v>
      </c>
      <c r="H711" s="749">
        <v>987477</v>
      </c>
      <c r="I711" s="749">
        <v>112666</v>
      </c>
      <c r="J711" s="749" t="s">
        <v>1684</v>
      </c>
      <c r="K711" s="749" t="s">
        <v>1685</v>
      </c>
      <c r="L711" s="752">
        <v>67.91</v>
      </c>
      <c r="M711" s="752">
        <v>1</v>
      </c>
      <c r="N711" s="753">
        <v>67.91</v>
      </c>
    </row>
    <row r="712" spans="1:14" ht="14.45" customHeight="1" x14ac:dyDescent="0.2">
      <c r="A712" s="747" t="s">
        <v>579</v>
      </c>
      <c r="B712" s="748" t="s">
        <v>580</v>
      </c>
      <c r="C712" s="749" t="s">
        <v>623</v>
      </c>
      <c r="D712" s="750" t="s">
        <v>624</v>
      </c>
      <c r="E712" s="751">
        <v>50113001</v>
      </c>
      <c r="F712" s="750" t="s">
        <v>665</v>
      </c>
      <c r="G712" s="749" t="s">
        <v>666</v>
      </c>
      <c r="H712" s="749">
        <v>158249</v>
      </c>
      <c r="I712" s="749">
        <v>58249</v>
      </c>
      <c r="J712" s="749" t="s">
        <v>1686</v>
      </c>
      <c r="K712" s="749" t="s">
        <v>581</v>
      </c>
      <c r="L712" s="752">
        <v>249.05999999999986</v>
      </c>
      <c r="M712" s="752">
        <v>2</v>
      </c>
      <c r="N712" s="753">
        <v>498.11999999999972</v>
      </c>
    </row>
    <row r="713" spans="1:14" ht="14.45" customHeight="1" x14ac:dyDescent="0.2">
      <c r="A713" s="747" t="s">
        <v>579</v>
      </c>
      <c r="B713" s="748" t="s">
        <v>580</v>
      </c>
      <c r="C713" s="749" t="s">
        <v>623</v>
      </c>
      <c r="D713" s="750" t="s">
        <v>624</v>
      </c>
      <c r="E713" s="751">
        <v>50113001</v>
      </c>
      <c r="F713" s="750" t="s">
        <v>665</v>
      </c>
      <c r="G713" s="749" t="s">
        <v>666</v>
      </c>
      <c r="H713" s="749">
        <v>106092</v>
      </c>
      <c r="I713" s="749">
        <v>6092</v>
      </c>
      <c r="J713" s="749" t="s">
        <v>1687</v>
      </c>
      <c r="K713" s="749" t="s">
        <v>1627</v>
      </c>
      <c r="L713" s="752">
        <v>280.63250000000005</v>
      </c>
      <c r="M713" s="752">
        <v>4</v>
      </c>
      <c r="N713" s="753">
        <v>1122.5300000000002</v>
      </c>
    </row>
    <row r="714" spans="1:14" ht="14.45" customHeight="1" x14ac:dyDescent="0.2">
      <c r="A714" s="747" t="s">
        <v>579</v>
      </c>
      <c r="B714" s="748" t="s">
        <v>580</v>
      </c>
      <c r="C714" s="749" t="s">
        <v>623</v>
      </c>
      <c r="D714" s="750" t="s">
        <v>624</v>
      </c>
      <c r="E714" s="751">
        <v>50113001</v>
      </c>
      <c r="F714" s="750" t="s">
        <v>665</v>
      </c>
      <c r="G714" s="749" t="s">
        <v>666</v>
      </c>
      <c r="H714" s="749">
        <v>102539</v>
      </c>
      <c r="I714" s="749">
        <v>2539</v>
      </c>
      <c r="J714" s="749" t="s">
        <v>990</v>
      </c>
      <c r="K714" s="749" t="s">
        <v>1688</v>
      </c>
      <c r="L714" s="752">
        <v>52.61399999999999</v>
      </c>
      <c r="M714" s="752">
        <v>5</v>
      </c>
      <c r="N714" s="753">
        <v>263.06999999999994</v>
      </c>
    </row>
    <row r="715" spans="1:14" ht="14.45" customHeight="1" x14ac:dyDescent="0.2">
      <c r="A715" s="747" t="s">
        <v>579</v>
      </c>
      <c r="B715" s="748" t="s">
        <v>580</v>
      </c>
      <c r="C715" s="749" t="s">
        <v>623</v>
      </c>
      <c r="D715" s="750" t="s">
        <v>624</v>
      </c>
      <c r="E715" s="751">
        <v>50113001</v>
      </c>
      <c r="F715" s="750" t="s">
        <v>665</v>
      </c>
      <c r="G715" s="749" t="s">
        <v>666</v>
      </c>
      <c r="H715" s="749">
        <v>102537</v>
      </c>
      <c r="I715" s="749">
        <v>2537</v>
      </c>
      <c r="J715" s="749" t="s">
        <v>990</v>
      </c>
      <c r="K715" s="749" t="s">
        <v>991</v>
      </c>
      <c r="L715" s="752">
        <v>38.35</v>
      </c>
      <c r="M715" s="752">
        <v>3</v>
      </c>
      <c r="N715" s="753">
        <v>115.05000000000001</v>
      </c>
    </row>
    <row r="716" spans="1:14" ht="14.45" customHeight="1" x14ac:dyDescent="0.2">
      <c r="A716" s="747" t="s">
        <v>579</v>
      </c>
      <c r="B716" s="748" t="s">
        <v>580</v>
      </c>
      <c r="C716" s="749" t="s">
        <v>623</v>
      </c>
      <c r="D716" s="750" t="s">
        <v>624</v>
      </c>
      <c r="E716" s="751">
        <v>50113001</v>
      </c>
      <c r="F716" s="750" t="s">
        <v>665</v>
      </c>
      <c r="G716" s="749" t="s">
        <v>666</v>
      </c>
      <c r="H716" s="749">
        <v>102538</v>
      </c>
      <c r="I716" s="749">
        <v>2538</v>
      </c>
      <c r="J716" s="749" t="s">
        <v>990</v>
      </c>
      <c r="K716" s="749" t="s">
        <v>1689</v>
      </c>
      <c r="L716" s="752">
        <v>55.230000000000004</v>
      </c>
      <c r="M716" s="752">
        <v>4</v>
      </c>
      <c r="N716" s="753">
        <v>220.92000000000002</v>
      </c>
    </row>
    <row r="717" spans="1:14" ht="14.45" customHeight="1" x14ac:dyDescent="0.2">
      <c r="A717" s="747" t="s">
        <v>579</v>
      </c>
      <c r="B717" s="748" t="s">
        <v>580</v>
      </c>
      <c r="C717" s="749" t="s">
        <v>623</v>
      </c>
      <c r="D717" s="750" t="s">
        <v>624</v>
      </c>
      <c r="E717" s="751">
        <v>50113001</v>
      </c>
      <c r="F717" s="750" t="s">
        <v>665</v>
      </c>
      <c r="G717" s="749" t="s">
        <v>666</v>
      </c>
      <c r="H717" s="749">
        <v>125366</v>
      </c>
      <c r="I717" s="749">
        <v>25366</v>
      </c>
      <c r="J717" s="749" t="s">
        <v>992</v>
      </c>
      <c r="K717" s="749" t="s">
        <v>993</v>
      </c>
      <c r="L717" s="752">
        <v>72</v>
      </c>
      <c r="M717" s="752">
        <v>3</v>
      </c>
      <c r="N717" s="753">
        <v>216</v>
      </c>
    </row>
    <row r="718" spans="1:14" ht="14.45" customHeight="1" x14ac:dyDescent="0.2">
      <c r="A718" s="747" t="s">
        <v>579</v>
      </c>
      <c r="B718" s="748" t="s">
        <v>580</v>
      </c>
      <c r="C718" s="749" t="s">
        <v>623</v>
      </c>
      <c r="D718" s="750" t="s">
        <v>624</v>
      </c>
      <c r="E718" s="751">
        <v>50113001</v>
      </c>
      <c r="F718" s="750" t="s">
        <v>665</v>
      </c>
      <c r="G718" s="749" t="s">
        <v>666</v>
      </c>
      <c r="H718" s="749">
        <v>215605</v>
      </c>
      <c r="I718" s="749">
        <v>215605</v>
      </c>
      <c r="J718" s="749" t="s">
        <v>992</v>
      </c>
      <c r="K718" s="749" t="s">
        <v>994</v>
      </c>
      <c r="L718" s="752">
        <v>28.260000000000009</v>
      </c>
      <c r="M718" s="752">
        <v>5</v>
      </c>
      <c r="N718" s="753">
        <v>141.30000000000004</v>
      </c>
    </row>
    <row r="719" spans="1:14" ht="14.45" customHeight="1" x14ac:dyDescent="0.2">
      <c r="A719" s="747" t="s">
        <v>579</v>
      </c>
      <c r="B719" s="748" t="s">
        <v>580</v>
      </c>
      <c r="C719" s="749" t="s">
        <v>623</v>
      </c>
      <c r="D719" s="750" t="s">
        <v>624</v>
      </c>
      <c r="E719" s="751">
        <v>50113001</v>
      </c>
      <c r="F719" s="750" t="s">
        <v>665</v>
      </c>
      <c r="G719" s="749" t="s">
        <v>666</v>
      </c>
      <c r="H719" s="749">
        <v>193746</v>
      </c>
      <c r="I719" s="749">
        <v>93746</v>
      </c>
      <c r="J719" s="749" t="s">
        <v>997</v>
      </c>
      <c r="K719" s="749" t="s">
        <v>998</v>
      </c>
      <c r="L719" s="752">
        <v>366.22</v>
      </c>
      <c r="M719" s="752">
        <v>1</v>
      </c>
      <c r="N719" s="753">
        <v>366.22</v>
      </c>
    </row>
    <row r="720" spans="1:14" ht="14.45" customHeight="1" x14ac:dyDescent="0.2">
      <c r="A720" s="747" t="s">
        <v>579</v>
      </c>
      <c r="B720" s="748" t="s">
        <v>580</v>
      </c>
      <c r="C720" s="749" t="s">
        <v>623</v>
      </c>
      <c r="D720" s="750" t="s">
        <v>624</v>
      </c>
      <c r="E720" s="751">
        <v>50113001</v>
      </c>
      <c r="F720" s="750" t="s">
        <v>665</v>
      </c>
      <c r="G720" s="749" t="s">
        <v>674</v>
      </c>
      <c r="H720" s="749">
        <v>100308</v>
      </c>
      <c r="I720" s="749">
        <v>100308</v>
      </c>
      <c r="J720" s="749" t="s">
        <v>1001</v>
      </c>
      <c r="K720" s="749" t="s">
        <v>1002</v>
      </c>
      <c r="L720" s="752">
        <v>40.182000000000002</v>
      </c>
      <c r="M720" s="752">
        <v>5</v>
      </c>
      <c r="N720" s="753">
        <v>200.91000000000003</v>
      </c>
    </row>
    <row r="721" spans="1:14" ht="14.45" customHeight="1" x14ac:dyDescent="0.2">
      <c r="A721" s="747" t="s">
        <v>579</v>
      </c>
      <c r="B721" s="748" t="s">
        <v>580</v>
      </c>
      <c r="C721" s="749" t="s">
        <v>623</v>
      </c>
      <c r="D721" s="750" t="s">
        <v>624</v>
      </c>
      <c r="E721" s="751">
        <v>50113001</v>
      </c>
      <c r="F721" s="750" t="s">
        <v>665</v>
      </c>
      <c r="G721" s="749" t="s">
        <v>674</v>
      </c>
      <c r="H721" s="749">
        <v>846694</v>
      </c>
      <c r="I721" s="749">
        <v>100311</v>
      </c>
      <c r="J721" s="749" t="s">
        <v>1003</v>
      </c>
      <c r="K721" s="749" t="s">
        <v>1002</v>
      </c>
      <c r="L721" s="752">
        <v>59.769999999999996</v>
      </c>
      <c r="M721" s="752">
        <v>1</v>
      </c>
      <c r="N721" s="753">
        <v>59.769999999999996</v>
      </c>
    </row>
    <row r="722" spans="1:14" ht="14.45" customHeight="1" x14ac:dyDescent="0.2">
      <c r="A722" s="747" t="s">
        <v>579</v>
      </c>
      <c r="B722" s="748" t="s">
        <v>580</v>
      </c>
      <c r="C722" s="749" t="s">
        <v>623</v>
      </c>
      <c r="D722" s="750" t="s">
        <v>624</v>
      </c>
      <c r="E722" s="751">
        <v>50113001</v>
      </c>
      <c r="F722" s="750" t="s">
        <v>665</v>
      </c>
      <c r="G722" s="749" t="s">
        <v>666</v>
      </c>
      <c r="H722" s="749">
        <v>214337</v>
      </c>
      <c r="I722" s="749">
        <v>214337</v>
      </c>
      <c r="J722" s="749" t="s">
        <v>1690</v>
      </c>
      <c r="K722" s="749" t="s">
        <v>1691</v>
      </c>
      <c r="L722" s="752">
        <v>215.18</v>
      </c>
      <c r="M722" s="752">
        <v>1</v>
      </c>
      <c r="N722" s="753">
        <v>215.18</v>
      </c>
    </row>
    <row r="723" spans="1:14" ht="14.45" customHeight="1" x14ac:dyDescent="0.2">
      <c r="A723" s="747" t="s">
        <v>579</v>
      </c>
      <c r="B723" s="748" t="s">
        <v>580</v>
      </c>
      <c r="C723" s="749" t="s">
        <v>623</v>
      </c>
      <c r="D723" s="750" t="s">
        <v>624</v>
      </c>
      <c r="E723" s="751">
        <v>50113001</v>
      </c>
      <c r="F723" s="750" t="s">
        <v>665</v>
      </c>
      <c r="G723" s="749" t="s">
        <v>666</v>
      </c>
      <c r="H723" s="749">
        <v>214355</v>
      </c>
      <c r="I723" s="749">
        <v>214355</v>
      </c>
      <c r="J723" s="749" t="s">
        <v>1692</v>
      </c>
      <c r="K723" s="749" t="s">
        <v>1691</v>
      </c>
      <c r="L723" s="752">
        <v>215.13000000000005</v>
      </c>
      <c r="M723" s="752">
        <v>4</v>
      </c>
      <c r="N723" s="753">
        <v>860.52000000000021</v>
      </c>
    </row>
    <row r="724" spans="1:14" ht="14.45" customHeight="1" x14ac:dyDescent="0.2">
      <c r="A724" s="747" t="s">
        <v>579</v>
      </c>
      <c r="B724" s="748" t="s">
        <v>580</v>
      </c>
      <c r="C724" s="749" t="s">
        <v>623</v>
      </c>
      <c r="D724" s="750" t="s">
        <v>624</v>
      </c>
      <c r="E724" s="751">
        <v>50113001</v>
      </c>
      <c r="F724" s="750" t="s">
        <v>665</v>
      </c>
      <c r="G724" s="749" t="s">
        <v>674</v>
      </c>
      <c r="H724" s="749">
        <v>216670</v>
      </c>
      <c r="I724" s="749">
        <v>216670</v>
      </c>
      <c r="J724" s="749" t="s">
        <v>1005</v>
      </c>
      <c r="K724" s="749" t="s">
        <v>1006</v>
      </c>
      <c r="L724" s="752">
        <v>314.27</v>
      </c>
      <c r="M724" s="752">
        <v>3</v>
      </c>
      <c r="N724" s="753">
        <v>942.81</v>
      </c>
    </row>
    <row r="725" spans="1:14" ht="14.45" customHeight="1" x14ac:dyDescent="0.2">
      <c r="A725" s="747" t="s">
        <v>579</v>
      </c>
      <c r="B725" s="748" t="s">
        <v>580</v>
      </c>
      <c r="C725" s="749" t="s">
        <v>623</v>
      </c>
      <c r="D725" s="750" t="s">
        <v>624</v>
      </c>
      <c r="E725" s="751">
        <v>50113001</v>
      </c>
      <c r="F725" s="750" t="s">
        <v>665</v>
      </c>
      <c r="G725" s="749" t="s">
        <v>581</v>
      </c>
      <c r="H725" s="749">
        <v>216572</v>
      </c>
      <c r="I725" s="749">
        <v>216572</v>
      </c>
      <c r="J725" s="749" t="s">
        <v>1007</v>
      </c>
      <c r="K725" s="749" t="s">
        <v>1008</v>
      </c>
      <c r="L725" s="752">
        <v>36.274000000000008</v>
      </c>
      <c r="M725" s="752">
        <v>100</v>
      </c>
      <c r="N725" s="753">
        <v>3627.4000000000005</v>
      </c>
    </row>
    <row r="726" spans="1:14" ht="14.45" customHeight="1" x14ac:dyDescent="0.2">
      <c r="A726" s="747" t="s">
        <v>579</v>
      </c>
      <c r="B726" s="748" t="s">
        <v>580</v>
      </c>
      <c r="C726" s="749" t="s">
        <v>623</v>
      </c>
      <c r="D726" s="750" t="s">
        <v>624</v>
      </c>
      <c r="E726" s="751">
        <v>50113001</v>
      </c>
      <c r="F726" s="750" t="s">
        <v>665</v>
      </c>
      <c r="G726" s="749" t="s">
        <v>666</v>
      </c>
      <c r="H726" s="749">
        <v>100168</v>
      </c>
      <c r="I726" s="749">
        <v>168</v>
      </c>
      <c r="J726" s="749" t="s">
        <v>1693</v>
      </c>
      <c r="K726" s="749" t="s">
        <v>1335</v>
      </c>
      <c r="L726" s="752">
        <v>43.14</v>
      </c>
      <c r="M726" s="752">
        <v>2</v>
      </c>
      <c r="N726" s="753">
        <v>86.28</v>
      </c>
    </row>
    <row r="727" spans="1:14" ht="14.45" customHeight="1" x14ac:dyDescent="0.2">
      <c r="A727" s="747" t="s">
        <v>579</v>
      </c>
      <c r="B727" s="748" t="s">
        <v>580</v>
      </c>
      <c r="C727" s="749" t="s">
        <v>623</v>
      </c>
      <c r="D727" s="750" t="s">
        <v>624</v>
      </c>
      <c r="E727" s="751">
        <v>50113001</v>
      </c>
      <c r="F727" s="750" t="s">
        <v>665</v>
      </c>
      <c r="G727" s="749" t="s">
        <v>666</v>
      </c>
      <c r="H727" s="749">
        <v>223200</v>
      </c>
      <c r="I727" s="749">
        <v>223200</v>
      </c>
      <c r="J727" s="749" t="s">
        <v>1009</v>
      </c>
      <c r="K727" s="749" t="s">
        <v>1010</v>
      </c>
      <c r="L727" s="752">
        <v>147.42607142857142</v>
      </c>
      <c r="M727" s="752">
        <v>28</v>
      </c>
      <c r="N727" s="753">
        <v>4127.9299999999994</v>
      </c>
    </row>
    <row r="728" spans="1:14" ht="14.45" customHeight="1" x14ac:dyDescent="0.2">
      <c r="A728" s="747" t="s">
        <v>579</v>
      </c>
      <c r="B728" s="748" t="s">
        <v>580</v>
      </c>
      <c r="C728" s="749" t="s">
        <v>623</v>
      </c>
      <c r="D728" s="750" t="s">
        <v>624</v>
      </c>
      <c r="E728" s="751">
        <v>50113001</v>
      </c>
      <c r="F728" s="750" t="s">
        <v>665</v>
      </c>
      <c r="G728" s="749" t="s">
        <v>666</v>
      </c>
      <c r="H728" s="749">
        <v>842703</v>
      </c>
      <c r="I728" s="749">
        <v>0</v>
      </c>
      <c r="J728" s="749" t="s">
        <v>1694</v>
      </c>
      <c r="K728" s="749" t="s">
        <v>581</v>
      </c>
      <c r="L728" s="752">
        <v>49.930000000000014</v>
      </c>
      <c r="M728" s="752">
        <v>2</v>
      </c>
      <c r="N728" s="753">
        <v>99.860000000000028</v>
      </c>
    </row>
    <row r="729" spans="1:14" ht="14.45" customHeight="1" x14ac:dyDescent="0.2">
      <c r="A729" s="747" t="s">
        <v>579</v>
      </c>
      <c r="B729" s="748" t="s">
        <v>580</v>
      </c>
      <c r="C729" s="749" t="s">
        <v>623</v>
      </c>
      <c r="D729" s="750" t="s">
        <v>624</v>
      </c>
      <c r="E729" s="751">
        <v>50113001</v>
      </c>
      <c r="F729" s="750" t="s">
        <v>665</v>
      </c>
      <c r="G729" s="749" t="s">
        <v>666</v>
      </c>
      <c r="H729" s="749">
        <v>55919</v>
      </c>
      <c r="I729" s="749">
        <v>55919</v>
      </c>
      <c r="J729" s="749" t="s">
        <v>1695</v>
      </c>
      <c r="K729" s="749" t="s">
        <v>1696</v>
      </c>
      <c r="L729" s="752">
        <v>143</v>
      </c>
      <c r="M729" s="752">
        <v>1</v>
      </c>
      <c r="N729" s="753">
        <v>143</v>
      </c>
    </row>
    <row r="730" spans="1:14" ht="14.45" customHeight="1" x14ac:dyDescent="0.2">
      <c r="A730" s="747" t="s">
        <v>579</v>
      </c>
      <c r="B730" s="748" t="s">
        <v>580</v>
      </c>
      <c r="C730" s="749" t="s">
        <v>623</v>
      </c>
      <c r="D730" s="750" t="s">
        <v>624</v>
      </c>
      <c r="E730" s="751">
        <v>50113001</v>
      </c>
      <c r="F730" s="750" t="s">
        <v>665</v>
      </c>
      <c r="G730" s="749" t="s">
        <v>666</v>
      </c>
      <c r="H730" s="749">
        <v>175433</v>
      </c>
      <c r="I730" s="749">
        <v>75433</v>
      </c>
      <c r="J730" s="749" t="s">
        <v>1014</v>
      </c>
      <c r="K730" s="749" t="s">
        <v>1697</v>
      </c>
      <c r="L730" s="752">
        <v>33.144444444444453</v>
      </c>
      <c r="M730" s="752">
        <v>18</v>
      </c>
      <c r="N730" s="753">
        <v>596.60000000000014</v>
      </c>
    </row>
    <row r="731" spans="1:14" ht="14.45" customHeight="1" x14ac:dyDescent="0.2">
      <c r="A731" s="747" t="s">
        <v>579</v>
      </c>
      <c r="B731" s="748" t="s">
        <v>580</v>
      </c>
      <c r="C731" s="749" t="s">
        <v>623</v>
      </c>
      <c r="D731" s="750" t="s">
        <v>624</v>
      </c>
      <c r="E731" s="751">
        <v>50113001</v>
      </c>
      <c r="F731" s="750" t="s">
        <v>665</v>
      </c>
      <c r="G731" s="749" t="s">
        <v>666</v>
      </c>
      <c r="H731" s="749">
        <v>157607</v>
      </c>
      <c r="I731" s="749">
        <v>57607</v>
      </c>
      <c r="J731" s="749" t="s">
        <v>1027</v>
      </c>
      <c r="K731" s="749" t="s">
        <v>1028</v>
      </c>
      <c r="L731" s="752">
        <v>42.64</v>
      </c>
      <c r="M731" s="752">
        <v>3</v>
      </c>
      <c r="N731" s="753">
        <v>127.92</v>
      </c>
    </row>
    <row r="732" spans="1:14" ht="14.45" customHeight="1" x14ac:dyDescent="0.2">
      <c r="A732" s="747" t="s">
        <v>579</v>
      </c>
      <c r="B732" s="748" t="s">
        <v>580</v>
      </c>
      <c r="C732" s="749" t="s">
        <v>623</v>
      </c>
      <c r="D732" s="750" t="s">
        <v>624</v>
      </c>
      <c r="E732" s="751">
        <v>50113001</v>
      </c>
      <c r="F732" s="750" t="s">
        <v>665</v>
      </c>
      <c r="G732" s="749" t="s">
        <v>666</v>
      </c>
      <c r="H732" s="749">
        <v>208988</v>
      </c>
      <c r="I732" s="749">
        <v>208988</v>
      </c>
      <c r="J732" s="749" t="s">
        <v>1029</v>
      </c>
      <c r="K732" s="749" t="s">
        <v>1030</v>
      </c>
      <c r="L732" s="752">
        <v>539</v>
      </c>
      <c r="M732" s="752">
        <v>1</v>
      </c>
      <c r="N732" s="753">
        <v>539</v>
      </c>
    </row>
    <row r="733" spans="1:14" ht="14.45" customHeight="1" x14ac:dyDescent="0.2">
      <c r="A733" s="747" t="s">
        <v>579</v>
      </c>
      <c r="B733" s="748" t="s">
        <v>580</v>
      </c>
      <c r="C733" s="749" t="s">
        <v>623</v>
      </c>
      <c r="D733" s="750" t="s">
        <v>624</v>
      </c>
      <c r="E733" s="751">
        <v>50113001</v>
      </c>
      <c r="F733" s="750" t="s">
        <v>665</v>
      </c>
      <c r="G733" s="749" t="s">
        <v>666</v>
      </c>
      <c r="H733" s="749">
        <v>208990</v>
      </c>
      <c r="I733" s="749">
        <v>208990</v>
      </c>
      <c r="J733" s="749" t="s">
        <v>1698</v>
      </c>
      <c r="K733" s="749" t="s">
        <v>1030</v>
      </c>
      <c r="L733" s="752">
        <v>649</v>
      </c>
      <c r="M733" s="752">
        <v>1</v>
      </c>
      <c r="N733" s="753">
        <v>649</v>
      </c>
    </row>
    <row r="734" spans="1:14" ht="14.45" customHeight="1" x14ac:dyDescent="0.2">
      <c r="A734" s="747" t="s">
        <v>579</v>
      </c>
      <c r="B734" s="748" t="s">
        <v>580</v>
      </c>
      <c r="C734" s="749" t="s">
        <v>623</v>
      </c>
      <c r="D734" s="750" t="s">
        <v>624</v>
      </c>
      <c r="E734" s="751">
        <v>50113001</v>
      </c>
      <c r="F734" s="750" t="s">
        <v>665</v>
      </c>
      <c r="G734" s="749" t="s">
        <v>666</v>
      </c>
      <c r="H734" s="749">
        <v>224964</v>
      </c>
      <c r="I734" s="749">
        <v>224964</v>
      </c>
      <c r="J734" s="749" t="s">
        <v>1035</v>
      </c>
      <c r="K734" s="749" t="s">
        <v>1036</v>
      </c>
      <c r="L734" s="752">
        <v>107.87</v>
      </c>
      <c r="M734" s="752">
        <v>24</v>
      </c>
      <c r="N734" s="753">
        <v>2588.88</v>
      </c>
    </row>
    <row r="735" spans="1:14" ht="14.45" customHeight="1" x14ac:dyDescent="0.2">
      <c r="A735" s="747" t="s">
        <v>579</v>
      </c>
      <c r="B735" s="748" t="s">
        <v>580</v>
      </c>
      <c r="C735" s="749" t="s">
        <v>623</v>
      </c>
      <c r="D735" s="750" t="s">
        <v>624</v>
      </c>
      <c r="E735" s="751">
        <v>50113001</v>
      </c>
      <c r="F735" s="750" t="s">
        <v>665</v>
      </c>
      <c r="G735" s="749" t="s">
        <v>666</v>
      </c>
      <c r="H735" s="749">
        <v>132272</v>
      </c>
      <c r="I735" s="749">
        <v>146257</v>
      </c>
      <c r="J735" s="749" t="s">
        <v>1699</v>
      </c>
      <c r="K735" s="749" t="s">
        <v>1700</v>
      </c>
      <c r="L735" s="752">
        <v>79.669999999999987</v>
      </c>
      <c r="M735" s="752">
        <v>1</v>
      </c>
      <c r="N735" s="753">
        <v>79.669999999999987</v>
      </c>
    </row>
    <row r="736" spans="1:14" ht="14.45" customHeight="1" x14ac:dyDescent="0.2">
      <c r="A736" s="747" t="s">
        <v>579</v>
      </c>
      <c r="B736" s="748" t="s">
        <v>580</v>
      </c>
      <c r="C736" s="749" t="s">
        <v>623</v>
      </c>
      <c r="D736" s="750" t="s">
        <v>624</v>
      </c>
      <c r="E736" s="751">
        <v>50113001</v>
      </c>
      <c r="F736" s="750" t="s">
        <v>665</v>
      </c>
      <c r="G736" s="749" t="s">
        <v>666</v>
      </c>
      <c r="H736" s="749">
        <v>233900</v>
      </c>
      <c r="I736" s="749">
        <v>233900</v>
      </c>
      <c r="J736" s="749" t="s">
        <v>1699</v>
      </c>
      <c r="K736" s="749" t="s">
        <v>1700</v>
      </c>
      <c r="L736" s="752">
        <v>83.66</v>
      </c>
      <c r="M736" s="752">
        <v>2</v>
      </c>
      <c r="N736" s="753">
        <v>167.32</v>
      </c>
    </row>
    <row r="737" spans="1:14" ht="14.45" customHeight="1" x14ac:dyDescent="0.2">
      <c r="A737" s="747" t="s">
        <v>579</v>
      </c>
      <c r="B737" s="748" t="s">
        <v>580</v>
      </c>
      <c r="C737" s="749" t="s">
        <v>623</v>
      </c>
      <c r="D737" s="750" t="s">
        <v>624</v>
      </c>
      <c r="E737" s="751">
        <v>50113001</v>
      </c>
      <c r="F737" s="750" t="s">
        <v>665</v>
      </c>
      <c r="G737" s="749" t="s">
        <v>666</v>
      </c>
      <c r="H737" s="749">
        <v>213080</v>
      </c>
      <c r="I737" s="749">
        <v>213080</v>
      </c>
      <c r="J737" s="749" t="s">
        <v>1699</v>
      </c>
      <c r="K737" s="749" t="s">
        <v>1701</v>
      </c>
      <c r="L737" s="752">
        <v>129.41666666666666</v>
      </c>
      <c r="M737" s="752">
        <v>3</v>
      </c>
      <c r="N737" s="753">
        <v>388.24999999999994</v>
      </c>
    </row>
    <row r="738" spans="1:14" ht="14.45" customHeight="1" x14ac:dyDescent="0.2">
      <c r="A738" s="747" t="s">
        <v>579</v>
      </c>
      <c r="B738" s="748" t="s">
        <v>580</v>
      </c>
      <c r="C738" s="749" t="s">
        <v>623</v>
      </c>
      <c r="D738" s="750" t="s">
        <v>624</v>
      </c>
      <c r="E738" s="751">
        <v>50113001</v>
      </c>
      <c r="F738" s="750" t="s">
        <v>665</v>
      </c>
      <c r="G738" s="749" t="s">
        <v>666</v>
      </c>
      <c r="H738" s="749">
        <v>233899</v>
      </c>
      <c r="I738" s="749">
        <v>233899</v>
      </c>
      <c r="J738" s="749" t="s">
        <v>1699</v>
      </c>
      <c r="K738" s="749" t="s">
        <v>1701</v>
      </c>
      <c r="L738" s="752">
        <v>139.26</v>
      </c>
      <c r="M738" s="752">
        <v>3</v>
      </c>
      <c r="N738" s="753">
        <v>417.78</v>
      </c>
    </row>
    <row r="739" spans="1:14" ht="14.45" customHeight="1" x14ac:dyDescent="0.2">
      <c r="A739" s="747" t="s">
        <v>579</v>
      </c>
      <c r="B739" s="748" t="s">
        <v>580</v>
      </c>
      <c r="C739" s="749" t="s">
        <v>623</v>
      </c>
      <c r="D739" s="750" t="s">
        <v>624</v>
      </c>
      <c r="E739" s="751">
        <v>50113001</v>
      </c>
      <c r="F739" s="750" t="s">
        <v>665</v>
      </c>
      <c r="G739" s="749" t="s">
        <v>666</v>
      </c>
      <c r="H739" s="749">
        <v>193724</v>
      </c>
      <c r="I739" s="749">
        <v>93724</v>
      </c>
      <c r="J739" s="749" t="s">
        <v>686</v>
      </c>
      <c r="K739" s="749" t="s">
        <v>687</v>
      </c>
      <c r="L739" s="752">
        <v>68.323333333333338</v>
      </c>
      <c r="M739" s="752">
        <v>3</v>
      </c>
      <c r="N739" s="753">
        <v>204.97000000000003</v>
      </c>
    </row>
    <row r="740" spans="1:14" ht="14.45" customHeight="1" x14ac:dyDescent="0.2">
      <c r="A740" s="747" t="s">
        <v>579</v>
      </c>
      <c r="B740" s="748" t="s">
        <v>580</v>
      </c>
      <c r="C740" s="749" t="s">
        <v>623</v>
      </c>
      <c r="D740" s="750" t="s">
        <v>624</v>
      </c>
      <c r="E740" s="751">
        <v>50113001</v>
      </c>
      <c r="F740" s="750" t="s">
        <v>665</v>
      </c>
      <c r="G740" s="749" t="s">
        <v>666</v>
      </c>
      <c r="H740" s="749">
        <v>193723</v>
      </c>
      <c r="I740" s="749">
        <v>93723</v>
      </c>
      <c r="J740" s="749" t="s">
        <v>1041</v>
      </c>
      <c r="K740" s="749" t="s">
        <v>1042</v>
      </c>
      <c r="L740" s="752">
        <v>40.36</v>
      </c>
      <c r="M740" s="752">
        <v>4</v>
      </c>
      <c r="N740" s="753">
        <v>161.44</v>
      </c>
    </row>
    <row r="741" spans="1:14" ht="14.45" customHeight="1" x14ac:dyDescent="0.2">
      <c r="A741" s="747" t="s">
        <v>579</v>
      </c>
      <c r="B741" s="748" t="s">
        <v>580</v>
      </c>
      <c r="C741" s="749" t="s">
        <v>623</v>
      </c>
      <c r="D741" s="750" t="s">
        <v>624</v>
      </c>
      <c r="E741" s="751">
        <v>50113001</v>
      </c>
      <c r="F741" s="750" t="s">
        <v>665</v>
      </c>
      <c r="G741" s="749" t="s">
        <v>666</v>
      </c>
      <c r="H741" s="749">
        <v>394712</v>
      </c>
      <c r="I741" s="749">
        <v>0</v>
      </c>
      <c r="J741" s="749" t="s">
        <v>1047</v>
      </c>
      <c r="K741" s="749" t="s">
        <v>1048</v>
      </c>
      <c r="L741" s="752">
        <v>28.75</v>
      </c>
      <c r="M741" s="752">
        <v>174</v>
      </c>
      <c r="N741" s="753">
        <v>5002.5</v>
      </c>
    </row>
    <row r="742" spans="1:14" ht="14.45" customHeight="1" x14ac:dyDescent="0.2">
      <c r="A742" s="747" t="s">
        <v>579</v>
      </c>
      <c r="B742" s="748" t="s">
        <v>580</v>
      </c>
      <c r="C742" s="749" t="s">
        <v>623</v>
      </c>
      <c r="D742" s="750" t="s">
        <v>624</v>
      </c>
      <c r="E742" s="751">
        <v>50113001</v>
      </c>
      <c r="F742" s="750" t="s">
        <v>665</v>
      </c>
      <c r="G742" s="749" t="s">
        <v>666</v>
      </c>
      <c r="H742" s="749">
        <v>397414</v>
      </c>
      <c r="I742" s="749">
        <v>0</v>
      </c>
      <c r="J742" s="749" t="s">
        <v>1702</v>
      </c>
      <c r="K742" s="749" t="s">
        <v>1703</v>
      </c>
      <c r="L742" s="752">
        <v>95.661571428033497</v>
      </c>
      <c r="M742" s="752">
        <v>10</v>
      </c>
      <c r="N742" s="753">
        <v>956.61571428033494</v>
      </c>
    </row>
    <row r="743" spans="1:14" ht="14.45" customHeight="1" x14ac:dyDescent="0.2">
      <c r="A743" s="747" t="s">
        <v>579</v>
      </c>
      <c r="B743" s="748" t="s">
        <v>580</v>
      </c>
      <c r="C743" s="749" t="s">
        <v>623</v>
      </c>
      <c r="D743" s="750" t="s">
        <v>624</v>
      </c>
      <c r="E743" s="751">
        <v>50113001</v>
      </c>
      <c r="F743" s="750" t="s">
        <v>665</v>
      </c>
      <c r="G743" s="749" t="s">
        <v>666</v>
      </c>
      <c r="H743" s="749">
        <v>218183</v>
      </c>
      <c r="I743" s="749">
        <v>218183</v>
      </c>
      <c r="J743" s="749" t="s">
        <v>1704</v>
      </c>
      <c r="K743" s="749" t="s">
        <v>1705</v>
      </c>
      <c r="L743" s="752">
        <v>566.56000000000006</v>
      </c>
      <c r="M743" s="752">
        <v>1</v>
      </c>
      <c r="N743" s="753">
        <v>566.56000000000006</v>
      </c>
    </row>
    <row r="744" spans="1:14" ht="14.45" customHeight="1" x14ac:dyDescent="0.2">
      <c r="A744" s="747" t="s">
        <v>579</v>
      </c>
      <c r="B744" s="748" t="s">
        <v>580</v>
      </c>
      <c r="C744" s="749" t="s">
        <v>623</v>
      </c>
      <c r="D744" s="750" t="s">
        <v>624</v>
      </c>
      <c r="E744" s="751">
        <v>50113001</v>
      </c>
      <c r="F744" s="750" t="s">
        <v>665</v>
      </c>
      <c r="G744" s="749" t="s">
        <v>666</v>
      </c>
      <c r="H744" s="749">
        <v>501705</v>
      </c>
      <c r="I744" s="749">
        <v>9999999</v>
      </c>
      <c r="J744" s="749" t="s">
        <v>1070</v>
      </c>
      <c r="K744" s="749" t="s">
        <v>1071</v>
      </c>
      <c r="L744" s="752">
        <v>292.42</v>
      </c>
      <c r="M744" s="752">
        <v>1</v>
      </c>
      <c r="N744" s="753">
        <v>292.42</v>
      </c>
    </row>
    <row r="745" spans="1:14" ht="14.45" customHeight="1" x14ac:dyDescent="0.2">
      <c r="A745" s="747" t="s">
        <v>579</v>
      </c>
      <c r="B745" s="748" t="s">
        <v>580</v>
      </c>
      <c r="C745" s="749" t="s">
        <v>623</v>
      </c>
      <c r="D745" s="750" t="s">
        <v>624</v>
      </c>
      <c r="E745" s="751">
        <v>50113001</v>
      </c>
      <c r="F745" s="750" t="s">
        <v>665</v>
      </c>
      <c r="G745" s="749" t="s">
        <v>666</v>
      </c>
      <c r="H745" s="749">
        <v>117189</v>
      </c>
      <c r="I745" s="749">
        <v>17189</v>
      </c>
      <c r="J745" s="749" t="s">
        <v>1706</v>
      </c>
      <c r="K745" s="749" t="s">
        <v>1707</v>
      </c>
      <c r="L745" s="752">
        <v>55.787931034482746</v>
      </c>
      <c r="M745" s="752">
        <v>29</v>
      </c>
      <c r="N745" s="753">
        <v>1617.8499999999997</v>
      </c>
    </row>
    <row r="746" spans="1:14" ht="14.45" customHeight="1" x14ac:dyDescent="0.2">
      <c r="A746" s="747" t="s">
        <v>579</v>
      </c>
      <c r="B746" s="748" t="s">
        <v>580</v>
      </c>
      <c r="C746" s="749" t="s">
        <v>623</v>
      </c>
      <c r="D746" s="750" t="s">
        <v>624</v>
      </c>
      <c r="E746" s="751">
        <v>50113001</v>
      </c>
      <c r="F746" s="750" t="s">
        <v>665</v>
      </c>
      <c r="G746" s="749" t="s">
        <v>666</v>
      </c>
      <c r="H746" s="749">
        <v>102486</v>
      </c>
      <c r="I746" s="749">
        <v>2486</v>
      </c>
      <c r="J746" s="749" t="s">
        <v>1708</v>
      </c>
      <c r="K746" s="749" t="s">
        <v>1709</v>
      </c>
      <c r="L746" s="752">
        <v>122.98999999999998</v>
      </c>
      <c r="M746" s="752">
        <v>1</v>
      </c>
      <c r="N746" s="753">
        <v>122.98999999999998</v>
      </c>
    </row>
    <row r="747" spans="1:14" ht="14.45" customHeight="1" x14ac:dyDescent="0.2">
      <c r="A747" s="747" t="s">
        <v>579</v>
      </c>
      <c r="B747" s="748" t="s">
        <v>580</v>
      </c>
      <c r="C747" s="749" t="s">
        <v>623</v>
      </c>
      <c r="D747" s="750" t="s">
        <v>624</v>
      </c>
      <c r="E747" s="751">
        <v>50113001</v>
      </c>
      <c r="F747" s="750" t="s">
        <v>665</v>
      </c>
      <c r="G747" s="749" t="s">
        <v>666</v>
      </c>
      <c r="H747" s="749">
        <v>848725</v>
      </c>
      <c r="I747" s="749">
        <v>107677</v>
      </c>
      <c r="J747" s="749" t="s">
        <v>1074</v>
      </c>
      <c r="K747" s="749" t="s">
        <v>1076</v>
      </c>
      <c r="L747" s="752">
        <v>382.11</v>
      </c>
      <c r="M747" s="752">
        <v>4</v>
      </c>
      <c r="N747" s="753">
        <v>1528.44</v>
      </c>
    </row>
    <row r="748" spans="1:14" ht="14.45" customHeight="1" x14ac:dyDescent="0.2">
      <c r="A748" s="747" t="s">
        <v>579</v>
      </c>
      <c r="B748" s="748" t="s">
        <v>580</v>
      </c>
      <c r="C748" s="749" t="s">
        <v>623</v>
      </c>
      <c r="D748" s="750" t="s">
        <v>624</v>
      </c>
      <c r="E748" s="751">
        <v>50113001</v>
      </c>
      <c r="F748" s="750" t="s">
        <v>665</v>
      </c>
      <c r="G748" s="749" t="s">
        <v>666</v>
      </c>
      <c r="H748" s="749">
        <v>100720</v>
      </c>
      <c r="I748" s="749">
        <v>720</v>
      </c>
      <c r="J748" s="749" t="s">
        <v>1077</v>
      </c>
      <c r="K748" s="749" t="s">
        <v>1710</v>
      </c>
      <c r="L748" s="752">
        <v>78.63</v>
      </c>
      <c r="M748" s="752">
        <v>3</v>
      </c>
      <c r="N748" s="753">
        <v>235.89</v>
      </c>
    </row>
    <row r="749" spans="1:14" ht="14.45" customHeight="1" x14ac:dyDescent="0.2">
      <c r="A749" s="747" t="s">
        <v>579</v>
      </c>
      <c r="B749" s="748" t="s">
        <v>580</v>
      </c>
      <c r="C749" s="749" t="s">
        <v>623</v>
      </c>
      <c r="D749" s="750" t="s">
        <v>624</v>
      </c>
      <c r="E749" s="751">
        <v>50113001</v>
      </c>
      <c r="F749" s="750" t="s">
        <v>665</v>
      </c>
      <c r="G749" s="749" t="s">
        <v>666</v>
      </c>
      <c r="H749" s="749">
        <v>100489</v>
      </c>
      <c r="I749" s="749">
        <v>489</v>
      </c>
      <c r="J749" s="749" t="s">
        <v>1077</v>
      </c>
      <c r="K749" s="749" t="s">
        <v>1078</v>
      </c>
      <c r="L749" s="752">
        <v>47.340000000000011</v>
      </c>
      <c r="M749" s="752">
        <v>5</v>
      </c>
      <c r="N749" s="753">
        <v>236.70000000000005</v>
      </c>
    </row>
    <row r="750" spans="1:14" ht="14.45" customHeight="1" x14ac:dyDescent="0.2">
      <c r="A750" s="747" t="s">
        <v>579</v>
      </c>
      <c r="B750" s="748" t="s">
        <v>580</v>
      </c>
      <c r="C750" s="749" t="s">
        <v>623</v>
      </c>
      <c r="D750" s="750" t="s">
        <v>624</v>
      </c>
      <c r="E750" s="751">
        <v>50113001</v>
      </c>
      <c r="F750" s="750" t="s">
        <v>665</v>
      </c>
      <c r="G750" s="749" t="s">
        <v>666</v>
      </c>
      <c r="H750" s="749">
        <v>230426</v>
      </c>
      <c r="I750" s="749">
        <v>230426</v>
      </c>
      <c r="J750" s="749" t="s">
        <v>1077</v>
      </c>
      <c r="K750" s="749" t="s">
        <v>1710</v>
      </c>
      <c r="L750" s="752">
        <v>78.64</v>
      </c>
      <c r="M750" s="752">
        <v>3</v>
      </c>
      <c r="N750" s="753">
        <v>235.92000000000002</v>
      </c>
    </row>
    <row r="751" spans="1:14" ht="14.45" customHeight="1" x14ac:dyDescent="0.2">
      <c r="A751" s="747" t="s">
        <v>579</v>
      </c>
      <c r="B751" s="748" t="s">
        <v>580</v>
      </c>
      <c r="C751" s="749" t="s">
        <v>623</v>
      </c>
      <c r="D751" s="750" t="s">
        <v>624</v>
      </c>
      <c r="E751" s="751">
        <v>50113001</v>
      </c>
      <c r="F751" s="750" t="s">
        <v>665</v>
      </c>
      <c r="G751" s="749" t="s">
        <v>674</v>
      </c>
      <c r="H751" s="749">
        <v>166759</v>
      </c>
      <c r="I751" s="749">
        <v>166759</v>
      </c>
      <c r="J751" s="749" t="s">
        <v>1083</v>
      </c>
      <c r="K751" s="749" t="s">
        <v>1084</v>
      </c>
      <c r="L751" s="752">
        <v>123.28500000000003</v>
      </c>
      <c r="M751" s="752">
        <v>8</v>
      </c>
      <c r="N751" s="753">
        <v>986.2800000000002</v>
      </c>
    </row>
    <row r="752" spans="1:14" ht="14.45" customHeight="1" x14ac:dyDescent="0.2">
      <c r="A752" s="747" t="s">
        <v>579</v>
      </c>
      <c r="B752" s="748" t="s">
        <v>580</v>
      </c>
      <c r="C752" s="749" t="s">
        <v>623</v>
      </c>
      <c r="D752" s="750" t="s">
        <v>624</v>
      </c>
      <c r="E752" s="751">
        <v>50113001</v>
      </c>
      <c r="F752" s="750" t="s">
        <v>665</v>
      </c>
      <c r="G752" s="749" t="s">
        <v>666</v>
      </c>
      <c r="H752" s="749">
        <v>900441</v>
      </c>
      <c r="I752" s="749">
        <v>0</v>
      </c>
      <c r="J752" s="749" t="s">
        <v>1085</v>
      </c>
      <c r="K752" s="749" t="s">
        <v>1086</v>
      </c>
      <c r="L752" s="752">
        <v>192.72102845238334</v>
      </c>
      <c r="M752" s="752">
        <v>1</v>
      </c>
      <c r="N752" s="753">
        <v>192.72102845238334</v>
      </c>
    </row>
    <row r="753" spans="1:14" ht="14.45" customHeight="1" x14ac:dyDescent="0.2">
      <c r="A753" s="747" t="s">
        <v>579</v>
      </c>
      <c r="B753" s="748" t="s">
        <v>580</v>
      </c>
      <c r="C753" s="749" t="s">
        <v>623</v>
      </c>
      <c r="D753" s="750" t="s">
        <v>624</v>
      </c>
      <c r="E753" s="751">
        <v>50113001</v>
      </c>
      <c r="F753" s="750" t="s">
        <v>665</v>
      </c>
      <c r="G753" s="749" t="s">
        <v>666</v>
      </c>
      <c r="H753" s="749">
        <v>930248</v>
      </c>
      <c r="I753" s="749">
        <v>0</v>
      </c>
      <c r="J753" s="749" t="s">
        <v>1711</v>
      </c>
      <c r="K753" s="749" t="s">
        <v>581</v>
      </c>
      <c r="L753" s="752">
        <v>445.20420000000001</v>
      </c>
      <c r="M753" s="752">
        <v>1</v>
      </c>
      <c r="N753" s="753">
        <v>445.20420000000001</v>
      </c>
    </row>
    <row r="754" spans="1:14" ht="14.45" customHeight="1" x14ac:dyDescent="0.2">
      <c r="A754" s="747" t="s">
        <v>579</v>
      </c>
      <c r="B754" s="748" t="s">
        <v>580</v>
      </c>
      <c r="C754" s="749" t="s">
        <v>623</v>
      </c>
      <c r="D754" s="750" t="s">
        <v>624</v>
      </c>
      <c r="E754" s="751">
        <v>50113001</v>
      </c>
      <c r="F754" s="750" t="s">
        <v>665</v>
      </c>
      <c r="G754" s="749" t="s">
        <v>666</v>
      </c>
      <c r="H754" s="749">
        <v>921117</v>
      </c>
      <c r="I754" s="749">
        <v>0</v>
      </c>
      <c r="J754" s="749" t="s">
        <v>1712</v>
      </c>
      <c r="K754" s="749" t="s">
        <v>581</v>
      </c>
      <c r="L754" s="752">
        <v>79.392504121209726</v>
      </c>
      <c r="M754" s="752">
        <v>2</v>
      </c>
      <c r="N754" s="753">
        <v>158.78500824241945</v>
      </c>
    </row>
    <row r="755" spans="1:14" ht="14.45" customHeight="1" x14ac:dyDescent="0.2">
      <c r="A755" s="747" t="s">
        <v>579</v>
      </c>
      <c r="B755" s="748" t="s">
        <v>580</v>
      </c>
      <c r="C755" s="749" t="s">
        <v>623</v>
      </c>
      <c r="D755" s="750" t="s">
        <v>624</v>
      </c>
      <c r="E755" s="751">
        <v>50113001</v>
      </c>
      <c r="F755" s="750" t="s">
        <v>665</v>
      </c>
      <c r="G755" s="749" t="s">
        <v>666</v>
      </c>
      <c r="H755" s="749">
        <v>396374</v>
      </c>
      <c r="I755" s="749">
        <v>0</v>
      </c>
      <c r="J755" s="749" t="s">
        <v>1088</v>
      </c>
      <c r="K755" s="749" t="s">
        <v>1089</v>
      </c>
      <c r="L755" s="752">
        <v>88.435801703402589</v>
      </c>
      <c r="M755" s="752">
        <v>1</v>
      </c>
      <c r="N755" s="753">
        <v>88.435801703402589</v>
      </c>
    </row>
    <row r="756" spans="1:14" ht="14.45" customHeight="1" x14ac:dyDescent="0.2">
      <c r="A756" s="747" t="s">
        <v>579</v>
      </c>
      <c r="B756" s="748" t="s">
        <v>580</v>
      </c>
      <c r="C756" s="749" t="s">
        <v>623</v>
      </c>
      <c r="D756" s="750" t="s">
        <v>624</v>
      </c>
      <c r="E756" s="751">
        <v>50113001</v>
      </c>
      <c r="F756" s="750" t="s">
        <v>665</v>
      </c>
      <c r="G756" s="749" t="s">
        <v>666</v>
      </c>
      <c r="H756" s="749">
        <v>900520</v>
      </c>
      <c r="I756" s="749">
        <v>0</v>
      </c>
      <c r="J756" s="749" t="s">
        <v>1713</v>
      </c>
      <c r="K756" s="749" t="s">
        <v>1089</v>
      </c>
      <c r="L756" s="752">
        <v>71.575801703402618</v>
      </c>
      <c r="M756" s="752">
        <v>3</v>
      </c>
      <c r="N756" s="753">
        <v>214.72740511020785</v>
      </c>
    </row>
    <row r="757" spans="1:14" ht="14.45" customHeight="1" x14ac:dyDescent="0.2">
      <c r="A757" s="747" t="s">
        <v>579</v>
      </c>
      <c r="B757" s="748" t="s">
        <v>580</v>
      </c>
      <c r="C757" s="749" t="s">
        <v>623</v>
      </c>
      <c r="D757" s="750" t="s">
        <v>624</v>
      </c>
      <c r="E757" s="751">
        <v>50113001</v>
      </c>
      <c r="F757" s="750" t="s">
        <v>665</v>
      </c>
      <c r="G757" s="749" t="s">
        <v>666</v>
      </c>
      <c r="H757" s="749">
        <v>498367</v>
      </c>
      <c r="I757" s="749">
        <v>0</v>
      </c>
      <c r="J757" s="749" t="s">
        <v>1090</v>
      </c>
      <c r="K757" s="749" t="s">
        <v>581</v>
      </c>
      <c r="L757" s="752">
        <v>155.43178966730693</v>
      </c>
      <c r="M757" s="752">
        <v>1</v>
      </c>
      <c r="N757" s="753">
        <v>155.43178966730693</v>
      </c>
    </row>
    <row r="758" spans="1:14" ht="14.45" customHeight="1" x14ac:dyDescent="0.2">
      <c r="A758" s="747" t="s">
        <v>579</v>
      </c>
      <c r="B758" s="748" t="s">
        <v>580</v>
      </c>
      <c r="C758" s="749" t="s">
        <v>623</v>
      </c>
      <c r="D758" s="750" t="s">
        <v>624</v>
      </c>
      <c r="E758" s="751">
        <v>50113001</v>
      </c>
      <c r="F758" s="750" t="s">
        <v>665</v>
      </c>
      <c r="G758" s="749" t="s">
        <v>666</v>
      </c>
      <c r="H758" s="749">
        <v>930115</v>
      </c>
      <c r="I758" s="749">
        <v>0</v>
      </c>
      <c r="J758" s="749" t="s">
        <v>1714</v>
      </c>
      <c r="K758" s="749" t="s">
        <v>581</v>
      </c>
      <c r="L758" s="752">
        <v>222.17126748116033</v>
      </c>
      <c r="M758" s="752">
        <v>1</v>
      </c>
      <c r="N758" s="753">
        <v>222.17126748116033</v>
      </c>
    </row>
    <row r="759" spans="1:14" ht="14.45" customHeight="1" x14ac:dyDescent="0.2">
      <c r="A759" s="747" t="s">
        <v>579</v>
      </c>
      <c r="B759" s="748" t="s">
        <v>580</v>
      </c>
      <c r="C759" s="749" t="s">
        <v>623</v>
      </c>
      <c r="D759" s="750" t="s">
        <v>624</v>
      </c>
      <c r="E759" s="751">
        <v>50113001</v>
      </c>
      <c r="F759" s="750" t="s">
        <v>665</v>
      </c>
      <c r="G759" s="749" t="s">
        <v>666</v>
      </c>
      <c r="H759" s="749">
        <v>921394</v>
      </c>
      <c r="I759" s="749">
        <v>0</v>
      </c>
      <c r="J759" s="749" t="s">
        <v>1715</v>
      </c>
      <c r="K759" s="749" t="s">
        <v>581</v>
      </c>
      <c r="L759" s="752">
        <v>676.54545524698972</v>
      </c>
      <c r="M759" s="752">
        <v>1</v>
      </c>
      <c r="N759" s="753">
        <v>676.54545524698972</v>
      </c>
    </row>
    <row r="760" spans="1:14" ht="14.45" customHeight="1" x14ac:dyDescent="0.2">
      <c r="A760" s="747" t="s">
        <v>579</v>
      </c>
      <c r="B760" s="748" t="s">
        <v>580</v>
      </c>
      <c r="C760" s="749" t="s">
        <v>623</v>
      </c>
      <c r="D760" s="750" t="s">
        <v>624</v>
      </c>
      <c r="E760" s="751">
        <v>50113001</v>
      </c>
      <c r="F760" s="750" t="s">
        <v>665</v>
      </c>
      <c r="G760" s="749" t="s">
        <v>666</v>
      </c>
      <c r="H760" s="749">
        <v>900071</v>
      </c>
      <c r="I760" s="749">
        <v>0</v>
      </c>
      <c r="J760" s="749" t="s">
        <v>1091</v>
      </c>
      <c r="K760" s="749" t="s">
        <v>581</v>
      </c>
      <c r="L760" s="752">
        <v>157.99151514902042</v>
      </c>
      <c r="M760" s="752">
        <v>8</v>
      </c>
      <c r="N760" s="753">
        <v>1263.9321211921633</v>
      </c>
    </row>
    <row r="761" spans="1:14" ht="14.45" customHeight="1" x14ac:dyDescent="0.2">
      <c r="A761" s="747" t="s">
        <v>579</v>
      </c>
      <c r="B761" s="748" t="s">
        <v>580</v>
      </c>
      <c r="C761" s="749" t="s">
        <v>623</v>
      </c>
      <c r="D761" s="750" t="s">
        <v>624</v>
      </c>
      <c r="E761" s="751">
        <v>50113001</v>
      </c>
      <c r="F761" s="750" t="s">
        <v>665</v>
      </c>
      <c r="G761" s="749" t="s">
        <v>666</v>
      </c>
      <c r="H761" s="749">
        <v>900564</v>
      </c>
      <c r="I761" s="749">
        <v>0</v>
      </c>
      <c r="J761" s="749" t="s">
        <v>1716</v>
      </c>
      <c r="K761" s="749" t="s">
        <v>581</v>
      </c>
      <c r="L761" s="752">
        <v>92.341133280179776</v>
      </c>
      <c r="M761" s="752">
        <v>2</v>
      </c>
      <c r="N761" s="753">
        <v>184.68226656035955</v>
      </c>
    </row>
    <row r="762" spans="1:14" ht="14.45" customHeight="1" x14ac:dyDescent="0.2">
      <c r="A762" s="747" t="s">
        <v>579</v>
      </c>
      <c r="B762" s="748" t="s">
        <v>580</v>
      </c>
      <c r="C762" s="749" t="s">
        <v>623</v>
      </c>
      <c r="D762" s="750" t="s">
        <v>624</v>
      </c>
      <c r="E762" s="751">
        <v>50113001</v>
      </c>
      <c r="F762" s="750" t="s">
        <v>665</v>
      </c>
      <c r="G762" s="749" t="s">
        <v>666</v>
      </c>
      <c r="H762" s="749">
        <v>921476</v>
      </c>
      <c r="I762" s="749">
        <v>0</v>
      </c>
      <c r="J762" s="749" t="s">
        <v>1717</v>
      </c>
      <c r="K762" s="749" t="s">
        <v>581</v>
      </c>
      <c r="L762" s="752">
        <v>176.33874467677506</v>
      </c>
      <c r="M762" s="752">
        <v>2</v>
      </c>
      <c r="N762" s="753">
        <v>352.67748935355013</v>
      </c>
    </row>
    <row r="763" spans="1:14" ht="14.45" customHeight="1" x14ac:dyDescent="0.2">
      <c r="A763" s="747" t="s">
        <v>579</v>
      </c>
      <c r="B763" s="748" t="s">
        <v>580</v>
      </c>
      <c r="C763" s="749" t="s">
        <v>623</v>
      </c>
      <c r="D763" s="750" t="s">
        <v>624</v>
      </c>
      <c r="E763" s="751">
        <v>50113001</v>
      </c>
      <c r="F763" s="750" t="s">
        <v>665</v>
      </c>
      <c r="G763" s="749" t="s">
        <v>666</v>
      </c>
      <c r="H763" s="749">
        <v>900873</v>
      </c>
      <c r="I763" s="749">
        <v>0</v>
      </c>
      <c r="J763" s="749" t="s">
        <v>1718</v>
      </c>
      <c r="K763" s="749" t="s">
        <v>581</v>
      </c>
      <c r="L763" s="752">
        <v>62.244591057768126</v>
      </c>
      <c r="M763" s="752">
        <v>2</v>
      </c>
      <c r="N763" s="753">
        <v>124.48918211553625</v>
      </c>
    </row>
    <row r="764" spans="1:14" ht="14.45" customHeight="1" x14ac:dyDescent="0.2">
      <c r="A764" s="747" t="s">
        <v>579</v>
      </c>
      <c r="B764" s="748" t="s">
        <v>580</v>
      </c>
      <c r="C764" s="749" t="s">
        <v>623</v>
      </c>
      <c r="D764" s="750" t="s">
        <v>624</v>
      </c>
      <c r="E764" s="751">
        <v>50113001</v>
      </c>
      <c r="F764" s="750" t="s">
        <v>665</v>
      </c>
      <c r="G764" s="749" t="s">
        <v>666</v>
      </c>
      <c r="H764" s="749">
        <v>921230</v>
      </c>
      <c r="I764" s="749">
        <v>0</v>
      </c>
      <c r="J764" s="749" t="s">
        <v>1719</v>
      </c>
      <c r="K764" s="749" t="s">
        <v>581</v>
      </c>
      <c r="L764" s="752">
        <v>46.213312740715594</v>
      </c>
      <c r="M764" s="752">
        <v>8</v>
      </c>
      <c r="N764" s="753">
        <v>369.70650192572475</v>
      </c>
    </row>
    <row r="765" spans="1:14" ht="14.45" customHeight="1" x14ac:dyDescent="0.2">
      <c r="A765" s="747" t="s">
        <v>579</v>
      </c>
      <c r="B765" s="748" t="s">
        <v>580</v>
      </c>
      <c r="C765" s="749" t="s">
        <v>623</v>
      </c>
      <c r="D765" s="750" t="s">
        <v>624</v>
      </c>
      <c r="E765" s="751">
        <v>50113001</v>
      </c>
      <c r="F765" s="750" t="s">
        <v>665</v>
      </c>
      <c r="G765" s="749" t="s">
        <v>666</v>
      </c>
      <c r="H765" s="749">
        <v>990947</v>
      </c>
      <c r="I765" s="749">
        <v>0</v>
      </c>
      <c r="J765" s="749" t="s">
        <v>1096</v>
      </c>
      <c r="K765" s="749" t="s">
        <v>581</v>
      </c>
      <c r="L765" s="752">
        <v>1401.4739999999999</v>
      </c>
      <c r="M765" s="752">
        <v>5</v>
      </c>
      <c r="N765" s="753">
        <v>7007.37</v>
      </c>
    </row>
    <row r="766" spans="1:14" ht="14.45" customHeight="1" x14ac:dyDescent="0.2">
      <c r="A766" s="747" t="s">
        <v>579</v>
      </c>
      <c r="B766" s="748" t="s">
        <v>580</v>
      </c>
      <c r="C766" s="749" t="s">
        <v>623</v>
      </c>
      <c r="D766" s="750" t="s">
        <v>624</v>
      </c>
      <c r="E766" s="751">
        <v>50113001</v>
      </c>
      <c r="F766" s="750" t="s">
        <v>665</v>
      </c>
      <c r="G766" s="749" t="s">
        <v>666</v>
      </c>
      <c r="H766" s="749">
        <v>127953</v>
      </c>
      <c r="I766" s="749">
        <v>27953</v>
      </c>
      <c r="J766" s="749" t="s">
        <v>1720</v>
      </c>
      <c r="K766" s="749" t="s">
        <v>1721</v>
      </c>
      <c r="L766" s="752">
        <v>1084.92</v>
      </c>
      <c r="M766" s="752">
        <v>1</v>
      </c>
      <c r="N766" s="753">
        <v>1084.92</v>
      </c>
    </row>
    <row r="767" spans="1:14" ht="14.45" customHeight="1" x14ac:dyDescent="0.2">
      <c r="A767" s="747" t="s">
        <v>579</v>
      </c>
      <c r="B767" s="748" t="s">
        <v>580</v>
      </c>
      <c r="C767" s="749" t="s">
        <v>623</v>
      </c>
      <c r="D767" s="750" t="s">
        <v>624</v>
      </c>
      <c r="E767" s="751">
        <v>50113001</v>
      </c>
      <c r="F767" s="750" t="s">
        <v>665</v>
      </c>
      <c r="G767" s="749" t="s">
        <v>674</v>
      </c>
      <c r="H767" s="749">
        <v>187427</v>
      </c>
      <c r="I767" s="749">
        <v>187427</v>
      </c>
      <c r="J767" s="749" t="s">
        <v>1099</v>
      </c>
      <c r="K767" s="749" t="s">
        <v>1100</v>
      </c>
      <c r="L767" s="752">
        <v>62.669999999999987</v>
      </c>
      <c r="M767" s="752">
        <v>2</v>
      </c>
      <c r="N767" s="753">
        <v>125.33999999999997</v>
      </c>
    </row>
    <row r="768" spans="1:14" ht="14.45" customHeight="1" x14ac:dyDescent="0.2">
      <c r="A768" s="747" t="s">
        <v>579</v>
      </c>
      <c r="B768" s="748" t="s">
        <v>580</v>
      </c>
      <c r="C768" s="749" t="s">
        <v>623</v>
      </c>
      <c r="D768" s="750" t="s">
        <v>624</v>
      </c>
      <c r="E768" s="751">
        <v>50113001</v>
      </c>
      <c r="F768" s="750" t="s">
        <v>665</v>
      </c>
      <c r="G768" s="749" t="s">
        <v>674</v>
      </c>
      <c r="H768" s="749">
        <v>147133</v>
      </c>
      <c r="I768" s="749">
        <v>172044</v>
      </c>
      <c r="J768" s="749" t="s">
        <v>1103</v>
      </c>
      <c r="K768" s="749" t="s">
        <v>1104</v>
      </c>
      <c r="L768" s="752">
        <v>98.120000000000019</v>
      </c>
      <c r="M768" s="752">
        <v>5</v>
      </c>
      <c r="N768" s="753">
        <v>490.60000000000008</v>
      </c>
    </row>
    <row r="769" spans="1:14" ht="14.45" customHeight="1" x14ac:dyDescent="0.2">
      <c r="A769" s="747" t="s">
        <v>579</v>
      </c>
      <c r="B769" s="748" t="s">
        <v>580</v>
      </c>
      <c r="C769" s="749" t="s">
        <v>623</v>
      </c>
      <c r="D769" s="750" t="s">
        <v>624</v>
      </c>
      <c r="E769" s="751">
        <v>50113001</v>
      </c>
      <c r="F769" s="750" t="s">
        <v>665</v>
      </c>
      <c r="G769" s="749" t="s">
        <v>666</v>
      </c>
      <c r="H769" s="749">
        <v>188217</v>
      </c>
      <c r="I769" s="749">
        <v>88217</v>
      </c>
      <c r="J769" s="749" t="s">
        <v>1722</v>
      </c>
      <c r="K769" s="749" t="s">
        <v>1723</v>
      </c>
      <c r="L769" s="752">
        <v>127.62750000000001</v>
      </c>
      <c r="M769" s="752">
        <v>4</v>
      </c>
      <c r="N769" s="753">
        <v>510.51000000000005</v>
      </c>
    </row>
    <row r="770" spans="1:14" ht="14.45" customHeight="1" x14ac:dyDescent="0.2">
      <c r="A770" s="747" t="s">
        <v>579</v>
      </c>
      <c r="B770" s="748" t="s">
        <v>580</v>
      </c>
      <c r="C770" s="749" t="s">
        <v>623</v>
      </c>
      <c r="D770" s="750" t="s">
        <v>624</v>
      </c>
      <c r="E770" s="751">
        <v>50113001</v>
      </c>
      <c r="F770" s="750" t="s">
        <v>665</v>
      </c>
      <c r="G770" s="749" t="s">
        <v>666</v>
      </c>
      <c r="H770" s="749">
        <v>188219</v>
      </c>
      <c r="I770" s="749">
        <v>88219</v>
      </c>
      <c r="J770" s="749" t="s">
        <v>1724</v>
      </c>
      <c r="K770" s="749" t="s">
        <v>1725</v>
      </c>
      <c r="L770" s="752">
        <v>144.52000000000001</v>
      </c>
      <c r="M770" s="752">
        <v>2</v>
      </c>
      <c r="N770" s="753">
        <v>289.04000000000002</v>
      </c>
    </row>
    <row r="771" spans="1:14" ht="14.45" customHeight="1" x14ac:dyDescent="0.2">
      <c r="A771" s="747" t="s">
        <v>579</v>
      </c>
      <c r="B771" s="748" t="s">
        <v>580</v>
      </c>
      <c r="C771" s="749" t="s">
        <v>623</v>
      </c>
      <c r="D771" s="750" t="s">
        <v>624</v>
      </c>
      <c r="E771" s="751">
        <v>50113001</v>
      </c>
      <c r="F771" s="750" t="s">
        <v>665</v>
      </c>
      <c r="G771" s="749" t="s">
        <v>666</v>
      </c>
      <c r="H771" s="749">
        <v>185512</v>
      </c>
      <c r="I771" s="749">
        <v>185512</v>
      </c>
      <c r="J771" s="749" t="s">
        <v>1726</v>
      </c>
      <c r="K771" s="749" t="s">
        <v>1727</v>
      </c>
      <c r="L771" s="752">
        <v>75.419999999999987</v>
      </c>
      <c r="M771" s="752">
        <v>2</v>
      </c>
      <c r="N771" s="753">
        <v>150.83999999999997</v>
      </c>
    </row>
    <row r="772" spans="1:14" ht="14.45" customHeight="1" x14ac:dyDescent="0.2">
      <c r="A772" s="747" t="s">
        <v>579</v>
      </c>
      <c r="B772" s="748" t="s">
        <v>580</v>
      </c>
      <c r="C772" s="749" t="s">
        <v>623</v>
      </c>
      <c r="D772" s="750" t="s">
        <v>624</v>
      </c>
      <c r="E772" s="751">
        <v>50113001</v>
      </c>
      <c r="F772" s="750" t="s">
        <v>665</v>
      </c>
      <c r="G772" s="749" t="s">
        <v>666</v>
      </c>
      <c r="H772" s="749">
        <v>196635</v>
      </c>
      <c r="I772" s="749">
        <v>96635</v>
      </c>
      <c r="J772" s="749" t="s">
        <v>1119</v>
      </c>
      <c r="K772" s="749" t="s">
        <v>1120</v>
      </c>
      <c r="L772" s="752">
        <v>114.02000000000002</v>
      </c>
      <c r="M772" s="752">
        <v>3</v>
      </c>
      <c r="N772" s="753">
        <v>342.06000000000006</v>
      </c>
    </row>
    <row r="773" spans="1:14" ht="14.45" customHeight="1" x14ac:dyDescent="0.2">
      <c r="A773" s="747" t="s">
        <v>579</v>
      </c>
      <c r="B773" s="748" t="s">
        <v>580</v>
      </c>
      <c r="C773" s="749" t="s">
        <v>623</v>
      </c>
      <c r="D773" s="750" t="s">
        <v>624</v>
      </c>
      <c r="E773" s="751">
        <v>50113001</v>
      </c>
      <c r="F773" s="750" t="s">
        <v>665</v>
      </c>
      <c r="G773" s="749" t="s">
        <v>666</v>
      </c>
      <c r="H773" s="749">
        <v>186393</v>
      </c>
      <c r="I773" s="749">
        <v>86393</v>
      </c>
      <c r="J773" s="749" t="s">
        <v>1121</v>
      </c>
      <c r="K773" s="749" t="s">
        <v>1123</v>
      </c>
      <c r="L773" s="752">
        <v>51.615000000000002</v>
      </c>
      <c r="M773" s="752">
        <v>22</v>
      </c>
      <c r="N773" s="753">
        <v>1135.53</v>
      </c>
    </row>
    <row r="774" spans="1:14" ht="14.45" customHeight="1" x14ac:dyDescent="0.2">
      <c r="A774" s="747" t="s">
        <v>579</v>
      </c>
      <c r="B774" s="748" t="s">
        <v>580</v>
      </c>
      <c r="C774" s="749" t="s">
        <v>623</v>
      </c>
      <c r="D774" s="750" t="s">
        <v>624</v>
      </c>
      <c r="E774" s="751">
        <v>50113001</v>
      </c>
      <c r="F774" s="750" t="s">
        <v>665</v>
      </c>
      <c r="G774" s="749" t="s">
        <v>666</v>
      </c>
      <c r="H774" s="749">
        <v>117992</v>
      </c>
      <c r="I774" s="749">
        <v>17992</v>
      </c>
      <c r="J774" s="749" t="s">
        <v>1121</v>
      </c>
      <c r="K774" s="749" t="s">
        <v>1122</v>
      </c>
      <c r="L774" s="752">
        <v>80.87</v>
      </c>
      <c r="M774" s="752">
        <v>12</v>
      </c>
      <c r="N774" s="753">
        <v>970.44</v>
      </c>
    </row>
    <row r="775" spans="1:14" ht="14.45" customHeight="1" x14ac:dyDescent="0.2">
      <c r="A775" s="747" t="s">
        <v>579</v>
      </c>
      <c r="B775" s="748" t="s">
        <v>580</v>
      </c>
      <c r="C775" s="749" t="s">
        <v>623</v>
      </c>
      <c r="D775" s="750" t="s">
        <v>624</v>
      </c>
      <c r="E775" s="751">
        <v>50113001</v>
      </c>
      <c r="F775" s="750" t="s">
        <v>665</v>
      </c>
      <c r="G775" s="749" t="s">
        <v>666</v>
      </c>
      <c r="H775" s="749">
        <v>100499</v>
      </c>
      <c r="I775" s="749">
        <v>499</v>
      </c>
      <c r="J775" s="749" t="s">
        <v>1126</v>
      </c>
      <c r="K775" s="749" t="s">
        <v>1127</v>
      </c>
      <c r="L775" s="752">
        <v>113.13500000000001</v>
      </c>
      <c r="M775" s="752">
        <v>12</v>
      </c>
      <c r="N775" s="753">
        <v>1357.6200000000001</v>
      </c>
    </row>
    <row r="776" spans="1:14" ht="14.45" customHeight="1" x14ac:dyDescent="0.2">
      <c r="A776" s="747" t="s">
        <v>579</v>
      </c>
      <c r="B776" s="748" t="s">
        <v>580</v>
      </c>
      <c r="C776" s="749" t="s">
        <v>623</v>
      </c>
      <c r="D776" s="750" t="s">
        <v>624</v>
      </c>
      <c r="E776" s="751">
        <v>50113001</v>
      </c>
      <c r="F776" s="750" t="s">
        <v>665</v>
      </c>
      <c r="G776" s="749" t="s">
        <v>666</v>
      </c>
      <c r="H776" s="749">
        <v>100498</v>
      </c>
      <c r="I776" s="749">
        <v>498</v>
      </c>
      <c r="J776" s="749" t="s">
        <v>695</v>
      </c>
      <c r="K776" s="749" t="s">
        <v>696</v>
      </c>
      <c r="L776" s="752">
        <v>108.74117647058824</v>
      </c>
      <c r="M776" s="752">
        <v>51</v>
      </c>
      <c r="N776" s="753">
        <v>5545.8</v>
      </c>
    </row>
    <row r="777" spans="1:14" ht="14.45" customHeight="1" x14ac:dyDescent="0.2">
      <c r="A777" s="747" t="s">
        <v>579</v>
      </c>
      <c r="B777" s="748" t="s">
        <v>580</v>
      </c>
      <c r="C777" s="749" t="s">
        <v>623</v>
      </c>
      <c r="D777" s="750" t="s">
        <v>624</v>
      </c>
      <c r="E777" s="751">
        <v>50113001</v>
      </c>
      <c r="F777" s="750" t="s">
        <v>665</v>
      </c>
      <c r="G777" s="749" t="s">
        <v>666</v>
      </c>
      <c r="H777" s="749">
        <v>215978</v>
      </c>
      <c r="I777" s="749">
        <v>215978</v>
      </c>
      <c r="J777" s="749" t="s">
        <v>1128</v>
      </c>
      <c r="K777" s="749" t="s">
        <v>1129</v>
      </c>
      <c r="L777" s="752">
        <v>120.68000000000005</v>
      </c>
      <c r="M777" s="752">
        <v>2</v>
      </c>
      <c r="N777" s="753">
        <v>241.3600000000001</v>
      </c>
    </row>
    <row r="778" spans="1:14" ht="14.45" customHeight="1" x14ac:dyDescent="0.2">
      <c r="A778" s="747" t="s">
        <v>579</v>
      </c>
      <c r="B778" s="748" t="s">
        <v>580</v>
      </c>
      <c r="C778" s="749" t="s">
        <v>623</v>
      </c>
      <c r="D778" s="750" t="s">
        <v>624</v>
      </c>
      <c r="E778" s="751">
        <v>50113001</v>
      </c>
      <c r="F778" s="750" t="s">
        <v>665</v>
      </c>
      <c r="G778" s="749" t="s">
        <v>666</v>
      </c>
      <c r="H778" s="749">
        <v>225168</v>
      </c>
      <c r="I778" s="749">
        <v>225168</v>
      </c>
      <c r="J778" s="749" t="s">
        <v>1130</v>
      </c>
      <c r="K778" s="749" t="s">
        <v>1132</v>
      </c>
      <c r="L778" s="752">
        <v>63.54</v>
      </c>
      <c r="M778" s="752">
        <v>6</v>
      </c>
      <c r="N778" s="753">
        <v>381.24</v>
      </c>
    </row>
    <row r="779" spans="1:14" ht="14.45" customHeight="1" x14ac:dyDescent="0.2">
      <c r="A779" s="747" t="s">
        <v>579</v>
      </c>
      <c r="B779" s="748" t="s">
        <v>580</v>
      </c>
      <c r="C779" s="749" t="s">
        <v>623</v>
      </c>
      <c r="D779" s="750" t="s">
        <v>624</v>
      </c>
      <c r="E779" s="751">
        <v>50113001</v>
      </c>
      <c r="F779" s="750" t="s">
        <v>665</v>
      </c>
      <c r="G779" s="749" t="s">
        <v>666</v>
      </c>
      <c r="H779" s="749">
        <v>225169</v>
      </c>
      <c r="I779" s="749">
        <v>225169</v>
      </c>
      <c r="J779" s="749" t="s">
        <v>1130</v>
      </c>
      <c r="K779" s="749" t="s">
        <v>1131</v>
      </c>
      <c r="L779" s="752">
        <v>44.45</v>
      </c>
      <c r="M779" s="752">
        <v>2</v>
      </c>
      <c r="N779" s="753">
        <v>88.9</v>
      </c>
    </row>
    <row r="780" spans="1:14" ht="14.45" customHeight="1" x14ac:dyDescent="0.2">
      <c r="A780" s="747" t="s">
        <v>579</v>
      </c>
      <c r="B780" s="748" t="s">
        <v>580</v>
      </c>
      <c r="C780" s="749" t="s">
        <v>623</v>
      </c>
      <c r="D780" s="750" t="s">
        <v>624</v>
      </c>
      <c r="E780" s="751">
        <v>50113001</v>
      </c>
      <c r="F780" s="750" t="s">
        <v>665</v>
      </c>
      <c r="G780" s="749" t="s">
        <v>666</v>
      </c>
      <c r="H780" s="749">
        <v>100502</v>
      </c>
      <c r="I780" s="749">
        <v>502</v>
      </c>
      <c r="J780" s="749" t="s">
        <v>697</v>
      </c>
      <c r="K780" s="749" t="s">
        <v>698</v>
      </c>
      <c r="L780" s="752">
        <v>256.94800000000004</v>
      </c>
      <c r="M780" s="752">
        <v>15</v>
      </c>
      <c r="N780" s="753">
        <v>3854.2200000000007</v>
      </c>
    </row>
    <row r="781" spans="1:14" ht="14.45" customHeight="1" x14ac:dyDescent="0.2">
      <c r="A781" s="747" t="s">
        <v>579</v>
      </c>
      <c r="B781" s="748" t="s">
        <v>580</v>
      </c>
      <c r="C781" s="749" t="s">
        <v>623</v>
      </c>
      <c r="D781" s="750" t="s">
        <v>624</v>
      </c>
      <c r="E781" s="751">
        <v>50113001</v>
      </c>
      <c r="F781" s="750" t="s">
        <v>665</v>
      </c>
      <c r="G781" s="749" t="s">
        <v>666</v>
      </c>
      <c r="H781" s="749">
        <v>102684</v>
      </c>
      <c r="I781" s="749">
        <v>2684</v>
      </c>
      <c r="J781" s="749" t="s">
        <v>697</v>
      </c>
      <c r="K781" s="749" t="s">
        <v>1133</v>
      </c>
      <c r="L781" s="752">
        <v>107.41571428571429</v>
      </c>
      <c r="M781" s="752">
        <v>7</v>
      </c>
      <c r="N781" s="753">
        <v>751.91</v>
      </c>
    </row>
    <row r="782" spans="1:14" ht="14.45" customHeight="1" x14ac:dyDescent="0.2">
      <c r="A782" s="747" t="s">
        <v>579</v>
      </c>
      <c r="B782" s="748" t="s">
        <v>580</v>
      </c>
      <c r="C782" s="749" t="s">
        <v>623</v>
      </c>
      <c r="D782" s="750" t="s">
        <v>624</v>
      </c>
      <c r="E782" s="751">
        <v>50113001</v>
      </c>
      <c r="F782" s="750" t="s">
        <v>665</v>
      </c>
      <c r="G782" s="749" t="s">
        <v>581</v>
      </c>
      <c r="H782" s="749">
        <v>205931</v>
      </c>
      <c r="I782" s="749">
        <v>205931</v>
      </c>
      <c r="J782" s="749" t="s">
        <v>1728</v>
      </c>
      <c r="K782" s="749" t="s">
        <v>1729</v>
      </c>
      <c r="L782" s="752">
        <v>72.949999999999989</v>
      </c>
      <c r="M782" s="752">
        <v>2</v>
      </c>
      <c r="N782" s="753">
        <v>145.89999999999998</v>
      </c>
    </row>
    <row r="783" spans="1:14" ht="14.45" customHeight="1" x14ac:dyDescent="0.2">
      <c r="A783" s="747" t="s">
        <v>579</v>
      </c>
      <c r="B783" s="748" t="s">
        <v>580</v>
      </c>
      <c r="C783" s="749" t="s">
        <v>623</v>
      </c>
      <c r="D783" s="750" t="s">
        <v>624</v>
      </c>
      <c r="E783" s="751">
        <v>50113001</v>
      </c>
      <c r="F783" s="750" t="s">
        <v>665</v>
      </c>
      <c r="G783" s="749" t="s">
        <v>674</v>
      </c>
      <c r="H783" s="749">
        <v>127736</v>
      </c>
      <c r="I783" s="749">
        <v>127736</v>
      </c>
      <c r="J783" s="749" t="s">
        <v>699</v>
      </c>
      <c r="K783" s="749" t="s">
        <v>700</v>
      </c>
      <c r="L783" s="752">
        <v>49.41</v>
      </c>
      <c r="M783" s="752">
        <v>1</v>
      </c>
      <c r="N783" s="753">
        <v>49.41</v>
      </c>
    </row>
    <row r="784" spans="1:14" ht="14.45" customHeight="1" x14ac:dyDescent="0.2">
      <c r="A784" s="747" t="s">
        <v>579</v>
      </c>
      <c r="B784" s="748" t="s">
        <v>580</v>
      </c>
      <c r="C784" s="749" t="s">
        <v>623</v>
      </c>
      <c r="D784" s="750" t="s">
        <v>624</v>
      </c>
      <c r="E784" s="751">
        <v>50113001</v>
      </c>
      <c r="F784" s="750" t="s">
        <v>665</v>
      </c>
      <c r="G784" s="749" t="s">
        <v>674</v>
      </c>
      <c r="H784" s="749">
        <v>127738</v>
      </c>
      <c r="I784" s="749">
        <v>127738</v>
      </c>
      <c r="J784" s="749" t="s">
        <v>1136</v>
      </c>
      <c r="K784" s="749" t="s">
        <v>1137</v>
      </c>
      <c r="L784" s="752">
        <v>95.388750000000002</v>
      </c>
      <c r="M784" s="752">
        <v>8</v>
      </c>
      <c r="N784" s="753">
        <v>763.11</v>
      </c>
    </row>
    <row r="785" spans="1:14" ht="14.45" customHeight="1" x14ac:dyDescent="0.2">
      <c r="A785" s="747" t="s">
        <v>579</v>
      </c>
      <c r="B785" s="748" t="s">
        <v>580</v>
      </c>
      <c r="C785" s="749" t="s">
        <v>623</v>
      </c>
      <c r="D785" s="750" t="s">
        <v>624</v>
      </c>
      <c r="E785" s="751">
        <v>50113001</v>
      </c>
      <c r="F785" s="750" t="s">
        <v>665</v>
      </c>
      <c r="G785" s="749" t="s">
        <v>674</v>
      </c>
      <c r="H785" s="749">
        <v>184095</v>
      </c>
      <c r="I785" s="749">
        <v>184095</v>
      </c>
      <c r="J785" s="749" t="s">
        <v>1136</v>
      </c>
      <c r="K785" s="749" t="s">
        <v>1138</v>
      </c>
      <c r="L785" s="752">
        <v>280.78000000000003</v>
      </c>
      <c r="M785" s="752">
        <v>3</v>
      </c>
      <c r="N785" s="753">
        <v>842.34000000000015</v>
      </c>
    </row>
    <row r="786" spans="1:14" ht="14.45" customHeight="1" x14ac:dyDescent="0.2">
      <c r="A786" s="747" t="s">
        <v>579</v>
      </c>
      <c r="B786" s="748" t="s">
        <v>580</v>
      </c>
      <c r="C786" s="749" t="s">
        <v>623</v>
      </c>
      <c r="D786" s="750" t="s">
        <v>624</v>
      </c>
      <c r="E786" s="751">
        <v>50113001</v>
      </c>
      <c r="F786" s="750" t="s">
        <v>665</v>
      </c>
      <c r="G786" s="749" t="s">
        <v>666</v>
      </c>
      <c r="H786" s="749">
        <v>111485</v>
      </c>
      <c r="I786" s="749">
        <v>11485</v>
      </c>
      <c r="J786" s="749" t="s">
        <v>1141</v>
      </c>
      <c r="K786" s="749" t="s">
        <v>1730</v>
      </c>
      <c r="L786" s="752">
        <v>115.19000000000003</v>
      </c>
      <c r="M786" s="752">
        <v>2</v>
      </c>
      <c r="N786" s="753">
        <v>230.38000000000005</v>
      </c>
    </row>
    <row r="787" spans="1:14" ht="14.45" customHeight="1" x14ac:dyDescent="0.2">
      <c r="A787" s="747" t="s">
        <v>579</v>
      </c>
      <c r="B787" s="748" t="s">
        <v>580</v>
      </c>
      <c r="C787" s="749" t="s">
        <v>623</v>
      </c>
      <c r="D787" s="750" t="s">
        <v>624</v>
      </c>
      <c r="E787" s="751">
        <v>50113001</v>
      </c>
      <c r="F787" s="750" t="s">
        <v>665</v>
      </c>
      <c r="G787" s="749" t="s">
        <v>581</v>
      </c>
      <c r="H787" s="749">
        <v>162528</v>
      </c>
      <c r="I787" s="749">
        <v>162528</v>
      </c>
      <c r="J787" s="749" t="s">
        <v>1144</v>
      </c>
      <c r="K787" s="749" t="s">
        <v>1145</v>
      </c>
      <c r="L787" s="752">
        <v>119.86333333333336</v>
      </c>
      <c r="M787" s="752">
        <v>9</v>
      </c>
      <c r="N787" s="753">
        <v>1078.7700000000002</v>
      </c>
    </row>
    <row r="788" spans="1:14" ht="14.45" customHeight="1" x14ac:dyDescent="0.2">
      <c r="A788" s="747" t="s">
        <v>579</v>
      </c>
      <c r="B788" s="748" t="s">
        <v>580</v>
      </c>
      <c r="C788" s="749" t="s">
        <v>623</v>
      </c>
      <c r="D788" s="750" t="s">
        <v>624</v>
      </c>
      <c r="E788" s="751">
        <v>50113001</v>
      </c>
      <c r="F788" s="750" t="s">
        <v>665</v>
      </c>
      <c r="G788" s="749" t="s">
        <v>674</v>
      </c>
      <c r="H788" s="749">
        <v>146071</v>
      </c>
      <c r="I788" s="749">
        <v>146071</v>
      </c>
      <c r="J788" s="749" t="s">
        <v>1731</v>
      </c>
      <c r="K788" s="749" t="s">
        <v>1732</v>
      </c>
      <c r="L788" s="752">
        <v>138.51111111111106</v>
      </c>
      <c r="M788" s="752">
        <v>9</v>
      </c>
      <c r="N788" s="753">
        <v>1246.5999999999995</v>
      </c>
    </row>
    <row r="789" spans="1:14" ht="14.45" customHeight="1" x14ac:dyDescent="0.2">
      <c r="A789" s="747" t="s">
        <v>579</v>
      </c>
      <c r="B789" s="748" t="s">
        <v>580</v>
      </c>
      <c r="C789" s="749" t="s">
        <v>623</v>
      </c>
      <c r="D789" s="750" t="s">
        <v>624</v>
      </c>
      <c r="E789" s="751">
        <v>50113001</v>
      </c>
      <c r="F789" s="750" t="s">
        <v>665</v>
      </c>
      <c r="G789" s="749" t="s">
        <v>666</v>
      </c>
      <c r="H789" s="749">
        <v>501637</v>
      </c>
      <c r="I789" s="749">
        <v>0</v>
      </c>
      <c r="J789" s="749" t="s">
        <v>1733</v>
      </c>
      <c r="K789" s="749" t="s">
        <v>581</v>
      </c>
      <c r="L789" s="752">
        <v>8.3006666666666664</v>
      </c>
      <c r="M789" s="752">
        <v>1</v>
      </c>
      <c r="N789" s="753">
        <v>8.3006666666666664</v>
      </c>
    </row>
    <row r="790" spans="1:14" ht="14.45" customHeight="1" x14ac:dyDescent="0.2">
      <c r="A790" s="747" t="s">
        <v>579</v>
      </c>
      <c r="B790" s="748" t="s">
        <v>580</v>
      </c>
      <c r="C790" s="749" t="s">
        <v>623</v>
      </c>
      <c r="D790" s="750" t="s">
        <v>624</v>
      </c>
      <c r="E790" s="751">
        <v>50113001</v>
      </c>
      <c r="F790" s="750" t="s">
        <v>665</v>
      </c>
      <c r="G790" s="749" t="s">
        <v>666</v>
      </c>
      <c r="H790" s="749">
        <v>194804</v>
      </c>
      <c r="I790" s="749">
        <v>94804</v>
      </c>
      <c r="J790" s="749" t="s">
        <v>1146</v>
      </c>
      <c r="K790" s="749" t="s">
        <v>740</v>
      </c>
      <c r="L790" s="752">
        <v>58.531599999999997</v>
      </c>
      <c r="M790" s="752">
        <v>25</v>
      </c>
      <c r="N790" s="753">
        <v>1463.29</v>
      </c>
    </row>
    <row r="791" spans="1:14" ht="14.45" customHeight="1" x14ac:dyDescent="0.2">
      <c r="A791" s="747" t="s">
        <v>579</v>
      </c>
      <c r="B791" s="748" t="s">
        <v>580</v>
      </c>
      <c r="C791" s="749" t="s">
        <v>623</v>
      </c>
      <c r="D791" s="750" t="s">
        <v>624</v>
      </c>
      <c r="E791" s="751">
        <v>50113001</v>
      </c>
      <c r="F791" s="750" t="s">
        <v>665</v>
      </c>
      <c r="G791" s="749" t="s">
        <v>666</v>
      </c>
      <c r="H791" s="749">
        <v>850104</v>
      </c>
      <c r="I791" s="749">
        <v>164344</v>
      </c>
      <c r="J791" s="749" t="s">
        <v>1734</v>
      </c>
      <c r="K791" s="749" t="s">
        <v>1735</v>
      </c>
      <c r="L791" s="752">
        <v>227.28999999999994</v>
      </c>
      <c r="M791" s="752">
        <v>1</v>
      </c>
      <c r="N791" s="753">
        <v>227.28999999999994</v>
      </c>
    </row>
    <row r="792" spans="1:14" ht="14.45" customHeight="1" x14ac:dyDescent="0.2">
      <c r="A792" s="747" t="s">
        <v>579</v>
      </c>
      <c r="B792" s="748" t="s">
        <v>580</v>
      </c>
      <c r="C792" s="749" t="s">
        <v>623</v>
      </c>
      <c r="D792" s="750" t="s">
        <v>624</v>
      </c>
      <c r="E792" s="751">
        <v>50113001</v>
      </c>
      <c r="F792" s="750" t="s">
        <v>665</v>
      </c>
      <c r="G792" s="749" t="s">
        <v>666</v>
      </c>
      <c r="H792" s="749">
        <v>101125</v>
      </c>
      <c r="I792" s="749">
        <v>1125</v>
      </c>
      <c r="J792" s="749" t="s">
        <v>1147</v>
      </c>
      <c r="K792" s="749" t="s">
        <v>1736</v>
      </c>
      <c r="L792" s="752">
        <v>77.331578947368428</v>
      </c>
      <c r="M792" s="752">
        <v>57</v>
      </c>
      <c r="N792" s="753">
        <v>4407.9000000000005</v>
      </c>
    </row>
    <row r="793" spans="1:14" ht="14.45" customHeight="1" x14ac:dyDescent="0.2">
      <c r="A793" s="747" t="s">
        <v>579</v>
      </c>
      <c r="B793" s="748" t="s">
        <v>580</v>
      </c>
      <c r="C793" s="749" t="s">
        <v>623</v>
      </c>
      <c r="D793" s="750" t="s">
        <v>624</v>
      </c>
      <c r="E793" s="751">
        <v>50113001</v>
      </c>
      <c r="F793" s="750" t="s">
        <v>665</v>
      </c>
      <c r="G793" s="749" t="s">
        <v>674</v>
      </c>
      <c r="H793" s="749">
        <v>116932</v>
      </c>
      <c r="I793" s="749">
        <v>16932</v>
      </c>
      <c r="J793" s="749" t="s">
        <v>1737</v>
      </c>
      <c r="K793" s="749" t="s">
        <v>1738</v>
      </c>
      <c r="L793" s="752">
        <v>104.66999999999999</v>
      </c>
      <c r="M793" s="752">
        <v>2</v>
      </c>
      <c r="N793" s="753">
        <v>209.33999999999997</v>
      </c>
    </row>
    <row r="794" spans="1:14" ht="14.45" customHeight="1" x14ac:dyDescent="0.2">
      <c r="A794" s="747" t="s">
        <v>579</v>
      </c>
      <c r="B794" s="748" t="s">
        <v>580</v>
      </c>
      <c r="C794" s="749" t="s">
        <v>623</v>
      </c>
      <c r="D794" s="750" t="s">
        <v>624</v>
      </c>
      <c r="E794" s="751">
        <v>50113001</v>
      </c>
      <c r="F794" s="750" t="s">
        <v>665</v>
      </c>
      <c r="G794" s="749" t="s">
        <v>666</v>
      </c>
      <c r="H794" s="749">
        <v>223159</v>
      </c>
      <c r="I794" s="749">
        <v>223159</v>
      </c>
      <c r="J794" s="749" t="s">
        <v>1739</v>
      </c>
      <c r="K794" s="749" t="s">
        <v>1740</v>
      </c>
      <c r="L794" s="752">
        <v>75.060000000000016</v>
      </c>
      <c r="M794" s="752">
        <v>7</v>
      </c>
      <c r="N794" s="753">
        <v>525.42000000000007</v>
      </c>
    </row>
    <row r="795" spans="1:14" ht="14.45" customHeight="1" x14ac:dyDescent="0.2">
      <c r="A795" s="747" t="s">
        <v>579</v>
      </c>
      <c r="B795" s="748" t="s">
        <v>580</v>
      </c>
      <c r="C795" s="749" t="s">
        <v>623</v>
      </c>
      <c r="D795" s="750" t="s">
        <v>624</v>
      </c>
      <c r="E795" s="751">
        <v>50113001</v>
      </c>
      <c r="F795" s="750" t="s">
        <v>665</v>
      </c>
      <c r="G795" s="749" t="s">
        <v>581</v>
      </c>
      <c r="H795" s="749">
        <v>223148</v>
      </c>
      <c r="I795" s="749">
        <v>223148</v>
      </c>
      <c r="J795" s="749" t="s">
        <v>1741</v>
      </c>
      <c r="K795" s="749" t="s">
        <v>1742</v>
      </c>
      <c r="L795" s="752">
        <v>114.02</v>
      </c>
      <c r="M795" s="752">
        <v>4</v>
      </c>
      <c r="N795" s="753">
        <v>456.08</v>
      </c>
    </row>
    <row r="796" spans="1:14" ht="14.45" customHeight="1" x14ac:dyDescent="0.2">
      <c r="A796" s="747" t="s">
        <v>579</v>
      </c>
      <c r="B796" s="748" t="s">
        <v>580</v>
      </c>
      <c r="C796" s="749" t="s">
        <v>623</v>
      </c>
      <c r="D796" s="750" t="s">
        <v>624</v>
      </c>
      <c r="E796" s="751">
        <v>50113001</v>
      </c>
      <c r="F796" s="750" t="s">
        <v>665</v>
      </c>
      <c r="G796" s="749" t="s">
        <v>666</v>
      </c>
      <c r="H796" s="749">
        <v>203765</v>
      </c>
      <c r="I796" s="749">
        <v>203765</v>
      </c>
      <c r="J796" s="749" t="s">
        <v>1743</v>
      </c>
      <c r="K796" s="749" t="s">
        <v>1744</v>
      </c>
      <c r="L796" s="752">
        <v>141.46333333333337</v>
      </c>
      <c r="M796" s="752">
        <v>3</v>
      </c>
      <c r="N796" s="753">
        <v>424.3900000000001</v>
      </c>
    </row>
    <row r="797" spans="1:14" ht="14.45" customHeight="1" x14ac:dyDescent="0.2">
      <c r="A797" s="747" t="s">
        <v>579</v>
      </c>
      <c r="B797" s="748" t="s">
        <v>580</v>
      </c>
      <c r="C797" s="749" t="s">
        <v>623</v>
      </c>
      <c r="D797" s="750" t="s">
        <v>624</v>
      </c>
      <c r="E797" s="751">
        <v>50113001</v>
      </c>
      <c r="F797" s="750" t="s">
        <v>665</v>
      </c>
      <c r="G797" s="749" t="s">
        <v>666</v>
      </c>
      <c r="H797" s="749">
        <v>157525</v>
      </c>
      <c r="I797" s="749">
        <v>57525</v>
      </c>
      <c r="J797" s="749" t="s">
        <v>1151</v>
      </c>
      <c r="K797" s="749" t="s">
        <v>1152</v>
      </c>
      <c r="L797" s="752">
        <v>97.44</v>
      </c>
      <c r="M797" s="752">
        <v>2</v>
      </c>
      <c r="N797" s="753">
        <v>194.88</v>
      </c>
    </row>
    <row r="798" spans="1:14" ht="14.45" customHeight="1" x14ac:dyDescent="0.2">
      <c r="A798" s="747" t="s">
        <v>579</v>
      </c>
      <c r="B798" s="748" t="s">
        <v>580</v>
      </c>
      <c r="C798" s="749" t="s">
        <v>623</v>
      </c>
      <c r="D798" s="750" t="s">
        <v>624</v>
      </c>
      <c r="E798" s="751">
        <v>50113001</v>
      </c>
      <c r="F798" s="750" t="s">
        <v>665</v>
      </c>
      <c r="G798" s="749" t="s">
        <v>666</v>
      </c>
      <c r="H798" s="749">
        <v>502030</v>
      </c>
      <c r="I798" s="749">
        <v>99999</v>
      </c>
      <c r="J798" s="749" t="s">
        <v>1745</v>
      </c>
      <c r="K798" s="749" t="s">
        <v>1746</v>
      </c>
      <c r="L798" s="752">
        <v>1342.7650000000001</v>
      </c>
      <c r="M798" s="752">
        <v>1.2</v>
      </c>
      <c r="N798" s="753">
        <v>1611.318</v>
      </c>
    </row>
    <row r="799" spans="1:14" ht="14.45" customHeight="1" x14ac:dyDescent="0.2">
      <c r="A799" s="747" t="s">
        <v>579</v>
      </c>
      <c r="B799" s="748" t="s">
        <v>580</v>
      </c>
      <c r="C799" s="749" t="s">
        <v>623</v>
      </c>
      <c r="D799" s="750" t="s">
        <v>624</v>
      </c>
      <c r="E799" s="751">
        <v>50113001</v>
      </c>
      <c r="F799" s="750" t="s">
        <v>665</v>
      </c>
      <c r="G799" s="749" t="s">
        <v>666</v>
      </c>
      <c r="H799" s="749">
        <v>100513</v>
      </c>
      <c r="I799" s="749">
        <v>513</v>
      </c>
      <c r="J799" s="749" t="s">
        <v>1153</v>
      </c>
      <c r="K799" s="749" t="s">
        <v>696</v>
      </c>
      <c r="L799" s="752">
        <v>56.765542168674706</v>
      </c>
      <c r="M799" s="752">
        <v>83</v>
      </c>
      <c r="N799" s="753">
        <v>4711.5400000000009</v>
      </c>
    </row>
    <row r="800" spans="1:14" ht="14.45" customHeight="1" x14ac:dyDescent="0.2">
      <c r="A800" s="747" t="s">
        <v>579</v>
      </c>
      <c r="B800" s="748" t="s">
        <v>580</v>
      </c>
      <c r="C800" s="749" t="s">
        <v>623</v>
      </c>
      <c r="D800" s="750" t="s">
        <v>624</v>
      </c>
      <c r="E800" s="751">
        <v>50113001</v>
      </c>
      <c r="F800" s="750" t="s">
        <v>665</v>
      </c>
      <c r="G800" s="749" t="s">
        <v>666</v>
      </c>
      <c r="H800" s="749">
        <v>100516</v>
      </c>
      <c r="I800" s="749">
        <v>516</v>
      </c>
      <c r="J800" s="749" t="s">
        <v>1154</v>
      </c>
      <c r="K800" s="749" t="s">
        <v>813</v>
      </c>
      <c r="L800" s="752">
        <v>98.360000000000127</v>
      </c>
      <c r="M800" s="752">
        <v>1</v>
      </c>
      <c r="N800" s="753">
        <v>98.360000000000127</v>
      </c>
    </row>
    <row r="801" spans="1:14" ht="14.45" customHeight="1" x14ac:dyDescent="0.2">
      <c r="A801" s="747" t="s">
        <v>579</v>
      </c>
      <c r="B801" s="748" t="s">
        <v>580</v>
      </c>
      <c r="C801" s="749" t="s">
        <v>623</v>
      </c>
      <c r="D801" s="750" t="s">
        <v>624</v>
      </c>
      <c r="E801" s="751">
        <v>50113001</v>
      </c>
      <c r="F801" s="750" t="s">
        <v>665</v>
      </c>
      <c r="G801" s="749" t="s">
        <v>666</v>
      </c>
      <c r="H801" s="749">
        <v>230353</v>
      </c>
      <c r="I801" s="749">
        <v>230353</v>
      </c>
      <c r="J801" s="749" t="s">
        <v>701</v>
      </c>
      <c r="K801" s="749" t="s">
        <v>702</v>
      </c>
      <c r="L801" s="752">
        <v>1592.8000000000004</v>
      </c>
      <c r="M801" s="752">
        <v>1</v>
      </c>
      <c r="N801" s="753">
        <v>1592.8000000000004</v>
      </c>
    </row>
    <row r="802" spans="1:14" ht="14.45" customHeight="1" x14ac:dyDescent="0.2">
      <c r="A802" s="747" t="s">
        <v>579</v>
      </c>
      <c r="B802" s="748" t="s">
        <v>580</v>
      </c>
      <c r="C802" s="749" t="s">
        <v>623</v>
      </c>
      <c r="D802" s="750" t="s">
        <v>624</v>
      </c>
      <c r="E802" s="751">
        <v>50113001</v>
      </c>
      <c r="F802" s="750" t="s">
        <v>665</v>
      </c>
      <c r="G802" s="749" t="s">
        <v>666</v>
      </c>
      <c r="H802" s="749">
        <v>110086</v>
      </c>
      <c r="I802" s="749">
        <v>10086</v>
      </c>
      <c r="J802" s="749" t="s">
        <v>701</v>
      </c>
      <c r="K802" s="749" t="s">
        <v>1155</v>
      </c>
      <c r="L802" s="752">
        <v>1592.8</v>
      </c>
      <c r="M802" s="752">
        <v>1</v>
      </c>
      <c r="N802" s="753">
        <v>1592.8</v>
      </c>
    </row>
    <row r="803" spans="1:14" ht="14.45" customHeight="1" x14ac:dyDescent="0.2">
      <c r="A803" s="747" t="s">
        <v>579</v>
      </c>
      <c r="B803" s="748" t="s">
        <v>580</v>
      </c>
      <c r="C803" s="749" t="s">
        <v>623</v>
      </c>
      <c r="D803" s="750" t="s">
        <v>624</v>
      </c>
      <c r="E803" s="751">
        <v>50113001</v>
      </c>
      <c r="F803" s="750" t="s">
        <v>665</v>
      </c>
      <c r="G803" s="749" t="s">
        <v>674</v>
      </c>
      <c r="H803" s="749">
        <v>191788</v>
      </c>
      <c r="I803" s="749">
        <v>91788</v>
      </c>
      <c r="J803" s="749" t="s">
        <v>1156</v>
      </c>
      <c r="K803" s="749" t="s">
        <v>873</v>
      </c>
      <c r="L803" s="752">
        <v>9.1199999999999992</v>
      </c>
      <c r="M803" s="752">
        <v>4</v>
      </c>
      <c r="N803" s="753">
        <v>36.479999999999997</v>
      </c>
    </row>
    <row r="804" spans="1:14" ht="14.45" customHeight="1" x14ac:dyDescent="0.2">
      <c r="A804" s="747" t="s">
        <v>579</v>
      </c>
      <c r="B804" s="748" t="s">
        <v>580</v>
      </c>
      <c r="C804" s="749" t="s">
        <v>623</v>
      </c>
      <c r="D804" s="750" t="s">
        <v>624</v>
      </c>
      <c r="E804" s="751">
        <v>50113001</v>
      </c>
      <c r="F804" s="750" t="s">
        <v>665</v>
      </c>
      <c r="G804" s="749" t="s">
        <v>674</v>
      </c>
      <c r="H804" s="749">
        <v>106618</v>
      </c>
      <c r="I804" s="749">
        <v>6618</v>
      </c>
      <c r="J804" s="749" t="s">
        <v>1157</v>
      </c>
      <c r="K804" s="749" t="s">
        <v>1158</v>
      </c>
      <c r="L804" s="752">
        <v>19.580000000000002</v>
      </c>
      <c r="M804" s="752">
        <v>4</v>
      </c>
      <c r="N804" s="753">
        <v>78.320000000000007</v>
      </c>
    </row>
    <row r="805" spans="1:14" ht="14.45" customHeight="1" x14ac:dyDescent="0.2">
      <c r="A805" s="747" t="s">
        <v>579</v>
      </c>
      <c r="B805" s="748" t="s">
        <v>580</v>
      </c>
      <c r="C805" s="749" t="s">
        <v>623</v>
      </c>
      <c r="D805" s="750" t="s">
        <v>624</v>
      </c>
      <c r="E805" s="751">
        <v>50113001</v>
      </c>
      <c r="F805" s="750" t="s">
        <v>665</v>
      </c>
      <c r="G805" s="749" t="s">
        <v>674</v>
      </c>
      <c r="H805" s="749">
        <v>184398</v>
      </c>
      <c r="I805" s="749">
        <v>84398</v>
      </c>
      <c r="J805" s="749" t="s">
        <v>1159</v>
      </c>
      <c r="K805" s="749" t="s">
        <v>1160</v>
      </c>
      <c r="L805" s="752">
        <v>114.126</v>
      </c>
      <c r="M805" s="752">
        <v>5</v>
      </c>
      <c r="N805" s="753">
        <v>570.63</v>
      </c>
    </row>
    <row r="806" spans="1:14" ht="14.45" customHeight="1" x14ac:dyDescent="0.2">
      <c r="A806" s="747" t="s">
        <v>579</v>
      </c>
      <c r="B806" s="748" t="s">
        <v>580</v>
      </c>
      <c r="C806" s="749" t="s">
        <v>623</v>
      </c>
      <c r="D806" s="750" t="s">
        <v>624</v>
      </c>
      <c r="E806" s="751">
        <v>50113001</v>
      </c>
      <c r="F806" s="750" t="s">
        <v>665</v>
      </c>
      <c r="G806" s="749" t="s">
        <v>674</v>
      </c>
      <c r="H806" s="749">
        <v>184400</v>
      </c>
      <c r="I806" s="749">
        <v>84400</v>
      </c>
      <c r="J806" s="749" t="s">
        <v>1747</v>
      </c>
      <c r="K806" s="749" t="s">
        <v>1748</v>
      </c>
      <c r="L806" s="752">
        <v>255.25999999999993</v>
      </c>
      <c r="M806" s="752">
        <v>2</v>
      </c>
      <c r="N806" s="753">
        <v>510.51999999999987</v>
      </c>
    </row>
    <row r="807" spans="1:14" ht="14.45" customHeight="1" x14ac:dyDescent="0.2">
      <c r="A807" s="747" t="s">
        <v>579</v>
      </c>
      <c r="B807" s="748" t="s">
        <v>580</v>
      </c>
      <c r="C807" s="749" t="s">
        <v>623</v>
      </c>
      <c r="D807" s="750" t="s">
        <v>624</v>
      </c>
      <c r="E807" s="751">
        <v>50113001</v>
      </c>
      <c r="F807" s="750" t="s">
        <v>665</v>
      </c>
      <c r="G807" s="749" t="s">
        <v>674</v>
      </c>
      <c r="H807" s="749">
        <v>184399</v>
      </c>
      <c r="I807" s="749">
        <v>84399</v>
      </c>
      <c r="J807" s="749" t="s">
        <v>1161</v>
      </c>
      <c r="K807" s="749" t="s">
        <v>1162</v>
      </c>
      <c r="L807" s="752">
        <v>126.23999999999997</v>
      </c>
      <c r="M807" s="752">
        <v>3</v>
      </c>
      <c r="N807" s="753">
        <v>378.71999999999991</v>
      </c>
    </row>
    <row r="808" spans="1:14" ht="14.45" customHeight="1" x14ac:dyDescent="0.2">
      <c r="A808" s="747" t="s">
        <v>579</v>
      </c>
      <c r="B808" s="748" t="s">
        <v>580</v>
      </c>
      <c r="C808" s="749" t="s">
        <v>623</v>
      </c>
      <c r="D808" s="750" t="s">
        <v>624</v>
      </c>
      <c r="E808" s="751">
        <v>50113001</v>
      </c>
      <c r="F808" s="750" t="s">
        <v>665</v>
      </c>
      <c r="G808" s="749" t="s">
        <v>666</v>
      </c>
      <c r="H808" s="749">
        <v>188860</v>
      </c>
      <c r="I808" s="749">
        <v>154078</v>
      </c>
      <c r="J808" s="749" t="s">
        <v>1749</v>
      </c>
      <c r="K808" s="749" t="s">
        <v>1750</v>
      </c>
      <c r="L808" s="752">
        <v>833.61999999999978</v>
      </c>
      <c r="M808" s="752">
        <v>1</v>
      </c>
      <c r="N808" s="753">
        <v>833.61999999999978</v>
      </c>
    </row>
    <row r="809" spans="1:14" ht="14.45" customHeight="1" x14ac:dyDescent="0.2">
      <c r="A809" s="747" t="s">
        <v>579</v>
      </c>
      <c r="B809" s="748" t="s">
        <v>580</v>
      </c>
      <c r="C809" s="749" t="s">
        <v>623</v>
      </c>
      <c r="D809" s="750" t="s">
        <v>624</v>
      </c>
      <c r="E809" s="751">
        <v>50113001</v>
      </c>
      <c r="F809" s="750" t="s">
        <v>665</v>
      </c>
      <c r="G809" s="749" t="s">
        <v>666</v>
      </c>
      <c r="H809" s="749">
        <v>104307</v>
      </c>
      <c r="I809" s="749">
        <v>4307</v>
      </c>
      <c r="J809" s="749" t="s">
        <v>1165</v>
      </c>
      <c r="K809" s="749" t="s">
        <v>1166</v>
      </c>
      <c r="L809" s="752">
        <v>351.19000000000011</v>
      </c>
      <c r="M809" s="752">
        <v>1</v>
      </c>
      <c r="N809" s="753">
        <v>351.19000000000011</v>
      </c>
    </row>
    <row r="810" spans="1:14" ht="14.45" customHeight="1" x14ac:dyDescent="0.2">
      <c r="A810" s="747" t="s">
        <v>579</v>
      </c>
      <c r="B810" s="748" t="s">
        <v>580</v>
      </c>
      <c r="C810" s="749" t="s">
        <v>623</v>
      </c>
      <c r="D810" s="750" t="s">
        <v>624</v>
      </c>
      <c r="E810" s="751">
        <v>50113001</v>
      </c>
      <c r="F810" s="750" t="s">
        <v>665</v>
      </c>
      <c r="G810" s="749" t="s">
        <v>666</v>
      </c>
      <c r="H810" s="749">
        <v>100536</v>
      </c>
      <c r="I810" s="749">
        <v>536</v>
      </c>
      <c r="J810" s="749" t="s">
        <v>1167</v>
      </c>
      <c r="K810" s="749" t="s">
        <v>723</v>
      </c>
      <c r="L810" s="752">
        <v>140.24000000000004</v>
      </c>
      <c r="M810" s="752">
        <v>8</v>
      </c>
      <c r="N810" s="753">
        <v>1121.9200000000003</v>
      </c>
    </row>
    <row r="811" spans="1:14" ht="14.45" customHeight="1" x14ac:dyDescent="0.2">
      <c r="A811" s="747" t="s">
        <v>579</v>
      </c>
      <c r="B811" s="748" t="s">
        <v>580</v>
      </c>
      <c r="C811" s="749" t="s">
        <v>623</v>
      </c>
      <c r="D811" s="750" t="s">
        <v>624</v>
      </c>
      <c r="E811" s="751">
        <v>50113001</v>
      </c>
      <c r="F811" s="750" t="s">
        <v>665</v>
      </c>
      <c r="G811" s="749" t="s">
        <v>666</v>
      </c>
      <c r="H811" s="749">
        <v>216900</v>
      </c>
      <c r="I811" s="749">
        <v>216900</v>
      </c>
      <c r="J811" s="749" t="s">
        <v>1168</v>
      </c>
      <c r="K811" s="749" t="s">
        <v>1169</v>
      </c>
      <c r="L811" s="752">
        <v>700.07</v>
      </c>
      <c r="M811" s="752">
        <v>15</v>
      </c>
      <c r="N811" s="753">
        <v>10501.050000000001</v>
      </c>
    </row>
    <row r="812" spans="1:14" ht="14.45" customHeight="1" x14ac:dyDescent="0.2">
      <c r="A812" s="747" t="s">
        <v>579</v>
      </c>
      <c r="B812" s="748" t="s">
        <v>580</v>
      </c>
      <c r="C812" s="749" t="s">
        <v>623</v>
      </c>
      <c r="D812" s="750" t="s">
        <v>624</v>
      </c>
      <c r="E812" s="751">
        <v>50113001</v>
      </c>
      <c r="F812" s="750" t="s">
        <v>665</v>
      </c>
      <c r="G812" s="749" t="s">
        <v>674</v>
      </c>
      <c r="H812" s="749">
        <v>155824</v>
      </c>
      <c r="I812" s="749">
        <v>55824</v>
      </c>
      <c r="J812" s="749" t="s">
        <v>703</v>
      </c>
      <c r="K812" s="749" t="s">
        <v>1751</v>
      </c>
      <c r="L812" s="752">
        <v>50.68</v>
      </c>
      <c r="M812" s="752">
        <v>15</v>
      </c>
      <c r="N812" s="753">
        <v>760.2</v>
      </c>
    </row>
    <row r="813" spans="1:14" ht="14.45" customHeight="1" x14ac:dyDescent="0.2">
      <c r="A813" s="747" t="s">
        <v>579</v>
      </c>
      <c r="B813" s="748" t="s">
        <v>580</v>
      </c>
      <c r="C813" s="749" t="s">
        <v>623</v>
      </c>
      <c r="D813" s="750" t="s">
        <v>624</v>
      </c>
      <c r="E813" s="751">
        <v>50113001</v>
      </c>
      <c r="F813" s="750" t="s">
        <v>665</v>
      </c>
      <c r="G813" s="749" t="s">
        <v>674</v>
      </c>
      <c r="H813" s="749">
        <v>107981</v>
      </c>
      <c r="I813" s="749">
        <v>7981</v>
      </c>
      <c r="J813" s="749" t="s">
        <v>703</v>
      </c>
      <c r="K813" s="749" t="s">
        <v>704</v>
      </c>
      <c r="L813" s="752">
        <v>50.640000000000008</v>
      </c>
      <c r="M813" s="752">
        <v>17</v>
      </c>
      <c r="N813" s="753">
        <v>860.88000000000011</v>
      </c>
    </row>
    <row r="814" spans="1:14" ht="14.45" customHeight="1" x14ac:dyDescent="0.2">
      <c r="A814" s="747" t="s">
        <v>579</v>
      </c>
      <c r="B814" s="748" t="s">
        <v>580</v>
      </c>
      <c r="C814" s="749" t="s">
        <v>623</v>
      </c>
      <c r="D814" s="750" t="s">
        <v>624</v>
      </c>
      <c r="E814" s="751">
        <v>50113001</v>
      </c>
      <c r="F814" s="750" t="s">
        <v>665</v>
      </c>
      <c r="G814" s="749" t="s">
        <v>674</v>
      </c>
      <c r="H814" s="749">
        <v>155823</v>
      </c>
      <c r="I814" s="749">
        <v>55823</v>
      </c>
      <c r="J814" s="749" t="s">
        <v>1170</v>
      </c>
      <c r="K814" s="749" t="s">
        <v>1171</v>
      </c>
      <c r="L814" s="752">
        <v>33.859512195121951</v>
      </c>
      <c r="M814" s="752">
        <v>41</v>
      </c>
      <c r="N814" s="753">
        <v>1388.24</v>
      </c>
    </row>
    <row r="815" spans="1:14" ht="14.45" customHeight="1" x14ac:dyDescent="0.2">
      <c r="A815" s="747" t="s">
        <v>579</v>
      </c>
      <c r="B815" s="748" t="s">
        <v>580</v>
      </c>
      <c r="C815" s="749" t="s">
        <v>623</v>
      </c>
      <c r="D815" s="750" t="s">
        <v>624</v>
      </c>
      <c r="E815" s="751">
        <v>50113001</v>
      </c>
      <c r="F815" s="750" t="s">
        <v>665</v>
      </c>
      <c r="G815" s="749" t="s">
        <v>674</v>
      </c>
      <c r="H815" s="749">
        <v>126786</v>
      </c>
      <c r="I815" s="749">
        <v>26786</v>
      </c>
      <c r="J815" s="749" t="s">
        <v>1172</v>
      </c>
      <c r="K815" s="749" t="s">
        <v>1173</v>
      </c>
      <c r="L815" s="752">
        <v>406.14333333333326</v>
      </c>
      <c r="M815" s="752">
        <v>3</v>
      </c>
      <c r="N815" s="753">
        <v>1218.4299999999998</v>
      </c>
    </row>
    <row r="816" spans="1:14" ht="14.45" customHeight="1" x14ac:dyDescent="0.2">
      <c r="A816" s="747" t="s">
        <v>579</v>
      </c>
      <c r="B816" s="748" t="s">
        <v>580</v>
      </c>
      <c r="C816" s="749" t="s">
        <v>623</v>
      </c>
      <c r="D816" s="750" t="s">
        <v>624</v>
      </c>
      <c r="E816" s="751">
        <v>50113001</v>
      </c>
      <c r="F816" s="750" t="s">
        <v>665</v>
      </c>
      <c r="G816" s="749" t="s">
        <v>666</v>
      </c>
      <c r="H816" s="749">
        <v>125907</v>
      </c>
      <c r="I816" s="749">
        <v>125907</v>
      </c>
      <c r="J816" s="749" t="s">
        <v>1176</v>
      </c>
      <c r="K816" s="749" t="s">
        <v>1177</v>
      </c>
      <c r="L816" s="752">
        <v>682</v>
      </c>
      <c r="M816" s="752">
        <v>2</v>
      </c>
      <c r="N816" s="753">
        <v>1364</v>
      </c>
    </row>
    <row r="817" spans="1:14" ht="14.45" customHeight="1" x14ac:dyDescent="0.2">
      <c r="A817" s="747" t="s">
        <v>579</v>
      </c>
      <c r="B817" s="748" t="s">
        <v>580</v>
      </c>
      <c r="C817" s="749" t="s">
        <v>623</v>
      </c>
      <c r="D817" s="750" t="s">
        <v>624</v>
      </c>
      <c r="E817" s="751">
        <v>50113001</v>
      </c>
      <c r="F817" s="750" t="s">
        <v>665</v>
      </c>
      <c r="G817" s="749" t="s">
        <v>666</v>
      </c>
      <c r="H817" s="749">
        <v>162579</v>
      </c>
      <c r="I817" s="749">
        <v>162579</v>
      </c>
      <c r="J817" s="749" t="s">
        <v>1182</v>
      </c>
      <c r="K817" s="749" t="s">
        <v>1183</v>
      </c>
      <c r="L817" s="752">
        <v>45.07</v>
      </c>
      <c r="M817" s="752">
        <v>4</v>
      </c>
      <c r="N817" s="753">
        <v>180.28</v>
      </c>
    </row>
    <row r="818" spans="1:14" ht="14.45" customHeight="1" x14ac:dyDescent="0.2">
      <c r="A818" s="747" t="s">
        <v>579</v>
      </c>
      <c r="B818" s="748" t="s">
        <v>580</v>
      </c>
      <c r="C818" s="749" t="s">
        <v>623</v>
      </c>
      <c r="D818" s="750" t="s">
        <v>624</v>
      </c>
      <c r="E818" s="751">
        <v>50113001</v>
      </c>
      <c r="F818" s="750" t="s">
        <v>665</v>
      </c>
      <c r="G818" s="749" t="s">
        <v>674</v>
      </c>
      <c r="H818" s="749">
        <v>111635</v>
      </c>
      <c r="I818" s="749">
        <v>11635</v>
      </c>
      <c r="J818" s="749" t="s">
        <v>1184</v>
      </c>
      <c r="K818" s="749" t="s">
        <v>1185</v>
      </c>
      <c r="L818" s="752">
        <v>342.88</v>
      </c>
      <c r="M818" s="752">
        <v>4</v>
      </c>
      <c r="N818" s="753">
        <v>1371.52</v>
      </c>
    </row>
    <row r="819" spans="1:14" ht="14.45" customHeight="1" x14ac:dyDescent="0.2">
      <c r="A819" s="747" t="s">
        <v>579</v>
      </c>
      <c r="B819" s="748" t="s">
        <v>580</v>
      </c>
      <c r="C819" s="749" t="s">
        <v>623</v>
      </c>
      <c r="D819" s="750" t="s">
        <v>624</v>
      </c>
      <c r="E819" s="751">
        <v>50113001</v>
      </c>
      <c r="F819" s="750" t="s">
        <v>665</v>
      </c>
      <c r="G819" s="749" t="s">
        <v>666</v>
      </c>
      <c r="H819" s="749">
        <v>100874</v>
      </c>
      <c r="I819" s="749">
        <v>874</v>
      </c>
      <c r="J819" s="749" t="s">
        <v>1752</v>
      </c>
      <c r="K819" s="749" t="s">
        <v>1187</v>
      </c>
      <c r="L819" s="752">
        <v>68.895294117647055</v>
      </c>
      <c r="M819" s="752">
        <v>17</v>
      </c>
      <c r="N819" s="753">
        <v>1171.22</v>
      </c>
    </row>
    <row r="820" spans="1:14" ht="14.45" customHeight="1" x14ac:dyDescent="0.2">
      <c r="A820" s="747" t="s">
        <v>579</v>
      </c>
      <c r="B820" s="748" t="s">
        <v>580</v>
      </c>
      <c r="C820" s="749" t="s">
        <v>623</v>
      </c>
      <c r="D820" s="750" t="s">
        <v>624</v>
      </c>
      <c r="E820" s="751">
        <v>50113001</v>
      </c>
      <c r="F820" s="750" t="s">
        <v>665</v>
      </c>
      <c r="G820" s="749" t="s">
        <v>666</v>
      </c>
      <c r="H820" s="749">
        <v>200863</v>
      </c>
      <c r="I820" s="749">
        <v>200863</v>
      </c>
      <c r="J820" s="749" t="s">
        <v>1186</v>
      </c>
      <c r="K820" s="749" t="s">
        <v>1188</v>
      </c>
      <c r="L820" s="752">
        <v>85.445000000000022</v>
      </c>
      <c r="M820" s="752">
        <v>40</v>
      </c>
      <c r="N820" s="753">
        <v>3417.8000000000006</v>
      </c>
    </row>
    <row r="821" spans="1:14" ht="14.45" customHeight="1" x14ac:dyDescent="0.2">
      <c r="A821" s="747" t="s">
        <v>579</v>
      </c>
      <c r="B821" s="748" t="s">
        <v>580</v>
      </c>
      <c r="C821" s="749" t="s">
        <v>623</v>
      </c>
      <c r="D821" s="750" t="s">
        <v>624</v>
      </c>
      <c r="E821" s="751">
        <v>50113001</v>
      </c>
      <c r="F821" s="750" t="s">
        <v>665</v>
      </c>
      <c r="G821" s="749" t="s">
        <v>666</v>
      </c>
      <c r="H821" s="749">
        <v>100876</v>
      </c>
      <c r="I821" s="749">
        <v>876</v>
      </c>
      <c r="J821" s="749" t="s">
        <v>1186</v>
      </c>
      <c r="K821" s="749" t="s">
        <v>1187</v>
      </c>
      <c r="L821" s="752">
        <v>74.022352941176493</v>
      </c>
      <c r="M821" s="752">
        <v>34</v>
      </c>
      <c r="N821" s="753">
        <v>2516.7600000000007</v>
      </c>
    </row>
    <row r="822" spans="1:14" ht="14.45" customHeight="1" x14ac:dyDescent="0.2">
      <c r="A822" s="747" t="s">
        <v>579</v>
      </c>
      <c r="B822" s="748" t="s">
        <v>580</v>
      </c>
      <c r="C822" s="749" t="s">
        <v>623</v>
      </c>
      <c r="D822" s="750" t="s">
        <v>624</v>
      </c>
      <c r="E822" s="751">
        <v>50113001</v>
      </c>
      <c r="F822" s="750" t="s">
        <v>665</v>
      </c>
      <c r="G822" s="749" t="s">
        <v>666</v>
      </c>
      <c r="H822" s="749">
        <v>157351</v>
      </c>
      <c r="I822" s="749">
        <v>57351</v>
      </c>
      <c r="J822" s="749" t="s">
        <v>1753</v>
      </c>
      <c r="K822" s="749" t="s">
        <v>1730</v>
      </c>
      <c r="L822" s="752">
        <v>47.44</v>
      </c>
      <c r="M822" s="752">
        <v>1</v>
      </c>
      <c r="N822" s="753">
        <v>47.44</v>
      </c>
    </row>
    <row r="823" spans="1:14" ht="14.45" customHeight="1" x14ac:dyDescent="0.2">
      <c r="A823" s="747" t="s">
        <v>579</v>
      </c>
      <c r="B823" s="748" t="s">
        <v>580</v>
      </c>
      <c r="C823" s="749" t="s">
        <v>623</v>
      </c>
      <c r="D823" s="750" t="s">
        <v>624</v>
      </c>
      <c r="E823" s="751">
        <v>50113001</v>
      </c>
      <c r="F823" s="750" t="s">
        <v>665</v>
      </c>
      <c r="G823" s="749" t="s">
        <v>666</v>
      </c>
      <c r="H823" s="749">
        <v>117983</v>
      </c>
      <c r="I823" s="749">
        <v>17983</v>
      </c>
      <c r="J823" s="749" t="s">
        <v>1754</v>
      </c>
      <c r="K823" s="749" t="s">
        <v>1755</v>
      </c>
      <c r="L823" s="752">
        <v>80.770000000000039</v>
      </c>
      <c r="M823" s="752">
        <v>1</v>
      </c>
      <c r="N823" s="753">
        <v>80.770000000000039</v>
      </c>
    </row>
    <row r="824" spans="1:14" ht="14.45" customHeight="1" x14ac:dyDescent="0.2">
      <c r="A824" s="747" t="s">
        <v>579</v>
      </c>
      <c r="B824" s="748" t="s">
        <v>580</v>
      </c>
      <c r="C824" s="749" t="s">
        <v>623</v>
      </c>
      <c r="D824" s="750" t="s">
        <v>624</v>
      </c>
      <c r="E824" s="751">
        <v>50113001</v>
      </c>
      <c r="F824" s="750" t="s">
        <v>665</v>
      </c>
      <c r="G824" s="749" t="s">
        <v>666</v>
      </c>
      <c r="H824" s="749">
        <v>230358</v>
      </c>
      <c r="I824" s="749">
        <v>230358</v>
      </c>
      <c r="J824" s="749" t="s">
        <v>1191</v>
      </c>
      <c r="K824" s="749" t="s">
        <v>1193</v>
      </c>
      <c r="L824" s="752">
        <v>119.03</v>
      </c>
      <c r="M824" s="752">
        <v>4</v>
      </c>
      <c r="N824" s="753">
        <v>476.12</v>
      </c>
    </row>
    <row r="825" spans="1:14" ht="14.45" customHeight="1" x14ac:dyDescent="0.2">
      <c r="A825" s="747" t="s">
        <v>579</v>
      </c>
      <c r="B825" s="748" t="s">
        <v>580</v>
      </c>
      <c r="C825" s="749" t="s">
        <v>623</v>
      </c>
      <c r="D825" s="750" t="s">
        <v>624</v>
      </c>
      <c r="E825" s="751">
        <v>50113001</v>
      </c>
      <c r="F825" s="750" t="s">
        <v>665</v>
      </c>
      <c r="G825" s="749" t="s">
        <v>674</v>
      </c>
      <c r="H825" s="749">
        <v>157871</v>
      </c>
      <c r="I825" s="749">
        <v>157871</v>
      </c>
      <c r="J825" s="749" t="s">
        <v>1756</v>
      </c>
      <c r="K825" s="749" t="s">
        <v>1757</v>
      </c>
      <c r="L825" s="752">
        <v>170.86666666666667</v>
      </c>
      <c r="M825" s="752">
        <v>3</v>
      </c>
      <c r="N825" s="753">
        <v>512.6</v>
      </c>
    </row>
    <row r="826" spans="1:14" ht="14.45" customHeight="1" x14ac:dyDescent="0.2">
      <c r="A826" s="747" t="s">
        <v>579</v>
      </c>
      <c r="B826" s="748" t="s">
        <v>580</v>
      </c>
      <c r="C826" s="749" t="s">
        <v>623</v>
      </c>
      <c r="D826" s="750" t="s">
        <v>624</v>
      </c>
      <c r="E826" s="751">
        <v>50113001</v>
      </c>
      <c r="F826" s="750" t="s">
        <v>665</v>
      </c>
      <c r="G826" s="749" t="s">
        <v>674</v>
      </c>
      <c r="H826" s="749">
        <v>850729</v>
      </c>
      <c r="I826" s="749">
        <v>157875</v>
      </c>
      <c r="J826" s="749" t="s">
        <v>1195</v>
      </c>
      <c r="K826" s="749" t="s">
        <v>1196</v>
      </c>
      <c r="L826" s="752">
        <v>225.5</v>
      </c>
      <c r="M826" s="752">
        <v>15</v>
      </c>
      <c r="N826" s="753">
        <v>3382.5</v>
      </c>
    </row>
    <row r="827" spans="1:14" ht="14.45" customHeight="1" x14ac:dyDescent="0.2">
      <c r="A827" s="747" t="s">
        <v>579</v>
      </c>
      <c r="B827" s="748" t="s">
        <v>580</v>
      </c>
      <c r="C827" s="749" t="s">
        <v>623</v>
      </c>
      <c r="D827" s="750" t="s">
        <v>624</v>
      </c>
      <c r="E827" s="751">
        <v>50113001</v>
      </c>
      <c r="F827" s="750" t="s">
        <v>665</v>
      </c>
      <c r="G827" s="749" t="s">
        <v>666</v>
      </c>
      <c r="H827" s="749">
        <v>207820</v>
      </c>
      <c r="I827" s="749">
        <v>207820</v>
      </c>
      <c r="J827" s="749" t="s">
        <v>1197</v>
      </c>
      <c r="K827" s="749" t="s">
        <v>1198</v>
      </c>
      <c r="L827" s="752">
        <v>30.449999999999996</v>
      </c>
      <c r="M827" s="752">
        <v>25</v>
      </c>
      <c r="N827" s="753">
        <v>761.24999999999989</v>
      </c>
    </row>
    <row r="828" spans="1:14" ht="14.45" customHeight="1" x14ac:dyDescent="0.2">
      <c r="A828" s="747" t="s">
        <v>579</v>
      </c>
      <c r="B828" s="748" t="s">
        <v>580</v>
      </c>
      <c r="C828" s="749" t="s">
        <v>623</v>
      </c>
      <c r="D828" s="750" t="s">
        <v>624</v>
      </c>
      <c r="E828" s="751">
        <v>50113001</v>
      </c>
      <c r="F828" s="750" t="s">
        <v>665</v>
      </c>
      <c r="G828" s="749" t="s">
        <v>666</v>
      </c>
      <c r="H828" s="749">
        <v>226434</v>
      </c>
      <c r="I828" s="749">
        <v>226434</v>
      </c>
      <c r="J828" s="749" t="s">
        <v>1199</v>
      </c>
      <c r="K828" s="749" t="s">
        <v>1200</v>
      </c>
      <c r="L828" s="752">
        <v>29.7</v>
      </c>
      <c r="M828" s="752">
        <v>4</v>
      </c>
      <c r="N828" s="753">
        <v>118.8</v>
      </c>
    </row>
    <row r="829" spans="1:14" ht="14.45" customHeight="1" x14ac:dyDescent="0.2">
      <c r="A829" s="747" t="s">
        <v>579</v>
      </c>
      <c r="B829" s="748" t="s">
        <v>580</v>
      </c>
      <c r="C829" s="749" t="s">
        <v>623</v>
      </c>
      <c r="D829" s="750" t="s">
        <v>624</v>
      </c>
      <c r="E829" s="751">
        <v>50113001</v>
      </c>
      <c r="F829" s="750" t="s">
        <v>665</v>
      </c>
      <c r="G829" s="749" t="s">
        <v>666</v>
      </c>
      <c r="H829" s="749">
        <v>207819</v>
      </c>
      <c r="I829" s="749">
        <v>207819</v>
      </c>
      <c r="J829" s="749" t="s">
        <v>1201</v>
      </c>
      <c r="K829" s="749" t="s">
        <v>1758</v>
      </c>
      <c r="L829" s="752">
        <v>20.03</v>
      </c>
      <c r="M829" s="752">
        <v>2</v>
      </c>
      <c r="N829" s="753">
        <v>40.06</v>
      </c>
    </row>
    <row r="830" spans="1:14" ht="14.45" customHeight="1" x14ac:dyDescent="0.2">
      <c r="A830" s="747" t="s">
        <v>579</v>
      </c>
      <c r="B830" s="748" t="s">
        <v>580</v>
      </c>
      <c r="C830" s="749" t="s">
        <v>623</v>
      </c>
      <c r="D830" s="750" t="s">
        <v>624</v>
      </c>
      <c r="E830" s="751">
        <v>50113001</v>
      </c>
      <c r="F830" s="750" t="s">
        <v>665</v>
      </c>
      <c r="G830" s="749" t="s">
        <v>666</v>
      </c>
      <c r="H830" s="749">
        <v>147671</v>
      </c>
      <c r="I830" s="749">
        <v>47671</v>
      </c>
      <c r="J830" s="749" t="s">
        <v>1203</v>
      </c>
      <c r="K830" s="749" t="s">
        <v>1204</v>
      </c>
      <c r="L830" s="752">
        <v>351.19</v>
      </c>
      <c r="M830" s="752">
        <v>1</v>
      </c>
      <c r="N830" s="753">
        <v>351.19</v>
      </c>
    </row>
    <row r="831" spans="1:14" ht="14.45" customHeight="1" x14ac:dyDescent="0.2">
      <c r="A831" s="747" t="s">
        <v>579</v>
      </c>
      <c r="B831" s="748" t="s">
        <v>580</v>
      </c>
      <c r="C831" s="749" t="s">
        <v>623</v>
      </c>
      <c r="D831" s="750" t="s">
        <v>624</v>
      </c>
      <c r="E831" s="751">
        <v>50113001</v>
      </c>
      <c r="F831" s="750" t="s">
        <v>665</v>
      </c>
      <c r="G831" s="749" t="s">
        <v>666</v>
      </c>
      <c r="H831" s="749">
        <v>850235</v>
      </c>
      <c r="I831" s="749">
        <v>160806</v>
      </c>
      <c r="J831" s="749" t="s">
        <v>1759</v>
      </c>
      <c r="K831" s="749" t="s">
        <v>1760</v>
      </c>
      <c r="L831" s="752">
        <v>196.77000000000004</v>
      </c>
      <c r="M831" s="752">
        <v>2</v>
      </c>
      <c r="N831" s="753">
        <v>393.54000000000008</v>
      </c>
    </row>
    <row r="832" spans="1:14" ht="14.45" customHeight="1" x14ac:dyDescent="0.2">
      <c r="A832" s="747" t="s">
        <v>579</v>
      </c>
      <c r="B832" s="748" t="s">
        <v>580</v>
      </c>
      <c r="C832" s="749" t="s">
        <v>623</v>
      </c>
      <c r="D832" s="750" t="s">
        <v>624</v>
      </c>
      <c r="E832" s="751">
        <v>50113001</v>
      </c>
      <c r="F832" s="750" t="s">
        <v>665</v>
      </c>
      <c r="G832" s="749" t="s">
        <v>674</v>
      </c>
      <c r="H832" s="749">
        <v>130073</v>
      </c>
      <c r="I832" s="749">
        <v>30073</v>
      </c>
      <c r="J832" s="749" t="s">
        <v>1761</v>
      </c>
      <c r="K832" s="749" t="s">
        <v>1762</v>
      </c>
      <c r="L832" s="752">
        <v>140</v>
      </c>
      <c r="M832" s="752">
        <v>1</v>
      </c>
      <c r="N832" s="753">
        <v>140</v>
      </c>
    </row>
    <row r="833" spans="1:14" ht="14.45" customHeight="1" x14ac:dyDescent="0.2">
      <c r="A833" s="747" t="s">
        <v>579</v>
      </c>
      <c r="B833" s="748" t="s">
        <v>580</v>
      </c>
      <c r="C833" s="749" t="s">
        <v>623</v>
      </c>
      <c r="D833" s="750" t="s">
        <v>624</v>
      </c>
      <c r="E833" s="751">
        <v>50113001</v>
      </c>
      <c r="F833" s="750" t="s">
        <v>665</v>
      </c>
      <c r="G833" s="749" t="s">
        <v>666</v>
      </c>
      <c r="H833" s="749">
        <v>111671</v>
      </c>
      <c r="I833" s="749">
        <v>11671</v>
      </c>
      <c r="J833" s="749" t="s">
        <v>1209</v>
      </c>
      <c r="K833" s="749" t="s">
        <v>968</v>
      </c>
      <c r="L833" s="752">
        <v>209.00000072304019</v>
      </c>
      <c r="M833" s="752">
        <v>38</v>
      </c>
      <c r="N833" s="753">
        <v>7942.0000274755266</v>
      </c>
    </row>
    <row r="834" spans="1:14" ht="14.45" customHeight="1" x14ac:dyDescent="0.2">
      <c r="A834" s="747" t="s">
        <v>579</v>
      </c>
      <c r="B834" s="748" t="s">
        <v>580</v>
      </c>
      <c r="C834" s="749" t="s">
        <v>623</v>
      </c>
      <c r="D834" s="750" t="s">
        <v>624</v>
      </c>
      <c r="E834" s="751">
        <v>50113001</v>
      </c>
      <c r="F834" s="750" t="s">
        <v>665</v>
      </c>
      <c r="G834" s="749" t="s">
        <v>666</v>
      </c>
      <c r="H834" s="749">
        <v>100269</v>
      </c>
      <c r="I834" s="749">
        <v>269</v>
      </c>
      <c r="J834" s="749" t="s">
        <v>1212</v>
      </c>
      <c r="K834" s="749" t="s">
        <v>1213</v>
      </c>
      <c r="L834" s="752">
        <v>40.565000000000005</v>
      </c>
      <c r="M834" s="752">
        <v>6</v>
      </c>
      <c r="N834" s="753">
        <v>243.39000000000001</v>
      </c>
    </row>
    <row r="835" spans="1:14" ht="14.45" customHeight="1" x14ac:dyDescent="0.2">
      <c r="A835" s="747" t="s">
        <v>579</v>
      </c>
      <c r="B835" s="748" t="s">
        <v>580</v>
      </c>
      <c r="C835" s="749" t="s">
        <v>623</v>
      </c>
      <c r="D835" s="750" t="s">
        <v>624</v>
      </c>
      <c r="E835" s="751">
        <v>50113001</v>
      </c>
      <c r="F835" s="750" t="s">
        <v>665</v>
      </c>
      <c r="G835" s="749" t="s">
        <v>674</v>
      </c>
      <c r="H835" s="749">
        <v>210570</v>
      </c>
      <c r="I835" s="749">
        <v>210570</v>
      </c>
      <c r="J835" s="749" t="s">
        <v>1214</v>
      </c>
      <c r="K835" s="749" t="s">
        <v>1215</v>
      </c>
      <c r="L835" s="752">
        <v>2164.6800000000003</v>
      </c>
      <c r="M835" s="752">
        <v>2</v>
      </c>
      <c r="N835" s="753">
        <v>4329.3600000000006</v>
      </c>
    </row>
    <row r="836" spans="1:14" ht="14.45" customHeight="1" x14ac:dyDescent="0.2">
      <c r="A836" s="747" t="s">
        <v>579</v>
      </c>
      <c r="B836" s="748" t="s">
        <v>580</v>
      </c>
      <c r="C836" s="749" t="s">
        <v>623</v>
      </c>
      <c r="D836" s="750" t="s">
        <v>624</v>
      </c>
      <c r="E836" s="751">
        <v>50113001</v>
      </c>
      <c r="F836" s="750" t="s">
        <v>665</v>
      </c>
      <c r="G836" s="749" t="s">
        <v>674</v>
      </c>
      <c r="H836" s="749">
        <v>845220</v>
      </c>
      <c r="I836" s="749">
        <v>101211</v>
      </c>
      <c r="J836" s="749" t="s">
        <v>1216</v>
      </c>
      <c r="K836" s="749" t="s">
        <v>824</v>
      </c>
      <c r="L836" s="752">
        <v>219.56999999999996</v>
      </c>
      <c r="M836" s="752">
        <v>1</v>
      </c>
      <c r="N836" s="753">
        <v>219.56999999999996</v>
      </c>
    </row>
    <row r="837" spans="1:14" ht="14.45" customHeight="1" x14ac:dyDescent="0.2">
      <c r="A837" s="747" t="s">
        <v>579</v>
      </c>
      <c r="B837" s="748" t="s">
        <v>580</v>
      </c>
      <c r="C837" s="749" t="s">
        <v>623</v>
      </c>
      <c r="D837" s="750" t="s">
        <v>624</v>
      </c>
      <c r="E837" s="751">
        <v>50113001</v>
      </c>
      <c r="F837" s="750" t="s">
        <v>665</v>
      </c>
      <c r="G837" s="749" t="s">
        <v>666</v>
      </c>
      <c r="H837" s="749">
        <v>849831</v>
      </c>
      <c r="I837" s="749">
        <v>162008</v>
      </c>
      <c r="J837" s="749" t="s">
        <v>1217</v>
      </c>
      <c r="K837" s="749" t="s">
        <v>804</v>
      </c>
      <c r="L837" s="752">
        <v>170.84</v>
      </c>
      <c r="M837" s="752">
        <v>2</v>
      </c>
      <c r="N837" s="753">
        <v>341.68</v>
      </c>
    </row>
    <row r="838" spans="1:14" ht="14.45" customHeight="1" x14ac:dyDescent="0.2">
      <c r="A838" s="747" t="s">
        <v>579</v>
      </c>
      <c r="B838" s="748" t="s">
        <v>580</v>
      </c>
      <c r="C838" s="749" t="s">
        <v>623</v>
      </c>
      <c r="D838" s="750" t="s">
        <v>624</v>
      </c>
      <c r="E838" s="751">
        <v>50113001</v>
      </c>
      <c r="F838" s="750" t="s">
        <v>665</v>
      </c>
      <c r="G838" s="749" t="s">
        <v>674</v>
      </c>
      <c r="H838" s="749">
        <v>844738</v>
      </c>
      <c r="I838" s="749">
        <v>101227</v>
      </c>
      <c r="J838" s="749" t="s">
        <v>1763</v>
      </c>
      <c r="K838" s="749" t="s">
        <v>1252</v>
      </c>
      <c r="L838" s="752">
        <v>162.79000000000002</v>
      </c>
      <c r="M838" s="752">
        <v>1</v>
      </c>
      <c r="N838" s="753">
        <v>162.79000000000002</v>
      </c>
    </row>
    <row r="839" spans="1:14" ht="14.45" customHeight="1" x14ac:dyDescent="0.2">
      <c r="A839" s="747" t="s">
        <v>579</v>
      </c>
      <c r="B839" s="748" t="s">
        <v>580</v>
      </c>
      <c r="C839" s="749" t="s">
        <v>623</v>
      </c>
      <c r="D839" s="750" t="s">
        <v>624</v>
      </c>
      <c r="E839" s="751">
        <v>50113001</v>
      </c>
      <c r="F839" s="750" t="s">
        <v>665</v>
      </c>
      <c r="G839" s="749" t="s">
        <v>666</v>
      </c>
      <c r="H839" s="749">
        <v>180553</v>
      </c>
      <c r="I839" s="749">
        <v>180553</v>
      </c>
      <c r="J839" s="749" t="s">
        <v>1764</v>
      </c>
      <c r="K839" s="749" t="s">
        <v>1765</v>
      </c>
      <c r="L839" s="752">
        <v>128.93</v>
      </c>
      <c r="M839" s="752">
        <v>2</v>
      </c>
      <c r="N839" s="753">
        <v>257.86</v>
      </c>
    </row>
    <row r="840" spans="1:14" ht="14.45" customHeight="1" x14ac:dyDescent="0.2">
      <c r="A840" s="747" t="s">
        <v>579</v>
      </c>
      <c r="B840" s="748" t="s">
        <v>580</v>
      </c>
      <c r="C840" s="749" t="s">
        <v>623</v>
      </c>
      <c r="D840" s="750" t="s">
        <v>624</v>
      </c>
      <c r="E840" s="751">
        <v>50113001</v>
      </c>
      <c r="F840" s="750" t="s">
        <v>665</v>
      </c>
      <c r="G840" s="749" t="s">
        <v>674</v>
      </c>
      <c r="H840" s="749">
        <v>118175</v>
      </c>
      <c r="I840" s="749">
        <v>18175</v>
      </c>
      <c r="J840" s="749" t="s">
        <v>1218</v>
      </c>
      <c r="K840" s="749" t="s">
        <v>1220</v>
      </c>
      <c r="L840" s="752">
        <v>701.80000000000007</v>
      </c>
      <c r="M840" s="752">
        <v>3</v>
      </c>
      <c r="N840" s="753">
        <v>2105.4</v>
      </c>
    </row>
    <row r="841" spans="1:14" ht="14.45" customHeight="1" x14ac:dyDescent="0.2">
      <c r="A841" s="747" t="s">
        <v>579</v>
      </c>
      <c r="B841" s="748" t="s">
        <v>580</v>
      </c>
      <c r="C841" s="749" t="s">
        <v>623</v>
      </c>
      <c r="D841" s="750" t="s">
        <v>624</v>
      </c>
      <c r="E841" s="751">
        <v>50113001</v>
      </c>
      <c r="F841" s="750" t="s">
        <v>665</v>
      </c>
      <c r="G841" s="749" t="s">
        <v>674</v>
      </c>
      <c r="H841" s="749">
        <v>118172</v>
      </c>
      <c r="I841" s="749">
        <v>18172</v>
      </c>
      <c r="J841" s="749" t="s">
        <v>1218</v>
      </c>
      <c r="K841" s="749" t="s">
        <v>1766</v>
      </c>
      <c r="L841" s="752">
        <v>710.91000000000008</v>
      </c>
      <c r="M841" s="752">
        <v>4</v>
      </c>
      <c r="N841" s="753">
        <v>2843.6400000000003</v>
      </c>
    </row>
    <row r="842" spans="1:14" ht="14.45" customHeight="1" x14ac:dyDescent="0.2">
      <c r="A842" s="747" t="s">
        <v>579</v>
      </c>
      <c r="B842" s="748" t="s">
        <v>580</v>
      </c>
      <c r="C842" s="749" t="s">
        <v>623</v>
      </c>
      <c r="D842" s="750" t="s">
        <v>624</v>
      </c>
      <c r="E842" s="751">
        <v>50113001</v>
      </c>
      <c r="F842" s="750" t="s">
        <v>665</v>
      </c>
      <c r="G842" s="749" t="s">
        <v>674</v>
      </c>
      <c r="H842" s="749">
        <v>118167</v>
      </c>
      <c r="I842" s="749">
        <v>18167</v>
      </c>
      <c r="J842" s="749" t="s">
        <v>1218</v>
      </c>
      <c r="K842" s="749" t="s">
        <v>1219</v>
      </c>
      <c r="L842" s="752">
        <v>65.78</v>
      </c>
      <c r="M842" s="752">
        <v>5</v>
      </c>
      <c r="N842" s="753">
        <v>328.9</v>
      </c>
    </row>
    <row r="843" spans="1:14" ht="14.45" customHeight="1" x14ac:dyDescent="0.2">
      <c r="A843" s="747" t="s">
        <v>579</v>
      </c>
      <c r="B843" s="748" t="s">
        <v>580</v>
      </c>
      <c r="C843" s="749" t="s">
        <v>623</v>
      </c>
      <c r="D843" s="750" t="s">
        <v>624</v>
      </c>
      <c r="E843" s="751">
        <v>50113001</v>
      </c>
      <c r="F843" s="750" t="s">
        <v>665</v>
      </c>
      <c r="G843" s="749" t="s">
        <v>666</v>
      </c>
      <c r="H843" s="749">
        <v>203255</v>
      </c>
      <c r="I843" s="749">
        <v>203255</v>
      </c>
      <c r="J843" s="749" t="s">
        <v>1767</v>
      </c>
      <c r="K843" s="749" t="s">
        <v>1768</v>
      </c>
      <c r="L843" s="752">
        <v>517.04</v>
      </c>
      <c r="M843" s="752">
        <v>1</v>
      </c>
      <c r="N843" s="753">
        <v>517.04</v>
      </c>
    </row>
    <row r="844" spans="1:14" ht="14.45" customHeight="1" x14ac:dyDescent="0.2">
      <c r="A844" s="747" t="s">
        <v>579</v>
      </c>
      <c r="B844" s="748" t="s">
        <v>580</v>
      </c>
      <c r="C844" s="749" t="s">
        <v>623</v>
      </c>
      <c r="D844" s="750" t="s">
        <v>624</v>
      </c>
      <c r="E844" s="751">
        <v>50113001</v>
      </c>
      <c r="F844" s="750" t="s">
        <v>665</v>
      </c>
      <c r="G844" s="749" t="s">
        <v>666</v>
      </c>
      <c r="H844" s="749">
        <v>191731</v>
      </c>
      <c r="I844" s="749">
        <v>91731</v>
      </c>
      <c r="J844" s="749" t="s">
        <v>1769</v>
      </c>
      <c r="K844" s="749" t="s">
        <v>1770</v>
      </c>
      <c r="L844" s="752">
        <v>3891.1200000000008</v>
      </c>
      <c r="M844" s="752">
        <v>3</v>
      </c>
      <c r="N844" s="753">
        <v>11673.360000000002</v>
      </c>
    </row>
    <row r="845" spans="1:14" ht="14.45" customHeight="1" x14ac:dyDescent="0.2">
      <c r="A845" s="747" t="s">
        <v>579</v>
      </c>
      <c r="B845" s="748" t="s">
        <v>580</v>
      </c>
      <c r="C845" s="749" t="s">
        <v>623</v>
      </c>
      <c r="D845" s="750" t="s">
        <v>624</v>
      </c>
      <c r="E845" s="751">
        <v>50113001</v>
      </c>
      <c r="F845" s="750" t="s">
        <v>665</v>
      </c>
      <c r="G845" s="749" t="s">
        <v>666</v>
      </c>
      <c r="H845" s="749">
        <v>100584</v>
      </c>
      <c r="I845" s="749">
        <v>584</v>
      </c>
      <c r="J845" s="749" t="s">
        <v>1225</v>
      </c>
      <c r="K845" s="749" t="s">
        <v>1226</v>
      </c>
      <c r="L845" s="752">
        <v>73.710000000000022</v>
      </c>
      <c r="M845" s="752">
        <v>1</v>
      </c>
      <c r="N845" s="753">
        <v>73.710000000000022</v>
      </c>
    </row>
    <row r="846" spans="1:14" ht="14.45" customHeight="1" x14ac:dyDescent="0.2">
      <c r="A846" s="747" t="s">
        <v>579</v>
      </c>
      <c r="B846" s="748" t="s">
        <v>580</v>
      </c>
      <c r="C846" s="749" t="s">
        <v>623</v>
      </c>
      <c r="D846" s="750" t="s">
        <v>624</v>
      </c>
      <c r="E846" s="751">
        <v>50113001</v>
      </c>
      <c r="F846" s="750" t="s">
        <v>665</v>
      </c>
      <c r="G846" s="749" t="s">
        <v>674</v>
      </c>
      <c r="H846" s="749">
        <v>988793</v>
      </c>
      <c r="I846" s="749">
        <v>142866</v>
      </c>
      <c r="J846" s="749" t="s">
        <v>1229</v>
      </c>
      <c r="K846" s="749" t="s">
        <v>1230</v>
      </c>
      <c r="L846" s="752">
        <v>354.49</v>
      </c>
      <c r="M846" s="752">
        <v>2</v>
      </c>
      <c r="N846" s="753">
        <v>708.98</v>
      </c>
    </row>
    <row r="847" spans="1:14" ht="14.45" customHeight="1" x14ac:dyDescent="0.2">
      <c r="A847" s="747" t="s">
        <v>579</v>
      </c>
      <c r="B847" s="748" t="s">
        <v>580</v>
      </c>
      <c r="C847" s="749" t="s">
        <v>623</v>
      </c>
      <c r="D847" s="750" t="s">
        <v>624</v>
      </c>
      <c r="E847" s="751">
        <v>50113001</v>
      </c>
      <c r="F847" s="750" t="s">
        <v>665</v>
      </c>
      <c r="G847" s="749" t="s">
        <v>674</v>
      </c>
      <c r="H847" s="749">
        <v>142865</v>
      </c>
      <c r="I847" s="749">
        <v>142865</v>
      </c>
      <c r="J847" s="749" t="s">
        <v>1771</v>
      </c>
      <c r="K847" s="749" t="s">
        <v>1772</v>
      </c>
      <c r="L847" s="752">
        <v>47.19</v>
      </c>
      <c r="M847" s="752">
        <v>2</v>
      </c>
      <c r="N847" s="753">
        <v>94.38</v>
      </c>
    </row>
    <row r="848" spans="1:14" ht="14.45" customHeight="1" x14ac:dyDescent="0.2">
      <c r="A848" s="747" t="s">
        <v>579</v>
      </c>
      <c r="B848" s="748" t="s">
        <v>580</v>
      </c>
      <c r="C848" s="749" t="s">
        <v>623</v>
      </c>
      <c r="D848" s="750" t="s">
        <v>624</v>
      </c>
      <c r="E848" s="751">
        <v>50113001</v>
      </c>
      <c r="F848" s="750" t="s">
        <v>665</v>
      </c>
      <c r="G848" s="749" t="s">
        <v>674</v>
      </c>
      <c r="H848" s="749">
        <v>844243</v>
      </c>
      <c r="I848" s="749">
        <v>112561</v>
      </c>
      <c r="J848" s="749" t="s">
        <v>1773</v>
      </c>
      <c r="K848" s="749" t="s">
        <v>1774</v>
      </c>
      <c r="L848" s="752">
        <v>52.422666666666672</v>
      </c>
      <c r="M848" s="752">
        <v>15</v>
      </c>
      <c r="N848" s="753">
        <v>786.34</v>
      </c>
    </row>
    <row r="849" spans="1:14" ht="14.45" customHeight="1" x14ac:dyDescent="0.2">
      <c r="A849" s="747" t="s">
        <v>579</v>
      </c>
      <c r="B849" s="748" t="s">
        <v>580</v>
      </c>
      <c r="C849" s="749" t="s">
        <v>623</v>
      </c>
      <c r="D849" s="750" t="s">
        <v>624</v>
      </c>
      <c r="E849" s="751">
        <v>50113001</v>
      </c>
      <c r="F849" s="750" t="s">
        <v>665</v>
      </c>
      <c r="G849" s="749" t="s">
        <v>666</v>
      </c>
      <c r="H849" s="749">
        <v>118304</v>
      </c>
      <c r="I849" s="749">
        <v>18304</v>
      </c>
      <c r="J849" s="749" t="s">
        <v>1242</v>
      </c>
      <c r="K849" s="749" t="s">
        <v>1775</v>
      </c>
      <c r="L849" s="752">
        <v>185.61</v>
      </c>
      <c r="M849" s="752">
        <v>15</v>
      </c>
      <c r="N849" s="753">
        <v>2784.15</v>
      </c>
    </row>
    <row r="850" spans="1:14" ht="14.45" customHeight="1" x14ac:dyDescent="0.2">
      <c r="A850" s="747" t="s">
        <v>579</v>
      </c>
      <c r="B850" s="748" t="s">
        <v>580</v>
      </c>
      <c r="C850" s="749" t="s">
        <v>623</v>
      </c>
      <c r="D850" s="750" t="s">
        <v>624</v>
      </c>
      <c r="E850" s="751">
        <v>50113001</v>
      </c>
      <c r="F850" s="750" t="s">
        <v>665</v>
      </c>
      <c r="G850" s="749" t="s">
        <v>666</v>
      </c>
      <c r="H850" s="749">
        <v>118305</v>
      </c>
      <c r="I850" s="749">
        <v>18305</v>
      </c>
      <c r="J850" s="749" t="s">
        <v>1242</v>
      </c>
      <c r="K850" s="749" t="s">
        <v>1243</v>
      </c>
      <c r="L850" s="752">
        <v>242</v>
      </c>
      <c r="M850" s="752">
        <v>4</v>
      </c>
      <c r="N850" s="753">
        <v>968</v>
      </c>
    </row>
    <row r="851" spans="1:14" ht="14.45" customHeight="1" x14ac:dyDescent="0.2">
      <c r="A851" s="747" t="s">
        <v>579</v>
      </c>
      <c r="B851" s="748" t="s">
        <v>580</v>
      </c>
      <c r="C851" s="749" t="s">
        <v>623</v>
      </c>
      <c r="D851" s="750" t="s">
        <v>624</v>
      </c>
      <c r="E851" s="751">
        <v>50113001</v>
      </c>
      <c r="F851" s="750" t="s">
        <v>665</v>
      </c>
      <c r="G851" s="749" t="s">
        <v>666</v>
      </c>
      <c r="H851" s="749">
        <v>159357</v>
      </c>
      <c r="I851" s="749">
        <v>59357</v>
      </c>
      <c r="J851" s="749" t="s">
        <v>1776</v>
      </c>
      <c r="K851" s="749" t="s">
        <v>1777</v>
      </c>
      <c r="L851" s="752">
        <v>188.88</v>
      </c>
      <c r="M851" s="752">
        <v>6</v>
      </c>
      <c r="N851" s="753">
        <v>1133.28</v>
      </c>
    </row>
    <row r="852" spans="1:14" ht="14.45" customHeight="1" x14ac:dyDescent="0.2">
      <c r="A852" s="747" t="s">
        <v>579</v>
      </c>
      <c r="B852" s="748" t="s">
        <v>580</v>
      </c>
      <c r="C852" s="749" t="s">
        <v>623</v>
      </c>
      <c r="D852" s="750" t="s">
        <v>624</v>
      </c>
      <c r="E852" s="751">
        <v>50113001</v>
      </c>
      <c r="F852" s="750" t="s">
        <v>665</v>
      </c>
      <c r="G852" s="749" t="s">
        <v>666</v>
      </c>
      <c r="H852" s="749">
        <v>13440</v>
      </c>
      <c r="I852" s="749">
        <v>13440</v>
      </c>
      <c r="J852" s="749" t="s">
        <v>1244</v>
      </c>
      <c r="K852" s="749" t="s">
        <v>969</v>
      </c>
      <c r="L852" s="752">
        <v>396</v>
      </c>
      <c r="M852" s="752">
        <v>2</v>
      </c>
      <c r="N852" s="753">
        <v>792</v>
      </c>
    </row>
    <row r="853" spans="1:14" ht="14.45" customHeight="1" x14ac:dyDescent="0.2">
      <c r="A853" s="747" t="s">
        <v>579</v>
      </c>
      <c r="B853" s="748" t="s">
        <v>580</v>
      </c>
      <c r="C853" s="749" t="s">
        <v>623</v>
      </c>
      <c r="D853" s="750" t="s">
        <v>624</v>
      </c>
      <c r="E853" s="751">
        <v>50113001</v>
      </c>
      <c r="F853" s="750" t="s">
        <v>665</v>
      </c>
      <c r="G853" s="749" t="s">
        <v>674</v>
      </c>
      <c r="H853" s="749">
        <v>197227</v>
      </c>
      <c r="I853" s="749">
        <v>197227</v>
      </c>
      <c r="J853" s="749" t="s">
        <v>1778</v>
      </c>
      <c r="K853" s="749" t="s">
        <v>1779</v>
      </c>
      <c r="L853" s="752">
        <v>135.63000000000005</v>
      </c>
      <c r="M853" s="752">
        <v>2</v>
      </c>
      <c r="N853" s="753">
        <v>271.2600000000001</v>
      </c>
    </row>
    <row r="854" spans="1:14" ht="14.45" customHeight="1" x14ac:dyDescent="0.2">
      <c r="A854" s="747" t="s">
        <v>579</v>
      </c>
      <c r="B854" s="748" t="s">
        <v>580</v>
      </c>
      <c r="C854" s="749" t="s">
        <v>623</v>
      </c>
      <c r="D854" s="750" t="s">
        <v>624</v>
      </c>
      <c r="E854" s="751">
        <v>50113001</v>
      </c>
      <c r="F854" s="750" t="s">
        <v>665</v>
      </c>
      <c r="G854" s="749" t="s">
        <v>674</v>
      </c>
      <c r="H854" s="749">
        <v>197231</v>
      </c>
      <c r="I854" s="749">
        <v>197231</v>
      </c>
      <c r="J854" s="749" t="s">
        <v>1780</v>
      </c>
      <c r="K854" s="749" t="s">
        <v>1779</v>
      </c>
      <c r="L854" s="752">
        <v>254.13000000000011</v>
      </c>
      <c r="M854" s="752">
        <v>1</v>
      </c>
      <c r="N854" s="753">
        <v>254.13000000000011</v>
      </c>
    </row>
    <row r="855" spans="1:14" ht="14.45" customHeight="1" x14ac:dyDescent="0.2">
      <c r="A855" s="747" t="s">
        <v>579</v>
      </c>
      <c r="B855" s="748" t="s">
        <v>580</v>
      </c>
      <c r="C855" s="749" t="s">
        <v>623</v>
      </c>
      <c r="D855" s="750" t="s">
        <v>624</v>
      </c>
      <c r="E855" s="751">
        <v>50113001</v>
      </c>
      <c r="F855" s="750" t="s">
        <v>665</v>
      </c>
      <c r="G855" s="749" t="s">
        <v>666</v>
      </c>
      <c r="H855" s="749">
        <v>114989</v>
      </c>
      <c r="I855" s="749">
        <v>14989</v>
      </c>
      <c r="J855" s="749" t="s">
        <v>1245</v>
      </c>
      <c r="K855" s="749" t="s">
        <v>1246</v>
      </c>
      <c r="L855" s="752">
        <v>86.410000000000039</v>
      </c>
      <c r="M855" s="752">
        <v>1</v>
      </c>
      <c r="N855" s="753">
        <v>86.410000000000039</v>
      </c>
    </row>
    <row r="856" spans="1:14" ht="14.45" customHeight="1" x14ac:dyDescent="0.2">
      <c r="A856" s="747" t="s">
        <v>579</v>
      </c>
      <c r="B856" s="748" t="s">
        <v>580</v>
      </c>
      <c r="C856" s="749" t="s">
        <v>623</v>
      </c>
      <c r="D856" s="750" t="s">
        <v>624</v>
      </c>
      <c r="E856" s="751">
        <v>50113001</v>
      </c>
      <c r="F856" s="750" t="s">
        <v>665</v>
      </c>
      <c r="G856" s="749" t="s">
        <v>666</v>
      </c>
      <c r="H856" s="749">
        <v>114957</v>
      </c>
      <c r="I856" s="749">
        <v>14957</v>
      </c>
      <c r="J856" s="749" t="s">
        <v>1247</v>
      </c>
      <c r="K856" s="749" t="s">
        <v>1248</v>
      </c>
      <c r="L856" s="752">
        <v>40.10217391304348</v>
      </c>
      <c r="M856" s="752">
        <v>23</v>
      </c>
      <c r="N856" s="753">
        <v>922.35</v>
      </c>
    </row>
    <row r="857" spans="1:14" ht="14.45" customHeight="1" x14ac:dyDescent="0.2">
      <c r="A857" s="747" t="s">
        <v>579</v>
      </c>
      <c r="B857" s="748" t="s">
        <v>580</v>
      </c>
      <c r="C857" s="749" t="s">
        <v>623</v>
      </c>
      <c r="D857" s="750" t="s">
        <v>624</v>
      </c>
      <c r="E857" s="751">
        <v>50113001</v>
      </c>
      <c r="F857" s="750" t="s">
        <v>665</v>
      </c>
      <c r="G857" s="749" t="s">
        <v>666</v>
      </c>
      <c r="H857" s="749">
        <v>114958</v>
      </c>
      <c r="I857" s="749">
        <v>14958</v>
      </c>
      <c r="J857" s="749" t="s">
        <v>1781</v>
      </c>
      <c r="K857" s="749" t="s">
        <v>1782</v>
      </c>
      <c r="L857" s="752">
        <v>32.88000000000001</v>
      </c>
      <c r="M857" s="752">
        <v>2</v>
      </c>
      <c r="N857" s="753">
        <v>65.760000000000019</v>
      </c>
    </row>
    <row r="858" spans="1:14" ht="14.45" customHeight="1" x14ac:dyDescent="0.2">
      <c r="A858" s="747" t="s">
        <v>579</v>
      </c>
      <c r="B858" s="748" t="s">
        <v>580</v>
      </c>
      <c r="C858" s="749" t="s">
        <v>623</v>
      </c>
      <c r="D858" s="750" t="s">
        <v>624</v>
      </c>
      <c r="E858" s="751">
        <v>50113001</v>
      </c>
      <c r="F858" s="750" t="s">
        <v>665</v>
      </c>
      <c r="G858" s="749" t="s">
        <v>674</v>
      </c>
      <c r="H858" s="749">
        <v>846853</v>
      </c>
      <c r="I858" s="749">
        <v>124418</v>
      </c>
      <c r="J858" s="749" t="s">
        <v>1249</v>
      </c>
      <c r="K858" s="749" t="s">
        <v>1250</v>
      </c>
      <c r="L858" s="752">
        <v>715</v>
      </c>
      <c r="M858" s="752">
        <v>1</v>
      </c>
      <c r="N858" s="753">
        <v>715</v>
      </c>
    </row>
    <row r="859" spans="1:14" ht="14.45" customHeight="1" x14ac:dyDescent="0.2">
      <c r="A859" s="747" t="s">
        <v>579</v>
      </c>
      <c r="B859" s="748" t="s">
        <v>580</v>
      </c>
      <c r="C859" s="749" t="s">
        <v>623</v>
      </c>
      <c r="D859" s="750" t="s">
        <v>624</v>
      </c>
      <c r="E859" s="751">
        <v>50113001</v>
      </c>
      <c r="F859" s="750" t="s">
        <v>665</v>
      </c>
      <c r="G859" s="749" t="s">
        <v>674</v>
      </c>
      <c r="H859" s="749">
        <v>145583</v>
      </c>
      <c r="I859" s="749">
        <v>145583</v>
      </c>
      <c r="J859" s="749" t="s">
        <v>1783</v>
      </c>
      <c r="K859" s="749" t="s">
        <v>1784</v>
      </c>
      <c r="L859" s="752">
        <v>164.18000000000004</v>
      </c>
      <c r="M859" s="752">
        <v>1</v>
      </c>
      <c r="N859" s="753">
        <v>164.18000000000004</v>
      </c>
    </row>
    <row r="860" spans="1:14" ht="14.45" customHeight="1" x14ac:dyDescent="0.2">
      <c r="A860" s="747" t="s">
        <v>579</v>
      </c>
      <c r="B860" s="748" t="s">
        <v>580</v>
      </c>
      <c r="C860" s="749" t="s">
        <v>623</v>
      </c>
      <c r="D860" s="750" t="s">
        <v>624</v>
      </c>
      <c r="E860" s="751">
        <v>50113001</v>
      </c>
      <c r="F860" s="750" t="s">
        <v>665</v>
      </c>
      <c r="G860" s="749" t="s">
        <v>674</v>
      </c>
      <c r="H860" s="749">
        <v>215906</v>
      </c>
      <c r="I860" s="749">
        <v>215906</v>
      </c>
      <c r="J860" s="749" t="s">
        <v>1785</v>
      </c>
      <c r="K860" s="749" t="s">
        <v>1786</v>
      </c>
      <c r="L860" s="752">
        <v>250.24</v>
      </c>
      <c r="M860" s="752">
        <v>1</v>
      </c>
      <c r="N860" s="753">
        <v>250.24</v>
      </c>
    </row>
    <row r="861" spans="1:14" ht="14.45" customHeight="1" x14ac:dyDescent="0.2">
      <c r="A861" s="747" t="s">
        <v>579</v>
      </c>
      <c r="B861" s="748" t="s">
        <v>580</v>
      </c>
      <c r="C861" s="749" t="s">
        <v>623</v>
      </c>
      <c r="D861" s="750" t="s">
        <v>624</v>
      </c>
      <c r="E861" s="751">
        <v>50113001</v>
      </c>
      <c r="F861" s="750" t="s">
        <v>665</v>
      </c>
      <c r="G861" s="749" t="s">
        <v>666</v>
      </c>
      <c r="H861" s="749">
        <v>122629</v>
      </c>
      <c r="I861" s="749">
        <v>122629</v>
      </c>
      <c r="J861" s="749" t="s">
        <v>1253</v>
      </c>
      <c r="K861" s="749" t="s">
        <v>1254</v>
      </c>
      <c r="L861" s="752">
        <v>65.425000000000011</v>
      </c>
      <c r="M861" s="752">
        <v>40</v>
      </c>
      <c r="N861" s="753">
        <v>2617.0000000000005</v>
      </c>
    </row>
    <row r="862" spans="1:14" ht="14.45" customHeight="1" x14ac:dyDescent="0.2">
      <c r="A862" s="747" t="s">
        <v>579</v>
      </c>
      <c r="B862" s="748" t="s">
        <v>580</v>
      </c>
      <c r="C862" s="749" t="s">
        <v>623</v>
      </c>
      <c r="D862" s="750" t="s">
        <v>624</v>
      </c>
      <c r="E862" s="751">
        <v>50113001</v>
      </c>
      <c r="F862" s="750" t="s">
        <v>665</v>
      </c>
      <c r="G862" s="749" t="s">
        <v>666</v>
      </c>
      <c r="H862" s="749">
        <v>192414</v>
      </c>
      <c r="I862" s="749">
        <v>92414</v>
      </c>
      <c r="J862" s="749" t="s">
        <v>1787</v>
      </c>
      <c r="K862" s="749" t="s">
        <v>1788</v>
      </c>
      <c r="L862" s="752">
        <v>63.209999999999994</v>
      </c>
      <c r="M862" s="752">
        <v>2</v>
      </c>
      <c r="N862" s="753">
        <v>126.41999999999999</v>
      </c>
    </row>
    <row r="863" spans="1:14" ht="14.45" customHeight="1" x14ac:dyDescent="0.2">
      <c r="A863" s="747" t="s">
        <v>579</v>
      </c>
      <c r="B863" s="748" t="s">
        <v>580</v>
      </c>
      <c r="C863" s="749" t="s">
        <v>623</v>
      </c>
      <c r="D863" s="750" t="s">
        <v>624</v>
      </c>
      <c r="E863" s="751">
        <v>50113001</v>
      </c>
      <c r="F863" s="750" t="s">
        <v>665</v>
      </c>
      <c r="G863" s="749" t="s">
        <v>666</v>
      </c>
      <c r="H863" s="749">
        <v>172564</v>
      </c>
      <c r="I863" s="749">
        <v>72564</v>
      </c>
      <c r="J863" s="749" t="s">
        <v>1255</v>
      </c>
      <c r="K863" s="749" t="s">
        <v>1256</v>
      </c>
      <c r="L863" s="752">
        <v>471.85</v>
      </c>
      <c r="M863" s="752">
        <v>1</v>
      </c>
      <c r="N863" s="753">
        <v>471.85</v>
      </c>
    </row>
    <row r="864" spans="1:14" ht="14.45" customHeight="1" x14ac:dyDescent="0.2">
      <c r="A864" s="747" t="s">
        <v>579</v>
      </c>
      <c r="B864" s="748" t="s">
        <v>580</v>
      </c>
      <c r="C864" s="749" t="s">
        <v>623</v>
      </c>
      <c r="D864" s="750" t="s">
        <v>624</v>
      </c>
      <c r="E864" s="751">
        <v>50113001</v>
      </c>
      <c r="F864" s="750" t="s">
        <v>665</v>
      </c>
      <c r="G864" s="749" t="s">
        <v>674</v>
      </c>
      <c r="H864" s="749">
        <v>208204</v>
      </c>
      <c r="I864" s="749">
        <v>208204</v>
      </c>
      <c r="J864" s="749" t="s">
        <v>1789</v>
      </c>
      <c r="K864" s="749" t="s">
        <v>1790</v>
      </c>
      <c r="L864" s="752">
        <v>48.98</v>
      </c>
      <c r="M864" s="752">
        <v>1</v>
      </c>
      <c r="N864" s="753">
        <v>48.98</v>
      </c>
    </row>
    <row r="865" spans="1:14" ht="14.45" customHeight="1" x14ac:dyDescent="0.2">
      <c r="A865" s="747" t="s">
        <v>579</v>
      </c>
      <c r="B865" s="748" t="s">
        <v>580</v>
      </c>
      <c r="C865" s="749" t="s">
        <v>623</v>
      </c>
      <c r="D865" s="750" t="s">
        <v>624</v>
      </c>
      <c r="E865" s="751">
        <v>50113001</v>
      </c>
      <c r="F865" s="750" t="s">
        <v>665</v>
      </c>
      <c r="G865" s="749" t="s">
        <v>674</v>
      </c>
      <c r="H865" s="749">
        <v>208203</v>
      </c>
      <c r="I865" s="749">
        <v>208203</v>
      </c>
      <c r="J865" s="749" t="s">
        <v>1789</v>
      </c>
      <c r="K865" s="749" t="s">
        <v>1791</v>
      </c>
      <c r="L865" s="752">
        <v>97.97</v>
      </c>
      <c r="M865" s="752">
        <v>1</v>
      </c>
      <c r="N865" s="753">
        <v>97.97</v>
      </c>
    </row>
    <row r="866" spans="1:14" ht="14.45" customHeight="1" x14ac:dyDescent="0.2">
      <c r="A866" s="747" t="s">
        <v>579</v>
      </c>
      <c r="B866" s="748" t="s">
        <v>580</v>
      </c>
      <c r="C866" s="749" t="s">
        <v>623</v>
      </c>
      <c r="D866" s="750" t="s">
        <v>624</v>
      </c>
      <c r="E866" s="751">
        <v>50113001</v>
      </c>
      <c r="F866" s="750" t="s">
        <v>665</v>
      </c>
      <c r="G866" s="749" t="s">
        <v>666</v>
      </c>
      <c r="H866" s="749">
        <v>116051</v>
      </c>
      <c r="I866" s="749">
        <v>16051</v>
      </c>
      <c r="J866" s="749" t="s">
        <v>1792</v>
      </c>
      <c r="K866" s="749" t="s">
        <v>1793</v>
      </c>
      <c r="L866" s="752">
        <v>57.018000000000008</v>
      </c>
      <c r="M866" s="752">
        <v>10</v>
      </c>
      <c r="N866" s="753">
        <v>570.18000000000006</v>
      </c>
    </row>
    <row r="867" spans="1:14" ht="14.45" customHeight="1" x14ac:dyDescent="0.2">
      <c r="A867" s="747" t="s">
        <v>579</v>
      </c>
      <c r="B867" s="748" t="s">
        <v>580</v>
      </c>
      <c r="C867" s="749" t="s">
        <v>623</v>
      </c>
      <c r="D867" s="750" t="s">
        <v>624</v>
      </c>
      <c r="E867" s="751">
        <v>50113001</v>
      </c>
      <c r="F867" s="750" t="s">
        <v>665</v>
      </c>
      <c r="G867" s="749" t="s">
        <v>666</v>
      </c>
      <c r="H867" s="749">
        <v>159941</v>
      </c>
      <c r="I867" s="749">
        <v>59941</v>
      </c>
      <c r="J867" s="749" t="s">
        <v>1263</v>
      </c>
      <c r="K867" s="749" t="s">
        <v>1264</v>
      </c>
      <c r="L867" s="752">
        <v>234.23000000000002</v>
      </c>
      <c r="M867" s="752">
        <v>6</v>
      </c>
      <c r="N867" s="753">
        <v>1405.38</v>
      </c>
    </row>
    <row r="868" spans="1:14" ht="14.45" customHeight="1" x14ac:dyDescent="0.2">
      <c r="A868" s="747" t="s">
        <v>579</v>
      </c>
      <c r="B868" s="748" t="s">
        <v>580</v>
      </c>
      <c r="C868" s="749" t="s">
        <v>623</v>
      </c>
      <c r="D868" s="750" t="s">
        <v>624</v>
      </c>
      <c r="E868" s="751">
        <v>50113001</v>
      </c>
      <c r="F868" s="750" t="s">
        <v>665</v>
      </c>
      <c r="G868" s="749" t="s">
        <v>666</v>
      </c>
      <c r="H868" s="749">
        <v>159940</v>
      </c>
      <c r="I868" s="749">
        <v>59940</v>
      </c>
      <c r="J868" s="749" t="s">
        <v>1263</v>
      </c>
      <c r="K868" s="749" t="s">
        <v>1794</v>
      </c>
      <c r="L868" s="752">
        <v>112.19000000000003</v>
      </c>
      <c r="M868" s="752">
        <v>1</v>
      </c>
      <c r="N868" s="753">
        <v>112.19000000000003</v>
      </c>
    </row>
    <row r="869" spans="1:14" ht="14.45" customHeight="1" x14ac:dyDescent="0.2">
      <c r="A869" s="747" t="s">
        <v>579</v>
      </c>
      <c r="B869" s="748" t="s">
        <v>580</v>
      </c>
      <c r="C869" s="749" t="s">
        <v>623</v>
      </c>
      <c r="D869" s="750" t="s">
        <v>624</v>
      </c>
      <c r="E869" s="751">
        <v>50113001</v>
      </c>
      <c r="F869" s="750" t="s">
        <v>665</v>
      </c>
      <c r="G869" s="749" t="s">
        <v>674</v>
      </c>
      <c r="H869" s="749">
        <v>109709</v>
      </c>
      <c r="I869" s="749">
        <v>9709</v>
      </c>
      <c r="J869" s="749" t="s">
        <v>707</v>
      </c>
      <c r="K869" s="749" t="s">
        <v>708</v>
      </c>
      <c r="L869" s="752">
        <v>64.940434782608719</v>
      </c>
      <c r="M869" s="752">
        <v>46</v>
      </c>
      <c r="N869" s="753">
        <v>2987.2600000000011</v>
      </c>
    </row>
    <row r="870" spans="1:14" ht="14.45" customHeight="1" x14ac:dyDescent="0.2">
      <c r="A870" s="747" t="s">
        <v>579</v>
      </c>
      <c r="B870" s="748" t="s">
        <v>580</v>
      </c>
      <c r="C870" s="749" t="s">
        <v>623</v>
      </c>
      <c r="D870" s="750" t="s">
        <v>624</v>
      </c>
      <c r="E870" s="751">
        <v>50113001</v>
      </c>
      <c r="F870" s="750" t="s">
        <v>665</v>
      </c>
      <c r="G870" s="749" t="s">
        <v>666</v>
      </c>
      <c r="H870" s="749">
        <v>848866</v>
      </c>
      <c r="I870" s="749">
        <v>119654</v>
      </c>
      <c r="J870" s="749" t="s">
        <v>1795</v>
      </c>
      <c r="K870" s="749" t="s">
        <v>1796</v>
      </c>
      <c r="L870" s="752">
        <v>255.4</v>
      </c>
      <c r="M870" s="752">
        <v>2</v>
      </c>
      <c r="N870" s="753">
        <v>510.8</v>
      </c>
    </row>
    <row r="871" spans="1:14" ht="14.45" customHeight="1" x14ac:dyDescent="0.2">
      <c r="A871" s="747" t="s">
        <v>579</v>
      </c>
      <c r="B871" s="748" t="s">
        <v>580</v>
      </c>
      <c r="C871" s="749" t="s">
        <v>623</v>
      </c>
      <c r="D871" s="750" t="s">
        <v>624</v>
      </c>
      <c r="E871" s="751">
        <v>50113001</v>
      </c>
      <c r="F871" s="750" t="s">
        <v>665</v>
      </c>
      <c r="G871" s="749" t="s">
        <v>666</v>
      </c>
      <c r="H871" s="749">
        <v>844145</v>
      </c>
      <c r="I871" s="749">
        <v>56350</v>
      </c>
      <c r="J871" s="749" t="s">
        <v>1797</v>
      </c>
      <c r="K871" s="749" t="s">
        <v>1798</v>
      </c>
      <c r="L871" s="752">
        <v>35.627894736842102</v>
      </c>
      <c r="M871" s="752">
        <v>19</v>
      </c>
      <c r="N871" s="753">
        <v>676.93</v>
      </c>
    </row>
    <row r="872" spans="1:14" ht="14.45" customHeight="1" x14ac:dyDescent="0.2">
      <c r="A872" s="747" t="s">
        <v>579</v>
      </c>
      <c r="B872" s="748" t="s">
        <v>580</v>
      </c>
      <c r="C872" s="749" t="s">
        <v>623</v>
      </c>
      <c r="D872" s="750" t="s">
        <v>624</v>
      </c>
      <c r="E872" s="751">
        <v>50113001</v>
      </c>
      <c r="F872" s="750" t="s">
        <v>665</v>
      </c>
      <c r="G872" s="749" t="s">
        <v>666</v>
      </c>
      <c r="H872" s="749">
        <v>115518</v>
      </c>
      <c r="I872" s="749">
        <v>187418</v>
      </c>
      <c r="J872" s="749" t="s">
        <v>1799</v>
      </c>
      <c r="K872" s="749" t="s">
        <v>1800</v>
      </c>
      <c r="L872" s="752">
        <v>73.279995928762673</v>
      </c>
      <c r="M872" s="752">
        <v>2</v>
      </c>
      <c r="N872" s="753">
        <v>146.55999185752535</v>
      </c>
    </row>
    <row r="873" spans="1:14" ht="14.45" customHeight="1" x14ac:dyDescent="0.2">
      <c r="A873" s="747" t="s">
        <v>579</v>
      </c>
      <c r="B873" s="748" t="s">
        <v>580</v>
      </c>
      <c r="C873" s="749" t="s">
        <v>623</v>
      </c>
      <c r="D873" s="750" t="s">
        <v>624</v>
      </c>
      <c r="E873" s="751">
        <v>50113001</v>
      </c>
      <c r="F873" s="750" t="s">
        <v>665</v>
      </c>
      <c r="G873" s="749" t="s">
        <v>666</v>
      </c>
      <c r="H873" s="749">
        <v>988179</v>
      </c>
      <c r="I873" s="749">
        <v>0</v>
      </c>
      <c r="J873" s="749" t="s">
        <v>1283</v>
      </c>
      <c r="K873" s="749" t="s">
        <v>581</v>
      </c>
      <c r="L873" s="752">
        <v>87.417692307692306</v>
      </c>
      <c r="M873" s="752">
        <v>13</v>
      </c>
      <c r="N873" s="753">
        <v>1136.43</v>
      </c>
    </row>
    <row r="874" spans="1:14" ht="14.45" customHeight="1" x14ac:dyDescent="0.2">
      <c r="A874" s="747" t="s">
        <v>579</v>
      </c>
      <c r="B874" s="748" t="s">
        <v>580</v>
      </c>
      <c r="C874" s="749" t="s">
        <v>623</v>
      </c>
      <c r="D874" s="750" t="s">
        <v>624</v>
      </c>
      <c r="E874" s="751">
        <v>50113001</v>
      </c>
      <c r="F874" s="750" t="s">
        <v>665</v>
      </c>
      <c r="G874" s="749" t="s">
        <v>666</v>
      </c>
      <c r="H874" s="749">
        <v>397057</v>
      </c>
      <c r="I874" s="749">
        <v>0</v>
      </c>
      <c r="J874" s="749" t="s">
        <v>1801</v>
      </c>
      <c r="K874" s="749" t="s">
        <v>581</v>
      </c>
      <c r="L874" s="752">
        <v>55.096923076923076</v>
      </c>
      <c r="M874" s="752">
        <v>13</v>
      </c>
      <c r="N874" s="753">
        <v>716.26</v>
      </c>
    </row>
    <row r="875" spans="1:14" ht="14.45" customHeight="1" x14ac:dyDescent="0.2">
      <c r="A875" s="747" t="s">
        <v>579</v>
      </c>
      <c r="B875" s="748" t="s">
        <v>580</v>
      </c>
      <c r="C875" s="749" t="s">
        <v>623</v>
      </c>
      <c r="D875" s="750" t="s">
        <v>624</v>
      </c>
      <c r="E875" s="751">
        <v>50113001</v>
      </c>
      <c r="F875" s="750" t="s">
        <v>665</v>
      </c>
      <c r="G875" s="749" t="s">
        <v>666</v>
      </c>
      <c r="H875" s="749">
        <v>216573</v>
      </c>
      <c r="I875" s="749">
        <v>216573</v>
      </c>
      <c r="J875" s="749" t="s">
        <v>1284</v>
      </c>
      <c r="K875" s="749" t="s">
        <v>1285</v>
      </c>
      <c r="L875" s="752">
        <v>61.780000000000015</v>
      </c>
      <c r="M875" s="752">
        <v>5</v>
      </c>
      <c r="N875" s="753">
        <v>308.90000000000009</v>
      </c>
    </row>
    <row r="876" spans="1:14" ht="14.45" customHeight="1" x14ac:dyDescent="0.2">
      <c r="A876" s="747" t="s">
        <v>579</v>
      </c>
      <c r="B876" s="748" t="s">
        <v>580</v>
      </c>
      <c r="C876" s="749" t="s">
        <v>623</v>
      </c>
      <c r="D876" s="750" t="s">
        <v>624</v>
      </c>
      <c r="E876" s="751">
        <v>50113001</v>
      </c>
      <c r="F876" s="750" t="s">
        <v>665</v>
      </c>
      <c r="G876" s="749" t="s">
        <v>674</v>
      </c>
      <c r="H876" s="749">
        <v>180087</v>
      </c>
      <c r="I876" s="749">
        <v>180087</v>
      </c>
      <c r="J876" s="749" t="s">
        <v>1802</v>
      </c>
      <c r="K876" s="749" t="s">
        <v>1803</v>
      </c>
      <c r="L876" s="752">
        <v>732.62</v>
      </c>
      <c r="M876" s="752">
        <v>1</v>
      </c>
      <c r="N876" s="753">
        <v>732.62</v>
      </c>
    </row>
    <row r="877" spans="1:14" ht="14.45" customHeight="1" x14ac:dyDescent="0.2">
      <c r="A877" s="747" t="s">
        <v>579</v>
      </c>
      <c r="B877" s="748" t="s">
        <v>580</v>
      </c>
      <c r="C877" s="749" t="s">
        <v>623</v>
      </c>
      <c r="D877" s="750" t="s">
        <v>624</v>
      </c>
      <c r="E877" s="751">
        <v>50113001</v>
      </c>
      <c r="F877" s="750" t="s">
        <v>665</v>
      </c>
      <c r="G877" s="749" t="s">
        <v>666</v>
      </c>
      <c r="H877" s="749">
        <v>100610</v>
      </c>
      <c r="I877" s="749">
        <v>610</v>
      </c>
      <c r="J877" s="749" t="s">
        <v>1286</v>
      </c>
      <c r="K877" s="749" t="s">
        <v>1287</v>
      </c>
      <c r="L877" s="752">
        <v>72.5</v>
      </c>
      <c r="M877" s="752">
        <v>4</v>
      </c>
      <c r="N877" s="753">
        <v>290</v>
      </c>
    </row>
    <row r="878" spans="1:14" ht="14.45" customHeight="1" x14ac:dyDescent="0.2">
      <c r="A878" s="747" t="s">
        <v>579</v>
      </c>
      <c r="B878" s="748" t="s">
        <v>580</v>
      </c>
      <c r="C878" s="749" t="s">
        <v>623</v>
      </c>
      <c r="D878" s="750" t="s">
        <v>624</v>
      </c>
      <c r="E878" s="751">
        <v>50113001</v>
      </c>
      <c r="F878" s="750" t="s">
        <v>665</v>
      </c>
      <c r="G878" s="749" t="s">
        <v>666</v>
      </c>
      <c r="H878" s="749">
        <v>100612</v>
      </c>
      <c r="I878" s="749">
        <v>612</v>
      </c>
      <c r="J878" s="749" t="s">
        <v>1288</v>
      </c>
      <c r="K878" s="749" t="s">
        <v>1289</v>
      </c>
      <c r="L878" s="752">
        <v>67.637500000000003</v>
      </c>
      <c r="M878" s="752">
        <v>8</v>
      </c>
      <c r="N878" s="753">
        <v>541.1</v>
      </c>
    </row>
    <row r="879" spans="1:14" ht="14.45" customHeight="1" x14ac:dyDescent="0.2">
      <c r="A879" s="747" t="s">
        <v>579</v>
      </c>
      <c r="B879" s="748" t="s">
        <v>580</v>
      </c>
      <c r="C879" s="749" t="s">
        <v>623</v>
      </c>
      <c r="D879" s="750" t="s">
        <v>624</v>
      </c>
      <c r="E879" s="751">
        <v>50113001</v>
      </c>
      <c r="F879" s="750" t="s">
        <v>665</v>
      </c>
      <c r="G879" s="749" t="s">
        <v>666</v>
      </c>
      <c r="H879" s="749">
        <v>153940</v>
      </c>
      <c r="I879" s="749">
        <v>53940</v>
      </c>
      <c r="J879" s="749" t="s">
        <v>1288</v>
      </c>
      <c r="K879" s="749" t="s">
        <v>1804</v>
      </c>
      <c r="L879" s="752">
        <v>65.125</v>
      </c>
      <c r="M879" s="752">
        <v>4</v>
      </c>
      <c r="N879" s="753">
        <v>260.5</v>
      </c>
    </row>
    <row r="880" spans="1:14" ht="14.45" customHeight="1" x14ac:dyDescent="0.2">
      <c r="A880" s="747" t="s">
        <v>579</v>
      </c>
      <c r="B880" s="748" t="s">
        <v>580</v>
      </c>
      <c r="C880" s="749" t="s">
        <v>623</v>
      </c>
      <c r="D880" s="750" t="s">
        <v>624</v>
      </c>
      <c r="E880" s="751">
        <v>50113001</v>
      </c>
      <c r="F880" s="750" t="s">
        <v>665</v>
      </c>
      <c r="G880" s="749" t="s">
        <v>666</v>
      </c>
      <c r="H880" s="749">
        <v>395294</v>
      </c>
      <c r="I880" s="749">
        <v>180306</v>
      </c>
      <c r="J880" s="749" t="s">
        <v>1292</v>
      </c>
      <c r="K880" s="749" t="s">
        <v>1293</v>
      </c>
      <c r="L880" s="752">
        <v>177.80933333333329</v>
      </c>
      <c r="M880" s="752">
        <v>60</v>
      </c>
      <c r="N880" s="753">
        <v>10668.559999999998</v>
      </c>
    </row>
    <row r="881" spans="1:14" ht="14.45" customHeight="1" x14ac:dyDescent="0.2">
      <c r="A881" s="747" t="s">
        <v>579</v>
      </c>
      <c r="B881" s="748" t="s">
        <v>580</v>
      </c>
      <c r="C881" s="749" t="s">
        <v>623</v>
      </c>
      <c r="D881" s="750" t="s">
        <v>624</v>
      </c>
      <c r="E881" s="751">
        <v>50113001</v>
      </c>
      <c r="F881" s="750" t="s">
        <v>665</v>
      </c>
      <c r="G881" s="749" t="s">
        <v>666</v>
      </c>
      <c r="H881" s="749">
        <v>185636</v>
      </c>
      <c r="I881" s="749">
        <v>185636</v>
      </c>
      <c r="J881" s="749" t="s">
        <v>1805</v>
      </c>
      <c r="K881" s="749" t="s">
        <v>1806</v>
      </c>
      <c r="L881" s="752">
        <v>156.88999999999996</v>
      </c>
      <c r="M881" s="752">
        <v>1</v>
      </c>
      <c r="N881" s="753">
        <v>156.88999999999996</v>
      </c>
    </row>
    <row r="882" spans="1:14" ht="14.45" customHeight="1" x14ac:dyDescent="0.2">
      <c r="A882" s="747" t="s">
        <v>579</v>
      </c>
      <c r="B882" s="748" t="s">
        <v>580</v>
      </c>
      <c r="C882" s="749" t="s">
        <v>623</v>
      </c>
      <c r="D882" s="750" t="s">
        <v>624</v>
      </c>
      <c r="E882" s="751">
        <v>50113001</v>
      </c>
      <c r="F882" s="750" t="s">
        <v>665</v>
      </c>
      <c r="G882" s="749" t="s">
        <v>666</v>
      </c>
      <c r="H882" s="749">
        <v>846846</v>
      </c>
      <c r="I882" s="749">
        <v>0</v>
      </c>
      <c r="J882" s="749" t="s">
        <v>1807</v>
      </c>
      <c r="K882" s="749" t="s">
        <v>581</v>
      </c>
      <c r="L882" s="752">
        <v>36.428421052631585</v>
      </c>
      <c r="M882" s="752">
        <v>38</v>
      </c>
      <c r="N882" s="753">
        <v>1384.2800000000002</v>
      </c>
    </row>
    <row r="883" spans="1:14" ht="14.45" customHeight="1" x14ac:dyDescent="0.2">
      <c r="A883" s="747" t="s">
        <v>579</v>
      </c>
      <c r="B883" s="748" t="s">
        <v>580</v>
      </c>
      <c r="C883" s="749" t="s">
        <v>623</v>
      </c>
      <c r="D883" s="750" t="s">
        <v>624</v>
      </c>
      <c r="E883" s="751">
        <v>50113001</v>
      </c>
      <c r="F883" s="750" t="s">
        <v>665</v>
      </c>
      <c r="G883" s="749" t="s">
        <v>666</v>
      </c>
      <c r="H883" s="749">
        <v>990345</v>
      </c>
      <c r="I883" s="749">
        <v>0</v>
      </c>
      <c r="J883" s="749" t="s">
        <v>1304</v>
      </c>
      <c r="K883" s="749" t="s">
        <v>581</v>
      </c>
      <c r="L883" s="752">
        <v>69.483750000000001</v>
      </c>
      <c r="M883" s="752">
        <v>8</v>
      </c>
      <c r="N883" s="753">
        <v>555.87</v>
      </c>
    </row>
    <row r="884" spans="1:14" ht="14.45" customHeight="1" x14ac:dyDescent="0.2">
      <c r="A884" s="747" t="s">
        <v>579</v>
      </c>
      <c r="B884" s="748" t="s">
        <v>580</v>
      </c>
      <c r="C884" s="749" t="s">
        <v>623</v>
      </c>
      <c r="D884" s="750" t="s">
        <v>624</v>
      </c>
      <c r="E884" s="751">
        <v>50113001</v>
      </c>
      <c r="F884" s="750" t="s">
        <v>665</v>
      </c>
      <c r="G884" s="749" t="s">
        <v>666</v>
      </c>
      <c r="H884" s="749">
        <v>100616</v>
      </c>
      <c r="I884" s="749">
        <v>616</v>
      </c>
      <c r="J884" s="749" t="s">
        <v>1305</v>
      </c>
      <c r="K884" s="749" t="s">
        <v>1307</v>
      </c>
      <c r="L884" s="752">
        <v>94.82</v>
      </c>
      <c r="M884" s="752">
        <v>3</v>
      </c>
      <c r="N884" s="753">
        <v>284.45999999999998</v>
      </c>
    </row>
    <row r="885" spans="1:14" ht="14.45" customHeight="1" x14ac:dyDescent="0.2">
      <c r="A885" s="747" t="s">
        <v>579</v>
      </c>
      <c r="B885" s="748" t="s">
        <v>580</v>
      </c>
      <c r="C885" s="749" t="s">
        <v>623</v>
      </c>
      <c r="D885" s="750" t="s">
        <v>624</v>
      </c>
      <c r="E885" s="751">
        <v>50113001</v>
      </c>
      <c r="F885" s="750" t="s">
        <v>665</v>
      </c>
      <c r="G885" s="749" t="s">
        <v>666</v>
      </c>
      <c r="H885" s="749">
        <v>175025</v>
      </c>
      <c r="I885" s="749">
        <v>75025</v>
      </c>
      <c r="J885" s="749" t="s">
        <v>1305</v>
      </c>
      <c r="K885" s="749" t="s">
        <v>1306</v>
      </c>
      <c r="L885" s="752">
        <v>50.595000000000013</v>
      </c>
      <c r="M885" s="752">
        <v>18</v>
      </c>
      <c r="N885" s="753">
        <v>910.71000000000026</v>
      </c>
    </row>
    <row r="886" spans="1:14" ht="14.45" customHeight="1" x14ac:dyDescent="0.2">
      <c r="A886" s="747" t="s">
        <v>579</v>
      </c>
      <c r="B886" s="748" t="s">
        <v>580</v>
      </c>
      <c r="C886" s="749" t="s">
        <v>623</v>
      </c>
      <c r="D886" s="750" t="s">
        <v>624</v>
      </c>
      <c r="E886" s="751">
        <v>50113001</v>
      </c>
      <c r="F886" s="750" t="s">
        <v>665</v>
      </c>
      <c r="G886" s="749" t="s">
        <v>666</v>
      </c>
      <c r="H886" s="749">
        <v>848632</v>
      </c>
      <c r="I886" s="749">
        <v>125315</v>
      </c>
      <c r="J886" s="749" t="s">
        <v>1308</v>
      </c>
      <c r="K886" s="749" t="s">
        <v>1310</v>
      </c>
      <c r="L886" s="752">
        <v>58.175000000000004</v>
      </c>
      <c r="M886" s="752">
        <v>6</v>
      </c>
      <c r="N886" s="753">
        <v>349.05</v>
      </c>
    </row>
    <row r="887" spans="1:14" ht="14.45" customHeight="1" x14ac:dyDescent="0.2">
      <c r="A887" s="747" t="s">
        <v>579</v>
      </c>
      <c r="B887" s="748" t="s">
        <v>580</v>
      </c>
      <c r="C887" s="749" t="s">
        <v>623</v>
      </c>
      <c r="D887" s="750" t="s">
        <v>624</v>
      </c>
      <c r="E887" s="751">
        <v>50113001</v>
      </c>
      <c r="F887" s="750" t="s">
        <v>665</v>
      </c>
      <c r="G887" s="749" t="s">
        <v>666</v>
      </c>
      <c r="H887" s="749">
        <v>148578</v>
      </c>
      <c r="I887" s="749">
        <v>48578</v>
      </c>
      <c r="J887" s="749" t="s">
        <v>1308</v>
      </c>
      <c r="K887" s="749" t="s">
        <v>1309</v>
      </c>
      <c r="L887" s="752">
        <v>54.938461538461539</v>
      </c>
      <c r="M887" s="752">
        <v>13</v>
      </c>
      <c r="N887" s="753">
        <v>714.2</v>
      </c>
    </row>
    <row r="888" spans="1:14" ht="14.45" customHeight="1" x14ac:dyDescent="0.2">
      <c r="A888" s="747" t="s">
        <v>579</v>
      </c>
      <c r="B888" s="748" t="s">
        <v>580</v>
      </c>
      <c r="C888" s="749" t="s">
        <v>623</v>
      </c>
      <c r="D888" s="750" t="s">
        <v>624</v>
      </c>
      <c r="E888" s="751">
        <v>50113001</v>
      </c>
      <c r="F888" s="750" t="s">
        <v>665</v>
      </c>
      <c r="G888" s="749" t="s">
        <v>666</v>
      </c>
      <c r="H888" s="749">
        <v>102429</v>
      </c>
      <c r="I888" s="749">
        <v>2429</v>
      </c>
      <c r="J888" s="749" t="s">
        <v>1313</v>
      </c>
      <c r="K888" s="749" t="s">
        <v>826</v>
      </c>
      <c r="L888" s="752">
        <v>50.58</v>
      </c>
      <c r="M888" s="752">
        <v>2</v>
      </c>
      <c r="N888" s="753">
        <v>101.16</v>
      </c>
    </row>
    <row r="889" spans="1:14" ht="14.45" customHeight="1" x14ac:dyDescent="0.2">
      <c r="A889" s="747" t="s">
        <v>579</v>
      </c>
      <c r="B889" s="748" t="s">
        <v>580</v>
      </c>
      <c r="C889" s="749" t="s">
        <v>623</v>
      </c>
      <c r="D889" s="750" t="s">
        <v>624</v>
      </c>
      <c r="E889" s="751">
        <v>50113001</v>
      </c>
      <c r="F889" s="750" t="s">
        <v>665</v>
      </c>
      <c r="G889" s="749" t="s">
        <v>666</v>
      </c>
      <c r="H889" s="749">
        <v>101845</v>
      </c>
      <c r="I889" s="749">
        <v>1845</v>
      </c>
      <c r="J889" s="749" t="s">
        <v>1313</v>
      </c>
      <c r="K889" s="749" t="s">
        <v>1314</v>
      </c>
      <c r="L889" s="752">
        <v>74.964000000000013</v>
      </c>
      <c r="M889" s="752">
        <v>5</v>
      </c>
      <c r="N889" s="753">
        <v>374.82000000000005</v>
      </c>
    </row>
    <row r="890" spans="1:14" ht="14.45" customHeight="1" x14ac:dyDescent="0.2">
      <c r="A890" s="747" t="s">
        <v>579</v>
      </c>
      <c r="B890" s="748" t="s">
        <v>580</v>
      </c>
      <c r="C890" s="749" t="s">
        <v>623</v>
      </c>
      <c r="D890" s="750" t="s">
        <v>624</v>
      </c>
      <c r="E890" s="751">
        <v>50113001</v>
      </c>
      <c r="F890" s="750" t="s">
        <v>665</v>
      </c>
      <c r="G890" s="749" t="s">
        <v>666</v>
      </c>
      <c r="H890" s="749">
        <v>109847</v>
      </c>
      <c r="I890" s="749">
        <v>9847</v>
      </c>
      <c r="J890" s="749" t="s">
        <v>1317</v>
      </c>
      <c r="K890" s="749" t="s">
        <v>1318</v>
      </c>
      <c r="L890" s="752">
        <v>40.800000000000004</v>
      </c>
      <c r="M890" s="752">
        <v>3</v>
      </c>
      <c r="N890" s="753">
        <v>122.4</v>
      </c>
    </row>
    <row r="891" spans="1:14" ht="14.45" customHeight="1" x14ac:dyDescent="0.2">
      <c r="A891" s="747" t="s">
        <v>579</v>
      </c>
      <c r="B891" s="748" t="s">
        <v>580</v>
      </c>
      <c r="C891" s="749" t="s">
        <v>623</v>
      </c>
      <c r="D891" s="750" t="s">
        <v>624</v>
      </c>
      <c r="E891" s="751">
        <v>50113001</v>
      </c>
      <c r="F891" s="750" t="s">
        <v>665</v>
      </c>
      <c r="G891" s="749" t="s">
        <v>666</v>
      </c>
      <c r="H891" s="749">
        <v>109844</v>
      </c>
      <c r="I891" s="749">
        <v>9844</v>
      </c>
      <c r="J891" s="749" t="s">
        <v>1317</v>
      </c>
      <c r="K891" s="749" t="s">
        <v>1808</v>
      </c>
      <c r="L891" s="752">
        <v>73.11</v>
      </c>
      <c r="M891" s="752">
        <v>2</v>
      </c>
      <c r="N891" s="753">
        <v>146.22</v>
      </c>
    </row>
    <row r="892" spans="1:14" ht="14.45" customHeight="1" x14ac:dyDescent="0.2">
      <c r="A892" s="747" t="s">
        <v>579</v>
      </c>
      <c r="B892" s="748" t="s">
        <v>580</v>
      </c>
      <c r="C892" s="749" t="s">
        <v>623</v>
      </c>
      <c r="D892" s="750" t="s">
        <v>624</v>
      </c>
      <c r="E892" s="751">
        <v>50113001</v>
      </c>
      <c r="F892" s="750" t="s">
        <v>665</v>
      </c>
      <c r="G892" s="749" t="s">
        <v>666</v>
      </c>
      <c r="H892" s="749">
        <v>191836</v>
      </c>
      <c r="I892" s="749">
        <v>91836</v>
      </c>
      <c r="J892" s="749" t="s">
        <v>1317</v>
      </c>
      <c r="K892" s="749" t="s">
        <v>1809</v>
      </c>
      <c r="L892" s="752">
        <v>44.664999999999992</v>
      </c>
      <c r="M892" s="752">
        <v>2</v>
      </c>
      <c r="N892" s="753">
        <v>89.329999999999984</v>
      </c>
    </row>
    <row r="893" spans="1:14" ht="14.45" customHeight="1" x14ac:dyDescent="0.2">
      <c r="A893" s="747" t="s">
        <v>579</v>
      </c>
      <c r="B893" s="748" t="s">
        <v>580</v>
      </c>
      <c r="C893" s="749" t="s">
        <v>623</v>
      </c>
      <c r="D893" s="750" t="s">
        <v>624</v>
      </c>
      <c r="E893" s="751">
        <v>50113001</v>
      </c>
      <c r="F893" s="750" t="s">
        <v>665</v>
      </c>
      <c r="G893" s="749" t="s">
        <v>666</v>
      </c>
      <c r="H893" s="749">
        <v>132083</v>
      </c>
      <c r="I893" s="749">
        <v>32083</v>
      </c>
      <c r="J893" s="749" t="s">
        <v>1810</v>
      </c>
      <c r="K893" s="749" t="s">
        <v>1811</v>
      </c>
      <c r="L893" s="752">
        <v>23.03</v>
      </c>
      <c r="M893" s="752">
        <v>3</v>
      </c>
      <c r="N893" s="753">
        <v>69.09</v>
      </c>
    </row>
    <row r="894" spans="1:14" ht="14.45" customHeight="1" x14ac:dyDescent="0.2">
      <c r="A894" s="747" t="s">
        <v>579</v>
      </c>
      <c r="B894" s="748" t="s">
        <v>580</v>
      </c>
      <c r="C894" s="749" t="s">
        <v>623</v>
      </c>
      <c r="D894" s="750" t="s">
        <v>624</v>
      </c>
      <c r="E894" s="751">
        <v>50113001</v>
      </c>
      <c r="F894" s="750" t="s">
        <v>665</v>
      </c>
      <c r="G894" s="749" t="s">
        <v>666</v>
      </c>
      <c r="H894" s="749">
        <v>201131</v>
      </c>
      <c r="I894" s="749">
        <v>201131</v>
      </c>
      <c r="J894" s="749" t="s">
        <v>1812</v>
      </c>
      <c r="K894" s="749" t="s">
        <v>1811</v>
      </c>
      <c r="L894" s="752">
        <v>23.32</v>
      </c>
      <c r="M894" s="752">
        <v>1</v>
      </c>
      <c r="N894" s="753">
        <v>23.32</v>
      </c>
    </row>
    <row r="895" spans="1:14" ht="14.45" customHeight="1" x14ac:dyDescent="0.2">
      <c r="A895" s="747" t="s">
        <v>579</v>
      </c>
      <c r="B895" s="748" t="s">
        <v>580</v>
      </c>
      <c r="C895" s="749" t="s">
        <v>623</v>
      </c>
      <c r="D895" s="750" t="s">
        <v>624</v>
      </c>
      <c r="E895" s="751">
        <v>50113001</v>
      </c>
      <c r="F895" s="750" t="s">
        <v>665</v>
      </c>
      <c r="G895" s="749" t="s">
        <v>666</v>
      </c>
      <c r="H895" s="749">
        <v>216873</v>
      </c>
      <c r="I895" s="749">
        <v>216873</v>
      </c>
      <c r="J895" s="749" t="s">
        <v>1813</v>
      </c>
      <c r="K895" s="749" t="s">
        <v>1814</v>
      </c>
      <c r="L895" s="752">
        <v>175.44666666666669</v>
      </c>
      <c r="M895" s="752">
        <v>3</v>
      </c>
      <c r="N895" s="753">
        <v>526.34</v>
      </c>
    </row>
    <row r="896" spans="1:14" ht="14.45" customHeight="1" x14ac:dyDescent="0.2">
      <c r="A896" s="747" t="s">
        <v>579</v>
      </c>
      <c r="B896" s="748" t="s">
        <v>580</v>
      </c>
      <c r="C896" s="749" t="s">
        <v>623</v>
      </c>
      <c r="D896" s="750" t="s">
        <v>624</v>
      </c>
      <c r="E896" s="751">
        <v>50113001</v>
      </c>
      <c r="F896" s="750" t="s">
        <v>665</v>
      </c>
      <c r="G896" s="749" t="s">
        <v>674</v>
      </c>
      <c r="H896" s="749">
        <v>142755</v>
      </c>
      <c r="I896" s="749">
        <v>42755</v>
      </c>
      <c r="J896" s="749" t="s">
        <v>1815</v>
      </c>
      <c r="K896" s="749" t="s">
        <v>1816</v>
      </c>
      <c r="L896" s="752">
        <v>590.79000000000008</v>
      </c>
      <c r="M896" s="752">
        <v>2</v>
      </c>
      <c r="N896" s="753">
        <v>1181.5800000000002</v>
      </c>
    </row>
    <row r="897" spans="1:14" ht="14.45" customHeight="1" x14ac:dyDescent="0.2">
      <c r="A897" s="747" t="s">
        <v>579</v>
      </c>
      <c r="B897" s="748" t="s">
        <v>580</v>
      </c>
      <c r="C897" s="749" t="s">
        <v>623</v>
      </c>
      <c r="D897" s="750" t="s">
        <v>624</v>
      </c>
      <c r="E897" s="751">
        <v>50113001</v>
      </c>
      <c r="F897" s="750" t="s">
        <v>665</v>
      </c>
      <c r="G897" s="749" t="s">
        <v>666</v>
      </c>
      <c r="H897" s="749">
        <v>214619</v>
      </c>
      <c r="I897" s="749">
        <v>214619</v>
      </c>
      <c r="J897" s="749" t="s">
        <v>1321</v>
      </c>
      <c r="K897" s="749" t="s">
        <v>1322</v>
      </c>
      <c r="L897" s="752">
        <v>224.38000000000005</v>
      </c>
      <c r="M897" s="752">
        <v>1</v>
      </c>
      <c r="N897" s="753">
        <v>224.38000000000005</v>
      </c>
    </row>
    <row r="898" spans="1:14" ht="14.45" customHeight="1" x14ac:dyDescent="0.2">
      <c r="A898" s="747" t="s">
        <v>579</v>
      </c>
      <c r="B898" s="748" t="s">
        <v>580</v>
      </c>
      <c r="C898" s="749" t="s">
        <v>623</v>
      </c>
      <c r="D898" s="750" t="s">
        <v>624</v>
      </c>
      <c r="E898" s="751">
        <v>50113001</v>
      </c>
      <c r="F898" s="750" t="s">
        <v>665</v>
      </c>
      <c r="G898" s="749" t="s">
        <v>674</v>
      </c>
      <c r="H898" s="749">
        <v>190973</v>
      </c>
      <c r="I898" s="749">
        <v>190973</v>
      </c>
      <c r="J898" s="749" t="s">
        <v>1817</v>
      </c>
      <c r="K898" s="749" t="s">
        <v>804</v>
      </c>
      <c r="L898" s="752">
        <v>224.37</v>
      </c>
      <c r="M898" s="752">
        <v>1</v>
      </c>
      <c r="N898" s="753">
        <v>224.37</v>
      </c>
    </row>
    <row r="899" spans="1:14" ht="14.45" customHeight="1" x14ac:dyDescent="0.2">
      <c r="A899" s="747" t="s">
        <v>579</v>
      </c>
      <c r="B899" s="748" t="s">
        <v>580</v>
      </c>
      <c r="C899" s="749" t="s">
        <v>623</v>
      </c>
      <c r="D899" s="750" t="s">
        <v>624</v>
      </c>
      <c r="E899" s="751">
        <v>50113001</v>
      </c>
      <c r="F899" s="750" t="s">
        <v>665</v>
      </c>
      <c r="G899" s="749" t="s">
        <v>674</v>
      </c>
      <c r="H899" s="749">
        <v>56976</v>
      </c>
      <c r="I899" s="749">
        <v>56976</v>
      </c>
      <c r="J899" s="749" t="s">
        <v>1818</v>
      </c>
      <c r="K899" s="749" t="s">
        <v>1819</v>
      </c>
      <c r="L899" s="752">
        <v>11.84</v>
      </c>
      <c r="M899" s="752">
        <v>4</v>
      </c>
      <c r="N899" s="753">
        <v>47.36</v>
      </c>
    </row>
    <row r="900" spans="1:14" ht="14.45" customHeight="1" x14ac:dyDescent="0.2">
      <c r="A900" s="747" t="s">
        <v>579</v>
      </c>
      <c r="B900" s="748" t="s">
        <v>580</v>
      </c>
      <c r="C900" s="749" t="s">
        <v>623</v>
      </c>
      <c r="D900" s="750" t="s">
        <v>624</v>
      </c>
      <c r="E900" s="751">
        <v>50113001</v>
      </c>
      <c r="F900" s="750" t="s">
        <v>665</v>
      </c>
      <c r="G900" s="749" t="s">
        <v>674</v>
      </c>
      <c r="H900" s="749">
        <v>156981</v>
      </c>
      <c r="I900" s="749">
        <v>56981</v>
      </c>
      <c r="J900" s="749" t="s">
        <v>1820</v>
      </c>
      <c r="K900" s="749" t="s">
        <v>1821</v>
      </c>
      <c r="L900" s="752">
        <v>30.150000000000002</v>
      </c>
      <c r="M900" s="752">
        <v>1</v>
      </c>
      <c r="N900" s="753">
        <v>30.150000000000002</v>
      </c>
    </row>
    <row r="901" spans="1:14" ht="14.45" customHeight="1" x14ac:dyDescent="0.2">
      <c r="A901" s="747" t="s">
        <v>579</v>
      </c>
      <c r="B901" s="748" t="s">
        <v>580</v>
      </c>
      <c r="C901" s="749" t="s">
        <v>623</v>
      </c>
      <c r="D901" s="750" t="s">
        <v>624</v>
      </c>
      <c r="E901" s="751">
        <v>50113001</v>
      </c>
      <c r="F901" s="750" t="s">
        <v>665</v>
      </c>
      <c r="G901" s="749" t="s">
        <v>674</v>
      </c>
      <c r="H901" s="749">
        <v>174700</v>
      </c>
      <c r="I901" s="749">
        <v>174700</v>
      </c>
      <c r="J901" s="749" t="s">
        <v>1822</v>
      </c>
      <c r="K901" s="749" t="s">
        <v>1823</v>
      </c>
      <c r="L901" s="752">
        <v>723.38999999999987</v>
      </c>
      <c r="M901" s="752">
        <v>1</v>
      </c>
      <c r="N901" s="753">
        <v>723.38999999999987</v>
      </c>
    </row>
    <row r="902" spans="1:14" ht="14.45" customHeight="1" x14ac:dyDescent="0.2">
      <c r="A902" s="747" t="s">
        <v>579</v>
      </c>
      <c r="B902" s="748" t="s">
        <v>580</v>
      </c>
      <c r="C902" s="749" t="s">
        <v>623</v>
      </c>
      <c r="D902" s="750" t="s">
        <v>624</v>
      </c>
      <c r="E902" s="751">
        <v>50113001</v>
      </c>
      <c r="F902" s="750" t="s">
        <v>665</v>
      </c>
      <c r="G902" s="749" t="s">
        <v>674</v>
      </c>
      <c r="H902" s="749">
        <v>150316</v>
      </c>
      <c r="I902" s="749">
        <v>50316</v>
      </c>
      <c r="J902" s="749" t="s">
        <v>1327</v>
      </c>
      <c r="K902" s="749" t="s">
        <v>727</v>
      </c>
      <c r="L902" s="752">
        <v>69.361250000000013</v>
      </c>
      <c r="M902" s="752">
        <v>8</v>
      </c>
      <c r="N902" s="753">
        <v>554.8900000000001</v>
      </c>
    </row>
    <row r="903" spans="1:14" ht="14.45" customHeight="1" x14ac:dyDescent="0.2">
      <c r="A903" s="747" t="s">
        <v>579</v>
      </c>
      <c r="B903" s="748" t="s">
        <v>580</v>
      </c>
      <c r="C903" s="749" t="s">
        <v>623</v>
      </c>
      <c r="D903" s="750" t="s">
        <v>624</v>
      </c>
      <c r="E903" s="751">
        <v>50113001</v>
      </c>
      <c r="F903" s="750" t="s">
        <v>665</v>
      </c>
      <c r="G903" s="749" t="s">
        <v>666</v>
      </c>
      <c r="H903" s="749">
        <v>102130</v>
      </c>
      <c r="I903" s="749">
        <v>2130</v>
      </c>
      <c r="J903" s="749" t="s">
        <v>1824</v>
      </c>
      <c r="K903" s="749" t="s">
        <v>1627</v>
      </c>
      <c r="L903" s="752">
        <v>155.00000000000003</v>
      </c>
      <c r="M903" s="752">
        <v>1</v>
      </c>
      <c r="N903" s="753">
        <v>155.00000000000003</v>
      </c>
    </row>
    <row r="904" spans="1:14" ht="14.45" customHeight="1" x14ac:dyDescent="0.2">
      <c r="A904" s="747" t="s">
        <v>579</v>
      </c>
      <c r="B904" s="748" t="s">
        <v>580</v>
      </c>
      <c r="C904" s="749" t="s">
        <v>623</v>
      </c>
      <c r="D904" s="750" t="s">
        <v>624</v>
      </c>
      <c r="E904" s="751">
        <v>50113001</v>
      </c>
      <c r="F904" s="750" t="s">
        <v>665</v>
      </c>
      <c r="G904" s="749" t="s">
        <v>666</v>
      </c>
      <c r="H904" s="749">
        <v>197864</v>
      </c>
      <c r="I904" s="749">
        <v>97864</v>
      </c>
      <c r="J904" s="749" t="s">
        <v>1825</v>
      </c>
      <c r="K904" s="749" t="s">
        <v>1826</v>
      </c>
      <c r="L904" s="752">
        <v>300.43</v>
      </c>
      <c r="M904" s="752">
        <v>2</v>
      </c>
      <c r="N904" s="753">
        <v>600.86</v>
      </c>
    </row>
    <row r="905" spans="1:14" ht="14.45" customHeight="1" x14ac:dyDescent="0.2">
      <c r="A905" s="747" t="s">
        <v>579</v>
      </c>
      <c r="B905" s="748" t="s">
        <v>580</v>
      </c>
      <c r="C905" s="749" t="s">
        <v>623</v>
      </c>
      <c r="D905" s="750" t="s">
        <v>624</v>
      </c>
      <c r="E905" s="751">
        <v>50113001</v>
      </c>
      <c r="F905" s="750" t="s">
        <v>665</v>
      </c>
      <c r="G905" s="749" t="s">
        <v>666</v>
      </c>
      <c r="H905" s="749">
        <v>191217</v>
      </c>
      <c r="I905" s="749">
        <v>91217</v>
      </c>
      <c r="J905" s="749" t="s">
        <v>1328</v>
      </c>
      <c r="K905" s="749" t="s">
        <v>1329</v>
      </c>
      <c r="L905" s="752">
        <v>80.534285714285716</v>
      </c>
      <c r="M905" s="752">
        <v>21</v>
      </c>
      <c r="N905" s="753">
        <v>1691.22</v>
      </c>
    </row>
    <row r="906" spans="1:14" ht="14.45" customHeight="1" x14ac:dyDescent="0.2">
      <c r="A906" s="747" t="s">
        <v>579</v>
      </c>
      <c r="B906" s="748" t="s">
        <v>580</v>
      </c>
      <c r="C906" s="749" t="s">
        <v>623</v>
      </c>
      <c r="D906" s="750" t="s">
        <v>624</v>
      </c>
      <c r="E906" s="751">
        <v>50113001</v>
      </c>
      <c r="F906" s="750" t="s">
        <v>665</v>
      </c>
      <c r="G906" s="749" t="s">
        <v>674</v>
      </c>
      <c r="H906" s="749">
        <v>158380</v>
      </c>
      <c r="I906" s="749">
        <v>58380</v>
      </c>
      <c r="J906" s="749" t="s">
        <v>1330</v>
      </c>
      <c r="K906" s="749" t="s">
        <v>1331</v>
      </c>
      <c r="L906" s="752">
        <v>81.188461538461539</v>
      </c>
      <c r="M906" s="752">
        <v>26</v>
      </c>
      <c r="N906" s="753">
        <v>2110.9</v>
      </c>
    </row>
    <row r="907" spans="1:14" ht="14.45" customHeight="1" x14ac:dyDescent="0.2">
      <c r="A907" s="747" t="s">
        <v>579</v>
      </c>
      <c r="B907" s="748" t="s">
        <v>580</v>
      </c>
      <c r="C907" s="749" t="s">
        <v>623</v>
      </c>
      <c r="D907" s="750" t="s">
        <v>624</v>
      </c>
      <c r="E907" s="751">
        <v>50113001</v>
      </c>
      <c r="F907" s="750" t="s">
        <v>665</v>
      </c>
      <c r="G907" s="749" t="s">
        <v>666</v>
      </c>
      <c r="H907" s="749">
        <v>103550</v>
      </c>
      <c r="I907" s="749">
        <v>3550</v>
      </c>
      <c r="J907" s="749" t="s">
        <v>1334</v>
      </c>
      <c r="K907" s="749" t="s">
        <v>1335</v>
      </c>
      <c r="L907" s="752">
        <v>39.86</v>
      </c>
      <c r="M907" s="752">
        <v>5</v>
      </c>
      <c r="N907" s="753">
        <v>199.3</v>
      </c>
    </row>
    <row r="908" spans="1:14" ht="14.45" customHeight="1" x14ac:dyDescent="0.2">
      <c r="A908" s="747" t="s">
        <v>579</v>
      </c>
      <c r="B908" s="748" t="s">
        <v>580</v>
      </c>
      <c r="C908" s="749" t="s">
        <v>623</v>
      </c>
      <c r="D908" s="750" t="s">
        <v>624</v>
      </c>
      <c r="E908" s="751">
        <v>50113001</v>
      </c>
      <c r="F908" s="750" t="s">
        <v>665</v>
      </c>
      <c r="G908" s="749" t="s">
        <v>666</v>
      </c>
      <c r="H908" s="749">
        <v>146755</v>
      </c>
      <c r="I908" s="749">
        <v>46755</v>
      </c>
      <c r="J908" s="749" t="s">
        <v>1827</v>
      </c>
      <c r="K908" s="749" t="s">
        <v>1828</v>
      </c>
      <c r="L908" s="752">
        <v>83.659999999999982</v>
      </c>
      <c r="M908" s="752">
        <v>1</v>
      </c>
      <c r="N908" s="753">
        <v>83.659999999999982</v>
      </c>
    </row>
    <row r="909" spans="1:14" ht="14.45" customHeight="1" x14ac:dyDescent="0.2">
      <c r="A909" s="747" t="s">
        <v>579</v>
      </c>
      <c r="B909" s="748" t="s">
        <v>580</v>
      </c>
      <c r="C909" s="749" t="s">
        <v>623</v>
      </c>
      <c r="D909" s="750" t="s">
        <v>624</v>
      </c>
      <c r="E909" s="751">
        <v>50113001</v>
      </c>
      <c r="F909" s="750" t="s">
        <v>665</v>
      </c>
      <c r="G909" s="749" t="s">
        <v>666</v>
      </c>
      <c r="H909" s="749">
        <v>221884</v>
      </c>
      <c r="I909" s="749">
        <v>221884</v>
      </c>
      <c r="J909" s="749" t="s">
        <v>1338</v>
      </c>
      <c r="K909" s="749" t="s">
        <v>1339</v>
      </c>
      <c r="L909" s="752">
        <v>1980</v>
      </c>
      <c r="M909" s="752">
        <v>1</v>
      </c>
      <c r="N909" s="753">
        <v>1980</v>
      </c>
    </row>
    <row r="910" spans="1:14" ht="14.45" customHeight="1" x14ac:dyDescent="0.2">
      <c r="A910" s="747" t="s">
        <v>579</v>
      </c>
      <c r="B910" s="748" t="s">
        <v>580</v>
      </c>
      <c r="C910" s="749" t="s">
        <v>623</v>
      </c>
      <c r="D910" s="750" t="s">
        <v>624</v>
      </c>
      <c r="E910" s="751">
        <v>50113001</v>
      </c>
      <c r="F910" s="750" t="s">
        <v>665</v>
      </c>
      <c r="G910" s="749" t="s">
        <v>666</v>
      </c>
      <c r="H910" s="749">
        <v>184785</v>
      </c>
      <c r="I910" s="749">
        <v>84785</v>
      </c>
      <c r="J910" s="749" t="s">
        <v>1340</v>
      </c>
      <c r="K910" s="749" t="s">
        <v>1341</v>
      </c>
      <c r="L910" s="752">
        <v>192.96000000000004</v>
      </c>
      <c r="M910" s="752">
        <v>8</v>
      </c>
      <c r="N910" s="753">
        <v>1543.6800000000003</v>
      </c>
    </row>
    <row r="911" spans="1:14" ht="14.45" customHeight="1" x14ac:dyDescent="0.2">
      <c r="A911" s="747" t="s">
        <v>579</v>
      </c>
      <c r="B911" s="748" t="s">
        <v>580</v>
      </c>
      <c r="C911" s="749" t="s">
        <v>623</v>
      </c>
      <c r="D911" s="750" t="s">
        <v>624</v>
      </c>
      <c r="E911" s="751">
        <v>50113001</v>
      </c>
      <c r="F911" s="750" t="s">
        <v>665</v>
      </c>
      <c r="G911" s="749" t="s">
        <v>666</v>
      </c>
      <c r="H911" s="749">
        <v>840333</v>
      </c>
      <c r="I911" s="749">
        <v>0</v>
      </c>
      <c r="J911" s="749" t="s">
        <v>1344</v>
      </c>
      <c r="K911" s="749" t="s">
        <v>581</v>
      </c>
      <c r="L911" s="752">
        <v>23.459999999999994</v>
      </c>
      <c r="M911" s="752">
        <v>1</v>
      </c>
      <c r="N911" s="753">
        <v>23.459999999999994</v>
      </c>
    </row>
    <row r="912" spans="1:14" ht="14.45" customHeight="1" x14ac:dyDescent="0.2">
      <c r="A912" s="747" t="s">
        <v>579</v>
      </c>
      <c r="B912" s="748" t="s">
        <v>580</v>
      </c>
      <c r="C912" s="749" t="s">
        <v>623</v>
      </c>
      <c r="D912" s="750" t="s">
        <v>624</v>
      </c>
      <c r="E912" s="751">
        <v>50113001</v>
      </c>
      <c r="F912" s="750" t="s">
        <v>665</v>
      </c>
      <c r="G912" s="749" t="s">
        <v>666</v>
      </c>
      <c r="H912" s="749">
        <v>142595</v>
      </c>
      <c r="I912" s="749">
        <v>42595</v>
      </c>
      <c r="J912" s="749" t="s">
        <v>1345</v>
      </c>
      <c r="K912" s="749" t="s">
        <v>1177</v>
      </c>
      <c r="L912" s="752">
        <v>943.7700000000001</v>
      </c>
      <c r="M912" s="752">
        <v>1</v>
      </c>
      <c r="N912" s="753">
        <v>943.7700000000001</v>
      </c>
    </row>
    <row r="913" spans="1:14" ht="14.45" customHeight="1" x14ac:dyDescent="0.2">
      <c r="A913" s="747" t="s">
        <v>579</v>
      </c>
      <c r="B913" s="748" t="s">
        <v>580</v>
      </c>
      <c r="C913" s="749" t="s">
        <v>623</v>
      </c>
      <c r="D913" s="750" t="s">
        <v>624</v>
      </c>
      <c r="E913" s="751">
        <v>50113001</v>
      </c>
      <c r="F913" s="750" t="s">
        <v>665</v>
      </c>
      <c r="G913" s="749" t="s">
        <v>666</v>
      </c>
      <c r="H913" s="749">
        <v>207604</v>
      </c>
      <c r="I913" s="749">
        <v>207604</v>
      </c>
      <c r="J913" s="749" t="s">
        <v>1829</v>
      </c>
      <c r="K913" s="749" t="s">
        <v>1811</v>
      </c>
      <c r="L913" s="752">
        <v>75.650000000000006</v>
      </c>
      <c r="M913" s="752">
        <v>1</v>
      </c>
      <c r="N913" s="753">
        <v>75.650000000000006</v>
      </c>
    </row>
    <row r="914" spans="1:14" ht="14.45" customHeight="1" x14ac:dyDescent="0.2">
      <c r="A914" s="747" t="s">
        <v>579</v>
      </c>
      <c r="B914" s="748" t="s">
        <v>580</v>
      </c>
      <c r="C914" s="749" t="s">
        <v>623</v>
      </c>
      <c r="D914" s="750" t="s">
        <v>624</v>
      </c>
      <c r="E914" s="751">
        <v>50113001</v>
      </c>
      <c r="F914" s="750" t="s">
        <v>665</v>
      </c>
      <c r="G914" s="749" t="s">
        <v>666</v>
      </c>
      <c r="H914" s="749">
        <v>100643</v>
      </c>
      <c r="I914" s="749">
        <v>643</v>
      </c>
      <c r="J914" s="749" t="s">
        <v>1346</v>
      </c>
      <c r="K914" s="749" t="s">
        <v>1347</v>
      </c>
      <c r="L914" s="752">
        <v>63.64</v>
      </c>
      <c r="M914" s="752">
        <v>1</v>
      </c>
      <c r="N914" s="753">
        <v>63.64</v>
      </c>
    </row>
    <row r="915" spans="1:14" ht="14.45" customHeight="1" x14ac:dyDescent="0.2">
      <c r="A915" s="747" t="s">
        <v>579</v>
      </c>
      <c r="B915" s="748" t="s">
        <v>580</v>
      </c>
      <c r="C915" s="749" t="s">
        <v>623</v>
      </c>
      <c r="D915" s="750" t="s">
        <v>624</v>
      </c>
      <c r="E915" s="751">
        <v>50113001</v>
      </c>
      <c r="F915" s="750" t="s">
        <v>665</v>
      </c>
      <c r="G915" s="749" t="s">
        <v>666</v>
      </c>
      <c r="H915" s="749">
        <v>158127</v>
      </c>
      <c r="I915" s="749">
        <v>10432</v>
      </c>
      <c r="J915" s="749" t="s">
        <v>1348</v>
      </c>
      <c r="K915" s="749" t="s">
        <v>1349</v>
      </c>
      <c r="L915" s="752">
        <v>126.56</v>
      </c>
      <c r="M915" s="752">
        <v>1</v>
      </c>
      <c r="N915" s="753">
        <v>126.56</v>
      </c>
    </row>
    <row r="916" spans="1:14" ht="14.45" customHeight="1" x14ac:dyDescent="0.2">
      <c r="A916" s="747" t="s">
        <v>579</v>
      </c>
      <c r="B916" s="748" t="s">
        <v>580</v>
      </c>
      <c r="C916" s="749" t="s">
        <v>623</v>
      </c>
      <c r="D916" s="750" t="s">
        <v>624</v>
      </c>
      <c r="E916" s="751">
        <v>50113001</v>
      </c>
      <c r="F916" s="750" t="s">
        <v>665</v>
      </c>
      <c r="G916" s="749" t="s">
        <v>666</v>
      </c>
      <c r="H916" s="749">
        <v>840813</v>
      </c>
      <c r="I916" s="749">
        <v>135844</v>
      </c>
      <c r="J916" s="749" t="s">
        <v>1830</v>
      </c>
      <c r="K916" s="749" t="s">
        <v>1831</v>
      </c>
      <c r="L916" s="752">
        <v>2145</v>
      </c>
      <c r="M916" s="752">
        <v>2</v>
      </c>
      <c r="N916" s="753">
        <v>4290</v>
      </c>
    </row>
    <row r="917" spans="1:14" ht="14.45" customHeight="1" x14ac:dyDescent="0.2">
      <c r="A917" s="747" t="s">
        <v>579</v>
      </c>
      <c r="B917" s="748" t="s">
        <v>580</v>
      </c>
      <c r="C917" s="749" t="s">
        <v>623</v>
      </c>
      <c r="D917" s="750" t="s">
        <v>624</v>
      </c>
      <c r="E917" s="751">
        <v>50113001</v>
      </c>
      <c r="F917" s="750" t="s">
        <v>665</v>
      </c>
      <c r="G917" s="749" t="s">
        <v>674</v>
      </c>
      <c r="H917" s="749">
        <v>192340</v>
      </c>
      <c r="I917" s="749">
        <v>192340</v>
      </c>
      <c r="J917" s="749" t="s">
        <v>1832</v>
      </c>
      <c r="K917" s="749" t="s">
        <v>1833</v>
      </c>
      <c r="L917" s="752">
        <v>75.20999999999998</v>
      </c>
      <c r="M917" s="752">
        <v>2</v>
      </c>
      <c r="N917" s="753">
        <v>150.41999999999996</v>
      </c>
    </row>
    <row r="918" spans="1:14" ht="14.45" customHeight="1" x14ac:dyDescent="0.2">
      <c r="A918" s="747" t="s">
        <v>579</v>
      </c>
      <c r="B918" s="748" t="s">
        <v>580</v>
      </c>
      <c r="C918" s="749" t="s">
        <v>623</v>
      </c>
      <c r="D918" s="750" t="s">
        <v>624</v>
      </c>
      <c r="E918" s="751">
        <v>50113001</v>
      </c>
      <c r="F918" s="750" t="s">
        <v>665</v>
      </c>
      <c r="G918" s="749" t="s">
        <v>666</v>
      </c>
      <c r="H918" s="749">
        <v>117926</v>
      </c>
      <c r="I918" s="749">
        <v>201609</v>
      </c>
      <c r="J918" s="749" t="s">
        <v>1354</v>
      </c>
      <c r="K918" s="749" t="s">
        <v>1356</v>
      </c>
      <c r="L918" s="752">
        <v>41.090256410256416</v>
      </c>
      <c r="M918" s="752">
        <v>13</v>
      </c>
      <c r="N918" s="753">
        <v>534.1733333333334</v>
      </c>
    </row>
    <row r="919" spans="1:14" ht="14.45" customHeight="1" x14ac:dyDescent="0.2">
      <c r="A919" s="747" t="s">
        <v>579</v>
      </c>
      <c r="B919" s="748" t="s">
        <v>580</v>
      </c>
      <c r="C919" s="749" t="s">
        <v>623</v>
      </c>
      <c r="D919" s="750" t="s">
        <v>624</v>
      </c>
      <c r="E919" s="751">
        <v>50113001</v>
      </c>
      <c r="F919" s="750" t="s">
        <v>665</v>
      </c>
      <c r="G919" s="749" t="s">
        <v>666</v>
      </c>
      <c r="H919" s="749">
        <v>201608</v>
      </c>
      <c r="I919" s="749">
        <v>201608</v>
      </c>
      <c r="J919" s="749" t="s">
        <v>1354</v>
      </c>
      <c r="K919" s="749" t="s">
        <v>1355</v>
      </c>
      <c r="L919" s="752">
        <v>36.006000000000007</v>
      </c>
      <c r="M919" s="752">
        <v>10</v>
      </c>
      <c r="N919" s="753">
        <v>360.06000000000006</v>
      </c>
    </row>
    <row r="920" spans="1:14" ht="14.45" customHeight="1" x14ac:dyDescent="0.2">
      <c r="A920" s="747" t="s">
        <v>579</v>
      </c>
      <c r="B920" s="748" t="s">
        <v>580</v>
      </c>
      <c r="C920" s="749" t="s">
        <v>623</v>
      </c>
      <c r="D920" s="750" t="s">
        <v>624</v>
      </c>
      <c r="E920" s="751">
        <v>50113001</v>
      </c>
      <c r="F920" s="750" t="s">
        <v>665</v>
      </c>
      <c r="G920" s="749" t="s">
        <v>674</v>
      </c>
      <c r="H920" s="749">
        <v>105496</v>
      </c>
      <c r="I920" s="749">
        <v>5496</v>
      </c>
      <c r="J920" s="749" t="s">
        <v>1359</v>
      </c>
      <c r="K920" s="749" t="s">
        <v>1834</v>
      </c>
      <c r="L920" s="752">
        <v>75.03</v>
      </c>
      <c r="M920" s="752">
        <v>1</v>
      </c>
      <c r="N920" s="753">
        <v>75.03</v>
      </c>
    </row>
    <row r="921" spans="1:14" ht="14.45" customHeight="1" x14ac:dyDescent="0.2">
      <c r="A921" s="747" t="s">
        <v>579</v>
      </c>
      <c r="B921" s="748" t="s">
        <v>580</v>
      </c>
      <c r="C921" s="749" t="s">
        <v>623</v>
      </c>
      <c r="D921" s="750" t="s">
        <v>624</v>
      </c>
      <c r="E921" s="751">
        <v>50113001</v>
      </c>
      <c r="F921" s="750" t="s">
        <v>665</v>
      </c>
      <c r="G921" s="749" t="s">
        <v>674</v>
      </c>
      <c r="H921" s="749">
        <v>199600</v>
      </c>
      <c r="I921" s="749">
        <v>99600</v>
      </c>
      <c r="J921" s="749" t="s">
        <v>1359</v>
      </c>
      <c r="K921" s="749" t="s">
        <v>1360</v>
      </c>
      <c r="L921" s="752">
        <v>99.86</v>
      </c>
      <c r="M921" s="752">
        <v>1</v>
      </c>
      <c r="N921" s="753">
        <v>99.86</v>
      </c>
    </row>
    <row r="922" spans="1:14" ht="14.45" customHeight="1" x14ac:dyDescent="0.2">
      <c r="A922" s="747" t="s">
        <v>579</v>
      </c>
      <c r="B922" s="748" t="s">
        <v>580</v>
      </c>
      <c r="C922" s="749" t="s">
        <v>623</v>
      </c>
      <c r="D922" s="750" t="s">
        <v>624</v>
      </c>
      <c r="E922" s="751">
        <v>50113001</v>
      </c>
      <c r="F922" s="750" t="s">
        <v>665</v>
      </c>
      <c r="G922" s="749" t="s">
        <v>674</v>
      </c>
      <c r="H922" s="749">
        <v>166030</v>
      </c>
      <c r="I922" s="749">
        <v>66030</v>
      </c>
      <c r="J922" s="749" t="s">
        <v>1359</v>
      </c>
      <c r="K922" s="749" t="s">
        <v>1361</v>
      </c>
      <c r="L922" s="752">
        <v>29.935000000000002</v>
      </c>
      <c r="M922" s="752">
        <v>2</v>
      </c>
      <c r="N922" s="753">
        <v>59.870000000000005</v>
      </c>
    </row>
    <row r="923" spans="1:14" ht="14.45" customHeight="1" x14ac:dyDescent="0.2">
      <c r="A923" s="747" t="s">
        <v>579</v>
      </c>
      <c r="B923" s="748" t="s">
        <v>580</v>
      </c>
      <c r="C923" s="749" t="s">
        <v>623</v>
      </c>
      <c r="D923" s="750" t="s">
        <v>624</v>
      </c>
      <c r="E923" s="751">
        <v>50113001</v>
      </c>
      <c r="F923" s="750" t="s">
        <v>665</v>
      </c>
      <c r="G923" s="749" t="s">
        <v>581</v>
      </c>
      <c r="H923" s="749">
        <v>146917</v>
      </c>
      <c r="I923" s="749">
        <v>146917</v>
      </c>
      <c r="J923" s="749" t="s">
        <v>1835</v>
      </c>
      <c r="K923" s="749" t="s">
        <v>1258</v>
      </c>
      <c r="L923" s="752">
        <v>331.68000000000006</v>
      </c>
      <c r="M923" s="752">
        <v>1</v>
      </c>
      <c r="N923" s="753">
        <v>331.68000000000006</v>
      </c>
    </row>
    <row r="924" spans="1:14" ht="14.45" customHeight="1" x14ac:dyDescent="0.2">
      <c r="A924" s="747" t="s">
        <v>579</v>
      </c>
      <c r="B924" s="748" t="s">
        <v>580</v>
      </c>
      <c r="C924" s="749" t="s">
        <v>623</v>
      </c>
      <c r="D924" s="750" t="s">
        <v>624</v>
      </c>
      <c r="E924" s="751">
        <v>50113001</v>
      </c>
      <c r="F924" s="750" t="s">
        <v>665</v>
      </c>
      <c r="G924" s="749" t="s">
        <v>674</v>
      </c>
      <c r="H924" s="749">
        <v>153950</v>
      </c>
      <c r="I924" s="749">
        <v>53950</v>
      </c>
      <c r="J924" s="749" t="s">
        <v>1836</v>
      </c>
      <c r="K924" s="749" t="s">
        <v>1837</v>
      </c>
      <c r="L924" s="752">
        <v>91.530714285714296</v>
      </c>
      <c r="M924" s="752">
        <v>14</v>
      </c>
      <c r="N924" s="753">
        <v>1281.43</v>
      </c>
    </row>
    <row r="925" spans="1:14" ht="14.45" customHeight="1" x14ac:dyDescent="0.2">
      <c r="A925" s="747" t="s">
        <v>579</v>
      </c>
      <c r="B925" s="748" t="s">
        <v>580</v>
      </c>
      <c r="C925" s="749" t="s">
        <v>623</v>
      </c>
      <c r="D925" s="750" t="s">
        <v>624</v>
      </c>
      <c r="E925" s="751">
        <v>50113001</v>
      </c>
      <c r="F925" s="750" t="s">
        <v>665</v>
      </c>
      <c r="G925" s="749" t="s">
        <v>581</v>
      </c>
      <c r="H925" s="749">
        <v>989453</v>
      </c>
      <c r="I925" s="749">
        <v>146899</v>
      </c>
      <c r="J925" s="749" t="s">
        <v>1364</v>
      </c>
      <c r="K925" s="749" t="s">
        <v>1365</v>
      </c>
      <c r="L925" s="752">
        <v>45.489999999999995</v>
      </c>
      <c r="M925" s="752">
        <v>2</v>
      </c>
      <c r="N925" s="753">
        <v>90.97999999999999</v>
      </c>
    </row>
    <row r="926" spans="1:14" ht="14.45" customHeight="1" x14ac:dyDescent="0.2">
      <c r="A926" s="747" t="s">
        <v>579</v>
      </c>
      <c r="B926" s="748" t="s">
        <v>580</v>
      </c>
      <c r="C926" s="749" t="s">
        <v>623</v>
      </c>
      <c r="D926" s="750" t="s">
        <v>624</v>
      </c>
      <c r="E926" s="751">
        <v>50113001</v>
      </c>
      <c r="F926" s="750" t="s">
        <v>665</v>
      </c>
      <c r="G926" s="749" t="s">
        <v>674</v>
      </c>
      <c r="H926" s="749">
        <v>233360</v>
      </c>
      <c r="I926" s="749">
        <v>233360</v>
      </c>
      <c r="J926" s="749" t="s">
        <v>1364</v>
      </c>
      <c r="K926" s="749" t="s">
        <v>1838</v>
      </c>
      <c r="L926" s="752">
        <v>22.129999999999995</v>
      </c>
      <c r="M926" s="752">
        <v>3</v>
      </c>
      <c r="N926" s="753">
        <v>66.389999999999986</v>
      </c>
    </row>
    <row r="927" spans="1:14" ht="14.45" customHeight="1" x14ac:dyDescent="0.2">
      <c r="A927" s="747" t="s">
        <v>579</v>
      </c>
      <c r="B927" s="748" t="s">
        <v>580</v>
      </c>
      <c r="C927" s="749" t="s">
        <v>623</v>
      </c>
      <c r="D927" s="750" t="s">
        <v>624</v>
      </c>
      <c r="E927" s="751">
        <v>50113001</v>
      </c>
      <c r="F927" s="750" t="s">
        <v>665</v>
      </c>
      <c r="G927" s="749" t="s">
        <v>674</v>
      </c>
      <c r="H927" s="749">
        <v>849578</v>
      </c>
      <c r="I927" s="749">
        <v>149480</v>
      </c>
      <c r="J927" s="749" t="s">
        <v>1370</v>
      </c>
      <c r="K927" s="749" t="s">
        <v>1839</v>
      </c>
      <c r="L927" s="752">
        <v>69.55</v>
      </c>
      <c r="M927" s="752">
        <v>3</v>
      </c>
      <c r="N927" s="753">
        <v>208.65</v>
      </c>
    </row>
    <row r="928" spans="1:14" ht="14.45" customHeight="1" x14ac:dyDescent="0.2">
      <c r="A928" s="747" t="s">
        <v>579</v>
      </c>
      <c r="B928" s="748" t="s">
        <v>580</v>
      </c>
      <c r="C928" s="749" t="s">
        <v>623</v>
      </c>
      <c r="D928" s="750" t="s">
        <v>624</v>
      </c>
      <c r="E928" s="751">
        <v>50113002</v>
      </c>
      <c r="F928" s="750" t="s">
        <v>1372</v>
      </c>
      <c r="G928" s="749" t="s">
        <v>666</v>
      </c>
      <c r="H928" s="749">
        <v>195947</v>
      </c>
      <c r="I928" s="749">
        <v>95947</v>
      </c>
      <c r="J928" s="749" t="s">
        <v>1373</v>
      </c>
      <c r="K928" s="749" t="s">
        <v>1374</v>
      </c>
      <c r="L928" s="752">
        <v>2081.1999999999998</v>
      </c>
      <c r="M928" s="752">
        <v>2</v>
      </c>
      <c r="N928" s="753">
        <v>4162.3999999999996</v>
      </c>
    </row>
    <row r="929" spans="1:14" ht="14.45" customHeight="1" x14ac:dyDescent="0.2">
      <c r="A929" s="747" t="s">
        <v>579</v>
      </c>
      <c r="B929" s="748" t="s">
        <v>580</v>
      </c>
      <c r="C929" s="749" t="s">
        <v>623</v>
      </c>
      <c r="D929" s="750" t="s">
        <v>624</v>
      </c>
      <c r="E929" s="751">
        <v>50113002</v>
      </c>
      <c r="F929" s="750" t="s">
        <v>1372</v>
      </c>
      <c r="G929" s="749" t="s">
        <v>666</v>
      </c>
      <c r="H929" s="749">
        <v>396914</v>
      </c>
      <c r="I929" s="749">
        <v>52301</v>
      </c>
      <c r="J929" s="749" t="s">
        <v>1375</v>
      </c>
      <c r="K929" s="749" t="s">
        <v>1376</v>
      </c>
      <c r="L929" s="752">
        <v>2221.34</v>
      </c>
      <c r="M929" s="752">
        <v>3</v>
      </c>
      <c r="N929" s="753">
        <v>6664.02</v>
      </c>
    </row>
    <row r="930" spans="1:14" ht="14.45" customHeight="1" x14ac:dyDescent="0.2">
      <c r="A930" s="747" t="s">
        <v>579</v>
      </c>
      <c r="B930" s="748" t="s">
        <v>580</v>
      </c>
      <c r="C930" s="749" t="s">
        <v>623</v>
      </c>
      <c r="D930" s="750" t="s">
        <v>624</v>
      </c>
      <c r="E930" s="751">
        <v>50113002</v>
      </c>
      <c r="F930" s="750" t="s">
        <v>1372</v>
      </c>
      <c r="G930" s="749" t="s">
        <v>666</v>
      </c>
      <c r="H930" s="749">
        <v>165317</v>
      </c>
      <c r="I930" s="749">
        <v>65317</v>
      </c>
      <c r="J930" s="749" t="s">
        <v>1840</v>
      </c>
      <c r="K930" s="749" t="s">
        <v>1841</v>
      </c>
      <c r="L930" s="752">
        <v>2188.9999999999991</v>
      </c>
      <c r="M930" s="752">
        <v>0.30000000000000004</v>
      </c>
      <c r="N930" s="753">
        <v>656.69999999999982</v>
      </c>
    </row>
    <row r="931" spans="1:14" ht="14.45" customHeight="1" x14ac:dyDescent="0.2">
      <c r="A931" s="747" t="s">
        <v>579</v>
      </c>
      <c r="B931" s="748" t="s">
        <v>580</v>
      </c>
      <c r="C931" s="749" t="s">
        <v>623</v>
      </c>
      <c r="D931" s="750" t="s">
        <v>624</v>
      </c>
      <c r="E931" s="751">
        <v>50113002</v>
      </c>
      <c r="F931" s="750" t="s">
        <v>1372</v>
      </c>
      <c r="G931" s="749" t="s">
        <v>666</v>
      </c>
      <c r="H931" s="749">
        <v>142003</v>
      </c>
      <c r="I931" s="749">
        <v>142003</v>
      </c>
      <c r="J931" s="749" t="s">
        <v>1377</v>
      </c>
      <c r="K931" s="749" t="s">
        <v>1378</v>
      </c>
      <c r="L931" s="752">
        <v>3409.9999999999991</v>
      </c>
      <c r="M931" s="752">
        <v>0.5</v>
      </c>
      <c r="N931" s="753">
        <v>1704.9999999999995</v>
      </c>
    </row>
    <row r="932" spans="1:14" ht="14.45" customHeight="1" x14ac:dyDescent="0.2">
      <c r="A932" s="747" t="s">
        <v>579</v>
      </c>
      <c r="B932" s="748" t="s">
        <v>580</v>
      </c>
      <c r="C932" s="749" t="s">
        <v>623</v>
      </c>
      <c r="D932" s="750" t="s">
        <v>624</v>
      </c>
      <c r="E932" s="751">
        <v>50113002</v>
      </c>
      <c r="F932" s="750" t="s">
        <v>1372</v>
      </c>
      <c r="G932" s="749" t="s">
        <v>666</v>
      </c>
      <c r="H932" s="749">
        <v>103513</v>
      </c>
      <c r="I932" s="749">
        <v>3513</v>
      </c>
      <c r="J932" s="749" t="s">
        <v>1380</v>
      </c>
      <c r="K932" s="749" t="s">
        <v>1381</v>
      </c>
      <c r="L932" s="752">
        <v>2000</v>
      </c>
      <c r="M932" s="752">
        <v>2</v>
      </c>
      <c r="N932" s="753">
        <v>4000</v>
      </c>
    </row>
    <row r="933" spans="1:14" ht="14.45" customHeight="1" x14ac:dyDescent="0.2">
      <c r="A933" s="747" t="s">
        <v>579</v>
      </c>
      <c r="B933" s="748" t="s">
        <v>580</v>
      </c>
      <c r="C933" s="749" t="s">
        <v>623</v>
      </c>
      <c r="D933" s="750" t="s">
        <v>624</v>
      </c>
      <c r="E933" s="751">
        <v>50113002</v>
      </c>
      <c r="F933" s="750" t="s">
        <v>1372</v>
      </c>
      <c r="G933" s="749" t="s">
        <v>666</v>
      </c>
      <c r="H933" s="749">
        <v>103414</v>
      </c>
      <c r="I933" s="749">
        <v>3414</v>
      </c>
      <c r="J933" s="749" t="s">
        <v>1842</v>
      </c>
      <c r="K933" s="749" t="s">
        <v>1381</v>
      </c>
      <c r="L933" s="752">
        <v>2513.7399999999998</v>
      </c>
      <c r="M933" s="752">
        <v>1</v>
      </c>
      <c r="N933" s="753">
        <v>2513.7399999999998</v>
      </c>
    </row>
    <row r="934" spans="1:14" ht="14.45" customHeight="1" x14ac:dyDescent="0.2">
      <c r="A934" s="747" t="s">
        <v>579</v>
      </c>
      <c r="B934" s="748" t="s">
        <v>580</v>
      </c>
      <c r="C934" s="749" t="s">
        <v>623</v>
      </c>
      <c r="D934" s="750" t="s">
        <v>624</v>
      </c>
      <c r="E934" s="751">
        <v>50113002</v>
      </c>
      <c r="F934" s="750" t="s">
        <v>1372</v>
      </c>
      <c r="G934" s="749" t="s">
        <v>666</v>
      </c>
      <c r="H934" s="749">
        <v>110996</v>
      </c>
      <c r="I934" s="749">
        <v>10996</v>
      </c>
      <c r="J934" s="749" t="s">
        <v>1382</v>
      </c>
      <c r="K934" s="749" t="s">
        <v>1381</v>
      </c>
      <c r="L934" s="752">
        <v>2400</v>
      </c>
      <c r="M934" s="752">
        <v>1</v>
      </c>
      <c r="N934" s="753">
        <v>2400</v>
      </c>
    </row>
    <row r="935" spans="1:14" ht="14.45" customHeight="1" x14ac:dyDescent="0.2">
      <c r="A935" s="747" t="s">
        <v>579</v>
      </c>
      <c r="B935" s="748" t="s">
        <v>580</v>
      </c>
      <c r="C935" s="749" t="s">
        <v>623</v>
      </c>
      <c r="D935" s="750" t="s">
        <v>624</v>
      </c>
      <c r="E935" s="751">
        <v>50113002</v>
      </c>
      <c r="F935" s="750" t="s">
        <v>1372</v>
      </c>
      <c r="G935" s="749" t="s">
        <v>666</v>
      </c>
      <c r="H935" s="749">
        <v>500716</v>
      </c>
      <c r="I935" s="749">
        <v>157112</v>
      </c>
      <c r="J935" s="749" t="s">
        <v>1387</v>
      </c>
      <c r="K935" s="749" t="s">
        <v>1384</v>
      </c>
      <c r="L935" s="752">
        <v>3827.9999999999991</v>
      </c>
      <c r="M935" s="752">
        <v>1</v>
      </c>
      <c r="N935" s="753">
        <v>3827.9999999999991</v>
      </c>
    </row>
    <row r="936" spans="1:14" ht="14.45" customHeight="1" x14ac:dyDescent="0.2">
      <c r="A936" s="747" t="s">
        <v>579</v>
      </c>
      <c r="B936" s="748" t="s">
        <v>580</v>
      </c>
      <c r="C936" s="749" t="s">
        <v>623</v>
      </c>
      <c r="D936" s="750" t="s">
        <v>624</v>
      </c>
      <c r="E936" s="751">
        <v>50113002</v>
      </c>
      <c r="F936" s="750" t="s">
        <v>1372</v>
      </c>
      <c r="G936" s="749" t="s">
        <v>666</v>
      </c>
      <c r="H936" s="749">
        <v>118734</v>
      </c>
      <c r="I936" s="749">
        <v>18734</v>
      </c>
      <c r="J936" s="749" t="s">
        <v>1388</v>
      </c>
      <c r="K936" s="749" t="s">
        <v>1390</v>
      </c>
      <c r="L936" s="752">
        <v>2739.1700000000005</v>
      </c>
      <c r="M936" s="752">
        <v>1</v>
      </c>
      <c r="N936" s="753">
        <v>2739.1700000000005</v>
      </c>
    </row>
    <row r="937" spans="1:14" ht="14.45" customHeight="1" x14ac:dyDescent="0.2">
      <c r="A937" s="747" t="s">
        <v>579</v>
      </c>
      <c r="B937" s="748" t="s">
        <v>580</v>
      </c>
      <c r="C937" s="749" t="s">
        <v>623</v>
      </c>
      <c r="D937" s="750" t="s">
        <v>624</v>
      </c>
      <c r="E937" s="751">
        <v>50113006</v>
      </c>
      <c r="F937" s="750" t="s">
        <v>1391</v>
      </c>
      <c r="G937" s="749" t="s">
        <v>674</v>
      </c>
      <c r="H937" s="749">
        <v>33833</v>
      </c>
      <c r="I937" s="749">
        <v>33833</v>
      </c>
      <c r="J937" s="749" t="s">
        <v>1392</v>
      </c>
      <c r="K937" s="749" t="s">
        <v>1393</v>
      </c>
      <c r="L937" s="752">
        <v>163.66999999999996</v>
      </c>
      <c r="M937" s="752">
        <v>2</v>
      </c>
      <c r="N937" s="753">
        <v>327.33999999999992</v>
      </c>
    </row>
    <row r="938" spans="1:14" ht="14.45" customHeight="1" x14ac:dyDescent="0.2">
      <c r="A938" s="747" t="s">
        <v>579</v>
      </c>
      <c r="B938" s="748" t="s">
        <v>580</v>
      </c>
      <c r="C938" s="749" t="s">
        <v>623</v>
      </c>
      <c r="D938" s="750" t="s">
        <v>624</v>
      </c>
      <c r="E938" s="751">
        <v>50113006</v>
      </c>
      <c r="F938" s="750" t="s">
        <v>1391</v>
      </c>
      <c r="G938" s="749" t="s">
        <v>674</v>
      </c>
      <c r="H938" s="749">
        <v>133339</v>
      </c>
      <c r="I938" s="749">
        <v>33339</v>
      </c>
      <c r="J938" s="749" t="s">
        <v>1394</v>
      </c>
      <c r="K938" s="749" t="s">
        <v>1395</v>
      </c>
      <c r="L938" s="752">
        <v>40.919999999999995</v>
      </c>
      <c r="M938" s="752">
        <v>7</v>
      </c>
      <c r="N938" s="753">
        <v>286.43999999999994</v>
      </c>
    </row>
    <row r="939" spans="1:14" ht="14.45" customHeight="1" x14ac:dyDescent="0.2">
      <c r="A939" s="747" t="s">
        <v>579</v>
      </c>
      <c r="B939" s="748" t="s">
        <v>580</v>
      </c>
      <c r="C939" s="749" t="s">
        <v>623</v>
      </c>
      <c r="D939" s="750" t="s">
        <v>624</v>
      </c>
      <c r="E939" s="751">
        <v>50113006</v>
      </c>
      <c r="F939" s="750" t="s">
        <v>1391</v>
      </c>
      <c r="G939" s="749" t="s">
        <v>674</v>
      </c>
      <c r="H939" s="749">
        <v>133340</v>
      </c>
      <c r="I939" s="749">
        <v>33340</v>
      </c>
      <c r="J939" s="749" t="s">
        <v>1396</v>
      </c>
      <c r="K939" s="749" t="s">
        <v>1395</v>
      </c>
      <c r="L939" s="752">
        <v>40.92</v>
      </c>
      <c r="M939" s="752">
        <v>11</v>
      </c>
      <c r="N939" s="753">
        <v>450.12</v>
      </c>
    </row>
    <row r="940" spans="1:14" ht="14.45" customHeight="1" x14ac:dyDescent="0.2">
      <c r="A940" s="747" t="s">
        <v>579</v>
      </c>
      <c r="B940" s="748" t="s">
        <v>580</v>
      </c>
      <c r="C940" s="749" t="s">
        <v>623</v>
      </c>
      <c r="D940" s="750" t="s">
        <v>624</v>
      </c>
      <c r="E940" s="751">
        <v>50113006</v>
      </c>
      <c r="F940" s="750" t="s">
        <v>1391</v>
      </c>
      <c r="G940" s="749" t="s">
        <v>666</v>
      </c>
      <c r="H940" s="749">
        <v>217190</v>
      </c>
      <c r="I940" s="749">
        <v>217190</v>
      </c>
      <c r="J940" s="749" t="s">
        <v>1843</v>
      </c>
      <c r="K940" s="749" t="s">
        <v>1175</v>
      </c>
      <c r="L940" s="752">
        <v>92.619999999999976</v>
      </c>
      <c r="M940" s="752">
        <v>699</v>
      </c>
      <c r="N940" s="753">
        <v>64741.379999999983</v>
      </c>
    </row>
    <row r="941" spans="1:14" ht="14.45" customHeight="1" x14ac:dyDescent="0.2">
      <c r="A941" s="747" t="s">
        <v>579</v>
      </c>
      <c r="B941" s="748" t="s">
        <v>580</v>
      </c>
      <c r="C941" s="749" t="s">
        <v>623</v>
      </c>
      <c r="D941" s="750" t="s">
        <v>624</v>
      </c>
      <c r="E941" s="751">
        <v>50113006</v>
      </c>
      <c r="F941" s="750" t="s">
        <v>1391</v>
      </c>
      <c r="G941" s="749" t="s">
        <v>666</v>
      </c>
      <c r="H941" s="749">
        <v>33580</v>
      </c>
      <c r="I941" s="749">
        <v>33580</v>
      </c>
      <c r="J941" s="749" t="s">
        <v>1844</v>
      </c>
      <c r="K941" s="749" t="s">
        <v>1393</v>
      </c>
      <c r="L941" s="752">
        <v>124.19999999999999</v>
      </c>
      <c r="M941" s="752">
        <v>2</v>
      </c>
      <c r="N941" s="753">
        <v>248.39999999999998</v>
      </c>
    </row>
    <row r="942" spans="1:14" ht="14.45" customHeight="1" x14ac:dyDescent="0.2">
      <c r="A942" s="747" t="s">
        <v>579</v>
      </c>
      <c r="B942" s="748" t="s">
        <v>580</v>
      </c>
      <c r="C942" s="749" t="s">
        <v>623</v>
      </c>
      <c r="D942" s="750" t="s">
        <v>624</v>
      </c>
      <c r="E942" s="751">
        <v>50113006</v>
      </c>
      <c r="F942" s="750" t="s">
        <v>1391</v>
      </c>
      <c r="G942" s="749" t="s">
        <v>666</v>
      </c>
      <c r="H942" s="749">
        <v>217040</v>
      </c>
      <c r="I942" s="749">
        <v>217040</v>
      </c>
      <c r="J942" s="749" t="s">
        <v>1845</v>
      </c>
      <c r="K942" s="749" t="s">
        <v>1393</v>
      </c>
      <c r="L942" s="752">
        <v>124.2</v>
      </c>
      <c r="M942" s="752">
        <v>1</v>
      </c>
      <c r="N942" s="753">
        <v>124.2</v>
      </c>
    </row>
    <row r="943" spans="1:14" ht="14.45" customHeight="1" x14ac:dyDescent="0.2">
      <c r="A943" s="747" t="s">
        <v>579</v>
      </c>
      <c r="B943" s="748" t="s">
        <v>580</v>
      </c>
      <c r="C943" s="749" t="s">
        <v>623</v>
      </c>
      <c r="D943" s="750" t="s">
        <v>624</v>
      </c>
      <c r="E943" s="751">
        <v>50113006</v>
      </c>
      <c r="F943" s="750" t="s">
        <v>1391</v>
      </c>
      <c r="G943" s="749" t="s">
        <v>666</v>
      </c>
      <c r="H943" s="749">
        <v>217041</v>
      </c>
      <c r="I943" s="749">
        <v>217041</v>
      </c>
      <c r="J943" s="749" t="s">
        <v>1401</v>
      </c>
      <c r="K943" s="749" t="s">
        <v>1393</v>
      </c>
      <c r="L943" s="752">
        <v>124.2</v>
      </c>
      <c r="M943" s="752">
        <v>3</v>
      </c>
      <c r="N943" s="753">
        <v>372.6</v>
      </c>
    </row>
    <row r="944" spans="1:14" ht="14.45" customHeight="1" x14ac:dyDescent="0.2">
      <c r="A944" s="747" t="s">
        <v>579</v>
      </c>
      <c r="B944" s="748" t="s">
        <v>580</v>
      </c>
      <c r="C944" s="749" t="s">
        <v>623</v>
      </c>
      <c r="D944" s="750" t="s">
        <v>624</v>
      </c>
      <c r="E944" s="751">
        <v>50113006</v>
      </c>
      <c r="F944" s="750" t="s">
        <v>1391</v>
      </c>
      <c r="G944" s="749" t="s">
        <v>666</v>
      </c>
      <c r="H944" s="749">
        <v>217042</v>
      </c>
      <c r="I944" s="749">
        <v>217042</v>
      </c>
      <c r="J944" s="749" t="s">
        <v>1402</v>
      </c>
      <c r="K944" s="749" t="s">
        <v>1393</v>
      </c>
      <c r="L944" s="752">
        <v>124.19999999999999</v>
      </c>
      <c r="M944" s="752">
        <v>18</v>
      </c>
      <c r="N944" s="753">
        <v>2235.6</v>
      </c>
    </row>
    <row r="945" spans="1:14" ht="14.45" customHeight="1" x14ac:dyDescent="0.2">
      <c r="A945" s="747" t="s">
        <v>579</v>
      </c>
      <c r="B945" s="748" t="s">
        <v>580</v>
      </c>
      <c r="C945" s="749" t="s">
        <v>623</v>
      </c>
      <c r="D945" s="750" t="s">
        <v>624</v>
      </c>
      <c r="E945" s="751">
        <v>50113006</v>
      </c>
      <c r="F945" s="750" t="s">
        <v>1391</v>
      </c>
      <c r="G945" s="749" t="s">
        <v>666</v>
      </c>
      <c r="H945" s="749">
        <v>841569</v>
      </c>
      <c r="I945" s="749">
        <v>0</v>
      </c>
      <c r="J945" s="749" t="s">
        <v>1403</v>
      </c>
      <c r="K945" s="749" t="s">
        <v>581</v>
      </c>
      <c r="L945" s="752">
        <v>897</v>
      </c>
      <c r="M945" s="752">
        <v>3</v>
      </c>
      <c r="N945" s="753">
        <v>2691</v>
      </c>
    </row>
    <row r="946" spans="1:14" ht="14.45" customHeight="1" x14ac:dyDescent="0.2">
      <c r="A946" s="747" t="s">
        <v>579</v>
      </c>
      <c r="B946" s="748" t="s">
        <v>580</v>
      </c>
      <c r="C946" s="749" t="s">
        <v>623</v>
      </c>
      <c r="D946" s="750" t="s">
        <v>624</v>
      </c>
      <c r="E946" s="751">
        <v>50113006</v>
      </c>
      <c r="F946" s="750" t="s">
        <v>1391</v>
      </c>
      <c r="G946" s="749" t="s">
        <v>666</v>
      </c>
      <c r="H946" s="749">
        <v>33601</v>
      </c>
      <c r="I946" s="749">
        <v>33601</v>
      </c>
      <c r="J946" s="749" t="s">
        <v>1846</v>
      </c>
      <c r="K946" s="749" t="s">
        <v>1175</v>
      </c>
      <c r="L946" s="752">
        <v>78.549803921568625</v>
      </c>
      <c r="M946" s="752">
        <v>204</v>
      </c>
      <c r="N946" s="753">
        <v>16024.16</v>
      </c>
    </row>
    <row r="947" spans="1:14" ht="14.45" customHeight="1" x14ac:dyDescent="0.2">
      <c r="A947" s="747" t="s">
        <v>579</v>
      </c>
      <c r="B947" s="748" t="s">
        <v>580</v>
      </c>
      <c r="C947" s="749" t="s">
        <v>623</v>
      </c>
      <c r="D947" s="750" t="s">
        <v>624</v>
      </c>
      <c r="E947" s="751">
        <v>50113006</v>
      </c>
      <c r="F947" s="750" t="s">
        <v>1391</v>
      </c>
      <c r="G947" s="749" t="s">
        <v>666</v>
      </c>
      <c r="H947" s="749">
        <v>990223</v>
      </c>
      <c r="I947" s="749">
        <v>0</v>
      </c>
      <c r="J947" s="749" t="s">
        <v>1408</v>
      </c>
      <c r="K947" s="749" t="s">
        <v>581</v>
      </c>
      <c r="L947" s="752">
        <v>154.01233766233764</v>
      </c>
      <c r="M947" s="752">
        <v>77</v>
      </c>
      <c r="N947" s="753">
        <v>11858.949999999999</v>
      </c>
    </row>
    <row r="948" spans="1:14" ht="14.45" customHeight="1" x14ac:dyDescent="0.2">
      <c r="A948" s="747" t="s">
        <v>579</v>
      </c>
      <c r="B948" s="748" t="s">
        <v>580</v>
      </c>
      <c r="C948" s="749" t="s">
        <v>623</v>
      </c>
      <c r="D948" s="750" t="s">
        <v>624</v>
      </c>
      <c r="E948" s="751">
        <v>50113006</v>
      </c>
      <c r="F948" s="750" t="s">
        <v>1391</v>
      </c>
      <c r="G948" s="749" t="s">
        <v>674</v>
      </c>
      <c r="H948" s="749">
        <v>217112</v>
      </c>
      <c r="I948" s="749">
        <v>217112</v>
      </c>
      <c r="J948" s="749" t="s">
        <v>1847</v>
      </c>
      <c r="K948" s="749" t="s">
        <v>1848</v>
      </c>
      <c r="L948" s="752">
        <v>167.26</v>
      </c>
      <c r="M948" s="752">
        <v>1</v>
      </c>
      <c r="N948" s="753">
        <v>167.26</v>
      </c>
    </row>
    <row r="949" spans="1:14" ht="14.45" customHeight="1" x14ac:dyDescent="0.2">
      <c r="A949" s="747" t="s">
        <v>579</v>
      </c>
      <c r="B949" s="748" t="s">
        <v>580</v>
      </c>
      <c r="C949" s="749" t="s">
        <v>623</v>
      </c>
      <c r="D949" s="750" t="s">
        <v>624</v>
      </c>
      <c r="E949" s="751">
        <v>50113006</v>
      </c>
      <c r="F949" s="750" t="s">
        <v>1391</v>
      </c>
      <c r="G949" s="749" t="s">
        <v>666</v>
      </c>
      <c r="H949" s="749">
        <v>502019</v>
      </c>
      <c r="I949" s="749">
        <v>0</v>
      </c>
      <c r="J949" s="749" t="s">
        <v>1849</v>
      </c>
      <c r="K949" s="749" t="s">
        <v>1850</v>
      </c>
      <c r="L949" s="752">
        <v>180.33166666666668</v>
      </c>
      <c r="M949" s="752">
        <v>12</v>
      </c>
      <c r="N949" s="753">
        <v>2163.98</v>
      </c>
    </row>
    <row r="950" spans="1:14" ht="14.45" customHeight="1" x14ac:dyDescent="0.2">
      <c r="A950" s="747" t="s">
        <v>579</v>
      </c>
      <c r="B950" s="748" t="s">
        <v>580</v>
      </c>
      <c r="C950" s="749" t="s">
        <v>623</v>
      </c>
      <c r="D950" s="750" t="s">
        <v>624</v>
      </c>
      <c r="E950" s="751">
        <v>50113006</v>
      </c>
      <c r="F950" s="750" t="s">
        <v>1391</v>
      </c>
      <c r="G950" s="749" t="s">
        <v>674</v>
      </c>
      <c r="H950" s="749">
        <v>217005</v>
      </c>
      <c r="I950" s="749">
        <v>217005</v>
      </c>
      <c r="J950" s="749" t="s">
        <v>1851</v>
      </c>
      <c r="K950" s="749" t="s">
        <v>1393</v>
      </c>
      <c r="L950" s="752">
        <v>134.04005345085821</v>
      </c>
      <c r="M950" s="752">
        <v>3</v>
      </c>
      <c r="N950" s="753">
        <v>402.12016035257466</v>
      </c>
    </row>
    <row r="951" spans="1:14" ht="14.45" customHeight="1" x14ac:dyDescent="0.2">
      <c r="A951" s="747" t="s">
        <v>579</v>
      </c>
      <c r="B951" s="748" t="s">
        <v>580</v>
      </c>
      <c r="C951" s="749" t="s">
        <v>623</v>
      </c>
      <c r="D951" s="750" t="s">
        <v>624</v>
      </c>
      <c r="E951" s="751">
        <v>50113006</v>
      </c>
      <c r="F951" s="750" t="s">
        <v>1391</v>
      </c>
      <c r="G951" s="749" t="s">
        <v>674</v>
      </c>
      <c r="H951" s="749">
        <v>217006</v>
      </c>
      <c r="I951" s="749">
        <v>217006</v>
      </c>
      <c r="J951" s="749" t="s">
        <v>1852</v>
      </c>
      <c r="K951" s="749" t="s">
        <v>1393</v>
      </c>
      <c r="L951" s="752">
        <v>121.8543805734956</v>
      </c>
      <c r="M951" s="752">
        <v>5</v>
      </c>
      <c r="N951" s="753">
        <v>609.27190286747805</v>
      </c>
    </row>
    <row r="952" spans="1:14" ht="14.45" customHeight="1" x14ac:dyDescent="0.2">
      <c r="A952" s="747" t="s">
        <v>579</v>
      </c>
      <c r="B952" s="748" t="s">
        <v>580</v>
      </c>
      <c r="C952" s="749" t="s">
        <v>623</v>
      </c>
      <c r="D952" s="750" t="s">
        <v>624</v>
      </c>
      <c r="E952" s="751">
        <v>50113006</v>
      </c>
      <c r="F952" s="750" t="s">
        <v>1391</v>
      </c>
      <c r="G952" s="749" t="s">
        <v>674</v>
      </c>
      <c r="H952" s="749">
        <v>33855</v>
      </c>
      <c r="I952" s="749">
        <v>33855</v>
      </c>
      <c r="J952" s="749" t="s">
        <v>1418</v>
      </c>
      <c r="K952" s="749" t="s">
        <v>1419</v>
      </c>
      <c r="L952" s="752">
        <v>179.25999999999996</v>
      </c>
      <c r="M952" s="752">
        <v>30</v>
      </c>
      <c r="N952" s="753">
        <v>5377.7999999999993</v>
      </c>
    </row>
    <row r="953" spans="1:14" ht="14.45" customHeight="1" x14ac:dyDescent="0.2">
      <c r="A953" s="747" t="s">
        <v>579</v>
      </c>
      <c r="B953" s="748" t="s">
        <v>580</v>
      </c>
      <c r="C953" s="749" t="s">
        <v>623</v>
      </c>
      <c r="D953" s="750" t="s">
        <v>624</v>
      </c>
      <c r="E953" s="751">
        <v>50113006</v>
      </c>
      <c r="F953" s="750" t="s">
        <v>1391</v>
      </c>
      <c r="G953" s="749" t="s">
        <v>674</v>
      </c>
      <c r="H953" s="749">
        <v>846765</v>
      </c>
      <c r="I953" s="749">
        <v>33421</v>
      </c>
      <c r="J953" s="749" t="s">
        <v>1853</v>
      </c>
      <c r="K953" s="749" t="s">
        <v>1421</v>
      </c>
      <c r="L953" s="752">
        <v>135.6</v>
      </c>
      <c r="M953" s="752">
        <v>1</v>
      </c>
      <c r="N953" s="753">
        <v>135.6</v>
      </c>
    </row>
    <row r="954" spans="1:14" ht="14.45" customHeight="1" x14ac:dyDescent="0.2">
      <c r="A954" s="747" t="s">
        <v>579</v>
      </c>
      <c r="B954" s="748" t="s">
        <v>580</v>
      </c>
      <c r="C954" s="749" t="s">
        <v>623</v>
      </c>
      <c r="D954" s="750" t="s">
        <v>624</v>
      </c>
      <c r="E954" s="751">
        <v>50113006</v>
      </c>
      <c r="F954" s="750" t="s">
        <v>1391</v>
      </c>
      <c r="G954" s="749" t="s">
        <v>674</v>
      </c>
      <c r="H954" s="749">
        <v>33865</v>
      </c>
      <c r="I954" s="749">
        <v>33865</v>
      </c>
      <c r="J954" s="749" t="s">
        <v>1854</v>
      </c>
      <c r="K954" s="749" t="s">
        <v>1421</v>
      </c>
      <c r="L954" s="752">
        <v>135.60000000000002</v>
      </c>
      <c r="M954" s="752">
        <v>2</v>
      </c>
      <c r="N954" s="753">
        <v>271.20000000000005</v>
      </c>
    </row>
    <row r="955" spans="1:14" ht="14.45" customHeight="1" x14ac:dyDescent="0.2">
      <c r="A955" s="747" t="s">
        <v>579</v>
      </c>
      <c r="B955" s="748" t="s">
        <v>580</v>
      </c>
      <c r="C955" s="749" t="s">
        <v>623</v>
      </c>
      <c r="D955" s="750" t="s">
        <v>624</v>
      </c>
      <c r="E955" s="751">
        <v>50113006</v>
      </c>
      <c r="F955" s="750" t="s">
        <v>1391</v>
      </c>
      <c r="G955" s="749" t="s">
        <v>674</v>
      </c>
      <c r="H955" s="749">
        <v>987792</v>
      </c>
      <c r="I955" s="749">
        <v>33749</v>
      </c>
      <c r="J955" s="749" t="s">
        <v>1423</v>
      </c>
      <c r="K955" s="749" t="s">
        <v>1424</v>
      </c>
      <c r="L955" s="752">
        <v>106.13333333333337</v>
      </c>
      <c r="M955" s="752">
        <v>3</v>
      </c>
      <c r="N955" s="753">
        <v>318.40000000000009</v>
      </c>
    </row>
    <row r="956" spans="1:14" ht="14.45" customHeight="1" x14ac:dyDescent="0.2">
      <c r="A956" s="747" t="s">
        <v>579</v>
      </c>
      <c r="B956" s="748" t="s">
        <v>580</v>
      </c>
      <c r="C956" s="749" t="s">
        <v>623</v>
      </c>
      <c r="D956" s="750" t="s">
        <v>624</v>
      </c>
      <c r="E956" s="751">
        <v>50113006</v>
      </c>
      <c r="F956" s="750" t="s">
        <v>1391</v>
      </c>
      <c r="G956" s="749" t="s">
        <v>674</v>
      </c>
      <c r="H956" s="749">
        <v>33751</v>
      </c>
      <c r="I956" s="749">
        <v>33751</v>
      </c>
      <c r="J956" s="749" t="s">
        <v>1425</v>
      </c>
      <c r="K956" s="749" t="s">
        <v>1424</v>
      </c>
      <c r="L956" s="752">
        <v>111.95000000000003</v>
      </c>
      <c r="M956" s="752">
        <v>11</v>
      </c>
      <c r="N956" s="753">
        <v>1231.4500000000003</v>
      </c>
    </row>
    <row r="957" spans="1:14" ht="14.45" customHeight="1" x14ac:dyDescent="0.2">
      <c r="A957" s="747" t="s">
        <v>579</v>
      </c>
      <c r="B957" s="748" t="s">
        <v>580</v>
      </c>
      <c r="C957" s="749" t="s">
        <v>623</v>
      </c>
      <c r="D957" s="750" t="s">
        <v>624</v>
      </c>
      <c r="E957" s="751">
        <v>50113006</v>
      </c>
      <c r="F957" s="750" t="s">
        <v>1391</v>
      </c>
      <c r="G957" s="749" t="s">
        <v>674</v>
      </c>
      <c r="H957" s="749">
        <v>33750</v>
      </c>
      <c r="I957" s="749">
        <v>33750</v>
      </c>
      <c r="J957" s="749" t="s">
        <v>1428</v>
      </c>
      <c r="K957" s="749" t="s">
        <v>1424</v>
      </c>
      <c r="L957" s="752">
        <v>110.60769230769233</v>
      </c>
      <c r="M957" s="752">
        <v>13</v>
      </c>
      <c r="N957" s="753">
        <v>1437.9000000000003</v>
      </c>
    </row>
    <row r="958" spans="1:14" ht="14.45" customHeight="1" x14ac:dyDescent="0.2">
      <c r="A958" s="747" t="s">
        <v>579</v>
      </c>
      <c r="B958" s="748" t="s">
        <v>580</v>
      </c>
      <c r="C958" s="749" t="s">
        <v>623</v>
      </c>
      <c r="D958" s="750" t="s">
        <v>624</v>
      </c>
      <c r="E958" s="751">
        <v>50113006</v>
      </c>
      <c r="F958" s="750" t="s">
        <v>1391</v>
      </c>
      <c r="G958" s="749" t="s">
        <v>674</v>
      </c>
      <c r="H958" s="749">
        <v>33859</v>
      </c>
      <c r="I958" s="749">
        <v>33859</v>
      </c>
      <c r="J958" s="749" t="s">
        <v>1429</v>
      </c>
      <c r="K958" s="749" t="s">
        <v>1393</v>
      </c>
      <c r="L958" s="752">
        <v>129.97</v>
      </c>
      <c r="M958" s="752">
        <v>23</v>
      </c>
      <c r="N958" s="753">
        <v>2989.31</v>
      </c>
    </row>
    <row r="959" spans="1:14" ht="14.45" customHeight="1" x14ac:dyDescent="0.2">
      <c r="A959" s="747" t="s">
        <v>579</v>
      </c>
      <c r="B959" s="748" t="s">
        <v>580</v>
      </c>
      <c r="C959" s="749" t="s">
        <v>623</v>
      </c>
      <c r="D959" s="750" t="s">
        <v>624</v>
      </c>
      <c r="E959" s="751">
        <v>50113006</v>
      </c>
      <c r="F959" s="750" t="s">
        <v>1391</v>
      </c>
      <c r="G959" s="749" t="s">
        <v>674</v>
      </c>
      <c r="H959" s="749">
        <v>33858</v>
      </c>
      <c r="I959" s="749">
        <v>33858</v>
      </c>
      <c r="J959" s="749" t="s">
        <v>1430</v>
      </c>
      <c r="K959" s="749" t="s">
        <v>1393</v>
      </c>
      <c r="L959" s="752">
        <v>129.97000000000003</v>
      </c>
      <c r="M959" s="752">
        <v>4</v>
      </c>
      <c r="N959" s="753">
        <v>519.88000000000011</v>
      </c>
    </row>
    <row r="960" spans="1:14" ht="14.45" customHeight="1" x14ac:dyDescent="0.2">
      <c r="A960" s="747" t="s">
        <v>579</v>
      </c>
      <c r="B960" s="748" t="s">
        <v>580</v>
      </c>
      <c r="C960" s="749" t="s">
        <v>623</v>
      </c>
      <c r="D960" s="750" t="s">
        <v>624</v>
      </c>
      <c r="E960" s="751">
        <v>50113006</v>
      </c>
      <c r="F960" s="750" t="s">
        <v>1391</v>
      </c>
      <c r="G960" s="749" t="s">
        <v>674</v>
      </c>
      <c r="H960" s="749">
        <v>33851</v>
      </c>
      <c r="I960" s="749">
        <v>33851</v>
      </c>
      <c r="J960" s="749" t="s">
        <v>1433</v>
      </c>
      <c r="K960" s="749" t="s">
        <v>1393</v>
      </c>
      <c r="L960" s="752">
        <v>145.50000000000003</v>
      </c>
      <c r="M960" s="752">
        <v>1</v>
      </c>
      <c r="N960" s="753">
        <v>145.50000000000003</v>
      </c>
    </row>
    <row r="961" spans="1:14" ht="14.45" customHeight="1" x14ac:dyDescent="0.2">
      <c r="A961" s="747" t="s">
        <v>579</v>
      </c>
      <c r="B961" s="748" t="s">
        <v>580</v>
      </c>
      <c r="C961" s="749" t="s">
        <v>623</v>
      </c>
      <c r="D961" s="750" t="s">
        <v>624</v>
      </c>
      <c r="E961" s="751">
        <v>50113006</v>
      </c>
      <c r="F961" s="750" t="s">
        <v>1391</v>
      </c>
      <c r="G961" s="749" t="s">
        <v>674</v>
      </c>
      <c r="H961" s="749">
        <v>33848</v>
      </c>
      <c r="I961" s="749">
        <v>33848</v>
      </c>
      <c r="J961" s="749" t="s">
        <v>1434</v>
      </c>
      <c r="K961" s="749" t="s">
        <v>1393</v>
      </c>
      <c r="L961" s="752">
        <v>122.69000000000001</v>
      </c>
      <c r="M961" s="752">
        <v>3</v>
      </c>
      <c r="N961" s="753">
        <v>368.07000000000005</v>
      </c>
    </row>
    <row r="962" spans="1:14" ht="14.45" customHeight="1" x14ac:dyDescent="0.2">
      <c r="A962" s="747" t="s">
        <v>579</v>
      </c>
      <c r="B962" s="748" t="s">
        <v>580</v>
      </c>
      <c r="C962" s="749" t="s">
        <v>623</v>
      </c>
      <c r="D962" s="750" t="s">
        <v>624</v>
      </c>
      <c r="E962" s="751">
        <v>50113006</v>
      </c>
      <c r="F962" s="750" t="s">
        <v>1391</v>
      </c>
      <c r="G962" s="749" t="s">
        <v>674</v>
      </c>
      <c r="H962" s="749">
        <v>33847</v>
      </c>
      <c r="I962" s="749">
        <v>33847</v>
      </c>
      <c r="J962" s="749" t="s">
        <v>1435</v>
      </c>
      <c r="K962" s="749" t="s">
        <v>1393</v>
      </c>
      <c r="L962" s="752">
        <v>122.69000000000001</v>
      </c>
      <c r="M962" s="752">
        <v>5</v>
      </c>
      <c r="N962" s="753">
        <v>613.45000000000005</v>
      </c>
    </row>
    <row r="963" spans="1:14" ht="14.45" customHeight="1" x14ac:dyDescent="0.2">
      <c r="A963" s="747" t="s">
        <v>579</v>
      </c>
      <c r="B963" s="748" t="s">
        <v>580</v>
      </c>
      <c r="C963" s="749" t="s">
        <v>623</v>
      </c>
      <c r="D963" s="750" t="s">
        <v>624</v>
      </c>
      <c r="E963" s="751">
        <v>50113006</v>
      </c>
      <c r="F963" s="750" t="s">
        <v>1391</v>
      </c>
      <c r="G963" s="749" t="s">
        <v>674</v>
      </c>
      <c r="H963" s="749">
        <v>33424</v>
      </c>
      <c r="I963" s="749">
        <v>33424</v>
      </c>
      <c r="J963" s="749" t="s">
        <v>1438</v>
      </c>
      <c r="K963" s="749" t="s">
        <v>1417</v>
      </c>
      <c r="L963" s="752">
        <v>326.19499999999999</v>
      </c>
      <c r="M963" s="752">
        <v>92</v>
      </c>
      <c r="N963" s="753">
        <v>30009.94</v>
      </c>
    </row>
    <row r="964" spans="1:14" ht="14.45" customHeight="1" x14ac:dyDescent="0.2">
      <c r="A964" s="747" t="s">
        <v>579</v>
      </c>
      <c r="B964" s="748" t="s">
        <v>580</v>
      </c>
      <c r="C964" s="749" t="s">
        <v>623</v>
      </c>
      <c r="D964" s="750" t="s">
        <v>624</v>
      </c>
      <c r="E964" s="751">
        <v>50113006</v>
      </c>
      <c r="F964" s="750" t="s">
        <v>1391</v>
      </c>
      <c r="G964" s="749" t="s">
        <v>666</v>
      </c>
      <c r="H964" s="749">
        <v>988740</v>
      </c>
      <c r="I964" s="749">
        <v>0</v>
      </c>
      <c r="J964" s="749" t="s">
        <v>1439</v>
      </c>
      <c r="K964" s="749" t="s">
        <v>581</v>
      </c>
      <c r="L964" s="752">
        <v>253.75999999999996</v>
      </c>
      <c r="M964" s="752">
        <v>8</v>
      </c>
      <c r="N964" s="753">
        <v>2030.0799999999997</v>
      </c>
    </row>
    <row r="965" spans="1:14" ht="14.45" customHeight="1" x14ac:dyDescent="0.2">
      <c r="A965" s="747" t="s">
        <v>579</v>
      </c>
      <c r="B965" s="748" t="s">
        <v>580</v>
      </c>
      <c r="C965" s="749" t="s">
        <v>623</v>
      </c>
      <c r="D965" s="750" t="s">
        <v>624</v>
      </c>
      <c r="E965" s="751">
        <v>50113006</v>
      </c>
      <c r="F965" s="750" t="s">
        <v>1391</v>
      </c>
      <c r="G965" s="749" t="s">
        <v>674</v>
      </c>
      <c r="H965" s="749">
        <v>848207</v>
      </c>
      <c r="I965" s="749">
        <v>33422</v>
      </c>
      <c r="J965" s="749" t="s">
        <v>1440</v>
      </c>
      <c r="K965" s="749" t="s">
        <v>1441</v>
      </c>
      <c r="L965" s="752">
        <v>164.42999999999998</v>
      </c>
      <c r="M965" s="752">
        <v>67</v>
      </c>
      <c r="N965" s="753">
        <v>11016.81</v>
      </c>
    </row>
    <row r="966" spans="1:14" ht="14.45" customHeight="1" x14ac:dyDescent="0.2">
      <c r="A966" s="747" t="s">
        <v>579</v>
      </c>
      <c r="B966" s="748" t="s">
        <v>580</v>
      </c>
      <c r="C966" s="749" t="s">
        <v>623</v>
      </c>
      <c r="D966" s="750" t="s">
        <v>624</v>
      </c>
      <c r="E966" s="751">
        <v>50113006</v>
      </c>
      <c r="F966" s="750" t="s">
        <v>1391</v>
      </c>
      <c r="G966" s="749" t="s">
        <v>674</v>
      </c>
      <c r="H966" s="749">
        <v>848250</v>
      </c>
      <c r="I966" s="749">
        <v>33423</v>
      </c>
      <c r="J966" s="749" t="s">
        <v>1442</v>
      </c>
      <c r="K966" s="749" t="s">
        <v>1443</v>
      </c>
      <c r="L966" s="752">
        <v>295.21000000000004</v>
      </c>
      <c r="M966" s="752">
        <v>9</v>
      </c>
      <c r="N966" s="753">
        <v>2656.8900000000003</v>
      </c>
    </row>
    <row r="967" spans="1:14" ht="14.45" customHeight="1" x14ac:dyDescent="0.2">
      <c r="A967" s="747" t="s">
        <v>579</v>
      </c>
      <c r="B967" s="748" t="s">
        <v>580</v>
      </c>
      <c r="C967" s="749" t="s">
        <v>623</v>
      </c>
      <c r="D967" s="750" t="s">
        <v>624</v>
      </c>
      <c r="E967" s="751">
        <v>50113006</v>
      </c>
      <c r="F967" s="750" t="s">
        <v>1391</v>
      </c>
      <c r="G967" s="749" t="s">
        <v>666</v>
      </c>
      <c r="H967" s="749">
        <v>217052</v>
      </c>
      <c r="I967" s="749">
        <v>217052</v>
      </c>
      <c r="J967" s="749" t="s">
        <v>1855</v>
      </c>
      <c r="K967" s="749" t="s">
        <v>1437</v>
      </c>
      <c r="L967" s="752">
        <v>1470.33</v>
      </c>
      <c r="M967" s="752">
        <v>2</v>
      </c>
      <c r="N967" s="753">
        <v>2940.66</v>
      </c>
    </row>
    <row r="968" spans="1:14" ht="14.45" customHeight="1" x14ac:dyDescent="0.2">
      <c r="A968" s="747" t="s">
        <v>579</v>
      </c>
      <c r="B968" s="748" t="s">
        <v>580</v>
      </c>
      <c r="C968" s="749" t="s">
        <v>623</v>
      </c>
      <c r="D968" s="750" t="s">
        <v>624</v>
      </c>
      <c r="E968" s="751">
        <v>50113006</v>
      </c>
      <c r="F968" s="750" t="s">
        <v>1391</v>
      </c>
      <c r="G968" s="749" t="s">
        <v>674</v>
      </c>
      <c r="H968" s="749">
        <v>133146</v>
      </c>
      <c r="I968" s="749">
        <v>33530</v>
      </c>
      <c r="J968" s="749" t="s">
        <v>1444</v>
      </c>
      <c r="K968" s="749" t="s">
        <v>1445</v>
      </c>
      <c r="L968" s="752">
        <v>156.5063285024155</v>
      </c>
      <c r="M968" s="752">
        <v>207</v>
      </c>
      <c r="N968" s="753">
        <v>32396.810000000009</v>
      </c>
    </row>
    <row r="969" spans="1:14" ht="14.45" customHeight="1" x14ac:dyDescent="0.2">
      <c r="A969" s="747" t="s">
        <v>579</v>
      </c>
      <c r="B969" s="748" t="s">
        <v>580</v>
      </c>
      <c r="C969" s="749" t="s">
        <v>623</v>
      </c>
      <c r="D969" s="750" t="s">
        <v>624</v>
      </c>
      <c r="E969" s="751">
        <v>50113006</v>
      </c>
      <c r="F969" s="750" t="s">
        <v>1391</v>
      </c>
      <c r="G969" s="749" t="s">
        <v>666</v>
      </c>
      <c r="H969" s="749">
        <v>993484</v>
      </c>
      <c r="I969" s="749">
        <v>0</v>
      </c>
      <c r="J969" s="749" t="s">
        <v>1446</v>
      </c>
      <c r="K969" s="749" t="s">
        <v>581</v>
      </c>
      <c r="L969" s="752">
        <v>1991.1000000000004</v>
      </c>
      <c r="M969" s="752">
        <v>1</v>
      </c>
      <c r="N969" s="753">
        <v>1991.1000000000004</v>
      </c>
    </row>
    <row r="970" spans="1:14" ht="14.45" customHeight="1" x14ac:dyDescent="0.2">
      <c r="A970" s="747" t="s">
        <v>579</v>
      </c>
      <c r="B970" s="748" t="s">
        <v>580</v>
      </c>
      <c r="C970" s="749" t="s">
        <v>623</v>
      </c>
      <c r="D970" s="750" t="s">
        <v>624</v>
      </c>
      <c r="E970" s="751">
        <v>50113006</v>
      </c>
      <c r="F970" s="750" t="s">
        <v>1391</v>
      </c>
      <c r="G970" s="749" t="s">
        <v>674</v>
      </c>
      <c r="H970" s="749">
        <v>133220</v>
      </c>
      <c r="I970" s="749">
        <v>33220</v>
      </c>
      <c r="J970" s="749" t="s">
        <v>1856</v>
      </c>
      <c r="K970" s="749" t="s">
        <v>1857</v>
      </c>
      <c r="L970" s="752">
        <v>195.99</v>
      </c>
      <c r="M970" s="752">
        <v>17</v>
      </c>
      <c r="N970" s="753">
        <v>3331.83</v>
      </c>
    </row>
    <row r="971" spans="1:14" ht="14.45" customHeight="1" x14ac:dyDescent="0.2">
      <c r="A971" s="747" t="s">
        <v>579</v>
      </c>
      <c r="B971" s="748" t="s">
        <v>580</v>
      </c>
      <c r="C971" s="749" t="s">
        <v>623</v>
      </c>
      <c r="D971" s="750" t="s">
        <v>624</v>
      </c>
      <c r="E971" s="751">
        <v>50113006</v>
      </c>
      <c r="F971" s="750" t="s">
        <v>1391</v>
      </c>
      <c r="G971" s="749" t="s">
        <v>666</v>
      </c>
      <c r="H971" s="749">
        <v>33525</v>
      </c>
      <c r="I971" s="749">
        <v>33525</v>
      </c>
      <c r="J971" s="749" t="s">
        <v>1447</v>
      </c>
      <c r="K971" s="749" t="s">
        <v>1175</v>
      </c>
      <c r="L971" s="752">
        <v>94.812448979591821</v>
      </c>
      <c r="M971" s="752">
        <v>98</v>
      </c>
      <c r="N971" s="753">
        <v>9291.619999999999</v>
      </c>
    </row>
    <row r="972" spans="1:14" ht="14.45" customHeight="1" x14ac:dyDescent="0.2">
      <c r="A972" s="747" t="s">
        <v>579</v>
      </c>
      <c r="B972" s="748" t="s">
        <v>580</v>
      </c>
      <c r="C972" s="749" t="s">
        <v>623</v>
      </c>
      <c r="D972" s="750" t="s">
        <v>624</v>
      </c>
      <c r="E972" s="751">
        <v>50113008</v>
      </c>
      <c r="F972" s="750" t="s">
        <v>1448</v>
      </c>
      <c r="G972" s="749"/>
      <c r="H972" s="749"/>
      <c r="I972" s="749">
        <v>230687</v>
      </c>
      <c r="J972" s="749" t="s">
        <v>1458</v>
      </c>
      <c r="K972" s="749" t="s">
        <v>1460</v>
      </c>
      <c r="L972" s="752">
        <v>4305.39990234375</v>
      </c>
      <c r="M972" s="752">
        <v>8</v>
      </c>
      <c r="N972" s="753">
        <v>34443.19921875</v>
      </c>
    </row>
    <row r="973" spans="1:14" ht="14.45" customHeight="1" x14ac:dyDescent="0.2">
      <c r="A973" s="747" t="s">
        <v>579</v>
      </c>
      <c r="B973" s="748" t="s">
        <v>580</v>
      </c>
      <c r="C973" s="749" t="s">
        <v>623</v>
      </c>
      <c r="D973" s="750" t="s">
        <v>624</v>
      </c>
      <c r="E973" s="751">
        <v>50113013</v>
      </c>
      <c r="F973" s="750" t="s">
        <v>1471</v>
      </c>
      <c r="G973" s="749" t="s">
        <v>674</v>
      </c>
      <c r="H973" s="749">
        <v>195147</v>
      </c>
      <c r="I973" s="749">
        <v>195147</v>
      </c>
      <c r="J973" s="749" t="s">
        <v>1474</v>
      </c>
      <c r="K973" s="749" t="s">
        <v>1475</v>
      </c>
      <c r="L973" s="752">
        <v>754.51615384615388</v>
      </c>
      <c r="M973" s="752">
        <v>13</v>
      </c>
      <c r="N973" s="753">
        <v>9808.7100000000009</v>
      </c>
    </row>
    <row r="974" spans="1:14" ht="14.45" customHeight="1" x14ac:dyDescent="0.2">
      <c r="A974" s="747" t="s">
        <v>579</v>
      </c>
      <c r="B974" s="748" t="s">
        <v>580</v>
      </c>
      <c r="C974" s="749" t="s">
        <v>623</v>
      </c>
      <c r="D974" s="750" t="s">
        <v>624</v>
      </c>
      <c r="E974" s="751">
        <v>50113013</v>
      </c>
      <c r="F974" s="750" t="s">
        <v>1471</v>
      </c>
      <c r="G974" s="749" t="s">
        <v>666</v>
      </c>
      <c r="H974" s="749">
        <v>172972</v>
      </c>
      <c r="I974" s="749">
        <v>72972</v>
      </c>
      <c r="J974" s="749" t="s">
        <v>1478</v>
      </c>
      <c r="K974" s="749" t="s">
        <v>1479</v>
      </c>
      <c r="L974" s="752">
        <v>181.58</v>
      </c>
      <c r="M974" s="752">
        <v>3</v>
      </c>
      <c r="N974" s="753">
        <v>544.74</v>
      </c>
    </row>
    <row r="975" spans="1:14" ht="14.45" customHeight="1" x14ac:dyDescent="0.2">
      <c r="A975" s="747" t="s">
        <v>579</v>
      </c>
      <c r="B975" s="748" t="s">
        <v>580</v>
      </c>
      <c r="C975" s="749" t="s">
        <v>623</v>
      </c>
      <c r="D975" s="750" t="s">
        <v>624</v>
      </c>
      <c r="E975" s="751">
        <v>50113013</v>
      </c>
      <c r="F975" s="750" t="s">
        <v>1471</v>
      </c>
      <c r="G975" s="749" t="s">
        <v>674</v>
      </c>
      <c r="H975" s="749">
        <v>105951</v>
      </c>
      <c r="I975" s="749">
        <v>5951</v>
      </c>
      <c r="J975" s="749" t="s">
        <v>1858</v>
      </c>
      <c r="K975" s="749" t="s">
        <v>1859</v>
      </c>
      <c r="L975" s="752">
        <v>114.36</v>
      </c>
      <c r="M975" s="752">
        <v>4</v>
      </c>
      <c r="N975" s="753">
        <v>457.44</v>
      </c>
    </row>
    <row r="976" spans="1:14" ht="14.45" customHeight="1" x14ac:dyDescent="0.2">
      <c r="A976" s="747" t="s">
        <v>579</v>
      </c>
      <c r="B976" s="748" t="s">
        <v>580</v>
      </c>
      <c r="C976" s="749" t="s">
        <v>623</v>
      </c>
      <c r="D976" s="750" t="s">
        <v>624</v>
      </c>
      <c r="E976" s="751">
        <v>50113013</v>
      </c>
      <c r="F976" s="750" t="s">
        <v>1471</v>
      </c>
      <c r="G976" s="749" t="s">
        <v>666</v>
      </c>
      <c r="H976" s="749">
        <v>201961</v>
      </c>
      <c r="I976" s="749">
        <v>201961</v>
      </c>
      <c r="J976" s="749" t="s">
        <v>1860</v>
      </c>
      <c r="K976" s="749" t="s">
        <v>1861</v>
      </c>
      <c r="L976" s="752">
        <v>319.64999999999998</v>
      </c>
      <c r="M976" s="752">
        <v>2</v>
      </c>
      <c r="N976" s="753">
        <v>639.29999999999995</v>
      </c>
    </row>
    <row r="977" spans="1:14" ht="14.45" customHeight="1" x14ac:dyDescent="0.2">
      <c r="A977" s="747" t="s">
        <v>579</v>
      </c>
      <c r="B977" s="748" t="s">
        <v>580</v>
      </c>
      <c r="C977" s="749" t="s">
        <v>623</v>
      </c>
      <c r="D977" s="750" t="s">
        <v>624</v>
      </c>
      <c r="E977" s="751">
        <v>50113013</v>
      </c>
      <c r="F977" s="750" t="s">
        <v>1471</v>
      </c>
      <c r="G977" s="749" t="s">
        <v>674</v>
      </c>
      <c r="H977" s="749">
        <v>183817</v>
      </c>
      <c r="I977" s="749">
        <v>183817</v>
      </c>
      <c r="J977" s="749" t="s">
        <v>1480</v>
      </c>
      <c r="K977" s="749" t="s">
        <v>1481</v>
      </c>
      <c r="L977" s="752">
        <v>1475.2317391304348</v>
      </c>
      <c r="M977" s="752">
        <v>34.5</v>
      </c>
      <c r="N977" s="753">
        <v>50895.495000000003</v>
      </c>
    </row>
    <row r="978" spans="1:14" ht="14.45" customHeight="1" x14ac:dyDescent="0.2">
      <c r="A978" s="747" t="s">
        <v>579</v>
      </c>
      <c r="B978" s="748" t="s">
        <v>580</v>
      </c>
      <c r="C978" s="749" t="s">
        <v>623</v>
      </c>
      <c r="D978" s="750" t="s">
        <v>624</v>
      </c>
      <c r="E978" s="751">
        <v>50113013</v>
      </c>
      <c r="F978" s="750" t="s">
        <v>1471</v>
      </c>
      <c r="G978" s="749" t="s">
        <v>666</v>
      </c>
      <c r="H978" s="749">
        <v>111706</v>
      </c>
      <c r="I978" s="749">
        <v>11706</v>
      </c>
      <c r="J978" s="749" t="s">
        <v>794</v>
      </c>
      <c r="K978" s="749" t="s">
        <v>1493</v>
      </c>
      <c r="L978" s="752">
        <v>524.67769230769227</v>
      </c>
      <c r="M978" s="752">
        <v>13</v>
      </c>
      <c r="N978" s="753">
        <v>6820.8099999999995</v>
      </c>
    </row>
    <row r="979" spans="1:14" ht="14.45" customHeight="1" x14ac:dyDescent="0.2">
      <c r="A979" s="747" t="s">
        <v>579</v>
      </c>
      <c r="B979" s="748" t="s">
        <v>580</v>
      </c>
      <c r="C979" s="749" t="s">
        <v>623</v>
      </c>
      <c r="D979" s="750" t="s">
        <v>624</v>
      </c>
      <c r="E979" s="751">
        <v>50113013</v>
      </c>
      <c r="F979" s="750" t="s">
        <v>1471</v>
      </c>
      <c r="G979" s="749" t="s">
        <v>666</v>
      </c>
      <c r="H979" s="749">
        <v>131654</v>
      </c>
      <c r="I979" s="749">
        <v>131654</v>
      </c>
      <c r="J979" s="749" t="s">
        <v>1494</v>
      </c>
      <c r="K979" s="749" t="s">
        <v>1495</v>
      </c>
      <c r="L979" s="752">
        <v>264</v>
      </c>
      <c r="M979" s="752">
        <v>7</v>
      </c>
      <c r="N979" s="753">
        <v>1848</v>
      </c>
    </row>
    <row r="980" spans="1:14" ht="14.45" customHeight="1" x14ac:dyDescent="0.2">
      <c r="A980" s="747" t="s">
        <v>579</v>
      </c>
      <c r="B980" s="748" t="s">
        <v>580</v>
      </c>
      <c r="C980" s="749" t="s">
        <v>623</v>
      </c>
      <c r="D980" s="750" t="s">
        <v>624</v>
      </c>
      <c r="E980" s="751">
        <v>50113013</v>
      </c>
      <c r="F980" s="750" t="s">
        <v>1471</v>
      </c>
      <c r="G980" s="749" t="s">
        <v>666</v>
      </c>
      <c r="H980" s="749">
        <v>131656</v>
      </c>
      <c r="I980" s="749">
        <v>131656</v>
      </c>
      <c r="J980" s="749" t="s">
        <v>1496</v>
      </c>
      <c r="K980" s="749" t="s">
        <v>1497</v>
      </c>
      <c r="L980" s="752">
        <v>517</v>
      </c>
      <c r="M980" s="752">
        <v>11.5</v>
      </c>
      <c r="N980" s="753">
        <v>5945.5</v>
      </c>
    </row>
    <row r="981" spans="1:14" ht="14.45" customHeight="1" x14ac:dyDescent="0.2">
      <c r="A981" s="747" t="s">
        <v>579</v>
      </c>
      <c r="B981" s="748" t="s">
        <v>580</v>
      </c>
      <c r="C981" s="749" t="s">
        <v>623</v>
      </c>
      <c r="D981" s="750" t="s">
        <v>624</v>
      </c>
      <c r="E981" s="751">
        <v>50113013</v>
      </c>
      <c r="F981" s="750" t="s">
        <v>1471</v>
      </c>
      <c r="G981" s="749" t="s">
        <v>666</v>
      </c>
      <c r="H981" s="749">
        <v>108606</v>
      </c>
      <c r="I981" s="749">
        <v>108606</v>
      </c>
      <c r="J981" s="749" t="s">
        <v>1862</v>
      </c>
      <c r="K981" s="749" t="s">
        <v>1863</v>
      </c>
      <c r="L981" s="752">
        <v>73.22</v>
      </c>
      <c r="M981" s="752">
        <v>3</v>
      </c>
      <c r="N981" s="753">
        <v>219.66</v>
      </c>
    </row>
    <row r="982" spans="1:14" ht="14.45" customHeight="1" x14ac:dyDescent="0.2">
      <c r="A982" s="747" t="s">
        <v>579</v>
      </c>
      <c r="B982" s="748" t="s">
        <v>580</v>
      </c>
      <c r="C982" s="749" t="s">
        <v>623</v>
      </c>
      <c r="D982" s="750" t="s">
        <v>624</v>
      </c>
      <c r="E982" s="751">
        <v>50113013</v>
      </c>
      <c r="F982" s="750" t="s">
        <v>1471</v>
      </c>
      <c r="G982" s="749" t="s">
        <v>674</v>
      </c>
      <c r="H982" s="749">
        <v>849655</v>
      </c>
      <c r="I982" s="749">
        <v>129836</v>
      </c>
      <c r="J982" s="749" t="s">
        <v>1504</v>
      </c>
      <c r="K982" s="749" t="s">
        <v>1505</v>
      </c>
      <c r="L982" s="752">
        <v>262.89999999999998</v>
      </c>
      <c r="M982" s="752">
        <v>3</v>
      </c>
      <c r="N982" s="753">
        <v>788.69999999999993</v>
      </c>
    </row>
    <row r="983" spans="1:14" ht="14.45" customHeight="1" x14ac:dyDescent="0.2">
      <c r="A983" s="747" t="s">
        <v>579</v>
      </c>
      <c r="B983" s="748" t="s">
        <v>580</v>
      </c>
      <c r="C983" s="749" t="s">
        <v>623</v>
      </c>
      <c r="D983" s="750" t="s">
        <v>624</v>
      </c>
      <c r="E983" s="751">
        <v>50113013</v>
      </c>
      <c r="F983" s="750" t="s">
        <v>1471</v>
      </c>
      <c r="G983" s="749" t="s">
        <v>674</v>
      </c>
      <c r="H983" s="749">
        <v>849887</v>
      </c>
      <c r="I983" s="749">
        <v>129834</v>
      </c>
      <c r="J983" s="749" t="s">
        <v>1506</v>
      </c>
      <c r="K983" s="749" t="s">
        <v>581</v>
      </c>
      <c r="L983" s="752">
        <v>154</v>
      </c>
      <c r="M983" s="752">
        <v>3</v>
      </c>
      <c r="N983" s="753">
        <v>462</v>
      </c>
    </row>
    <row r="984" spans="1:14" ht="14.45" customHeight="1" x14ac:dyDescent="0.2">
      <c r="A984" s="747" t="s">
        <v>579</v>
      </c>
      <c r="B984" s="748" t="s">
        <v>580</v>
      </c>
      <c r="C984" s="749" t="s">
        <v>623</v>
      </c>
      <c r="D984" s="750" t="s">
        <v>624</v>
      </c>
      <c r="E984" s="751">
        <v>50113013</v>
      </c>
      <c r="F984" s="750" t="s">
        <v>1471</v>
      </c>
      <c r="G984" s="749" t="s">
        <v>666</v>
      </c>
      <c r="H984" s="749">
        <v>218400</v>
      </c>
      <c r="I984" s="749">
        <v>218400</v>
      </c>
      <c r="J984" s="749" t="s">
        <v>1507</v>
      </c>
      <c r="K984" s="749" t="s">
        <v>1508</v>
      </c>
      <c r="L984" s="752">
        <v>640.84265624999989</v>
      </c>
      <c r="M984" s="752">
        <v>32</v>
      </c>
      <c r="N984" s="753">
        <v>20506.964999999997</v>
      </c>
    </row>
    <row r="985" spans="1:14" ht="14.45" customHeight="1" x14ac:dyDescent="0.2">
      <c r="A985" s="747" t="s">
        <v>579</v>
      </c>
      <c r="B985" s="748" t="s">
        <v>580</v>
      </c>
      <c r="C985" s="749" t="s">
        <v>623</v>
      </c>
      <c r="D985" s="750" t="s">
        <v>624</v>
      </c>
      <c r="E985" s="751">
        <v>50113013</v>
      </c>
      <c r="F985" s="750" t="s">
        <v>1471</v>
      </c>
      <c r="G985" s="749" t="s">
        <v>666</v>
      </c>
      <c r="H985" s="749">
        <v>102427</v>
      </c>
      <c r="I985" s="749">
        <v>2427</v>
      </c>
      <c r="J985" s="749" t="s">
        <v>1514</v>
      </c>
      <c r="K985" s="749" t="s">
        <v>879</v>
      </c>
      <c r="L985" s="752">
        <v>88.390000000000015</v>
      </c>
      <c r="M985" s="752">
        <v>4</v>
      </c>
      <c r="N985" s="753">
        <v>353.56000000000006</v>
      </c>
    </row>
    <row r="986" spans="1:14" ht="14.45" customHeight="1" x14ac:dyDescent="0.2">
      <c r="A986" s="747" t="s">
        <v>579</v>
      </c>
      <c r="B986" s="748" t="s">
        <v>580</v>
      </c>
      <c r="C986" s="749" t="s">
        <v>623</v>
      </c>
      <c r="D986" s="750" t="s">
        <v>624</v>
      </c>
      <c r="E986" s="751">
        <v>50113013</v>
      </c>
      <c r="F986" s="750" t="s">
        <v>1471</v>
      </c>
      <c r="G986" s="749" t="s">
        <v>666</v>
      </c>
      <c r="H986" s="749">
        <v>101066</v>
      </c>
      <c r="I986" s="749">
        <v>1066</v>
      </c>
      <c r="J986" s="749" t="s">
        <v>1515</v>
      </c>
      <c r="K986" s="749" t="s">
        <v>1516</v>
      </c>
      <c r="L986" s="752">
        <v>57.42</v>
      </c>
      <c r="M986" s="752">
        <v>2</v>
      </c>
      <c r="N986" s="753">
        <v>114.84</v>
      </c>
    </row>
    <row r="987" spans="1:14" ht="14.45" customHeight="1" x14ac:dyDescent="0.2">
      <c r="A987" s="747" t="s">
        <v>579</v>
      </c>
      <c r="B987" s="748" t="s">
        <v>580</v>
      </c>
      <c r="C987" s="749" t="s">
        <v>623</v>
      </c>
      <c r="D987" s="750" t="s">
        <v>624</v>
      </c>
      <c r="E987" s="751">
        <v>50113013</v>
      </c>
      <c r="F987" s="750" t="s">
        <v>1471</v>
      </c>
      <c r="G987" s="749" t="s">
        <v>666</v>
      </c>
      <c r="H987" s="749">
        <v>207280</v>
      </c>
      <c r="I987" s="749">
        <v>207280</v>
      </c>
      <c r="J987" s="749" t="s">
        <v>1864</v>
      </c>
      <c r="K987" s="749" t="s">
        <v>778</v>
      </c>
      <c r="L987" s="752">
        <v>129.85999999999999</v>
      </c>
      <c r="M987" s="752">
        <v>2</v>
      </c>
      <c r="N987" s="753">
        <v>259.71999999999997</v>
      </c>
    </row>
    <row r="988" spans="1:14" ht="14.45" customHeight="1" x14ac:dyDescent="0.2">
      <c r="A988" s="747" t="s">
        <v>579</v>
      </c>
      <c r="B988" s="748" t="s">
        <v>580</v>
      </c>
      <c r="C988" s="749" t="s">
        <v>623</v>
      </c>
      <c r="D988" s="750" t="s">
        <v>624</v>
      </c>
      <c r="E988" s="751">
        <v>50113013</v>
      </c>
      <c r="F988" s="750" t="s">
        <v>1471</v>
      </c>
      <c r="G988" s="749" t="s">
        <v>666</v>
      </c>
      <c r="H988" s="749">
        <v>847476</v>
      </c>
      <c r="I988" s="749">
        <v>112782</v>
      </c>
      <c r="J988" s="749" t="s">
        <v>1517</v>
      </c>
      <c r="K988" s="749" t="s">
        <v>1518</v>
      </c>
      <c r="L988" s="752">
        <v>693.26655555555544</v>
      </c>
      <c r="M988" s="752">
        <v>2.25</v>
      </c>
      <c r="N988" s="753">
        <v>1559.8497499999999</v>
      </c>
    </row>
    <row r="989" spans="1:14" ht="14.45" customHeight="1" x14ac:dyDescent="0.2">
      <c r="A989" s="747" t="s">
        <v>579</v>
      </c>
      <c r="B989" s="748" t="s">
        <v>580</v>
      </c>
      <c r="C989" s="749" t="s">
        <v>623</v>
      </c>
      <c r="D989" s="750" t="s">
        <v>624</v>
      </c>
      <c r="E989" s="751">
        <v>50113013</v>
      </c>
      <c r="F989" s="750" t="s">
        <v>1471</v>
      </c>
      <c r="G989" s="749" t="s">
        <v>666</v>
      </c>
      <c r="H989" s="749">
        <v>96414</v>
      </c>
      <c r="I989" s="749">
        <v>96414</v>
      </c>
      <c r="J989" s="749" t="s">
        <v>1519</v>
      </c>
      <c r="K989" s="749" t="s">
        <v>1520</v>
      </c>
      <c r="L989" s="752">
        <v>58.100000000000016</v>
      </c>
      <c r="M989" s="752">
        <v>2</v>
      </c>
      <c r="N989" s="753">
        <v>116.20000000000003</v>
      </c>
    </row>
    <row r="990" spans="1:14" ht="14.45" customHeight="1" x14ac:dyDescent="0.2">
      <c r="A990" s="747" t="s">
        <v>579</v>
      </c>
      <c r="B990" s="748" t="s">
        <v>580</v>
      </c>
      <c r="C990" s="749" t="s">
        <v>623</v>
      </c>
      <c r="D990" s="750" t="s">
        <v>624</v>
      </c>
      <c r="E990" s="751">
        <v>50113013</v>
      </c>
      <c r="F990" s="750" t="s">
        <v>1471</v>
      </c>
      <c r="G990" s="749" t="s">
        <v>666</v>
      </c>
      <c r="H990" s="749">
        <v>216199</v>
      </c>
      <c r="I990" s="749">
        <v>216199</v>
      </c>
      <c r="J990" s="749" t="s">
        <v>1865</v>
      </c>
      <c r="K990" s="749" t="s">
        <v>1866</v>
      </c>
      <c r="L990" s="752">
        <v>99.900000000000034</v>
      </c>
      <c r="M990" s="752">
        <v>1</v>
      </c>
      <c r="N990" s="753">
        <v>99.900000000000034</v>
      </c>
    </row>
    <row r="991" spans="1:14" ht="14.45" customHeight="1" x14ac:dyDescent="0.2">
      <c r="A991" s="747" t="s">
        <v>579</v>
      </c>
      <c r="B991" s="748" t="s">
        <v>580</v>
      </c>
      <c r="C991" s="749" t="s">
        <v>623</v>
      </c>
      <c r="D991" s="750" t="s">
        <v>624</v>
      </c>
      <c r="E991" s="751">
        <v>50113013</v>
      </c>
      <c r="F991" s="750" t="s">
        <v>1471</v>
      </c>
      <c r="G991" s="749" t="s">
        <v>666</v>
      </c>
      <c r="H991" s="749">
        <v>216183</v>
      </c>
      <c r="I991" s="749">
        <v>216183</v>
      </c>
      <c r="J991" s="749" t="s">
        <v>1521</v>
      </c>
      <c r="K991" s="749" t="s">
        <v>1522</v>
      </c>
      <c r="L991" s="752">
        <v>251.66</v>
      </c>
      <c r="M991" s="752">
        <v>30</v>
      </c>
      <c r="N991" s="753">
        <v>7549.8</v>
      </c>
    </row>
    <row r="992" spans="1:14" ht="14.45" customHeight="1" x14ac:dyDescent="0.2">
      <c r="A992" s="747" t="s">
        <v>579</v>
      </c>
      <c r="B992" s="748" t="s">
        <v>580</v>
      </c>
      <c r="C992" s="749" t="s">
        <v>623</v>
      </c>
      <c r="D992" s="750" t="s">
        <v>624</v>
      </c>
      <c r="E992" s="751">
        <v>50113013</v>
      </c>
      <c r="F992" s="750" t="s">
        <v>1471</v>
      </c>
      <c r="G992" s="749" t="s">
        <v>581</v>
      </c>
      <c r="H992" s="749">
        <v>156835</v>
      </c>
      <c r="I992" s="749">
        <v>156835</v>
      </c>
      <c r="J992" s="749" t="s">
        <v>1523</v>
      </c>
      <c r="K992" s="749" t="s">
        <v>1524</v>
      </c>
      <c r="L992" s="752">
        <v>1116.5</v>
      </c>
      <c r="M992" s="752">
        <v>2</v>
      </c>
      <c r="N992" s="753">
        <v>2233</v>
      </c>
    </row>
    <row r="993" spans="1:14" ht="14.45" customHeight="1" x14ac:dyDescent="0.2">
      <c r="A993" s="747" t="s">
        <v>579</v>
      </c>
      <c r="B993" s="748" t="s">
        <v>580</v>
      </c>
      <c r="C993" s="749" t="s">
        <v>623</v>
      </c>
      <c r="D993" s="750" t="s">
        <v>624</v>
      </c>
      <c r="E993" s="751">
        <v>50113013</v>
      </c>
      <c r="F993" s="750" t="s">
        <v>1471</v>
      </c>
      <c r="G993" s="749" t="s">
        <v>674</v>
      </c>
      <c r="H993" s="749">
        <v>111592</v>
      </c>
      <c r="I993" s="749">
        <v>11592</v>
      </c>
      <c r="J993" s="749" t="s">
        <v>1525</v>
      </c>
      <c r="K993" s="749" t="s">
        <v>1526</v>
      </c>
      <c r="L993" s="752">
        <v>368.97</v>
      </c>
      <c r="M993" s="752">
        <v>6</v>
      </c>
      <c r="N993" s="753">
        <v>2213.8200000000002</v>
      </c>
    </row>
    <row r="994" spans="1:14" ht="14.45" customHeight="1" x14ac:dyDescent="0.2">
      <c r="A994" s="747" t="s">
        <v>579</v>
      </c>
      <c r="B994" s="748" t="s">
        <v>580</v>
      </c>
      <c r="C994" s="749" t="s">
        <v>623</v>
      </c>
      <c r="D994" s="750" t="s">
        <v>624</v>
      </c>
      <c r="E994" s="751">
        <v>50113013</v>
      </c>
      <c r="F994" s="750" t="s">
        <v>1471</v>
      </c>
      <c r="G994" s="749" t="s">
        <v>666</v>
      </c>
      <c r="H994" s="749">
        <v>101076</v>
      </c>
      <c r="I994" s="749">
        <v>1076</v>
      </c>
      <c r="J994" s="749" t="s">
        <v>1531</v>
      </c>
      <c r="K994" s="749" t="s">
        <v>1187</v>
      </c>
      <c r="L994" s="752">
        <v>78.430000000000007</v>
      </c>
      <c r="M994" s="752">
        <v>2</v>
      </c>
      <c r="N994" s="753">
        <v>156.86000000000001</v>
      </c>
    </row>
    <row r="995" spans="1:14" ht="14.45" customHeight="1" x14ac:dyDescent="0.2">
      <c r="A995" s="747" t="s">
        <v>579</v>
      </c>
      <c r="B995" s="748" t="s">
        <v>580</v>
      </c>
      <c r="C995" s="749" t="s">
        <v>623</v>
      </c>
      <c r="D995" s="750" t="s">
        <v>624</v>
      </c>
      <c r="E995" s="751">
        <v>50113013</v>
      </c>
      <c r="F995" s="750" t="s">
        <v>1471</v>
      </c>
      <c r="G995" s="749" t="s">
        <v>674</v>
      </c>
      <c r="H995" s="749">
        <v>113453</v>
      </c>
      <c r="I995" s="749">
        <v>113453</v>
      </c>
      <c r="J995" s="749" t="s">
        <v>1536</v>
      </c>
      <c r="K995" s="749" t="s">
        <v>1537</v>
      </c>
      <c r="L995" s="752">
        <v>459.86470588235301</v>
      </c>
      <c r="M995" s="752">
        <v>8.5</v>
      </c>
      <c r="N995" s="753">
        <v>3908.8500000000004</v>
      </c>
    </row>
    <row r="996" spans="1:14" ht="14.45" customHeight="1" x14ac:dyDescent="0.2">
      <c r="A996" s="747" t="s">
        <v>579</v>
      </c>
      <c r="B996" s="748" t="s">
        <v>580</v>
      </c>
      <c r="C996" s="749" t="s">
        <v>623</v>
      </c>
      <c r="D996" s="750" t="s">
        <v>624</v>
      </c>
      <c r="E996" s="751">
        <v>50113013</v>
      </c>
      <c r="F996" s="750" t="s">
        <v>1471</v>
      </c>
      <c r="G996" s="749" t="s">
        <v>581</v>
      </c>
      <c r="H996" s="749">
        <v>201030</v>
      </c>
      <c r="I996" s="749">
        <v>201030</v>
      </c>
      <c r="J996" s="749" t="s">
        <v>1540</v>
      </c>
      <c r="K996" s="749" t="s">
        <v>1541</v>
      </c>
      <c r="L996" s="752">
        <v>30.020000000000003</v>
      </c>
      <c r="M996" s="752">
        <v>40</v>
      </c>
      <c r="N996" s="753">
        <v>1200.8000000000002</v>
      </c>
    </row>
    <row r="997" spans="1:14" ht="14.45" customHeight="1" x14ac:dyDescent="0.2">
      <c r="A997" s="747" t="s">
        <v>579</v>
      </c>
      <c r="B997" s="748" t="s">
        <v>580</v>
      </c>
      <c r="C997" s="749" t="s">
        <v>623</v>
      </c>
      <c r="D997" s="750" t="s">
        <v>624</v>
      </c>
      <c r="E997" s="751">
        <v>50113013</v>
      </c>
      <c r="F997" s="750" t="s">
        <v>1471</v>
      </c>
      <c r="G997" s="749" t="s">
        <v>666</v>
      </c>
      <c r="H997" s="749">
        <v>847759</v>
      </c>
      <c r="I997" s="749">
        <v>142077</v>
      </c>
      <c r="J997" s="749" t="s">
        <v>1544</v>
      </c>
      <c r="K997" s="749" t="s">
        <v>1545</v>
      </c>
      <c r="L997" s="752">
        <v>2256.35</v>
      </c>
      <c r="M997" s="752">
        <v>2</v>
      </c>
      <c r="N997" s="753">
        <v>4512.7</v>
      </c>
    </row>
    <row r="998" spans="1:14" ht="14.45" customHeight="1" x14ac:dyDescent="0.2">
      <c r="A998" s="747" t="s">
        <v>579</v>
      </c>
      <c r="B998" s="748" t="s">
        <v>580</v>
      </c>
      <c r="C998" s="749" t="s">
        <v>623</v>
      </c>
      <c r="D998" s="750" t="s">
        <v>624</v>
      </c>
      <c r="E998" s="751">
        <v>50113013</v>
      </c>
      <c r="F998" s="750" t="s">
        <v>1471</v>
      </c>
      <c r="G998" s="749" t="s">
        <v>666</v>
      </c>
      <c r="H998" s="749">
        <v>225175</v>
      </c>
      <c r="I998" s="749">
        <v>225175</v>
      </c>
      <c r="J998" s="749" t="s">
        <v>1546</v>
      </c>
      <c r="K998" s="749" t="s">
        <v>1867</v>
      </c>
      <c r="L998" s="752">
        <v>45.61</v>
      </c>
      <c r="M998" s="752">
        <v>1</v>
      </c>
      <c r="N998" s="753">
        <v>45.61</v>
      </c>
    </row>
    <row r="999" spans="1:14" ht="14.45" customHeight="1" x14ac:dyDescent="0.2">
      <c r="A999" s="747" t="s">
        <v>579</v>
      </c>
      <c r="B999" s="748" t="s">
        <v>580</v>
      </c>
      <c r="C999" s="749" t="s">
        <v>623</v>
      </c>
      <c r="D999" s="750" t="s">
        <v>624</v>
      </c>
      <c r="E999" s="751">
        <v>50113013</v>
      </c>
      <c r="F999" s="750" t="s">
        <v>1471</v>
      </c>
      <c r="G999" s="749" t="s">
        <v>674</v>
      </c>
      <c r="H999" s="749">
        <v>126127</v>
      </c>
      <c r="I999" s="749">
        <v>26127</v>
      </c>
      <c r="J999" s="749" t="s">
        <v>1548</v>
      </c>
      <c r="K999" s="749" t="s">
        <v>1549</v>
      </c>
      <c r="L999" s="752">
        <v>3071.15</v>
      </c>
      <c r="M999" s="752">
        <v>2</v>
      </c>
      <c r="N999" s="753">
        <v>6142.3</v>
      </c>
    </row>
    <row r="1000" spans="1:14" ht="14.45" customHeight="1" x14ac:dyDescent="0.2">
      <c r="A1000" s="747" t="s">
        <v>579</v>
      </c>
      <c r="B1000" s="748" t="s">
        <v>580</v>
      </c>
      <c r="C1000" s="749" t="s">
        <v>623</v>
      </c>
      <c r="D1000" s="750" t="s">
        <v>624</v>
      </c>
      <c r="E1000" s="751">
        <v>50113013</v>
      </c>
      <c r="F1000" s="750" t="s">
        <v>1471</v>
      </c>
      <c r="G1000" s="749" t="s">
        <v>674</v>
      </c>
      <c r="H1000" s="749">
        <v>166269</v>
      </c>
      <c r="I1000" s="749">
        <v>166269</v>
      </c>
      <c r="J1000" s="749" t="s">
        <v>1552</v>
      </c>
      <c r="K1000" s="749" t="s">
        <v>1553</v>
      </c>
      <c r="L1000" s="752">
        <v>52.88000000000001</v>
      </c>
      <c r="M1000" s="752">
        <v>40</v>
      </c>
      <c r="N1000" s="753">
        <v>2115.2000000000003</v>
      </c>
    </row>
    <row r="1001" spans="1:14" ht="14.45" customHeight="1" x14ac:dyDescent="0.2">
      <c r="A1001" s="747" t="s">
        <v>579</v>
      </c>
      <c r="B1001" s="748" t="s">
        <v>580</v>
      </c>
      <c r="C1001" s="749" t="s">
        <v>623</v>
      </c>
      <c r="D1001" s="750" t="s">
        <v>624</v>
      </c>
      <c r="E1001" s="751">
        <v>50113013</v>
      </c>
      <c r="F1001" s="750" t="s">
        <v>1471</v>
      </c>
      <c r="G1001" s="749" t="s">
        <v>674</v>
      </c>
      <c r="H1001" s="749">
        <v>118523</v>
      </c>
      <c r="I1001" s="749">
        <v>18523</v>
      </c>
      <c r="J1001" s="749" t="s">
        <v>1868</v>
      </c>
      <c r="K1001" s="749" t="s">
        <v>1869</v>
      </c>
      <c r="L1001" s="752">
        <v>65.539999999999992</v>
      </c>
      <c r="M1001" s="752">
        <v>2</v>
      </c>
      <c r="N1001" s="753">
        <v>131.07999999999998</v>
      </c>
    </row>
    <row r="1002" spans="1:14" ht="14.45" customHeight="1" x14ac:dyDescent="0.2">
      <c r="A1002" s="747" t="s">
        <v>579</v>
      </c>
      <c r="B1002" s="748" t="s">
        <v>580</v>
      </c>
      <c r="C1002" s="749" t="s">
        <v>623</v>
      </c>
      <c r="D1002" s="750" t="s">
        <v>624</v>
      </c>
      <c r="E1002" s="751">
        <v>50113014</v>
      </c>
      <c r="F1002" s="750" t="s">
        <v>1561</v>
      </c>
      <c r="G1002" s="749" t="s">
        <v>674</v>
      </c>
      <c r="H1002" s="749">
        <v>164941</v>
      </c>
      <c r="I1002" s="749">
        <v>64941</v>
      </c>
      <c r="J1002" s="749" t="s">
        <v>1870</v>
      </c>
      <c r="K1002" s="749" t="s">
        <v>1871</v>
      </c>
      <c r="L1002" s="752">
        <v>59.049993438685483</v>
      </c>
      <c r="M1002" s="752">
        <v>1</v>
      </c>
      <c r="N1002" s="753">
        <v>59.049993438685483</v>
      </c>
    </row>
    <row r="1003" spans="1:14" ht="14.45" customHeight="1" x14ac:dyDescent="0.2">
      <c r="A1003" s="747" t="s">
        <v>579</v>
      </c>
      <c r="B1003" s="748" t="s">
        <v>580</v>
      </c>
      <c r="C1003" s="749" t="s">
        <v>623</v>
      </c>
      <c r="D1003" s="750" t="s">
        <v>624</v>
      </c>
      <c r="E1003" s="751">
        <v>50113014</v>
      </c>
      <c r="F1003" s="750" t="s">
        <v>1561</v>
      </c>
      <c r="G1003" s="749" t="s">
        <v>674</v>
      </c>
      <c r="H1003" s="749">
        <v>64942</v>
      </c>
      <c r="I1003" s="749">
        <v>64942</v>
      </c>
      <c r="J1003" s="749" t="s">
        <v>1872</v>
      </c>
      <c r="K1003" s="749" t="s">
        <v>1873</v>
      </c>
      <c r="L1003" s="752">
        <v>2113.96</v>
      </c>
      <c r="M1003" s="752">
        <v>1</v>
      </c>
      <c r="N1003" s="753">
        <v>2113.96</v>
      </c>
    </row>
    <row r="1004" spans="1:14" ht="14.45" customHeight="1" x14ac:dyDescent="0.2">
      <c r="A1004" s="747" t="s">
        <v>579</v>
      </c>
      <c r="B1004" s="748" t="s">
        <v>580</v>
      </c>
      <c r="C1004" s="749" t="s">
        <v>623</v>
      </c>
      <c r="D1004" s="750" t="s">
        <v>624</v>
      </c>
      <c r="E1004" s="751">
        <v>50113014</v>
      </c>
      <c r="F1004" s="750" t="s">
        <v>1561</v>
      </c>
      <c r="G1004" s="749" t="s">
        <v>674</v>
      </c>
      <c r="H1004" s="749">
        <v>164407</v>
      </c>
      <c r="I1004" s="749">
        <v>164407</v>
      </c>
      <c r="J1004" s="749" t="s">
        <v>1564</v>
      </c>
      <c r="K1004" s="749" t="s">
        <v>1566</v>
      </c>
      <c r="L1004" s="752">
        <v>294.8</v>
      </c>
      <c r="M1004" s="752">
        <v>1.4</v>
      </c>
      <c r="N1004" s="753">
        <v>412.71999999999997</v>
      </c>
    </row>
    <row r="1005" spans="1:14" ht="14.45" customHeight="1" x14ac:dyDescent="0.2">
      <c r="A1005" s="747" t="s">
        <v>579</v>
      </c>
      <c r="B1005" s="748" t="s">
        <v>580</v>
      </c>
      <c r="C1005" s="749" t="s">
        <v>623</v>
      </c>
      <c r="D1005" s="750" t="s">
        <v>624</v>
      </c>
      <c r="E1005" s="751">
        <v>50113014</v>
      </c>
      <c r="F1005" s="750" t="s">
        <v>1561</v>
      </c>
      <c r="G1005" s="749" t="s">
        <v>674</v>
      </c>
      <c r="H1005" s="749">
        <v>164401</v>
      </c>
      <c r="I1005" s="749">
        <v>164401</v>
      </c>
      <c r="J1005" s="749" t="s">
        <v>1564</v>
      </c>
      <c r="K1005" s="749" t="s">
        <v>1565</v>
      </c>
      <c r="L1005" s="752">
        <v>175.70813953488374</v>
      </c>
      <c r="M1005" s="752">
        <v>17.2</v>
      </c>
      <c r="N1005" s="753">
        <v>3022.1800000000003</v>
      </c>
    </row>
    <row r="1006" spans="1:14" ht="14.45" customHeight="1" x14ac:dyDescent="0.2">
      <c r="A1006" s="747" t="s">
        <v>579</v>
      </c>
      <c r="B1006" s="748" t="s">
        <v>580</v>
      </c>
      <c r="C1006" s="749" t="s">
        <v>623</v>
      </c>
      <c r="D1006" s="750" t="s">
        <v>624</v>
      </c>
      <c r="E1006" s="751">
        <v>50113014</v>
      </c>
      <c r="F1006" s="750" t="s">
        <v>1561</v>
      </c>
      <c r="G1006" s="749" t="s">
        <v>666</v>
      </c>
      <c r="H1006" s="749">
        <v>129428</v>
      </c>
      <c r="I1006" s="749">
        <v>500720</v>
      </c>
      <c r="J1006" s="749" t="s">
        <v>1567</v>
      </c>
      <c r="K1006" s="749" t="s">
        <v>1568</v>
      </c>
      <c r="L1006" s="752">
        <v>3630</v>
      </c>
      <c r="M1006" s="752">
        <v>6</v>
      </c>
      <c r="N1006" s="753">
        <v>21780</v>
      </c>
    </row>
    <row r="1007" spans="1:14" ht="14.45" customHeight="1" x14ac:dyDescent="0.2">
      <c r="A1007" s="747" t="s">
        <v>579</v>
      </c>
      <c r="B1007" s="748" t="s">
        <v>580</v>
      </c>
      <c r="C1007" s="749" t="s">
        <v>623</v>
      </c>
      <c r="D1007" s="750" t="s">
        <v>624</v>
      </c>
      <c r="E1007" s="751">
        <v>50113014</v>
      </c>
      <c r="F1007" s="750" t="s">
        <v>1561</v>
      </c>
      <c r="G1007" s="749" t="s">
        <v>581</v>
      </c>
      <c r="H1007" s="749">
        <v>205772</v>
      </c>
      <c r="I1007" s="749">
        <v>205772</v>
      </c>
      <c r="J1007" s="749" t="s">
        <v>1571</v>
      </c>
      <c r="K1007" s="749" t="s">
        <v>1572</v>
      </c>
      <c r="L1007" s="752">
        <v>617.05000000000007</v>
      </c>
      <c r="M1007" s="752">
        <v>26</v>
      </c>
      <c r="N1007" s="753">
        <v>16043.300000000001</v>
      </c>
    </row>
    <row r="1008" spans="1:14" ht="14.45" customHeight="1" x14ac:dyDescent="0.2">
      <c r="A1008" s="747" t="s">
        <v>579</v>
      </c>
      <c r="B1008" s="748" t="s">
        <v>580</v>
      </c>
      <c r="C1008" s="749" t="s">
        <v>602</v>
      </c>
      <c r="D1008" s="750" t="s">
        <v>603</v>
      </c>
      <c r="E1008" s="751">
        <v>50113001</v>
      </c>
      <c r="F1008" s="750" t="s">
        <v>665</v>
      </c>
      <c r="G1008" s="749" t="s">
        <v>666</v>
      </c>
      <c r="H1008" s="749">
        <v>100362</v>
      </c>
      <c r="I1008" s="749">
        <v>362</v>
      </c>
      <c r="J1008" s="749" t="s">
        <v>722</v>
      </c>
      <c r="K1008" s="749" t="s">
        <v>723</v>
      </c>
      <c r="L1008" s="752">
        <v>73.970217391304345</v>
      </c>
      <c r="M1008" s="752">
        <v>46</v>
      </c>
      <c r="N1008" s="753">
        <v>3402.6299999999997</v>
      </c>
    </row>
    <row r="1009" spans="1:14" ht="14.45" customHeight="1" x14ac:dyDescent="0.2">
      <c r="A1009" s="747" t="s">
        <v>579</v>
      </c>
      <c r="B1009" s="748" t="s">
        <v>580</v>
      </c>
      <c r="C1009" s="749" t="s">
        <v>602</v>
      </c>
      <c r="D1009" s="750" t="s">
        <v>603</v>
      </c>
      <c r="E1009" s="751">
        <v>50113001</v>
      </c>
      <c r="F1009" s="750" t="s">
        <v>665</v>
      </c>
      <c r="G1009" s="749" t="s">
        <v>666</v>
      </c>
      <c r="H1009" s="749">
        <v>167547</v>
      </c>
      <c r="I1009" s="749">
        <v>67547</v>
      </c>
      <c r="J1009" s="749" t="s">
        <v>1874</v>
      </c>
      <c r="K1009" s="749" t="s">
        <v>1875</v>
      </c>
      <c r="L1009" s="752">
        <v>47.194117647058796</v>
      </c>
      <c r="M1009" s="752">
        <v>102</v>
      </c>
      <c r="N1009" s="753">
        <v>4813.7999999999975</v>
      </c>
    </row>
    <row r="1010" spans="1:14" ht="14.45" customHeight="1" x14ac:dyDescent="0.2">
      <c r="A1010" s="747" t="s">
        <v>579</v>
      </c>
      <c r="B1010" s="748" t="s">
        <v>580</v>
      </c>
      <c r="C1010" s="749" t="s">
        <v>602</v>
      </c>
      <c r="D1010" s="750" t="s">
        <v>603</v>
      </c>
      <c r="E1010" s="751">
        <v>50113001</v>
      </c>
      <c r="F1010" s="750" t="s">
        <v>665</v>
      </c>
      <c r="G1010" s="749" t="s">
        <v>666</v>
      </c>
      <c r="H1010" s="749">
        <v>845369</v>
      </c>
      <c r="I1010" s="749">
        <v>107987</v>
      </c>
      <c r="J1010" s="749" t="s">
        <v>1585</v>
      </c>
      <c r="K1010" s="749" t="s">
        <v>1586</v>
      </c>
      <c r="L1010" s="752">
        <v>112.25333333333333</v>
      </c>
      <c r="M1010" s="752">
        <v>6</v>
      </c>
      <c r="N1010" s="753">
        <v>673.52</v>
      </c>
    </row>
    <row r="1011" spans="1:14" ht="14.45" customHeight="1" x14ac:dyDescent="0.2">
      <c r="A1011" s="747" t="s">
        <v>579</v>
      </c>
      <c r="B1011" s="748" t="s">
        <v>580</v>
      </c>
      <c r="C1011" s="749" t="s">
        <v>602</v>
      </c>
      <c r="D1011" s="750" t="s">
        <v>603</v>
      </c>
      <c r="E1011" s="751">
        <v>50113001</v>
      </c>
      <c r="F1011" s="750" t="s">
        <v>665</v>
      </c>
      <c r="G1011" s="749" t="s">
        <v>666</v>
      </c>
      <c r="H1011" s="749">
        <v>110555</v>
      </c>
      <c r="I1011" s="749">
        <v>10555</v>
      </c>
      <c r="J1011" s="749" t="s">
        <v>752</v>
      </c>
      <c r="K1011" s="749" t="s">
        <v>753</v>
      </c>
      <c r="L1011" s="752">
        <v>254.97999999999996</v>
      </c>
      <c r="M1011" s="752">
        <v>1</v>
      </c>
      <c r="N1011" s="753">
        <v>254.97999999999996</v>
      </c>
    </row>
    <row r="1012" spans="1:14" ht="14.45" customHeight="1" x14ac:dyDescent="0.2">
      <c r="A1012" s="747" t="s">
        <v>579</v>
      </c>
      <c r="B1012" s="748" t="s">
        <v>580</v>
      </c>
      <c r="C1012" s="749" t="s">
        <v>602</v>
      </c>
      <c r="D1012" s="750" t="s">
        <v>603</v>
      </c>
      <c r="E1012" s="751">
        <v>50113001</v>
      </c>
      <c r="F1012" s="750" t="s">
        <v>665</v>
      </c>
      <c r="G1012" s="749" t="s">
        <v>666</v>
      </c>
      <c r="H1012" s="749">
        <v>187825</v>
      </c>
      <c r="I1012" s="749">
        <v>87825</v>
      </c>
      <c r="J1012" s="749" t="s">
        <v>759</v>
      </c>
      <c r="K1012" s="749" t="s">
        <v>758</v>
      </c>
      <c r="L1012" s="752">
        <v>80.367777777777775</v>
      </c>
      <c r="M1012" s="752">
        <v>9</v>
      </c>
      <c r="N1012" s="753">
        <v>723.31</v>
      </c>
    </row>
    <row r="1013" spans="1:14" ht="14.45" customHeight="1" x14ac:dyDescent="0.2">
      <c r="A1013" s="747" t="s">
        <v>579</v>
      </c>
      <c r="B1013" s="748" t="s">
        <v>580</v>
      </c>
      <c r="C1013" s="749" t="s">
        <v>602</v>
      </c>
      <c r="D1013" s="750" t="s">
        <v>603</v>
      </c>
      <c r="E1013" s="751">
        <v>50113001</v>
      </c>
      <c r="F1013" s="750" t="s">
        <v>665</v>
      </c>
      <c r="G1013" s="749" t="s">
        <v>666</v>
      </c>
      <c r="H1013" s="749">
        <v>173390</v>
      </c>
      <c r="I1013" s="749">
        <v>173390</v>
      </c>
      <c r="J1013" s="749" t="s">
        <v>1876</v>
      </c>
      <c r="K1013" s="749" t="s">
        <v>1877</v>
      </c>
      <c r="L1013" s="752">
        <v>411.94998837352432</v>
      </c>
      <c r="M1013" s="752">
        <v>12.200000000000001</v>
      </c>
      <c r="N1013" s="753">
        <v>5025.7898581569971</v>
      </c>
    </row>
    <row r="1014" spans="1:14" ht="14.45" customHeight="1" x14ac:dyDescent="0.2">
      <c r="A1014" s="747" t="s">
        <v>579</v>
      </c>
      <c r="B1014" s="748" t="s">
        <v>580</v>
      </c>
      <c r="C1014" s="749" t="s">
        <v>602</v>
      </c>
      <c r="D1014" s="750" t="s">
        <v>603</v>
      </c>
      <c r="E1014" s="751">
        <v>50113001</v>
      </c>
      <c r="F1014" s="750" t="s">
        <v>665</v>
      </c>
      <c r="G1014" s="749" t="s">
        <v>666</v>
      </c>
      <c r="H1014" s="749">
        <v>187822</v>
      </c>
      <c r="I1014" s="749">
        <v>87822</v>
      </c>
      <c r="J1014" s="749" t="s">
        <v>763</v>
      </c>
      <c r="K1014" s="749" t="s">
        <v>764</v>
      </c>
      <c r="L1014" s="752">
        <v>1301.03</v>
      </c>
      <c r="M1014" s="752">
        <v>3</v>
      </c>
      <c r="N1014" s="753">
        <v>3903.09</v>
      </c>
    </row>
    <row r="1015" spans="1:14" ht="14.45" customHeight="1" x14ac:dyDescent="0.2">
      <c r="A1015" s="747" t="s">
        <v>579</v>
      </c>
      <c r="B1015" s="748" t="s">
        <v>580</v>
      </c>
      <c r="C1015" s="749" t="s">
        <v>602</v>
      </c>
      <c r="D1015" s="750" t="s">
        <v>603</v>
      </c>
      <c r="E1015" s="751">
        <v>50113001</v>
      </c>
      <c r="F1015" s="750" t="s">
        <v>665</v>
      </c>
      <c r="G1015" s="749" t="s">
        <v>666</v>
      </c>
      <c r="H1015" s="749">
        <v>100392</v>
      </c>
      <c r="I1015" s="749">
        <v>392</v>
      </c>
      <c r="J1015" s="749" t="s">
        <v>1592</v>
      </c>
      <c r="K1015" s="749" t="s">
        <v>1289</v>
      </c>
      <c r="L1015" s="752">
        <v>57.580427350427371</v>
      </c>
      <c r="M1015" s="752">
        <v>117</v>
      </c>
      <c r="N1015" s="753">
        <v>6736.9100000000026</v>
      </c>
    </row>
    <row r="1016" spans="1:14" ht="14.45" customHeight="1" x14ac:dyDescent="0.2">
      <c r="A1016" s="747" t="s">
        <v>579</v>
      </c>
      <c r="B1016" s="748" t="s">
        <v>580</v>
      </c>
      <c r="C1016" s="749" t="s">
        <v>602</v>
      </c>
      <c r="D1016" s="750" t="s">
        <v>603</v>
      </c>
      <c r="E1016" s="751">
        <v>50113001</v>
      </c>
      <c r="F1016" s="750" t="s">
        <v>665</v>
      </c>
      <c r="G1016" s="749" t="s">
        <v>666</v>
      </c>
      <c r="H1016" s="749">
        <v>100394</v>
      </c>
      <c r="I1016" s="749">
        <v>394</v>
      </c>
      <c r="J1016" s="749" t="s">
        <v>1593</v>
      </c>
      <c r="K1016" s="749" t="s">
        <v>1594</v>
      </c>
      <c r="L1016" s="752">
        <v>65.715882352941179</v>
      </c>
      <c r="M1016" s="752">
        <v>17</v>
      </c>
      <c r="N1016" s="753">
        <v>1117.17</v>
      </c>
    </row>
    <row r="1017" spans="1:14" ht="14.45" customHeight="1" x14ac:dyDescent="0.2">
      <c r="A1017" s="747" t="s">
        <v>579</v>
      </c>
      <c r="B1017" s="748" t="s">
        <v>580</v>
      </c>
      <c r="C1017" s="749" t="s">
        <v>602</v>
      </c>
      <c r="D1017" s="750" t="s">
        <v>603</v>
      </c>
      <c r="E1017" s="751">
        <v>50113001</v>
      </c>
      <c r="F1017" s="750" t="s">
        <v>665</v>
      </c>
      <c r="G1017" s="749" t="s">
        <v>666</v>
      </c>
      <c r="H1017" s="749">
        <v>205021</v>
      </c>
      <c r="I1017" s="749">
        <v>205021</v>
      </c>
      <c r="J1017" s="749" t="s">
        <v>1878</v>
      </c>
      <c r="K1017" s="749" t="s">
        <v>1879</v>
      </c>
      <c r="L1017" s="752">
        <v>352</v>
      </c>
      <c r="M1017" s="752">
        <v>3</v>
      </c>
      <c r="N1017" s="753">
        <v>1056</v>
      </c>
    </row>
    <row r="1018" spans="1:14" ht="14.45" customHeight="1" x14ac:dyDescent="0.2">
      <c r="A1018" s="747" t="s">
        <v>579</v>
      </c>
      <c r="B1018" s="748" t="s">
        <v>580</v>
      </c>
      <c r="C1018" s="749" t="s">
        <v>602</v>
      </c>
      <c r="D1018" s="750" t="s">
        <v>603</v>
      </c>
      <c r="E1018" s="751">
        <v>50113001</v>
      </c>
      <c r="F1018" s="750" t="s">
        <v>665</v>
      </c>
      <c r="G1018" s="749" t="s">
        <v>674</v>
      </c>
      <c r="H1018" s="749">
        <v>183974</v>
      </c>
      <c r="I1018" s="749">
        <v>83974</v>
      </c>
      <c r="J1018" s="749" t="s">
        <v>786</v>
      </c>
      <c r="K1018" s="749" t="s">
        <v>787</v>
      </c>
      <c r="L1018" s="752">
        <v>88.45</v>
      </c>
      <c r="M1018" s="752">
        <v>1</v>
      </c>
      <c r="N1018" s="753">
        <v>88.45</v>
      </c>
    </row>
    <row r="1019" spans="1:14" ht="14.45" customHeight="1" x14ac:dyDescent="0.2">
      <c r="A1019" s="747" t="s">
        <v>579</v>
      </c>
      <c r="B1019" s="748" t="s">
        <v>580</v>
      </c>
      <c r="C1019" s="749" t="s">
        <v>602</v>
      </c>
      <c r="D1019" s="750" t="s">
        <v>603</v>
      </c>
      <c r="E1019" s="751">
        <v>50113001</v>
      </c>
      <c r="F1019" s="750" t="s">
        <v>665</v>
      </c>
      <c r="G1019" s="749" t="s">
        <v>674</v>
      </c>
      <c r="H1019" s="749">
        <v>231703</v>
      </c>
      <c r="I1019" s="749">
        <v>231703</v>
      </c>
      <c r="J1019" s="749" t="s">
        <v>786</v>
      </c>
      <c r="K1019" s="749" t="s">
        <v>787</v>
      </c>
      <c r="L1019" s="752">
        <v>90.336666666666659</v>
      </c>
      <c r="M1019" s="752">
        <v>6</v>
      </c>
      <c r="N1019" s="753">
        <v>542.02</v>
      </c>
    </row>
    <row r="1020" spans="1:14" ht="14.45" customHeight="1" x14ac:dyDescent="0.2">
      <c r="A1020" s="747" t="s">
        <v>579</v>
      </c>
      <c r="B1020" s="748" t="s">
        <v>580</v>
      </c>
      <c r="C1020" s="749" t="s">
        <v>602</v>
      </c>
      <c r="D1020" s="750" t="s">
        <v>603</v>
      </c>
      <c r="E1020" s="751">
        <v>50113001</v>
      </c>
      <c r="F1020" s="750" t="s">
        <v>665</v>
      </c>
      <c r="G1020" s="749" t="s">
        <v>666</v>
      </c>
      <c r="H1020" s="749">
        <v>108651</v>
      </c>
      <c r="I1020" s="749">
        <v>8651</v>
      </c>
      <c r="J1020" s="749" t="s">
        <v>799</v>
      </c>
      <c r="K1020" s="749" t="s">
        <v>800</v>
      </c>
      <c r="L1020" s="752">
        <v>189.53</v>
      </c>
      <c r="M1020" s="752">
        <v>1</v>
      </c>
      <c r="N1020" s="753">
        <v>189.53</v>
      </c>
    </row>
    <row r="1021" spans="1:14" ht="14.45" customHeight="1" x14ac:dyDescent="0.2">
      <c r="A1021" s="747" t="s">
        <v>579</v>
      </c>
      <c r="B1021" s="748" t="s">
        <v>580</v>
      </c>
      <c r="C1021" s="749" t="s">
        <v>602</v>
      </c>
      <c r="D1021" s="750" t="s">
        <v>603</v>
      </c>
      <c r="E1021" s="751">
        <v>50113001</v>
      </c>
      <c r="F1021" s="750" t="s">
        <v>665</v>
      </c>
      <c r="G1021" s="749" t="s">
        <v>666</v>
      </c>
      <c r="H1021" s="749">
        <v>847180</v>
      </c>
      <c r="I1021" s="749">
        <v>500225</v>
      </c>
      <c r="J1021" s="749" t="s">
        <v>1880</v>
      </c>
      <c r="K1021" s="749" t="s">
        <v>581</v>
      </c>
      <c r="L1021" s="752">
        <v>24228.689166666667</v>
      </c>
      <c r="M1021" s="752">
        <v>12</v>
      </c>
      <c r="N1021" s="753">
        <v>290744.27</v>
      </c>
    </row>
    <row r="1022" spans="1:14" ht="14.45" customHeight="1" x14ac:dyDescent="0.2">
      <c r="A1022" s="747" t="s">
        <v>579</v>
      </c>
      <c r="B1022" s="748" t="s">
        <v>580</v>
      </c>
      <c r="C1022" s="749" t="s">
        <v>602</v>
      </c>
      <c r="D1022" s="750" t="s">
        <v>603</v>
      </c>
      <c r="E1022" s="751">
        <v>50113001</v>
      </c>
      <c r="F1022" s="750" t="s">
        <v>665</v>
      </c>
      <c r="G1022" s="749" t="s">
        <v>666</v>
      </c>
      <c r="H1022" s="749">
        <v>212880</v>
      </c>
      <c r="I1022" s="749">
        <v>212880</v>
      </c>
      <c r="J1022" s="749" t="s">
        <v>667</v>
      </c>
      <c r="K1022" s="749" t="s">
        <v>668</v>
      </c>
      <c r="L1022" s="752">
        <v>113.41999999999999</v>
      </c>
      <c r="M1022" s="752">
        <v>33</v>
      </c>
      <c r="N1022" s="753">
        <v>3742.8599999999997</v>
      </c>
    </row>
    <row r="1023" spans="1:14" ht="14.45" customHeight="1" x14ac:dyDescent="0.2">
      <c r="A1023" s="747" t="s">
        <v>579</v>
      </c>
      <c r="B1023" s="748" t="s">
        <v>580</v>
      </c>
      <c r="C1023" s="749" t="s">
        <v>602</v>
      </c>
      <c r="D1023" s="750" t="s">
        <v>603</v>
      </c>
      <c r="E1023" s="751">
        <v>50113001</v>
      </c>
      <c r="F1023" s="750" t="s">
        <v>665</v>
      </c>
      <c r="G1023" s="749" t="s">
        <v>666</v>
      </c>
      <c r="H1023" s="749">
        <v>139968</v>
      </c>
      <c r="I1023" s="749">
        <v>139968</v>
      </c>
      <c r="J1023" s="749" t="s">
        <v>669</v>
      </c>
      <c r="K1023" s="749" t="s">
        <v>668</v>
      </c>
      <c r="L1023" s="752">
        <v>69.91</v>
      </c>
      <c r="M1023" s="752">
        <v>8</v>
      </c>
      <c r="N1023" s="753">
        <v>559.28</v>
      </c>
    </row>
    <row r="1024" spans="1:14" ht="14.45" customHeight="1" x14ac:dyDescent="0.2">
      <c r="A1024" s="747" t="s">
        <v>579</v>
      </c>
      <c r="B1024" s="748" t="s">
        <v>580</v>
      </c>
      <c r="C1024" s="749" t="s">
        <v>602</v>
      </c>
      <c r="D1024" s="750" t="s">
        <v>603</v>
      </c>
      <c r="E1024" s="751">
        <v>50113001</v>
      </c>
      <c r="F1024" s="750" t="s">
        <v>665</v>
      </c>
      <c r="G1024" s="749" t="s">
        <v>666</v>
      </c>
      <c r="H1024" s="749">
        <v>100409</v>
      </c>
      <c r="I1024" s="749">
        <v>409</v>
      </c>
      <c r="J1024" s="749" t="s">
        <v>807</v>
      </c>
      <c r="K1024" s="749" t="s">
        <v>696</v>
      </c>
      <c r="L1024" s="752">
        <v>79.745454545454564</v>
      </c>
      <c r="M1024" s="752">
        <v>11</v>
      </c>
      <c r="N1024" s="753">
        <v>877.20000000000016</v>
      </c>
    </row>
    <row r="1025" spans="1:14" ht="14.45" customHeight="1" x14ac:dyDescent="0.2">
      <c r="A1025" s="747" t="s">
        <v>579</v>
      </c>
      <c r="B1025" s="748" t="s">
        <v>580</v>
      </c>
      <c r="C1025" s="749" t="s">
        <v>602</v>
      </c>
      <c r="D1025" s="750" t="s">
        <v>603</v>
      </c>
      <c r="E1025" s="751">
        <v>50113001</v>
      </c>
      <c r="F1025" s="750" t="s">
        <v>665</v>
      </c>
      <c r="G1025" s="749" t="s">
        <v>666</v>
      </c>
      <c r="H1025" s="749">
        <v>187814</v>
      </c>
      <c r="I1025" s="749">
        <v>87814</v>
      </c>
      <c r="J1025" s="749" t="s">
        <v>670</v>
      </c>
      <c r="K1025" s="749" t="s">
        <v>671</v>
      </c>
      <c r="L1025" s="752">
        <v>532.6742857142857</v>
      </c>
      <c r="M1025" s="752">
        <v>7</v>
      </c>
      <c r="N1025" s="753">
        <v>3728.7200000000003</v>
      </c>
    </row>
    <row r="1026" spans="1:14" ht="14.45" customHeight="1" x14ac:dyDescent="0.2">
      <c r="A1026" s="747" t="s">
        <v>579</v>
      </c>
      <c r="B1026" s="748" t="s">
        <v>580</v>
      </c>
      <c r="C1026" s="749" t="s">
        <v>602</v>
      </c>
      <c r="D1026" s="750" t="s">
        <v>603</v>
      </c>
      <c r="E1026" s="751">
        <v>50113001</v>
      </c>
      <c r="F1026" s="750" t="s">
        <v>665</v>
      </c>
      <c r="G1026" s="749" t="s">
        <v>674</v>
      </c>
      <c r="H1026" s="749">
        <v>848765</v>
      </c>
      <c r="I1026" s="749">
        <v>107938</v>
      </c>
      <c r="J1026" s="749" t="s">
        <v>840</v>
      </c>
      <c r="K1026" s="749" t="s">
        <v>842</v>
      </c>
      <c r="L1026" s="752">
        <v>128.42384615384617</v>
      </c>
      <c r="M1026" s="752">
        <v>13</v>
      </c>
      <c r="N1026" s="753">
        <v>1669.5100000000002</v>
      </c>
    </row>
    <row r="1027" spans="1:14" ht="14.45" customHeight="1" x14ac:dyDescent="0.2">
      <c r="A1027" s="747" t="s">
        <v>579</v>
      </c>
      <c r="B1027" s="748" t="s">
        <v>580</v>
      </c>
      <c r="C1027" s="749" t="s">
        <v>602</v>
      </c>
      <c r="D1027" s="750" t="s">
        <v>603</v>
      </c>
      <c r="E1027" s="751">
        <v>50113001</v>
      </c>
      <c r="F1027" s="750" t="s">
        <v>665</v>
      </c>
      <c r="G1027" s="749" t="s">
        <v>666</v>
      </c>
      <c r="H1027" s="749">
        <v>193105</v>
      </c>
      <c r="I1027" s="749">
        <v>93105</v>
      </c>
      <c r="J1027" s="749" t="s">
        <v>851</v>
      </c>
      <c r="K1027" s="749" t="s">
        <v>853</v>
      </c>
      <c r="L1027" s="752">
        <v>208.57</v>
      </c>
      <c r="M1027" s="752">
        <v>4</v>
      </c>
      <c r="N1027" s="753">
        <v>834.28</v>
      </c>
    </row>
    <row r="1028" spans="1:14" ht="14.45" customHeight="1" x14ac:dyDescent="0.2">
      <c r="A1028" s="747" t="s">
        <v>579</v>
      </c>
      <c r="B1028" s="748" t="s">
        <v>580</v>
      </c>
      <c r="C1028" s="749" t="s">
        <v>602</v>
      </c>
      <c r="D1028" s="750" t="s">
        <v>603</v>
      </c>
      <c r="E1028" s="751">
        <v>50113001</v>
      </c>
      <c r="F1028" s="750" t="s">
        <v>665</v>
      </c>
      <c r="G1028" s="749" t="s">
        <v>666</v>
      </c>
      <c r="H1028" s="749">
        <v>184090</v>
      </c>
      <c r="I1028" s="749">
        <v>84090</v>
      </c>
      <c r="J1028" s="749" t="s">
        <v>677</v>
      </c>
      <c r="K1028" s="749" t="s">
        <v>678</v>
      </c>
      <c r="L1028" s="752">
        <v>60.104600000000033</v>
      </c>
      <c r="M1028" s="752">
        <v>100</v>
      </c>
      <c r="N1028" s="753">
        <v>6010.4600000000037</v>
      </c>
    </row>
    <row r="1029" spans="1:14" ht="14.45" customHeight="1" x14ac:dyDescent="0.2">
      <c r="A1029" s="747" t="s">
        <v>579</v>
      </c>
      <c r="B1029" s="748" t="s">
        <v>580</v>
      </c>
      <c r="C1029" s="749" t="s">
        <v>602</v>
      </c>
      <c r="D1029" s="750" t="s">
        <v>603</v>
      </c>
      <c r="E1029" s="751">
        <v>50113001</v>
      </c>
      <c r="F1029" s="750" t="s">
        <v>665</v>
      </c>
      <c r="G1029" s="749" t="s">
        <v>666</v>
      </c>
      <c r="H1029" s="749">
        <v>501994</v>
      </c>
      <c r="I1029" s="749">
        <v>0</v>
      </c>
      <c r="J1029" s="749" t="s">
        <v>679</v>
      </c>
      <c r="K1029" s="749" t="s">
        <v>680</v>
      </c>
      <c r="L1029" s="752">
        <v>268.76962962962966</v>
      </c>
      <c r="M1029" s="752">
        <v>15</v>
      </c>
      <c r="N1029" s="753">
        <v>4031.5444444444447</v>
      </c>
    </row>
    <row r="1030" spans="1:14" ht="14.45" customHeight="1" x14ac:dyDescent="0.2">
      <c r="A1030" s="747" t="s">
        <v>579</v>
      </c>
      <c r="B1030" s="748" t="s">
        <v>580</v>
      </c>
      <c r="C1030" s="749" t="s">
        <v>602</v>
      </c>
      <c r="D1030" s="750" t="s">
        <v>603</v>
      </c>
      <c r="E1030" s="751">
        <v>50113001</v>
      </c>
      <c r="F1030" s="750" t="s">
        <v>665</v>
      </c>
      <c r="G1030" s="749" t="s">
        <v>666</v>
      </c>
      <c r="H1030" s="749">
        <v>104071</v>
      </c>
      <c r="I1030" s="749">
        <v>4071</v>
      </c>
      <c r="J1030" s="749" t="s">
        <v>884</v>
      </c>
      <c r="K1030" s="749" t="s">
        <v>886</v>
      </c>
      <c r="L1030" s="752">
        <v>206.53750000000002</v>
      </c>
      <c r="M1030" s="752">
        <v>4</v>
      </c>
      <c r="N1030" s="753">
        <v>826.15000000000009</v>
      </c>
    </row>
    <row r="1031" spans="1:14" ht="14.45" customHeight="1" x14ac:dyDescent="0.2">
      <c r="A1031" s="747" t="s">
        <v>579</v>
      </c>
      <c r="B1031" s="748" t="s">
        <v>580</v>
      </c>
      <c r="C1031" s="749" t="s">
        <v>602</v>
      </c>
      <c r="D1031" s="750" t="s">
        <v>603</v>
      </c>
      <c r="E1031" s="751">
        <v>50113001</v>
      </c>
      <c r="F1031" s="750" t="s">
        <v>665</v>
      </c>
      <c r="G1031" s="749" t="s">
        <v>666</v>
      </c>
      <c r="H1031" s="749">
        <v>154539</v>
      </c>
      <c r="I1031" s="749">
        <v>54539</v>
      </c>
      <c r="J1031" s="749" t="s">
        <v>681</v>
      </c>
      <c r="K1031" s="749" t="s">
        <v>682</v>
      </c>
      <c r="L1031" s="752">
        <v>60.19636363636365</v>
      </c>
      <c r="M1031" s="752">
        <v>66</v>
      </c>
      <c r="N1031" s="753">
        <v>3972.9600000000009</v>
      </c>
    </row>
    <row r="1032" spans="1:14" ht="14.45" customHeight="1" x14ac:dyDescent="0.2">
      <c r="A1032" s="747" t="s">
        <v>579</v>
      </c>
      <c r="B1032" s="748" t="s">
        <v>580</v>
      </c>
      <c r="C1032" s="749" t="s">
        <v>602</v>
      </c>
      <c r="D1032" s="750" t="s">
        <v>603</v>
      </c>
      <c r="E1032" s="751">
        <v>50113001</v>
      </c>
      <c r="F1032" s="750" t="s">
        <v>665</v>
      </c>
      <c r="G1032" s="749" t="s">
        <v>666</v>
      </c>
      <c r="H1032" s="749">
        <v>23987</v>
      </c>
      <c r="I1032" s="749">
        <v>23987</v>
      </c>
      <c r="J1032" s="749" t="s">
        <v>1881</v>
      </c>
      <c r="K1032" s="749" t="s">
        <v>1882</v>
      </c>
      <c r="L1032" s="752">
        <v>168.246129470852</v>
      </c>
      <c r="M1032" s="752">
        <v>18</v>
      </c>
      <c r="N1032" s="753">
        <v>3028.4303304753362</v>
      </c>
    </row>
    <row r="1033" spans="1:14" ht="14.45" customHeight="1" x14ac:dyDescent="0.2">
      <c r="A1033" s="747" t="s">
        <v>579</v>
      </c>
      <c r="B1033" s="748" t="s">
        <v>580</v>
      </c>
      <c r="C1033" s="749" t="s">
        <v>602</v>
      </c>
      <c r="D1033" s="750" t="s">
        <v>603</v>
      </c>
      <c r="E1033" s="751">
        <v>50113001</v>
      </c>
      <c r="F1033" s="750" t="s">
        <v>665</v>
      </c>
      <c r="G1033" s="749" t="s">
        <v>666</v>
      </c>
      <c r="H1033" s="749">
        <v>215474</v>
      </c>
      <c r="I1033" s="749">
        <v>215474</v>
      </c>
      <c r="J1033" s="749" t="s">
        <v>903</v>
      </c>
      <c r="K1033" s="749" t="s">
        <v>904</v>
      </c>
      <c r="L1033" s="752">
        <v>531.95299999999997</v>
      </c>
      <c r="M1033" s="752">
        <v>10</v>
      </c>
      <c r="N1033" s="753">
        <v>5319.53</v>
      </c>
    </row>
    <row r="1034" spans="1:14" ht="14.45" customHeight="1" x14ac:dyDescent="0.2">
      <c r="A1034" s="747" t="s">
        <v>579</v>
      </c>
      <c r="B1034" s="748" t="s">
        <v>580</v>
      </c>
      <c r="C1034" s="749" t="s">
        <v>602</v>
      </c>
      <c r="D1034" s="750" t="s">
        <v>603</v>
      </c>
      <c r="E1034" s="751">
        <v>50113001</v>
      </c>
      <c r="F1034" s="750" t="s">
        <v>665</v>
      </c>
      <c r="G1034" s="749" t="s">
        <v>666</v>
      </c>
      <c r="H1034" s="749">
        <v>225888</v>
      </c>
      <c r="I1034" s="749">
        <v>225888</v>
      </c>
      <c r="J1034" s="749" t="s">
        <v>912</v>
      </c>
      <c r="K1034" s="749" t="s">
        <v>913</v>
      </c>
      <c r="L1034" s="752">
        <v>674.52</v>
      </c>
      <c r="M1034" s="752">
        <v>1</v>
      </c>
      <c r="N1034" s="753">
        <v>674.52</v>
      </c>
    </row>
    <row r="1035" spans="1:14" ht="14.45" customHeight="1" x14ac:dyDescent="0.2">
      <c r="A1035" s="747" t="s">
        <v>579</v>
      </c>
      <c r="B1035" s="748" t="s">
        <v>580</v>
      </c>
      <c r="C1035" s="749" t="s">
        <v>602</v>
      </c>
      <c r="D1035" s="750" t="s">
        <v>603</v>
      </c>
      <c r="E1035" s="751">
        <v>50113001</v>
      </c>
      <c r="F1035" s="750" t="s">
        <v>665</v>
      </c>
      <c r="G1035" s="749" t="s">
        <v>666</v>
      </c>
      <c r="H1035" s="749">
        <v>447</v>
      </c>
      <c r="I1035" s="749">
        <v>447</v>
      </c>
      <c r="J1035" s="749" t="s">
        <v>920</v>
      </c>
      <c r="K1035" s="749" t="s">
        <v>921</v>
      </c>
      <c r="L1035" s="752">
        <v>178.85780952380952</v>
      </c>
      <c r="M1035" s="752">
        <v>105</v>
      </c>
      <c r="N1035" s="753">
        <v>18780.07</v>
      </c>
    </row>
    <row r="1036" spans="1:14" ht="14.45" customHeight="1" x14ac:dyDescent="0.2">
      <c r="A1036" s="747" t="s">
        <v>579</v>
      </c>
      <c r="B1036" s="748" t="s">
        <v>580</v>
      </c>
      <c r="C1036" s="749" t="s">
        <v>602</v>
      </c>
      <c r="D1036" s="750" t="s">
        <v>603</v>
      </c>
      <c r="E1036" s="751">
        <v>50113001</v>
      </c>
      <c r="F1036" s="750" t="s">
        <v>665</v>
      </c>
      <c r="G1036" s="749" t="s">
        <v>666</v>
      </c>
      <c r="H1036" s="749">
        <v>136552</v>
      </c>
      <c r="I1036" s="749">
        <v>136552</v>
      </c>
      <c r="J1036" s="749" t="s">
        <v>1883</v>
      </c>
      <c r="K1036" s="749" t="s">
        <v>1884</v>
      </c>
      <c r="L1036" s="752">
        <v>314.13</v>
      </c>
      <c r="M1036" s="752">
        <v>5</v>
      </c>
      <c r="N1036" s="753">
        <v>1570.65</v>
      </c>
    </row>
    <row r="1037" spans="1:14" ht="14.45" customHeight="1" x14ac:dyDescent="0.2">
      <c r="A1037" s="747" t="s">
        <v>579</v>
      </c>
      <c r="B1037" s="748" t="s">
        <v>580</v>
      </c>
      <c r="C1037" s="749" t="s">
        <v>602</v>
      </c>
      <c r="D1037" s="750" t="s">
        <v>603</v>
      </c>
      <c r="E1037" s="751">
        <v>50113001</v>
      </c>
      <c r="F1037" s="750" t="s">
        <v>665</v>
      </c>
      <c r="G1037" s="749" t="s">
        <v>674</v>
      </c>
      <c r="H1037" s="749">
        <v>214036</v>
      </c>
      <c r="I1037" s="749">
        <v>214036</v>
      </c>
      <c r="J1037" s="749" t="s">
        <v>964</v>
      </c>
      <c r="K1037" s="749" t="s">
        <v>965</v>
      </c>
      <c r="L1037" s="752">
        <v>40.376666666666672</v>
      </c>
      <c r="M1037" s="752">
        <v>6</v>
      </c>
      <c r="N1037" s="753">
        <v>242.26000000000002</v>
      </c>
    </row>
    <row r="1038" spans="1:14" ht="14.45" customHeight="1" x14ac:dyDescent="0.2">
      <c r="A1038" s="747" t="s">
        <v>579</v>
      </c>
      <c r="B1038" s="748" t="s">
        <v>580</v>
      </c>
      <c r="C1038" s="749" t="s">
        <v>602</v>
      </c>
      <c r="D1038" s="750" t="s">
        <v>603</v>
      </c>
      <c r="E1038" s="751">
        <v>50113001</v>
      </c>
      <c r="F1038" s="750" t="s">
        <v>665</v>
      </c>
      <c r="G1038" s="749" t="s">
        <v>666</v>
      </c>
      <c r="H1038" s="749">
        <v>198864</v>
      </c>
      <c r="I1038" s="749">
        <v>98864</v>
      </c>
      <c r="J1038" s="749" t="s">
        <v>683</v>
      </c>
      <c r="K1038" s="749" t="s">
        <v>684</v>
      </c>
      <c r="L1038" s="752">
        <v>537.86999999999989</v>
      </c>
      <c r="M1038" s="752">
        <v>42</v>
      </c>
      <c r="N1038" s="753">
        <v>22590.539999999997</v>
      </c>
    </row>
    <row r="1039" spans="1:14" ht="14.45" customHeight="1" x14ac:dyDescent="0.2">
      <c r="A1039" s="747" t="s">
        <v>579</v>
      </c>
      <c r="B1039" s="748" t="s">
        <v>580</v>
      </c>
      <c r="C1039" s="749" t="s">
        <v>602</v>
      </c>
      <c r="D1039" s="750" t="s">
        <v>603</v>
      </c>
      <c r="E1039" s="751">
        <v>50113001</v>
      </c>
      <c r="F1039" s="750" t="s">
        <v>665</v>
      </c>
      <c r="G1039" s="749" t="s">
        <v>666</v>
      </c>
      <c r="H1039" s="749">
        <v>198872</v>
      </c>
      <c r="I1039" s="749">
        <v>98872</v>
      </c>
      <c r="J1039" s="749" t="s">
        <v>683</v>
      </c>
      <c r="K1039" s="749" t="s">
        <v>685</v>
      </c>
      <c r="L1039" s="752">
        <v>312.84000000000009</v>
      </c>
      <c r="M1039" s="752">
        <v>19</v>
      </c>
      <c r="N1039" s="753">
        <v>5943.9600000000019</v>
      </c>
    </row>
    <row r="1040" spans="1:14" ht="14.45" customHeight="1" x14ac:dyDescent="0.2">
      <c r="A1040" s="747" t="s">
        <v>579</v>
      </c>
      <c r="B1040" s="748" t="s">
        <v>580</v>
      </c>
      <c r="C1040" s="749" t="s">
        <v>602</v>
      </c>
      <c r="D1040" s="750" t="s">
        <v>603</v>
      </c>
      <c r="E1040" s="751">
        <v>50113001</v>
      </c>
      <c r="F1040" s="750" t="s">
        <v>665</v>
      </c>
      <c r="G1040" s="749" t="s">
        <v>666</v>
      </c>
      <c r="H1040" s="749">
        <v>198876</v>
      </c>
      <c r="I1040" s="749">
        <v>98876</v>
      </c>
      <c r="J1040" s="749" t="s">
        <v>683</v>
      </c>
      <c r="K1040" s="749" t="s">
        <v>969</v>
      </c>
      <c r="L1040" s="752">
        <v>255.19999999999996</v>
      </c>
      <c r="M1040" s="752">
        <v>18</v>
      </c>
      <c r="N1040" s="753">
        <v>4593.5999999999995</v>
      </c>
    </row>
    <row r="1041" spans="1:14" ht="14.45" customHeight="1" x14ac:dyDescent="0.2">
      <c r="A1041" s="747" t="s">
        <v>579</v>
      </c>
      <c r="B1041" s="748" t="s">
        <v>580</v>
      </c>
      <c r="C1041" s="749" t="s">
        <v>602</v>
      </c>
      <c r="D1041" s="750" t="s">
        <v>603</v>
      </c>
      <c r="E1041" s="751">
        <v>50113001</v>
      </c>
      <c r="F1041" s="750" t="s">
        <v>665</v>
      </c>
      <c r="G1041" s="749" t="s">
        <v>666</v>
      </c>
      <c r="H1041" s="749">
        <v>165633</v>
      </c>
      <c r="I1041" s="749">
        <v>165751</v>
      </c>
      <c r="J1041" s="749" t="s">
        <v>972</v>
      </c>
      <c r="K1041" s="749" t="s">
        <v>973</v>
      </c>
      <c r="L1041" s="752">
        <v>3951.6399999999994</v>
      </c>
      <c r="M1041" s="752">
        <v>5</v>
      </c>
      <c r="N1041" s="753">
        <v>19758.199999999997</v>
      </c>
    </row>
    <row r="1042" spans="1:14" ht="14.45" customHeight="1" x14ac:dyDescent="0.2">
      <c r="A1042" s="747" t="s">
        <v>579</v>
      </c>
      <c r="B1042" s="748" t="s">
        <v>580</v>
      </c>
      <c r="C1042" s="749" t="s">
        <v>602</v>
      </c>
      <c r="D1042" s="750" t="s">
        <v>603</v>
      </c>
      <c r="E1042" s="751">
        <v>50113001</v>
      </c>
      <c r="F1042" s="750" t="s">
        <v>665</v>
      </c>
      <c r="G1042" s="749" t="s">
        <v>666</v>
      </c>
      <c r="H1042" s="749">
        <v>193746</v>
      </c>
      <c r="I1042" s="749">
        <v>93746</v>
      </c>
      <c r="J1042" s="749" t="s">
        <v>997</v>
      </c>
      <c r="K1042" s="749" t="s">
        <v>998</v>
      </c>
      <c r="L1042" s="752">
        <v>366.22000000000008</v>
      </c>
      <c r="M1042" s="752">
        <v>20</v>
      </c>
      <c r="N1042" s="753">
        <v>7324.4000000000015</v>
      </c>
    </row>
    <row r="1043" spans="1:14" ht="14.45" customHeight="1" x14ac:dyDescent="0.2">
      <c r="A1043" s="747" t="s">
        <v>579</v>
      </c>
      <c r="B1043" s="748" t="s">
        <v>580</v>
      </c>
      <c r="C1043" s="749" t="s">
        <v>602</v>
      </c>
      <c r="D1043" s="750" t="s">
        <v>603</v>
      </c>
      <c r="E1043" s="751">
        <v>50113001</v>
      </c>
      <c r="F1043" s="750" t="s">
        <v>665</v>
      </c>
      <c r="G1043" s="749" t="s">
        <v>674</v>
      </c>
      <c r="H1043" s="749">
        <v>216670</v>
      </c>
      <c r="I1043" s="749">
        <v>216670</v>
      </c>
      <c r="J1043" s="749" t="s">
        <v>1005</v>
      </c>
      <c r="K1043" s="749" t="s">
        <v>1006</v>
      </c>
      <c r="L1043" s="752">
        <v>314.27</v>
      </c>
      <c r="M1043" s="752">
        <v>13</v>
      </c>
      <c r="N1043" s="753">
        <v>4085.5099999999998</v>
      </c>
    </row>
    <row r="1044" spans="1:14" ht="14.45" customHeight="1" x14ac:dyDescent="0.2">
      <c r="A1044" s="747" t="s">
        <v>579</v>
      </c>
      <c r="B1044" s="748" t="s">
        <v>580</v>
      </c>
      <c r="C1044" s="749" t="s">
        <v>602</v>
      </c>
      <c r="D1044" s="750" t="s">
        <v>603</v>
      </c>
      <c r="E1044" s="751">
        <v>50113001</v>
      </c>
      <c r="F1044" s="750" t="s">
        <v>665</v>
      </c>
      <c r="G1044" s="749" t="s">
        <v>581</v>
      </c>
      <c r="H1044" s="749">
        <v>216572</v>
      </c>
      <c r="I1044" s="749">
        <v>216572</v>
      </c>
      <c r="J1044" s="749" t="s">
        <v>1007</v>
      </c>
      <c r="K1044" s="749" t="s">
        <v>1008</v>
      </c>
      <c r="L1044" s="752">
        <v>36.284285714285723</v>
      </c>
      <c r="M1044" s="752">
        <v>70</v>
      </c>
      <c r="N1044" s="753">
        <v>2539.9000000000005</v>
      </c>
    </row>
    <row r="1045" spans="1:14" ht="14.45" customHeight="1" x14ac:dyDescent="0.2">
      <c r="A1045" s="747" t="s">
        <v>579</v>
      </c>
      <c r="B1045" s="748" t="s">
        <v>580</v>
      </c>
      <c r="C1045" s="749" t="s">
        <v>602</v>
      </c>
      <c r="D1045" s="750" t="s">
        <v>603</v>
      </c>
      <c r="E1045" s="751">
        <v>50113001</v>
      </c>
      <c r="F1045" s="750" t="s">
        <v>665</v>
      </c>
      <c r="G1045" s="749" t="s">
        <v>666</v>
      </c>
      <c r="H1045" s="749">
        <v>104344</v>
      </c>
      <c r="I1045" s="749">
        <v>4344</v>
      </c>
      <c r="J1045" s="749" t="s">
        <v>1012</v>
      </c>
      <c r="K1045" s="749" t="s">
        <v>1885</v>
      </c>
      <c r="L1045" s="752">
        <v>93.87</v>
      </c>
      <c r="M1045" s="752">
        <v>5</v>
      </c>
      <c r="N1045" s="753">
        <v>469.35</v>
      </c>
    </row>
    <row r="1046" spans="1:14" ht="14.45" customHeight="1" x14ac:dyDescent="0.2">
      <c r="A1046" s="747" t="s">
        <v>579</v>
      </c>
      <c r="B1046" s="748" t="s">
        <v>580</v>
      </c>
      <c r="C1046" s="749" t="s">
        <v>602</v>
      </c>
      <c r="D1046" s="750" t="s">
        <v>603</v>
      </c>
      <c r="E1046" s="751">
        <v>50113001</v>
      </c>
      <c r="F1046" s="750" t="s">
        <v>665</v>
      </c>
      <c r="G1046" s="749" t="s">
        <v>666</v>
      </c>
      <c r="H1046" s="749">
        <v>842703</v>
      </c>
      <c r="I1046" s="749">
        <v>0</v>
      </c>
      <c r="J1046" s="749" t="s">
        <v>1694</v>
      </c>
      <c r="K1046" s="749" t="s">
        <v>581</v>
      </c>
      <c r="L1046" s="752">
        <v>54.969565217391313</v>
      </c>
      <c r="M1046" s="752">
        <v>69</v>
      </c>
      <c r="N1046" s="753">
        <v>3792.9000000000005</v>
      </c>
    </row>
    <row r="1047" spans="1:14" ht="14.45" customHeight="1" x14ac:dyDescent="0.2">
      <c r="A1047" s="747" t="s">
        <v>579</v>
      </c>
      <c r="B1047" s="748" t="s">
        <v>580</v>
      </c>
      <c r="C1047" s="749" t="s">
        <v>602</v>
      </c>
      <c r="D1047" s="750" t="s">
        <v>603</v>
      </c>
      <c r="E1047" s="751">
        <v>50113001</v>
      </c>
      <c r="F1047" s="750" t="s">
        <v>665</v>
      </c>
      <c r="G1047" s="749" t="s">
        <v>666</v>
      </c>
      <c r="H1047" s="749">
        <v>208988</v>
      </c>
      <c r="I1047" s="749">
        <v>208988</v>
      </c>
      <c r="J1047" s="749" t="s">
        <v>1029</v>
      </c>
      <c r="K1047" s="749" t="s">
        <v>1030</v>
      </c>
      <c r="L1047" s="752">
        <v>553.92613206996555</v>
      </c>
      <c r="M1047" s="752">
        <v>13</v>
      </c>
      <c r="N1047" s="753">
        <v>7201.0397169095522</v>
      </c>
    </row>
    <row r="1048" spans="1:14" ht="14.45" customHeight="1" x14ac:dyDescent="0.2">
      <c r="A1048" s="747" t="s">
        <v>579</v>
      </c>
      <c r="B1048" s="748" t="s">
        <v>580</v>
      </c>
      <c r="C1048" s="749" t="s">
        <v>602</v>
      </c>
      <c r="D1048" s="750" t="s">
        <v>603</v>
      </c>
      <c r="E1048" s="751">
        <v>50113001</v>
      </c>
      <c r="F1048" s="750" t="s">
        <v>665</v>
      </c>
      <c r="G1048" s="749" t="s">
        <v>666</v>
      </c>
      <c r="H1048" s="749">
        <v>208990</v>
      </c>
      <c r="I1048" s="749">
        <v>208990</v>
      </c>
      <c r="J1048" s="749" t="s">
        <v>1698</v>
      </c>
      <c r="K1048" s="749" t="s">
        <v>1030</v>
      </c>
      <c r="L1048" s="752">
        <v>667.38831913066633</v>
      </c>
      <c r="M1048" s="752">
        <v>36</v>
      </c>
      <c r="N1048" s="753">
        <v>24025.979488703986</v>
      </c>
    </row>
    <row r="1049" spans="1:14" ht="14.45" customHeight="1" x14ac:dyDescent="0.2">
      <c r="A1049" s="747" t="s">
        <v>579</v>
      </c>
      <c r="B1049" s="748" t="s">
        <v>580</v>
      </c>
      <c r="C1049" s="749" t="s">
        <v>602</v>
      </c>
      <c r="D1049" s="750" t="s">
        <v>603</v>
      </c>
      <c r="E1049" s="751">
        <v>50113001</v>
      </c>
      <c r="F1049" s="750" t="s">
        <v>665</v>
      </c>
      <c r="G1049" s="749" t="s">
        <v>666</v>
      </c>
      <c r="H1049" s="749">
        <v>394712</v>
      </c>
      <c r="I1049" s="749">
        <v>0</v>
      </c>
      <c r="J1049" s="749" t="s">
        <v>1047</v>
      </c>
      <c r="K1049" s="749" t="s">
        <v>1048</v>
      </c>
      <c r="L1049" s="752">
        <v>28.75</v>
      </c>
      <c r="M1049" s="752">
        <v>6</v>
      </c>
      <c r="N1049" s="753">
        <v>172.5</v>
      </c>
    </row>
    <row r="1050" spans="1:14" ht="14.45" customHeight="1" x14ac:dyDescent="0.2">
      <c r="A1050" s="747" t="s">
        <v>579</v>
      </c>
      <c r="B1050" s="748" t="s">
        <v>580</v>
      </c>
      <c r="C1050" s="749" t="s">
        <v>602</v>
      </c>
      <c r="D1050" s="750" t="s">
        <v>603</v>
      </c>
      <c r="E1050" s="751">
        <v>50113001</v>
      </c>
      <c r="F1050" s="750" t="s">
        <v>665</v>
      </c>
      <c r="G1050" s="749" t="s">
        <v>666</v>
      </c>
      <c r="H1050" s="749">
        <v>901148</v>
      </c>
      <c r="I1050" s="749">
        <v>0</v>
      </c>
      <c r="J1050" s="749" t="s">
        <v>1886</v>
      </c>
      <c r="K1050" s="749" t="s">
        <v>1887</v>
      </c>
      <c r="L1050" s="752">
        <v>76.51692824203856</v>
      </c>
      <c r="M1050" s="752">
        <v>120</v>
      </c>
      <c r="N1050" s="753">
        <v>9182.0313890446268</v>
      </c>
    </row>
    <row r="1051" spans="1:14" ht="14.45" customHeight="1" x14ac:dyDescent="0.2">
      <c r="A1051" s="747" t="s">
        <v>579</v>
      </c>
      <c r="B1051" s="748" t="s">
        <v>580</v>
      </c>
      <c r="C1051" s="749" t="s">
        <v>602</v>
      </c>
      <c r="D1051" s="750" t="s">
        <v>603</v>
      </c>
      <c r="E1051" s="751">
        <v>50113001</v>
      </c>
      <c r="F1051" s="750" t="s">
        <v>665</v>
      </c>
      <c r="G1051" s="749" t="s">
        <v>666</v>
      </c>
      <c r="H1051" s="749">
        <v>134822</v>
      </c>
      <c r="I1051" s="749">
        <v>134822</v>
      </c>
      <c r="J1051" s="749" t="s">
        <v>1888</v>
      </c>
      <c r="K1051" s="749" t="s">
        <v>1378</v>
      </c>
      <c r="L1051" s="752">
        <v>207.57000000000008</v>
      </c>
      <c r="M1051" s="752">
        <v>33</v>
      </c>
      <c r="N1051" s="753">
        <v>6849.8100000000022</v>
      </c>
    </row>
    <row r="1052" spans="1:14" ht="14.45" customHeight="1" x14ac:dyDescent="0.2">
      <c r="A1052" s="747" t="s">
        <v>579</v>
      </c>
      <c r="B1052" s="748" t="s">
        <v>580</v>
      </c>
      <c r="C1052" s="749" t="s">
        <v>602</v>
      </c>
      <c r="D1052" s="750" t="s">
        <v>603</v>
      </c>
      <c r="E1052" s="751">
        <v>50113001</v>
      </c>
      <c r="F1052" s="750" t="s">
        <v>665</v>
      </c>
      <c r="G1052" s="749" t="s">
        <v>666</v>
      </c>
      <c r="H1052" s="749">
        <v>134821</v>
      </c>
      <c r="I1052" s="749">
        <v>134821</v>
      </c>
      <c r="J1052" s="749" t="s">
        <v>1889</v>
      </c>
      <c r="K1052" s="749" t="s">
        <v>1890</v>
      </c>
      <c r="L1052" s="752">
        <v>264.99000000000012</v>
      </c>
      <c r="M1052" s="752">
        <v>167</v>
      </c>
      <c r="N1052" s="753">
        <v>44253.330000000016</v>
      </c>
    </row>
    <row r="1053" spans="1:14" ht="14.45" customHeight="1" x14ac:dyDescent="0.2">
      <c r="A1053" s="747" t="s">
        <v>579</v>
      </c>
      <c r="B1053" s="748" t="s">
        <v>580</v>
      </c>
      <c r="C1053" s="749" t="s">
        <v>602</v>
      </c>
      <c r="D1053" s="750" t="s">
        <v>603</v>
      </c>
      <c r="E1053" s="751">
        <v>50113001</v>
      </c>
      <c r="F1053" s="750" t="s">
        <v>665</v>
      </c>
      <c r="G1053" s="749" t="s">
        <v>666</v>
      </c>
      <c r="H1053" s="749">
        <v>134824</v>
      </c>
      <c r="I1053" s="749">
        <v>134824</v>
      </c>
      <c r="J1053" s="749" t="s">
        <v>1068</v>
      </c>
      <c r="K1053" s="749" t="s">
        <v>1069</v>
      </c>
      <c r="L1053" s="752">
        <v>199.9800011343664</v>
      </c>
      <c r="M1053" s="752">
        <v>214</v>
      </c>
      <c r="N1053" s="753">
        <v>42795.720242754411</v>
      </c>
    </row>
    <row r="1054" spans="1:14" ht="14.45" customHeight="1" x14ac:dyDescent="0.2">
      <c r="A1054" s="747" t="s">
        <v>579</v>
      </c>
      <c r="B1054" s="748" t="s">
        <v>580</v>
      </c>
      <c r="C1054" s="749" t="s">
        <v>602</v>
      </c>
      <c r="D1054" s="750" t="s">
        <v>603</v>
      </c>
      <c r="E1054" s="751">
        <v>50113001</v>
      </c>
      <c r="F1054" s="750" t="s">
        <v>665</v>
      </c>
      <c r="G1054" s="749" t="s">
        <v>666</v>
      </c>
      <c r="H1054" s="749">
        <v>107678</v>
      </c>
      <c r="I1054" s="749">
        <v>107678</v>
      </c>
      <c r="J1054" s="749" t="s">
        <v>1074</v>
      </c>
      <c r="K1054" s="749" t="s">
        <v>1075</v>
      </c>
      <c r="L1054" s="752">
        <v>468.99600000000004</v>
      </c>
      <c r="M1054" s="752">
        <v>3</v>
      </c>
      <c r="N1054" s="753">
        <v>1406.9880000000001</v>
      </c>
    </row>
    <row r="1055" spans="1:14" ht="14.45" customHeight="1" x14ac:dyDescent="0.2">
      <c r="A1055" s="747" t="s">
        <v>579</v>
      </c>
      <c r="B1055" s="748" t="s">
        <v>580</v>
      </c>
      <c r="C1055" s="749" t="s">
        <v>602</v>
      </c>
      <c r="D1055" s="750" t="s">
        <v>603</v>
      </c>
      <c r="E1055" s="751">
        <v>50113001</v>
      </c>
      <c r="F1055" s="750" t="s">
        <v>665</v>
      </c>
      <c r="G1055" s="749" t="s">
        <v>674</v>
      </c>
      <c r="H1055" s="749">
        <v>197125</v>
      </c>
      <c r="I1055" s="749">
        <v>197125</v>
      </c>
      <c r="J1055" s="749" t="s">
        <v>1105</v>
      </c>
      <c r="K1055" s="749" t="s">
        <v>1106</v>
      </c>
      <c r="L1055" s="752">
        <v>110</v>
      </c>
      <c r="M1055" s="752">
        <v>250</v>
      </c>
      <c r="N1055" s="753">
        <v>27500</v>
      </c>
    </row>
    <row r="1056" spans="1:14" ht="14.45" customHeight="1" x14ac:dyDescent="0.2">
      <c r="A1056" s="747" t="s">
        <v>579</v>
      </c>
      <c r="B1056" s="748" t="s">
        <v>580</v>
      </c>
      <c r="C1056" s="749" t="s">
        <v>602</v>
      </c>
      <c r="D1056" s="750" t="s">
        <v>603</v>
      </c>
      <c r="E1056" s="751">
        <v>50113001</v>
      </c>
      <c r="F1056" s="750" t="s">
        <v>665</v>
      </c>
      <c r="G1056" s="749" t="s">
        <v>666</v>
      </c>
      <c r="H1056" s="749">
        <v>185812</v>
      </c>
      <c r="I1056" s="749">
        <v>85812</v>
      </c>
      <c r="J1056" s="749" t="s">
        <v>691</v>
      </c>
      <c r="K1056" s="749" t="s">
        <v>692</v>
      </c>
      <c r="L1056" s="752">
        <v>51.909999999999982</v>
      </c>
      <c r="M1056" s="752">
        <v>14</v>
      </c>
      <c r="N1056" s="753">
        <v>726.73999999999978</v>
      </c>
    </row>
    <row r="1057" spans="1:14" ht="14.45" customHeight="1" x14ac:dyDescent="0.2">
      <c r="A1057" s="747" t="s">
        <v>579</v>
      </c>
      <c r="B1057" s="748" t="s">
        <v>580</v>
      </c>
      <c r="C1057" s="749" t="s">
        <v>602</v>
      </c>
      <c r="D1057" s="750" t="s">
        <v>603</v>
      </c>
      <c r="E1057" s="751">
        <v>50113001</v>
      </c>
      <c r="F1057" s="750" t="s">
        <v>665</v>
      </c>
      <c r="G1057" s="749" t="s">
        <v>666</v>
      </c>
      <c r="H1057" s="749">
        <v>100498</v>
      </c>
      <c r="I1057" s="749">
        <v>498</v>
      </c>
      <c r="J1057" s="749" t="s">
        <v>695</v>
      </c>
      <c r="K1057" s="749" t="s">
        <v>696</v>
      </c>
      <c r="L1057" s="752">
        <v>108.73200000000001</v>
      </c>
      <c r="M1057" s="752">
        <v>10</v>
      </c>
      <c r="N1057" s="753">
        <v>1087.3200000000002</v>
      </c>
    </row>
    <row r="1058" spans="1:14" ht="14.45" customHeight="1" x14ac:dyDescent="0.2">
      <c r="A1058" s="747" t="s">
        <v>579</v>
      </c>
      <c r="B1058" s="748" t="s">
        <v>580</v>
      </c>
      <c r="C1058" s="749" t="s">
        <v>602</v>
      </c>
      <c r="D1058" s="750" t="s">
        <v>603</v>
      </c>
      <c r="E1058" s="751">
        <v>50113001</v>
      </c>
      <c r="F1058" s="750" t="s">
        <v>665</v>
      </c>
      <c r="G1058" s="749" t="s">
        <v>666</v>
      </c>
      <c r="H1058" s="749">
        <v>225890</v>
      </c>
      <c r="I1058" s="749">
        <v>225890</v>
      </c>
      <c r="J1058" s="749" t="s">
        <v>1891</v>
      </c>
      <c r="K1058" s="749" t="s">
        <v>1892</v>
      </c>
      <c r="L1058" s="752">
        <v>599.5200000000001</v>
      </c>
      <c r="M1058" s="752">
        <v>50</v>
      </c>
      <c r="N1058" s="753">
        <v>29976.000000000007</v>
      </c>
    </row>
    <row r="1059" spans="1:14" ht="14.45" customHeight="1" x14ac:dyDescent="0.2">
      <c r="A1059" s="747" t="s">
        <v>579</v>
      </c>
      <c r="B1059" s="748" t="s">
        <v>580</v>
      </c>
      <c r="C1059" s="749" t="s">
        <v>602</v>
      </c>
      <c r="D1059" s="750" t="s">
        <v>603</v>
      </c>
      <c r="E1059" s="751">
        <v>50113001</v>
      </c>
      <c r="F1059" s="750" t="s">
        <v>665</v>
      </c>
      <c r="G1059" s="749" t="s">
        <v>666</v>
      </c>
      <c r="H1059" s="749">
        <v>225889</v>
      </c>
      <c r="I1059" s="749">
        <v>225889</v>
      </c>
      <c r="J1059" s="749" t="s">
        <v>1893</v>
      </c>
      <c r="K1059" s="749" t="s">
        <v>1894</v>
      </c>
      <c r="L1059" s="752">
        <v>599.27</v>
      </c>
      <c r="M1059" s="752">
        <v>17</v>
      </c>
      <c r="N1059" s="753">
        <v>10187.59</v>
      </c>
    </row>
    <row r="1060" spans="1:14" ht="14.45" customHeight="1" x14ac:dyDescent="0.2">
      <c r="A1060" s="747" t="s">
        <v>579</v>
      </c>
      <c r="B1060" s="748" t="s">
        <v>580</v>
      </c>
      <c r="C1060" s="749" t="s">
        <v>602</v>
      </c>
      <c r="D1060" s="750" t="s">
        <v>603</v>
      </c>
      <c r="E1060" s="751">
        <v>50113001</v>
      </c>
      <c r="F1060" s="750" t="s">
        <v>665</v>
      </c>
      <c r="G1060" s="749" t="s">
        <v>666</v>
      </c>
      <c r="H1060" s="749">
        <v>100502</v>
      </c>
      <c r="I1060" s="749">
        <v>502</v>
      </c>
      <c r="J1060" s="749" t="s">
        <v>697</v>
      </c>
      <c r="K1060" s="749" t="s">
        <v>698</v>
      </c>
      <c r="L1060" s="752">
        <v>258.8118181818183</v>
      </c>
      <c r="M1060" s="752">
        <v>44</v>
      </c>
      <c r="N1060" s="753">
        <v>11387.720000000005</v>
      </c>
    </row>
    <row r="1061" spans="1:14" ht="14.45" customHeight="1" x14ac:dyDescent="0.2">
      <c r="A1061" s="747" t="s">
        <v>579</v>
      </c>
      <c r="B1061" s="748" t="s">
        <v>580</v>
      </c>
      <c r="C1061" s="749" t="s">
        <v>602</v>
      </c>
      <c r="D1061" s="750" t="s">
        <v>603</v>
      </c>
      <c r="E1061" s="751">
        <v>50113001</v>
      </c>
      <c r="F1061" s="750" t="s">
        <v>665</v>
      </c>
      <c r="G1061" s="749" t="s">
        <v>674</v>
      </c>
      <c r="H1061" s="749">
        <v>127736</v>
      </c>
      <c r="I1061" s="749">
        <v>127736</v>
      </c>
      <c r="J1061" s="749" t="s">
        <v>699</v>
      </c>
      <c r="K1061" s="749" t="s">
        <v>700</v>
      </c>
      <c r="L1061" s="752">
        <v>49.378888888888888</v>
      </c>
      <c r="M1061" s="752">
        <v>18</v>
      </c>
      <c r="N1061" s="753">
        <v>888.81999999999994</v>
      </c>
    </row>
    <row r="1062" spans="1:14" ht="14.45" customHeight="1" x14ac:dyDescent="0.2">
      <c r="A1062" s="747" t="s">
        <v>579</v>
      </c>
      <c r="B1062" s="748" t="s">
        <v>580</v>
      </c>
      <c r="C1062" s="749" t="s">
        <v>602</v>
      </c>
      <c r="D1062" s="750" t="s">
        <v>603</v>
      </c>
      <c r="E1062" s="751">
        <v>50113001</v>
      </c>
      <c r="F1062" s="750" t="s">
        <v>665</v>
      </c>
      <c r="G1062" s="749" t="s">
        <v>674</v>
      </c>
      <c r="H1062" s="749">
        <v>127737</v>
      </c>
      <c r="I1062" s="749">
        <v>127737</v>
      </c>
      <c r="J1062" s="749" t="s">
        <v>1895</v>
      </c>
      <c r="K1062" s="749" t="s">
        <v>1896</v>
      </c>
      <c r="L1062" s="752">
        <v>67.319999999999993</v>
      </c>
      <c r="M1062" s="752">
        <v>1</v>
      </c>
      <c r="N1062" s="753">
        <v>67.319999999999993</v>
      </c>
    </row>
    <row r="1063" spans="1:14" ht="14.45" customHeight="1" x14ac:dyDescent="0.2">
      <c r="A1063" s="747" t="s">
        <v>579</v>
      </c>
      <c r="B1063" s="748" t="s">
        <v>580</v>
      </c>
      <c r="C1063" s="749" t="s">
        <v>602</v>
      </c>
      <c r="D1063" s="750" t="s">
        <v>603</v>
      </c>
      <c r="E1063" s="751">
        <v>50113001</v>
      </c>
      <c r="F1063" s="750" t="s">
        <v>665</v>
      </c>
      <c r="G1063" s="749" t="s">
        <v>666</v>
      </c>
      <c r="H1063" s="749">
        <v>226005</v>
      </c>
      <c r="I1063" s="749">
        <v>226005</v>
      </c>
      <c r="J1063" s="749" t="s">
        <v>1897</v>
      </c>
      <c r="K1063" s="749" t="s">
        <v>1898</v>
      </c>
      <c r="L1063" s="752">
        <v>619.1099999999999</v>
      </c>
      <c r="M1063" s="752">
        <v>20</v>
      </c>
      <c r="N1063" s="753">
        <v>12382.199999999999</v>
      </c>
    </row>
    <row r="1064" spans="1:14" ht="14.45" customHeight="1" x14ac:dyDescent="0.2">
      <c r="A1064" s="747" t="s">
        <v>579</v>
      </c>
      <c r="B1064" s="748" t="s">
        <v>580</v>
      </c>
      <c r="C1064" s="749" t="s">
        <v>602</v>
      </c>
      <c r="D1064" s="750" t="s">
        <v>603</v>
      </c>
      <c r="E1064" s="751">
        <v>50113001</v>
      </c>
      <c r="F1064" s="750" t="s">
        <v>665</v>
      </c>
      <c r="G1064" s="749" t="s">
        <v>666</v>
      </c>
      <c r="H1064" s="749">
        <v>501637</v>
      </c>
      <c r="I1064" s="749">
        <v>0</v>
      </c>
      <c r="J1064" s="749" t="s">
        <v>1733</v>
      </c>
      <c r="K1064" s="749" t="s">
        <v>581</v>
      </c>
      <c r="L1064" s="752">
        <v>8.3006666666666664</v>
      </c>
      <c r="M1064" s="752">
        <v>2</v>
      </c>
      <c r="N1064" s="753">
        <v>16.601333333333333</v>
      </c>
    </row>
    <row r="1065" spans="1:14" ht="14.45" customHeight="1" x14ac:dyDescent="0.2">
      <c r="A1065" s="747" t="s">
        <v>579</v>
      </c>
      <c r="B1065" s="748" t="s">
        <v>580</v>
      </c>
      <c r="C1065" s="749" t="s">
        <v>602</v>
      </c>
      <c r="D1065" s="750" t="s">
        <v>603</v>
      </c>
      <c r="E1065" s="751">
        <v>50113001</v>
      </c>
      <c r="F1065" s="750" t="s">
        <v>665</v>
      </c>
      <c r="G1065" s="749" t="s">
        <v>666</v>
      </c>
      <c r="H1065" s="749">
        <v>101125</v>
      </c>
      <c r="I1065" s="749">
        <v>1125</v>
      </c>
      <c r="J1065" s="749" t="s">
        <v>1147</v>
      </c>
      <c r="K1065" s="749" t="s">
        <v>1736</v>
      </c>
      <c r="L1065" s="752">
        <v>77.349999999999994</v>
      </c>
      <c r="M1065" s="752">
        <v>1</v>
      </c>
      <c r="N1065" s="753">
        <v>77.349999999999994</v>
      </c>
    </row>
    <row r="1066" spans="1:14" ht="14.45" customHeight="1" x14ac:dyDescent="0.2">
      <c r="A1066" s="747" t="s">
        <v>579</v>
      </c>
      <c r="B1066" s="748" t="s">
        <v>580</v>
      </c>
      <c r="C1066" s="749" t="s">
        <v>602</v>
      </c>
      <c r="D1066" s="750" t="s">
        <v>603</v>
      </c>
      <c r="E1066" s="751">
        <v>50113001</v>
      </c>
      <c r="F1066" s="750" t="s">
        <v>665</v>
      </c>
      <c r="G1066" s="749" t="s">
        <v>666</v>
      </c>
      <c r="H1066" s="749">
        <v>118656</v>
      </c>
      <c r="I1066" s="749">
        <v>118656</v>
      </c>
      <c r="J1066" s="749" t="s">
        <v>1899</v>
      </c>
      <c r="K1066" s="749" t="s">
        <v>915</v>
      </c>
      <c r="L1066" s="752">
        <v>663.32</v>
      </c>
      <c r="M1066" s="752">
        <v>25</v>
      </c>
      <c r="N1066" s="753">
        <v>16583</v>
      </c>
    </row>
    <row r="1067" spans="1:14" ht="14.45" customHeight="1" x14ac:dyDescent="0.2">
      <c r="A1067" s="747" t="s">
        <v>579</v>
      </c>
      <c r="B1067" s="748" t="s">
        <v>580</v>
      </c>
      <c r="C1067" s="749" t="s">
        <v>602</v>
      </c>
      <c r="D1067" s="750" t="s">
        <v>603</v>
      </c>
      <c r="E1067" s="751">
        <v>50113001</v>
      </c>
      <c r="F1067" s="750" t="s">
        <v>665</v>
      </c>
      <c r="G1067" s="749" t="s">
        <v>666</v>
      </c>
      <c r="H1067" s="749">
        <v>502030</v>
      </c>
      <c r="I1067" s="749">
        <v>99999</v>
      </c>
      <c r="J1067" s="749" t="s">
        <v>1745</v>
      </c>
      <c r="K1067" s="749" t="s">
        <v>1746</v>
      </c>
      <c r="L1067" s="752">
        <v>1383.6399999999996</v>
      </c>
      <c r="M1067" s="752">
        <v>0.30000000000000004</v>
      </c>
      <c r="N1067" s="753">
        <v>415.09199999999998</v>
      </c>
    </row>
    <row r="1068" spans="1:14" ht="14.45" customHeight="1" x14ac:dyDescent="0.2">
      <c r="A1068" s="747" t="s">
        <v>579</v>
      </c>
      <c r="B1068" s="748" t="s">
        <v>580</v>
      </c>
      <c r="C1068" s="749" t="s">
        <v>602</v>
      </c>
      <c r="D1068" s="750" t="s">
        <v>603</v>
      </c>
      <c r="E1068" s="751">
        <v>50113001</v>
      </c>
      <c r="F1068" s="750" t="s">
        <v>665</v>
      </c>
      <c r="G1068" s="749" t="s">
        <v>666</v>
      </c>
      <c r="H1068" s="749">
        <v>194763</v>
      </c>
      <c r="I1068" s="749">
        <v>94763</v>
      </c>
      <c r="J1068" s="749" t="s">
        <v>1900</v>
      </c>
      <c r="K1068" s="749" t="s">
        <v>1901</v>
      </c>
      <c r="L1068" s="752">
        <v>84.159999999999982</v>
      </c>
      <c r="M1068" s="752">
        <v>25</v>
      </c>
      <c r="N1068" s="753">
        <v>2103.9999999999995</v>
      </c>
    </row>
    <row r="1069" spans="1:14" ht="14.45" customHeight="1" x14ac:dyDescent="0.2">
      <c r="A1069" s="747" t="s">
        <v>579</v>
      </c>
      <c r="B1069" s="748" t="s">
        <v>580</v>
      </c>
      <c r="C1069" s="749" t="s">
        <v>602</v>
      </c>
      <c r="D1069" s="750" t="s">
        <v>603</v>
      </c>
      <c r="E1069" s="751">
        <v>50113001</v>
      </c>
      <c r="F1069" s="750" t="s">
        <v>665</v>
      </c>
      <c r="G1069" s="749" t="s">
        <v>666</v>
      </c>
      <c r="H1069" s="749">
        <v>109414</v>
      </c>
      <c r="I1069" s="749">
        <v>119687</v>
      </c>
      <c r="J1069" s="749" t="s">
        <v>1902</v>
      </c>
      <c r="K1069" s="749" t="s">
        <v>1903</v>
      </c>
      <c r="L1069" s="752">
        <v>63.94</v>
      </c>
      <c r="M1069" s="752">
        <v>1</v>
      </c>
      <c r="N1069" s="753">
        <v>63.94</v>
      </c>
    </row>
    <row r="1070" spans="1:14" ht="14.45" customHeight="1" x14ac:dyDescent="0.2">
      <c r="A1070" s="747" t="s">
        <v>579</v>
      </c>
      <c r="B1070" s="748" t="s">
        <v>580</v>
      </c>
      <c r="C1070" s="749" t="s">
        <v>602</v>
      </c>
      <c r="D1070" s="750" t="s">
        <v>603</v>
      </c>
      <c r="E1070" s="751">
        <v>50113001</v>
      </c>
      <c r="F1070" s="750" t="s">
        <v>665</v>
      </c>
      <c r="G1070" s="749" t="s">
        <v>666</v>
      </c>
      <c r="H1070" s="749">
        <v>230353</v>
      </c>
      <c r="I1070" s="749">
        <v>230353</v>
      </c>
      <c r="J1070" s="749" t="s">
        <v>701</v>
      </c>
      <c r="K1070" s="749" t="s">
        <v>702</v>
      </c>
      <c r="L1070" s="752">
        <v>1592.8</v>
      </c>
      <c r="M1070" s="752">
        <v>1</v>
      </c>
      <c r="N1070" s="753">
        <v>1592.8</v>
      </c>
    </row>
    <row r="1071" spans="1:14" ht="14.45" customHeight="1" x14ac:dyDescent="0.2">
      <c r="A1071" s="747" t="s">
        <v>579</v>
      </c>
      <c r="B1071" s="748" t="s">
        <v>580</v>
      </c>
      <c r="C1071" s="749" t="s">
        <v>602</v>
      </c>
      <c r="D1071" s="750" t="s">
        <v>603</v>
      </c>
      <c r="E1071" s="751">
        <v>50113001</v>
      </c>
      <c r="F1071" s="750" t="s">
        <v>665</v>
      </c>
      <c r="G1071" s="749" t="s">
        <v>666</v>
      </c>
      <c r="H1071" s="749">
        <v>226002</v>
      </c>
      <c r="I1071" s="749">
        <v>226002</v>
      </c>
      <c r="J1071" s="749" t="s">
        <v>1904</v>
      </c>
      <c r="K1071" s="749" t="s">
        <v>1905</v>
      </c>
      <c r="L1071" s="752">
        <v>651.5</v>
      </c>
      <c r="M1071" s="752">
        <v>6</v>
      </c>
      <c r="N1071" s="753">
        <v>3909</v>
      </c>
    </row>
    <row r="1072" spans="1:14" ht="14.45" customHeight="1" x14ac:dyDescent="0.2">
      <c r="A1072" s="747" t="s">
        <v>579</v>
      </c>
      <c r="B1072" s="748" t="s">
        <v>580</v>
      </c>
      <c r="C1072" s="749" t="s">
        <v>602</v>
      </c>
      <c r="D1072" s="750" t="s">
        <v>603</v>
      </c>
      <c r="E1072" s="751">
        <v>50113001</v>
      </c>
      <c r="F1072" s="750" t="s">
        <v>665</v>
      </c>
      <c r="G1072" s="749" t="s">
        <v>674</v>
      </c>
      <c r="H1072" s="749">
        <v>140361</v>
      </c>
      <c r="I1072" s="749">
        <v>40361</v>
      </c>
      <c r="J1072" s="749" t="s">
        <v>1906</v>
      </c>
      <c r="K1072" s="749" t="s">
        <v>1907</v>
      </c>
      <c r="L1072" s="752">
        <v>226.68</v>
      </c>
      <c r="M1072" s="752">
        <v>5</v>
      </c>
      <c r="N1072" s="753">
        <v>1133.4000000000001</v>
      </c>
    </row>
    <row r="1073" spans="1:14" ht="14.45" customHeight="1" x14ac:dyDescent="0.2">
      <c r="A1073" s="747" t="s">
        <v>579</v>
      </c>
      <c r="B1073" s="748" t="s">
        <v>580</v>
      </c>
      <c r="C1073" s="749" t="s">
        <v>602</v>
      </c>
      <c r="D1073" s="750" t="s">
        <v>603</v>
      </c>
      <c r="E1073" s="751">
        <v>50113001</v>
      </c>
      <c r="F1073" s="750" t="s">
        <v>665</v>
      </c>
      <c r="G1073" s="749" t="s">
        <v>666</v>
      </c>
      <c r="H1073" s="749">
        <v>100536</v>
      </c>
      <c r="I1073" s="749">
        <v>536</v>
      </c>
      <c r="J1073" s="749" t="s">
        <v>1167</v>
      </c>
      <c r="K1073" s="749" t="s">
        <v>723</v>
      </c>
      <c r="L1073" s="752">
        <v>140.17349056603777</v>
      </c>
      <c r="M1073" s="752">
        <v>106</v>
      </c>
      <c r="N1073" s="753">
        <v>14858.390000000003</v>
      </c>
    </row>
    <row r="1074" spans="1:14" ht="14.45" customHeight="1" x14ac:dyDescent="0.2">
      <c r="A1074" s="747" t="s">
        <v>579</v>
      </c>
      <c r="B1074" s="748" t="s">
        <v>580</v>
      </c>
      <c r="C1074" s="749" t="s">
        <v>602</v>
      </c>
      <c r="D1074" s="750" t="s">
        <v>603</v>
      </c>
      <c r="E1074" s="751">
        <v>50113001</v>
      </c>
      <c r="F1074" s="750" t="s">
        <v>665</v>
      </c>
      <c r="G1074" s="749" t="s">
        <v>674</v>
      </c>
      <c r="H1074" s="749">
        <v>107981</v>
      </c>
      <c r="I1074" s="749">
        <v>7981</v>
      </c>
      <c r="J1074" s="749" t="s">
        <v>703</v>
      </c>
      <c r="K1074" s="749" t="s">
        <v>704</v>
      </c>
      <c r="L1074" s="752">
        <v>50.655322580645155</v>
      </c>
      <c r="M1074" s="752">
        <v>124</v>
      </c>
      <c r="N1074" s="753">
        <v>6281.2599999999993</v>
      </c>
    </row>
    <row r="1075" spans="1:14" ht="14.45" customHeight="1" x14ac:dyDescent="0.2">
      <c r="A1075" s="747" t="s">
        <v>579</v>
      </c>
      <c r="B1075" s="748" t="s">
        <v>580</v>
      </c>
      <c r="C1075" s="749" t="s">
        <v>602</v>
      </c>
      <c r="D1075" s="750" t="s">
        <v>603</v>
      </c>
      <c r="E1075" s="751">
        <v>50113001</v>
      </c>
      <c r="F1075" s="750" t="s">
        <v>665</v>
      </c>
      <c r="G1075" s="749" t="s">
        <v>666</v>
      </c>
      <c r="H1075" s="749">
        <v>162579</v>
      </c>
      <c r="I1075" s="749">
        <v>162579</v>
      </c>
      <c r="J1075" s="749" t="s">
        <v>1182</v>
      </c>
      <c r="K1075" s="749" t="s">
        <v>1183</v>
      </c>
      <c r="L1075" s="752">
        <v>44.88</v>
      </c>
      <c r="M1075" s="752">
        <v>1</v>
      </c>
      <c r="N1075" s="753">
        <v>44.88</v>
      </c>
    </row>
    <row r="1076" spans="1:14" ht="14.45" customHeight="1" x14ac:dyDescent="0.2">
      <c r="A1076" s="747" t="s">
        <v>579</v>
      </c>
      <c r="B1076" s="748" t="s">
        <v>580</v>
      </c>
      <c r="C1076" s="749" t="s">
        <v>602</v>
      </c>
      <c r="D1076" s="750" t="s">
        <v>603</v>
      </c>
      <c r="E1076" s="751">
        <v>50113001</v>
      </c>
      <c r="F1076" s="750" t="s">
        <v>665</v>
      </c>
      <c r="G1076" s="749" t="s">
        <v>674</v>
      </c>
      <c r="H1076" s="749">
        <v>187607</v>
      </c>
      <c r="I1076" s="749">
        <v>187607</v>
      </c>
      <c r="J1076" s="749" t="s">
        <v>1908</v>
      </c>
      <c r="K1076" s="749" t="s">
        <v>1909</v>
      </c>
      <c r="L1076" s="752">
        <v>273.89999999999992</v>
      </c>
      <c r="M1076" s="752">
        <v>41</v>
      </c>
      <c r="N1076" s="753">
        <v>11229.899999999996</v>
      </c>
    </row>
    <row r="1077" spans="1:14" ht="14.45" customHeight="1" x14ac:dyDescent="0.2">
      <c r="A1077" s="747" t="s">
        <v>579</v>
      </c>
      <c r="B1077" s="748" t="s">
        <v>580</v>
      </c>
      <c r="C1077" s="749" t="s">
        <v>602</v>
      </c>
      <c r="D1077" s="750" t="s">
        <v>603</v>
      </c>
      <c r="E1077" s="751">
        <v>50113001</v>
      </c>
      <c r="F1077" s="750" t="s">
        <v>665</v>
      </c>
      <c r="G1077" s="749" t="s">
        <v>666</v>
      </c>
      <c r="H1077" s="749">
        <v>100874</v>
      </c>
      <c r="I1077" s="749">
        <v>874</v>
      </c>
      <c r="J1077" s="749" t="s">
        <v>1752</v>
      </c>
      <c r="K1077" s="749" t="s">
        <v>1187</v>
      </c>
      <c r="L1077" s="752">
        <v>69.779774436090236</v>
      </c>
      <c r="M1077" s="752">
        <v>133</v>
      </c>
      <c r="N1077" s="753">
        <v>9280.7100000000009</v>
      </c>
    </row>
    <row r="1078" spans="1:14" ht="14.45" customHeight="1" x14ac:dyDescent="0.2">
      <c r="A1078" s="747" t="s">
        <v>579</v>
      </c>
      <c r="B1078" s="748" t="s">
        <v>580</v>
      </c>
      <c r="C1078" s="749" t="s">
        <v>602</v>
      </c>
      <c r="D1078" s="750" t="s">
        <v>603</v>
      </c>
      <c r="E1078" s="751">
        <v>50113001</v>
      </c>
      <c r="F1078" s="750" t="s">
        <v>665</v>
      </c>
      <c r="G1078" s="749" t="s">
        <v>666</v>
      </c>
      <c r="H1078" s="749">
        <v>100876</v>
      </c>
      <c r="I1078" s="749">
        <v>876</v>
      </c>
      <c r="J1078" s="749" t="s">
        <v>1186</v>
      </c>
      <c r="K1078" s="749" t="s">
        <v>1187</v>
      </c>
      <c r="L1078" s="752">
        <v>74.250000000000014</v>
      </c>
      <c r="M1078" s="752">
        <v>12</v>
      </c>
      <c r="N1078" s="753">
        <v>891.00000000000011</v>
      </c>
    </row>
    <row r="1079" spans="1:14" ht="14.45" customHeight="1" x14ac:dyDescent="0.2">
      <c r="A1079" s="747" t="s">
        <v>579</v>
      </c>
      <c r="B1079" s="748" t="s">
        <v>580</v>
      </c>
      <c r="C1079" s="749" t="s">
        <v>602</v>
      </c>
      <c r="D1079" s="750" t="s">
        <v>603</v>
      </c>
      <c r="E1079" s="751">
        <v>50113001</v>
      </c>
      <c r="F1079" s="750" t="s">
        <v>665</v>
      </c>
      <c r="G1079" s="749" t="s">
        <v>674</v>
      </c>
      <c r="H1079" s="749">
        <v>157871</v>
      </c>
      <c r="I1079" s="749">
        <v>157871</v>
      </c>
      <c r="J1079" s="749" t="s">
        <v>1756</v>
      </c>
      <c r="K1079" s="749" t="s">
        <v>1757</v>
      </c>
      <c r="L1079" s="752">
        <v>164.99999388869944</v>
      </c>
      <c r="M1079" s="752">
        <v>3</v>
      </c>
      <c r="N1079" s="753">
        <v>494.99998166609828</v>
      </c>
    </row>
    <row r="1080" spans="1:14" ht="14.45" customHeight="1" x14ac:dyDescent="0.2">
      <c r="A1080" s="747" t="s">
        <v>579</v>
      </c>
      <c r="B1080" s="748" t="s">
        <v>580</v>
      </c>
      <c r="C1080" s="749" t="s">
        <v>602</v>
      </c>
      <c r="D1080" s="750" t="s">
        <v>603</v>
      </c>
      <c r="E1080" s="751">
        <v>50113001</v>
      </c>
      <c r="F1080" s="750" t="s">
        <v>665</v>
      </c>
      <c r="G1080" s="749" t="s">
        <v>674</v>
      </c>
      <c r="H1080" s="749">
        <v>850729</v>
      </c>
      <c r="I1080" s="749">
        <v>157875</v>
      </c>
      <c r="J1080" s="749" t="s">
        <v>1195</v>
      </c>
      <c r="K1080" s="749" t="s">
        <v>1196</v>
      </c>
      <c r="L1080" s="752">
        <v>225.5</v>
      </c>
      <c r="M1080" s="752">
        <v>15</v>
      </c>
      <c r="N1080" s="753">
        <v>3382.5</v>
      </c>
    </row>
    <row r="1081" spans="1:14" ht="14.45" customHeight="1" x14ac:dyDescent="0.2">
      <c r="A1081" s="747" t="s">
        <v>579</v>
      </c>
      <c r="B1081" s="748" t="s">
        <v>580</v>
      </c>
      <c r="C1081" s="749" t="s">
        <v>602</v>
      </c>
      <c r="D1081" s="750" t="s">
        <v>603</v>
      </c>
      <c r="E1081" s="751">
        <v>50113001</v>
      </c>
      <c r="F1081" s="750" t="s">
        <v>665</v>
      </c>
      <c r="G1081" s="749" t="s">
        <v>666</v>
      </c>
      <c r="H1081" s="749">
        <v>147671</v>
      </c>
      <c r="I1081" s="749">
        <v>47671</v>
      </c>
      <c r="J1081" s="749" t="s">
        <v>1203</v>
      </c>
      <c r="K1081" s="749" t="s">
        <v>1204</v>
      </c>
      <c r="L1081" s="752">
        <v>351.17666666666668</v>
      </c>
      <c r="M1081" s="752">
        <v>3</v>
      </c>
      <c r="N1081" s="753">
        <v>1053.53</v>
      </c>
    </row>
    <row r="1082" spans="1:14" ht="14.45" customHeight="1" x14ac:dyDescent="0.2">
      <c r="A1082" s="747" t="s">
        <v>579</v>
      </c>
      <c r="B1082" s="748" t="s">
        <v>580</v>
      </c>
      <c r="C1082" s="749" t="s">
        <v>602</v>
      </c>
      <c r="D1082" s="750" t="s">
        <v>603</v>
      </c>
      <c r="E1082" s="751">
        <v>50113001</v>
      </c>
      <c r="F1082" s="750" t="s">
        <v>665</v>
      </c>
      <c r="G1082" s="749" t="s">
        <v>666</v>
      </c>
      <c r="H1082" s="749">
        <v>218375</v>
      </c>
      <c r="I1082" s="749">
        <v>218375</v>
      </c>
      <c r="J1082" s="749" t="s">
        <v>1203</v>
      </c>
      <c r="K1082" s="749" t="s">
        <v>1204</v>
      </c>
      <c r="L1082" s="752">
        <v>350.95000000000005</v>
      </c>
      <c r="M1082" s="752">
        <v>3</v>
      </c>
      <c r="N1082" s="753">
        <v>1052.8500000000001</v>
      </c>
    </row>
    <row r="1083" spans="1:14" ht="14.45" customHeight="1" x14ac:dyDescent="0.2">
      <c r="A1083" s="747" t="s">
        <v>579</v>
      </c>
      <c r="B1083" s="748" t="s">
        <v>580</v>
      </c>
      <c r="C1083" s="749" t="s">
        <v>602</v>
      </c>
      <c r="D1083" s="750" t="s">
        <v>603</v>
      </c>
      <c r="E1083" s="751">
        <v>50113001</v>
      </c>
      <c r="F1083" s="750" t="s">
        <v>665</v>
      </c>
      <c r="G1083" s="749" t="s">
        <v>666</v>
      </c>
      <c r="H1083" s="749">
        <v>111671</v>
      </c>
      <c r="I1083" s="749">
        <v>11671</v>
      </c>
      <c r="J1083" s="749" t="s">
        <v>1209</v>
      </c>
      <c r="K1083" s="749" t="s">
        <v>968</v>
      </c>
      <c r="L1083" s="752">
        <v>209.00000015196642</v>
      </c>
      <c r="M1083" s="752">
        <v>226</v>
      </c>
      <c r="N1083" s="753">
        <v>47234.000034344412</v>
      </c>
    </row>
    <row r="1084" spans="1:14" ht="14.45" customHeight="1" x14ac:dyDescent="0.2">
      <c r="A1084" s="747" t="s">
        <v>579</v>
      </c>
      <c r="B1084" s="748" t="s">
        <v>580</v>
      </c>
      <c r="C1084" s="749" t="s">
        <v>602</v>
      </c>
      <c r="D1084" s="750" t="s">
        <v>603</v>
      </c>
      <c r="E1084" s="751">
        <v>50113001</v>
      </c>
      <c r="F1084" s="750" t="s">
        <v>665</v>
      </c>
      <c r="G1084" s="749" t="s">
        <v>666</v>
      </c>
      <c r="H1084" s="749">
        <v>501383</v>
      </c>
      <c r="I1084" s="749">
        <v>11693</v>
      </c>
      <c r="J1084" s="749" t="s">
        <v>1910</v>
      </c>
      <c r="K1084" s="749" t="s">
        <v>1911</v>
      </c>
      <c r="L1084" s="752">
        <v>447.7</v>
      </c>
      <c r="M1084" s="752">
        <v>1</v>
      </c>
      <c r="N1084" s="753">
        <v>447.7</v>
      </c>
    </row>
    <row r="1085" spans="1:14" ht="14.45" customHeight="1" x14ac:dyDescent="0.2">
      <c r="A1085" s="747" t="s">
        <v>579</v>
      </c>
      <c r="B1085" s="748" t="s">
        <v>580</v>
      </c>
      <c r="C1085" s="749" t="s">
        <v>602</v>
      </c>
      <c r="D1085" s="750" t="s">
        <v>603</v>
      </c>
      <c r="E1085" s="751">
        <v>50113001</v>
      </c>
      <c r="F1085" s="750" t="s">
        <v>665</v>
      </c>
      <c r="G1085" s="749" t="s">
        <v>674</v>
      </c>
      <c r="H1085" s="749">
        <v>118167</v>
      </c>
      <c r="I1085" s="749">
        <v>18167</v>
      </c>
      <c r="J1085" s="749" t="s">
        <v>1218</v>
      </c>
      <c r="K1085" s="749" t="s">
        <v>1219</v>
      </c>
      <c r="L1085" s="752">
        <v>72.621410842586556</v>
      </c>
      <c r="M1085" s="752">
        <v>918.6</v>
      </c>
      <c r="N1085" s="753">
        <v>66710.028000000006</v>
      </c>
    </row>
    <row r="1086" spans="1:14" ht="14.45" customHeight="1" x14ac:dyDescent="0.2">
      <c r="A1086" s="747" t="s">
        <v>579</v>
      </c>
      <c r="B1086" s="748" t="s">
        <v>580</v>
      </c>
      <c r="C1086" s="749" t="s">
        <v>602</v>
      </c>
      <c r="D1086" s="750" t="s">
        <v>603</v>
      </c>
      <c r="E1086" s="751">
        <v>50113001</v>
      </c>
      <c r="F1086" s="750" t="s">
        <v>665</v>
      </c>
      <c r="G1086" s="749" t="s">
        <v>674</v>
      </c>
      <c r="H1086" s="749">
        <v>118175</v>
      </c>
      <c r="I1086" s="749">
        <v>18175</v>
      </c>
      <c r="J1086" s="749" t="s">
        <v>1218</v>
      </c>
      <c r="K1086" s="749" t="s">
        <v>1220</v>
      </c>
      <c r="L1086" s="752">
        <v>655.05000000000007</v>
      </c>
      <c r="M1086" s="752">
        <v>48</v>
      </c>
      <c r="N1086" s="753">
        <v>31442.400000000001</v>
      </c>
    </row>
    <row r="1087" spans="1:14" ht="14.45" customHeight="1" x14ac:dyDescent="0.2">
      <c r="A1087" s="747" t="s">
        <v>579</v>
      </c>
      <c r="B1087" s="748" t="s">
        <v>580</v>
      </c>
      <c r="C1087" s="749" t="s">
        <v>602</v>
      </c>
      <c r="D1087" s="750" t="s">
        <v>603</v>
      </c>
      <c r="E1087" s="751">
        <v>50113001</v>
      </c>
      <c r="F1087" s="750" t="s">
        <v>665</v>
      </c>
      <c r="G1087" s="749" t="s">
        <v>674</v>
      </c>
      <c r="H1087" s="749">
        <v>118172</v>
      </c>
      <c r="I1087" s="749">
        <v>18172</v>
      </c>
      <c r="J1087" s="749" t="s">
        <v>1218</v>
      </c>
      <c r="K1087" s="749" t="s">
        <v>1766</v>
      </c>
      <c r="L1087" s="752">
        <v>817.66603773584916</v>
      </c>
      <c r="M1087" s="752">
        <v>53</v>
      </c>
      <c r="N1087" s="753">
        <v>43336.3</v>
      </c>
    </row>
    <row r="1088" spans="1:14" ht="14.45" customHeight="1" x14ac:dyDescent="0.2">
      <c r="A1088" s="747" t="s">
        <v>579</v>
      </c>
      <c r="B1088" s="748" t="s">
        <v>580</v>
      </c>
      <c r="C1088" s="749" t="s">
        <v>602</v>
      </c>
      <c r="D1088" s="750" t="s">
        <v>603</v>
      </c>
      <c r="E1088" s="751">
        <v>50113001</v>
      </c>
      <c r="F1088" s="750" t="s">
        <v>665</v>
      </c>
      <c r="G1088" s="749" t="s">
        <v>666</v>
      </c>
      <c r="H1088" s="749">
        <v>849310</v>
      </c>
      <c r="I1088" s="749">
        <v>126689</v>
      </c>
      <c r="J1088" s="749" t="s">
        <v>1912</v>
      </c>
      <c r="K1088" s="749" t="s">
        <v>1913</v>
      </c>
      <c r="L1088" s="752">
        <v>225.4687971014493</v>
      </c>
      <c r="M1088" s="752">
        <v>23</v>
      </c>
      <c r="N1088" s="753">
        <v>5185.7823333333336</v>
      </c>
    </row>
    <row r="1089" spans="1:14" ht="14.45" customHeight="1" x14ac:dyDescent="0.2">
      <c r="A1089" s="747" t="s">
        <v>579</v>
      </c>
      <c r="B1089" s="748" t="s">
        <v>580</v>
      </c>
      <c r="C1089" s="749" t="s">
        <v>602</v>
      </c>
      <c r="D1089" s="750" t="s">
        <v>603</v>
      </c>
      <c r="E1089" s="751">
        <v>50113001</v>
      </c>
      <c r="F1089" s="750" t="s">
        <v>665</v>
      </c>
      <c r="G1089" s="749" t="s">
        <v>581</v>
      </c>
      <c r="H1089" s="749">
        <v>129027</v>
      </c>
      <c r="I1089" s="749">
        <v>129027</v>
      </c>
      <c r="J1089" s="749" t="s">
        <v>1914</v>
      </c>
      <c r="K1089" s="749" t="s">
        <v>1915</v>
      </c>
      <c r="L1089" s="752">
        <v>841.5</v>
      </c>
      <c r="M1089" s="752">
        <v>1</v>
      </c>
      <c r="N1089" s="753">
        <v>841.5</v>
      </c>
    </row>
    <row r="1090" spans="1:14" ht="14.45" customHeight="1" x14ac:dyDescent="0.2">
      <c r="A1090" s="747" t="s">
        <v>579</v>
      </c>
      <c r="B1090" s="748" t="s">
        <v>580</v>
      </c>
      <c r="C1090" s="749" t="s">
        <v>602</v>
      </c>
      <c r="D1090" s="750" t="s">
        <v>603</v>
      </c>
      <c r="E1090" s="751">
        <v>50113001</v>
      </c>
      <c r="F1090" s="750" t="s">
        <v>665</v>
      </c>
      <c r="G1090" s="749" t="s">
        <v>581</v>
      </c>
      <c r="H1090" s="749">
        <v>846094</v>
      </c>
      <c r="I1090" s="749">
        <v>129023</v>
      </c>
      <c r="J1090" s="749" t="s">
        <v>1916</v>
      </c>
      <c r="K1090" s="749" t="s">
        <v>1917</v>
      </c>
      <c r="L1090" s="752">
        <v>197.12000000000003</v>
      </c>
      <c r="M1090" s="752">
        <v>10</v>
      </c>
      <c r="N1090" s="753">
        <v>1971.2000000000003</v>
      </c>
    </row>
    <row r="1091" spans="1:14" ht="14.45" customHeight="1" x14ac:dyDescent="0.2">
      <c r="A1091" s="747" t="s">
        <v>579</v>
      </c>
      <c r="B1091" s="748" t="s">
        <v>580</v>
      </c>
      <c r="C1091" s="749" t="s">
        <v>602</v>
      </c>
      <c r="D1091" s="750" t="s">
        <v>603</v>
      </c>
      <c r="E1091" s="751">
        <v>50113001</v>
      </c>
      <c r="F1091" s="750" t="s">
        <v>665</v>
      </c>
      <c r="G1091" s="749" t="s">
        <v>666</v>
      </c>
      <c r="H1091" s="749">
        <v>235795</v>
      </c>
      <c r="I1091" s="749">
        <v>235795</v>
      </c>
      <c r="J1091" s="749" t="s">
        <v>1918</v>
      </c>
      <c r="K1091" s="749" t="s">
        <v>1919</v>
      </c>
      <c r="L1091" s="752">
        <v>59.970000000000006</v>
      </c>
      <c r="M1091" s="752">
        <v>20</v>
      </c>
      <c r="N1091" s="753">
        <v>1199.4000000000001</v>
      </c>
    </row>
    <row r="1092" spans="1:14" ht="14.45" customHeight="1" x14ac:dyDescent="0.2">
      <c r="A1092" s="747" t="s">
        <v>579</v>
      </c>
      <c r="B1092" s="748" t="s">
        <v>580</v>
      </c>
      <c r="C1092" s="749" t="s">
        <v>602</v>
      </c>
      <c r="D1092" s="750" t="s">
        <v>603</v>
      </c>
      <c r="E1092" s="751">
        <v>50113001</v>
      </c>
      <c r="F1092" s="750" t="s">
        <v>665</v>
      </c>
      <c r="G1092" s="749" t="s">
        <v>666</v>
      </c>
      <c r="H1092" s="749">
        <v>187721</v>
      </c>
      <c r="I1092" s="749">
        <v>87721</v>
      </c>
      <c r="J1092" s="749" t="s">
        <v>1918</v>
      </c>
      <c r="K1092" s="749" t="s">
        <v>1919</v>
      </c>
      <c r="L1092" s="752">
        <v>59.567499999999995</v>
      </c>
      <c r="M1092" s="752">
        <v>40</v>
      </c>
      <c r="N1092" s="753">
        <v>2382.6999999999998</v>
      </c>
    </row>
    <row r="1093" spans="1:14" ht="14.45" customHeight="1" x14ac:dyDescent="0.2">
      <c r="A1093" s="747" t="s">
        <v>579</v>
      </c>
      <c r="B1093" s="748" t="s">
        <v>580</v>
      </c>
      <c r="C1093" s="749" t="s">
        <v>602</v>
      </c>
      <c r="D1093" s="750" t="s">
        <v>603</v>
      </c>
      <c r="E1093" s="751">
        <v>50113001</v>
      </c>
      <c r="F1093" s="750" t="s">
        <v>665</v>
      </c>
      <c r="G1093" s="749" t="s">
        <v>666</v>
      </c>
      <c r="H1093" s="749">
        <v>161489</v>
      </c>
      <c r="I1093" s="749">
        <v>161489</v>
      </c>
      <c r="J1093" s="749" t="s">
        <v>1920</v>
      </c>
      <c r="K1093" s="749" t="s">
        <v>1921</v>
      </c>
      <c r="L1093" s="752">
        <v>776.01292307692324</v>
      </c>
      <c r="M1093" s="752">
        <v>13</v>
      </c>
      <c r="N1093" s="753">
        <v>10088.168000000001</v>
      </c>
    </row>
    <row r="1094" spans="1:14" ht="14.45" customHeight="1" x14ac:dyDescent="0.2">
      <c r="A1094" s="747" t="s">
        <v>579</v>
      </c>
      <c r="B1094" s="748" t="s">
        <v>580</v>
      </c>
      <c r="C1094" s="749" t="s">
        <v>602</v>
      </c>
      <c r="D1094" s="750" t="s">
        <v>603</v>
      </c>
      <c r="E1094" s="751">
        <v>50113001</v>
      </c>
      <c r="F1094" s="750" t="s">
        <v>665</v>
      </c>
      <c r="G1094" s="749" t="s">
        <v>666</v>
      </c>
      <c r="H1094" s="749">
        <v>13440</v>
      </c>
      <c r="I1094" s="749">
        <v>13440</v>
      </c>
      <c r="J1094" s="749" t="s">
        <v>1244</v>
      </c>
      <c r="K1094" s="749" t="s">
        <v>969</v>
      </c>
      <c r="L1094" s="752">
        <v>395.99999613679046</v>
      </c>
      <c r="M1094" s="752">
        <v>58</v>
      </c>
      <c r="N1094" s="753">
        <v>22967.999775933848</v>
      </c>
    </row>
    <row r="1095" spans="1:14" ht="14.45" customHeight="1" x14ac:dyDescent="0.2">
      <c r="A1095" s="747" t="s">
        <v>579</v>
      </c>
      <c r="B1095" s="748" t="s">
        <v>580</v>
      </c>
      <c r="C1095" s="749" t="s">
        <v>602</v>
      </c>
      <c r="D1095" s="750" t="s">
        <v>603</v>
      </c>
      <c r="E1095" s="751">
        <v>50113001</v>
      </c>
      <c r="F1095" s="750" t="s">
        <v>665</v>
      </c>
      <c r="G1095" s="749" t="s">
        <v>674</v>
      </c>
      <c r="H1095" s="749">
        <v>846853</v>
      </c>
      <c r="I1095" s="749">
        <v>124418</v>
      </c>
      <c r="J1095" s="749" t="s">
        <v>1249</v>
      </c>
      <c r="K1095" s="749" t="s">
        <v>1250</v>
      </c>
      <c r="L1095" s="752">
        <v>717.25779104477613</v>
      </c>
      <c r="M1095" s="752">
        <v>335</v>
      </c>
      <c r="N1095" s="753">
        <v>240281.36</v>
      </c>
    </row>
    <row r="1096" spans="1:14" ht="14.45" customHeight="1" x14ac:dyDescent="0.2">
      <c r="A1096" s="747" t="s">
        <v>579</v>
      </c>
      <c r="B1096" s="748" t="s">
        <v>580</v>
      </c>
      <c r="C1096" s="749" t="s">
        <v>602</v>
      </c>
      <c r="D1096" s="750" t="s">
        <v>603</v>
      </c>
      <c r="E1096" s="751">
        <v>50113001</v>
      </c>
      <c r="F1096" s="750" t="s">
        <v>665</v>
      </c>
      <c r="G1096" s="749" t="s">
        <v>666</v>
      </c>
      <c r="H1096" s="749">
        <v>100810</v>
      </c>
      <c r="I1096" s="749">
        <v>810</v>
      </c>
      <c r="J1096" s="749" t="s">
        <v>1922</v>
      </c>
      <c r="K1096" s="749" t="s">
        <v>1923</v>
      </c>
      <c r="L1096" s="752">
        <v>74.107142857142861</v>
      </c>
      <c r="M1096" s="752">
        <v>7</v>
      </c>
      <c r="N1096" s="753">
        <v>518.75</v>
      </c>
    </row>
    <row r="1097" spans="1:14" ht="14.45" customHeight="1" x14ac:dyDescent="0.2">
      <c r="A1097" s="747" t="s">
        <v>579</v>
      </c>
      <c r="B1097" s="748" t="s">
        <v>580</v>
      </c>
      <c r="C1097" s="749" t="s">
        <v>602</v>
      </c>
      <c r="D1097" s="750" t="s">
        <v>603</v>
      </c>
      <c r="E1097" s="751">
        <v>50113001</v>
      </c>
      <c r="F1097" s="750" t="s">
        <v>665</v>
      </c>
      <c r="G1097" s="749" t="s">
        <v>666</v>
      </c>
      <c r="H1097" s="749">
        <v>208645</v>
      </c>
      <c r="I1097" s="749">
        <v>208645</v>
      </c>
      <c r="J1097" s="749" t="s">
        <v>1924</v>
      </c>
      <c r="K1097" s="749" t="s">
        <v>1925</v>
      </c>
      <c r="L1097" s="752">
        <v>77.86999999999999</v>
      </c>
      <c r="M1097" s="752">
        <v>4</v>
      </c>
      <c r="N1097" s="753">
        <v>311.47999999999996</v>
      </c>
    </row>
    <row r="1098" spans="1:14" ht="14.45" customHeight="1" x14ac:dyDescent="0.2">
      <c r="A1098" s="747" t="s">
        <v>579</v>
      </c>
      <c r="B1098" s="748" t="s">
        <v>580</v>
      </c>
      <c r="C1098" s="749" t="s">
        <v>602</v>
      </c>
      <c r="D1098" s="750" t="s">
        <v>603</v>
      </c>
      <c r="E1098" s="751">
        <v>50113001</v>
      </c>
      <c r="F1098" s="750" t="s">
        <v>665</v>
      </c>
      <c r="G1098" s="749" t="s">
        <v>666</v>
      </c>
      <c r="H1098" s="749">
        <v>160319</v>
      </c>
      <c r="I1098" s="749">
        <v>160319</v>
      </c>
      <c r="J1098" s="749" t="s">
        <v>1926</v>
      </c>
      <c r="K1098" s="749" t="s">
        <v>1927</v>
      </c>
      <c r="L1098" s="752">
        <v>2032.8</v>
      </c>
      <c r="M1098" s="752">
        <v>115</v>
      </c>
      <c r="N1098" s="753">
        <v>233772</v>
      </c>
    </row>
    <row r="1099" spans="1:14" ht="14.45" customHeight="1" x14ac:dyDescent="0.2">
      <c r="A1099" s="747" t="s">
        <v>579</v>
      </c>
      <c r="B1099" s="748" t="s">
        <v>580</v>
      </c>
      <c r="C1099" s="749" t="s">
        <v>602</v>
      </c>
      <c r="D1099" s="750" t="s">
        <v>603</v>
      </c>
      <c r="E1099" s="751">
        <v>50113001</v>
      </c>
      <c r="F1099" s="750" t="s">
        <v>665</v>
      </c>
      <c r="G1099" s="749" t="s">
        <v>674</v>
      </c>
      <c r="H1099" s="749">
        <v>160320</v>
      </c>
      <c r="I1099" s="749">
        <v>160320</v>
      </c>
      <c r="J1099" s="749" t="s">
        <v>1928</v>
      </c>
      <c r="K1099" s="749" t="s">
        <v>1929</v>
      </c>
      <c r="L1099" s="752">
        <v>12196.8</v>
      </c>
      <c r="M1099" s="752">
        <v>24.161599999999957</v>
      </c>
      <c r="N1099" s="753">
        <v>294694.20287999947</v>
      </c>
    </row>
    <row r="1100" spans="1:14" ht="14.45" customHeight="1" x14ac:dyDescent="0.2">
      <c r="A1100" s="747" t="s">
        <v>579</v>
      </c>
      <c r="B1100" s="748" t="s">
        <v>580</v>
      </c>
      <c r="C1100" s="749" t="s">
        <v>602</v>
      </c>
      <c r="D1100" s="750" t="s">
        <v>603</v>
      </c>
      <c r="E1100" s="751">
        <v>50113001</v>
      </c>
      <c r="F1100" s="750" t="s">
        <v>665</v>
      </c>
      <c r="G1100" s="749" t="s">
        <v>674</v>
      </c>
      <c r="H1100" s="749">
        <v>130779</v>
      </c>
      <c r="I1100" s="749">
        <v>30779</v>
      </c>
      <c r="J1100" s="749" t="s">
        <v>1279</v>
      </c>
      <c r="K1100" s="749" t="s">
        <v>1280</v>
      </c>
      <c r="L1100" s="752">
        <v>147.73560919540233</v>
      </c>
      <c r="M1100" s="752">
        <v>1740</v>
      </c>
      <c r="N1100" s="753">
        <v>257059.96000000008</v>
      </c>
    </row>
    <row r="1101" spans="1:14" ht="14.45" customHeight="1" x14ac:dyDescent="0.2">
      <c r="A1101" s="747" t="s">
        <v>579</v>
      </c>
      <c r="B1101" s="748" t="s">
        <v>580</v>
      </c>
      <c r="C1101" s="749" t="s">
        <v>602</v>
      </c>
      <c r="D1101" s="750" t="s">
        <v>603</v>
      </c>
      <c r="E1101" s="751">
        <v>50113001</v>
      </c>
      <c r="F1101" s="750" t="s">
        <v>665</v>
      </c>
      <c r="G1101" s="749" t="s">
        <v>674</v>
      </c>
      <c r="H1101" s="749">
        <v>849266</v>
      </c>
      <c r="I1101" s="749">
        <v>162444</v>
      </c>
      <c r="J1101" s="749" t="s">
        <v>1930</v>
      </c>
      <c r="K1101" s="749" t="s">
        <v>1931</v>
      </c>
      <c r="L1101" s="752">
        <v>82.108148148148175</v>
      </c>
      <c r="M1101" s="752">
        <v>270</v>
      </c>
      <c r="N1101" s="753">
        <v>22169.200000000008</v>
      </c>
    </row>
    <row r="1102" spans="1:14" ht="14.45" customHeight="1" x14ac:dyDescent="0.2">
      <c r="A1102" s="747" t="s">
        <v>579</v>
      </c>
      <c r="B1102" s="748" t="s">
        <v>580</v>
      </c>
      <c r="C1102" s="749" t="s">
        <v>602</v>
      </c>
      <c r="D1102" s="750" t="s">
        <v>603</v>
      </c>
      <c r="E1102" s="751">
        <v>50113001</v>
      </c>
      <c r="F1102" s="750" t="s">
        <v>665</v>
      </c>
      <c r="G1102" s="749" t="s">
        <v>666</v>
      </c>
      <c r="H1102" s="749">
        <v>154269</v>
      </c>
      <c r="I1102" s="749">
        <v>154269</v>
      </c>
      <c r="J1102" s="749" t="s">
        <v>1932</v>
      </c>
      <c r="K1102" s="749" t="s">
        <v>1933</v>
      </c>
      <c r="L1102" s="752">
        <v>14585.434258973222</v>
      </c>
      <c r="M1102" s="752">
        <v>3.8196999999999979</v>
      </c>
      <c r="N1102" s="753">
        <v>55711.983238999986</v>
      </c>
    </row>
    <row r="1103" spans="1:14" ht="14.45" customHeight="1" x14ac:dyDescent="0.2">
      <c r="A1103" s="747" t="s">
        <v>579</v>
      </c>
      <c r="B1103" s="748" t="s">
        <v>580</v>
      </c>
      <c r="C1103" s="749" t="s">
        <v>602</v>
      </c>
      <c r="D1103" s="750" t="s">
        <v>603</v>
      </c>
      <c r="E1103" s="751">
        <v>50113001</v>
      </c>
      <c r="F1103" s="750" t="s">
        <v>665</v>
      </c>
      <c r="G1103" s="749" t="s">
        <v>666</v>
      </c>
      <c r="H1103" s="749">
        <v>13807</v>
      </c>
      <c r="I1103" s="749">
        <v>4188</v>
      </c>
      <c r="J1103" s="749" t="s">
        <v>1932</v>
      </c>
      <c r="K1103" s="749" t="s">
        <v>1934</v>
      </c>
      <c r="L1103" s="752">
        <v>2438.8650000000002</v>
      </c>
      <c r="M1103" s="752">
        <v>10</v>
      </c>
      <c r="N1103" s="753">
        <v>24388.65</v>
      </c>
    </row>
    <row r="1104" spans="1:14" ht="14.45" customHeight="1" x14ac:dyDescent="0.2">
      <c r="A1104" s="747" t="s">
        <v>579</v>
      </c>
      <c r="B1104" s="748" t="s">
        <v>580</v>
      </c>
      <c r="C1104" s="749" t="s">
        <v>602</v>
      </c>
      <c r="D1104" s="750" t="s">
        <v>603</v>
      </c>
      <c r="E1104" s="751">
        <v>50113001</v>
      </c>
      <c r="F1104" s="750" t="s">
        <v>665</v>
      </c>
      <c r="G1104" s="749" t="s">
        <v>666</v>
      </c>
      <c r="H1104" s="749">
        <v>216573</v>
      </c>
      <c r="I1104" s="749">
        <v>216573</v>
      </c>
      <c r="J1104" s="749" t="s">
        <v>1284</v>
      </c>
      <c r="K1104" s="749" t="s">
        <v>1285</v>
      </c>
      <c r="L1104" s="752">
        <v>61.775562130177512</v>
      </c>
      <c r="M1104" s="752">
        <v>676</v>
      </c>
      <c r="N1104" s="753">
        <v>41760.28</v>
      </c>
    </row>
    <row r="1105" spans="1:14" ht="14.45" customHeight="1" x14ac:dyDescent="0.2">
      <c r="A1105" s="747" t="s">
        <v>579</v>
      </c>
      <c r="B1105" s="748" t="s">
        <v>580</v>
      </c>
      <c r="C1105" s="749" t="s">
        <v>602</v>
      </c>
      <c r="D1105" s="750" t="s">
        <v>603</v>
      </c>
      <c r="E1105" s="751">
        <v>50113001</v>
      </c>
      <c r="F1105" s="750" t="s">
        <v>665</v>
      </c>
      <c r="G1105" s="749" t="s">
        <v>666</v>
      </c>
      <c r="H1105" s="749">
        <v>100610</v>
      </c>
      <c r="I1105" s="749">
        <v>610</v>
      </c>
      <c r="J1105" s="749" t="s">
        <v>1286</v>
      </c>
      <c r="K1105" s="749" t="s">
        <v>1287</v>
      </c>
      <c r="L1105" s="752">
        <v>72.491964285714275</v>
      </c>
      <c r="M1105" s="752">
        <v>56</v>
      </c>
      <c r="N1105" s="753">
        <v>4059.5499999999997</v>
      </c>
    </row>
    <row r="1106" spans="1:14" ht="14.45" customHeight="1" x14ac:dyDescent="0.2">
      <c r="A1106" s="747" t="s">
        <v>579</v>
      </c>
      <c r="B1106" s="748" t="s">
        <v>580</v>
      </c>
      <c r="C1106" s="749" t="s">
        <v>602</v>
      </c>
      <c r="D1106" s="750" t="s">
        <v>603</v>
      </c>
      <c r="E1106" s="751">
        <v>50113001</v>
      </c>
      <c r="F1106" s="750" t="s">
        <v>665</v>
      </c>
      <c r="G1106" s="749" t="s">
        <v>666</v>
      </c>
      <c r="H1106" s="749">
        <v>100612</v>
      </c>
      <c r="I1106" s="749">
        <v>612</v>
      </c>
      <c r="J1106" s="749" t="s">
        <v>1288</v>
      </c>
      <c r="K1106" s="749" t="s">
        <v>1289</v>
      </c>
      <c r="L1106" s="752">
        <v>67.651081081081045</v>
      </c>
      <c r="M1106" s="752">
        <v>148</v>
      </c>
      <c r="N1106" s="753">
        <v>10012.359999999995</v>
      </c>
    </row>
    <row r="1107" spans="1:14" ht="14.45" customHeight="1" x14ac:dyDescent="0.2">
      <c r="A1107" s="747" t="s">
        <v>579</v>
      </c>
      <c r="B1107" s="748" t="s">
        <v>580</v>
      </c>
      <c r="C1107" s="749" t="s">
        <v>602</v>
      </c>
      <c r="D1107" s="750" t="s">
        <v>603</v>
      </c>
      <c r="E1107" s="751">
        <v>50113001</v>
      </c>
      <c r="F1107" s="750" t="s">
        <v>665</v>
      </c>
      <c r="G1107" s="749" t="s">
        <v>666</v>
      </c>
      <c r="H1107" s="749">
        <v>226000</v>
      </c>
      <c r="I1107" s="749">
        <v>226000</v>
      </c>
      <c r="J1107" s="749" t="s">
        <v>1935</v>
      </c>
      <c r="K1107" s="749" t="s">
        <v>1936</v>
      </c>
      <c r="L1107" s="752">
        <v>312.13999999999993</v>
      </c>
      <c r="M1107" s="752">
        <v>9</v>
      </c>
      <c r="N1107" s="753">
        <v>2809.2599999999993</v>
      </c>
    </row>
    <row r="1108" spans="1:14" ht="14.45" customHeight="1" x14ac:dyDescent="0.2">
      <c r="A1108" s="747" t="s">
        <v>579</v>
      </c>
      <c r="B1108" s="748" t="s">
        <v>580</v>
      </c>
      <c r="C1108" s="749" t="s">
        <v>602</v>
      </c>
      <c r="D1108" s="750" t="s">
        <v>603</v>
      </c>
      <c r="E1108" s="751">
        <v>50113001</v>
      </c>
      <c r="F1108" s="750" t="s">
        <v>665</v>
      </c>
      <c r="G1108" s="749" t="s">
        <v>666</v>
      </c>
      <c r="H1108" s="749">
        <v>132090</v>
      </c>
      <c r="I1108" s="749">
        <v>32090</v>
      </c>
      <c r="J1108" s="749" t="s">
        <v>1937</v>
      </c>
      <c r="K1108" s="749" t="s">
        <v>1938</v>
      </c>
      <c r="L1108" s="752">
        <v>27.35</v>
      </c>
      <c r="M1108" s="752">
        <v>1</v>
      </c>
      <c r="N1108" s="753">
        <v>27.35</v>
      </c>
    </row>
    <row r="1109" spans="1:14" ht="14.45" customHeight="1" x14ac:dyDescent="0.2">
      <c r="A1109" s="747" t="s">
        <v>579</v>
      </c>
      <c r="B1109" s="748" t="s">
        <v>580</v>
      </c>
      <c r="C1109" s="749" t="s">
        <v>602</v>
      </c>
      <c r="D1109" s="750" t="s">
        <v>603</v>
      </c>
      <c r="E1109" s="751">
        <v>50113001</v>
      </c>
      <c r="F1109" s="750" t="s">
        <v>665</v>
      </c>
      <c r="G1109" s="749" t="s">
        <v>674</v>
      </c>
      <c r="H1109" s="749">
        <v>131934</v>
      </c>
      <c r="I1109" s="749">
        <v>31934</v>
      </c>
      <c r="J1109" s="749" t="s">
        <v>1939</v>
      </c>
      <c r="K1109" s="749" t="s">
        <v>1940</v>
      </c>
      <c r="L1109" s="752">
        <v>49.811999999999998</v>
      </c>
      <c r="M1109" s="752">
        <v>10</v>
      </c>
      <c r="N1109" s="753">
        <v>498.12</v>
      </c>
    </row>
    <row r="1110" spans="1:14" ht="14.45" customHeight="1" x14ac:dyDescent="0.2">
      <c r="A1110" s="747" t="s">
        <v>579</v>
      </c>
      <c r="B1110" s="748" t="s">
        <v>580</v>
      </c>
      <c r="C1110" s="749" t="s">
        <v>602</v>
      </c>
      <c r="D1110" s="750" t="s">
        <v>603</v>
      </c>
      <c r="E1110" s="751">
        <v>50113001</v>
      </c>
      <c r="F1110" s="750" t="s">
        <v>665</v>
      </c>
      <c r="G1110" s="749" t="s">
        <v>666</v>
      </c>
      <c r="H1110" s="749">
        <v>902074</v>
      </c>
      <c r="I1110" s="749">
        <v>85278</v>
      </c>
      <c r="J1110" s="749" t="s">
        <v>1941</v>
      </c>
      <c r="K1110" s="749" t="s">
        <v>969</v>
      </c>
      <c r="L1110" s="752">
        <v>2838</v>
      </c>
      <c r="M1110" s="752">
        <v>8</v>
      </c>
      <c r="N1110" s="753">
        <v>22704</v>
      </c>
    </row>
    <row r="1111" spans="1:14" ht="14.45" customHeight="1" x14ac:dyDescent="0.2">
      <c r="A1111" s="747" t="s">
        <v>579</v>
      </c>
      <c r="B1111" s="748" t="s">
        <v>580</v>
      </c>
      <c r="C1111" s="749" t="s">
        <v>602</v>
      </c>
      <c r="D1111" s="750" t="s">
        <v>603</v>
      </c>
      <c r="E1111" s="751">
        <v>50113001</v>
      </c>
      <c r="F1111" s="750" t="s">
        <v>665</v>
      </c>
      <c r="G1111" s="749" t="s">
        <v>666</v>
      </c>
      <c r="H1111" s="749">
        <v>843996</v>
      </c>
      <c r="I1111" s="749">
        <v>100191</v>
      </c>
      <c r="J1111" s="749" t="s">
        <v>1942</v>
      </c>
      <c r="K1111" s="749" t="s">
        <v>1943</v>
      </c>
      <c r="L1111" s="752">
        <v>3652</v>
      </c>
      <c r="M1111" s="752">
        <v>2</v>
      </c>
      <c r="N1111" s="753">
        <v>7304</v>
      </c>
    </row>
    <row r="1112" spans="1:14" ht="14.45" customHeight="1" x14ac:dyDescent="0.2">
      <c r="A1112" s="747" t="s">
        <v>579</v>
      </c>
      <c r="B1112" s="748" t="s">
        <v>580</v>
      </c>
      <c r="C1112" s="749" t="s">
        <v>605</v>
      </c>
      <c r="D1112" s="750" t="s">
        <v>606</v>
      </c>
      <c r="E1112" s="751">
        <v>50113001</v>
      </c>
      <c r="F1112" s="750" t="s">
        <v>665</v>
      </c>
      <c r="G1112" s="749" t="s">
        <v>666</v>
      </c>
      <c r="H1112" s="749">
        <v>100362</v>
      </c>
      <c r="I1112" s="749">
        <v>362</v>
      </c>
      <c r="J1112" s="749" t="s">
        <v>722</v>
      </c>
      <c r="K1112" s="749" t="s">
        <v>723</v>
      </c>
      <c r="L1112" s="752">
        <v>75.051249999999996</v>
      </c>
      <c r="M1112" s="752">
        <v>48</v>
      </c>
      <c r="N1112" s="753">
        <v>3602.4599999999996</v>
      </c>
    </row>
    <row r="1113" spans="1:14" ht="14.45" customHeight="1" x14ac:dyDescent="0.2">
      <c r="A1113" s="747" t="s">
        <v>579</v>
      </c>
      <c r="B1113" s="748" t="s">
        <v>580</v>
      </c>
      <c r="C1113" s="749" t="s">
        <v>605</v>
      </c>
      <c r="D1113" s="750" t="s">
        <v>606</v>
      </c>
      <c r="E1113" s="751">
        <v>50113001</v>
      </c>
      <c r="F1113" s="750" t="s">
        <v>665</v>
      </c>
      <c r="G1113" s="749" t="s">
        <v>666</v>
      </c>
      <c r="H1113" s="749">
        <v>167547</v>
      </c>
      <c r="I1113" s="749">
        <v>67547</v>
      </c>
      <c r="J1113" s="749" t="s">
        <v>1874</v>
      </c>
      <c r="K1113" s="749" t="s">
        <v>1875</v>
      </c>
      <c r="L1113" s="752">
        <v>47.12</v>
      </c>
      <c r="M1113" s="752">
        <v>52</v>
      </c>
      <c r="N1113" s="753">
        <v>2450.2399999999998</v>
      </c>
    </row>
    <row r="1114" spans="1:14" ht="14.45" customHeight="1" x14ac:dyDescent="0.2">
      <c r="A1114" s="747" t="s">
        <v>579</v>
      </c>
      <c r="B1114" s="748" t="s">
        <v>580</v>
      </c>
      <c r="C1114" s="749" t="s">
        <v>605</v>
      </c>
      <c r="D1114" s="750" t="s">
        <v>606</v>
      </c>
      <c r="E1114" s="751">
        <v>50113001</v>
      </c>
      <c r="F1114" s="750" t="s">
        <v>665</v>
      </c>
      <c r="G1114" s="749" t="s">
        <v>666</v>
      </c>
      <c r="H1114" s="749">
        <v>845369</v>
      </c>
      <c r="I1114" s="749">
        <v>107987</v>
      </c>
      <c r="J1114" s="749" t="s">
        <v>1585</v>
      </c>
      <c r="K1114" s="749" t="s">
        <v>1586</v>
      </c>
      <c r="L1114" s="752">
        <v>112.245</v>
      </c>
      <c r="M1114" s="752">
        <v>16</v>
      </c>
      <c r="N1114" s="753">
        <v>1795.92</v>
      </c>
    </row>
    <row r="1115" spans="1:14" ht="14.45" customHeight="1" x14ac:dyDescent="0.2">
      <c r="A1115" s="747" t="s">
        <v>579</v>
      </c>
      <c r="B1115" s="748" t="s">
        <v>580</v>
      </c>
      <c r="C1115" s="749" t="s">
        <v>605</v>
      </c>
      <c r="D1115" s="750" t="s">
        <v>606</v>
      </c>
      <c r="E1115" s="751">
        <v>50113001</v>
      </c>
      <c r="F1115" s="750" t="s">
        <v>665</v>
      </c>
      <c r="G1115" s="749" t="s">
        <v>666</v>
      </c>
      <c r="H1115" s="749">
        <v>110555</v>
      </c>
      <c r="I1115" s="749">
        <v>10555</v>
      </c>
      <c r="J1115" s="749" t="s">
        <v>752</v>
      </c>
      <c r="K1115" s="749" t="s">
        <v>753</v>
      </c>
      <c r="L1115" s="752">
        <v>254.98</v>
      </c>
      <c r="M1115" s="752">
        <v>3</v>
      </c>
      <c r="N1115" s="753">
        <v>764.93999999999994</v>
      </c>
    </row>
    <row r="1116" spans="1:14" ht="14.45" customHeight="1" x14ac:dyDescent="0.2">
      <c r="A1116" s="747" t="s">
        <v>579</v>
      </c>
      <c r="B1116" s="748" t="s">
        <v>580</v>
      </c>
      <c r="C1116" s="749" t="s">
        <v>605</v>
      </c>
      <c r="D1116" s="750" t="s">
        <v>606</v>
      </c>
      <c r="E1116" s="751">
        <v>50113001</v>
      </c>
      <c r="F1116" s="750" t="s">
        <v>665</v>
      </c>
      <c r="G1116" s="749" t="s">
        <v>666</v>
      </c>
      <c r="H1116" s="749">
        <v>187825</v>
      </c>
      <c r="I1116" s="749">
        <v>87825</v>
      </c>
      <c r="J1116" s="749" t="s">
        <v>759</v>
      </c>
      <c r="K1116" s="749" t="s">
        <v>758</v>
      </c>
      <c r="L1116" s="752">
        <v>80.367071428571421</v>
      </c>
      <c r="M1116" s="752">
        <v>14</v>
      </c>
      <c r="N1116" s="753">
        <v>1125.1389999999999</v>
      </c>
    </row>
    <row r="1117" spans="1:14" ht="14.45" customHeight="1" x14ac:dyDescent="0.2">
      <c r="A1117" s="747" t="s">
        <v>579</v>
      </c>
      <c r="B1117" s="748" t="s">
        <v>580</v>
      </c>
      <c r="C1117" s="749" t="s">
        <v>605</v>
      </c>
      <c r="D1117" s="750" t="s">
        <v>606</v>
      </c>
      <c r="E1117" s="751">
        <v>50113001</v>
      </c>
      <c r="F1117" s="750" t="s">
        <v>665</v>
      </c>
      <c r="G1117" s="749" t="s">
        <v>666</v>
      </c>
      <c r="H1117" s="749">
        <v>173390</v>
      </c>
      <c r="I1117" s="749">
        <v>173390</v>
      </c>
      <c r="J1117" s="749" t="s">
        <v>1876</v>
      </c>
      <c r="K1117" s="749" t="s">
        <v>1877</v>
      </c>
      <c r="L1117" s="752">
        <v>411.95</v>
      </c>
      <c r="M1117" s="752">
        <v>2.9</v>
      </c>
      <c r="N1117" s="753">
        <v>1194.655</v>
      </c>
    </row>
    <row r="1118" spans="1:14" ht="14.45" customHeight="1" x14ac:dyDescent="0.2">
      <c r="A1118" s="747" t="s">
        <v>579</v>
      </c>
      <c r="B1118" s="748" t="s">
        <v>580</v>
      </c>
      <c r="C1118" s="749" t="s">
        <v>605</v>
      </c>
      <c r="D1118" s="750" t="s">
        <v>606</v>
      </c>
      <c r="E1118" s="751">
        <v>50113001</v>
      </c>
      <c r="F1118" s="750" t="s">
        <v>665</v>
      </c>
      <c r="G1118" s="749" t="s">
        <v>666</v>
      </c>
      <c r="H1118" s="749">
        <v>187822</v>
      </c>
      <c r="I1118" s="749">
        <v>87822</v>
      </c>
      <c r="J1118" s="749" t="s">
        <v>763</v>
      </c>
      <c r="K1118" s="749" t="s">
        <v>764</v>
      </c>
      <c r="L1118" s="752">
        <v>1301.03</v>
      </c>
      <c r="M1118" s="752">
        <v>2</v>
      </c>
      <c r="N1118" s="753">
        <v>2602.06</v>
      </c>
    </row>
    <row r="1119" spans="1:14" ht="14.45" customHeight="1" x14ac:dyDescent="0.2">
      <c r="A1119" s="747" t="s">
        <v>579</v>
      </c>
      <c r="B1119" s="748" t="s">
        <v>580</v>
      </c>
      <c r="C1119" s="749" t="s">
        <v>605</v>
      </c>
      <c r="D1119" s="750" t="s">
        <v>606</v>
      </c>
      <c r="E1119" s="751">
        <v>50113001</v>
      </c>
      <c r="F1119" s="750" t="s">
        <v>665</v>
      </c>
      <c r="G1119" s="749" t="s">
        <v>666</v>
      </c>
      <c r="H1119" s="749">
        <v>100392</v>
      </c>
      <c r="I1119" s="749">
        <v>392</v>
      </c>
      <c r="J1119" s="749" t="s">
        <v>1592</v>
      </c>
      <c r="K1119" s="749" t="s">
        <v>1289</v>
      </c>
      <c r="L1119" s="752">
        <v>57.580425531914898</v>
      </c>
      <c r="M1119" s="752">
        <v>141</v>
      </c>
      <c r="N1119" s="753">
        <v>8118.84</v>
      </c>
    </row>
    <row r="1120" spans="1:14" ht="14.45" customHeight="1" x14ac:dyDescent="0.2">
      <c r="A1120" s="747" t="s">
        <v>579</v>
      </c>
      <c r="B1120" s="748" t="s">
        <v>580</v>
      </c>
      <c r="C1120" s="749" t="s">
        <v>605</v>
      </c>
      <c r="D1120" s="750" t="s">
        <v>606</v>
      </c>
      <c r="E1120" s="751">
        <v>50113001</v>
      </c>
      <c r="F1120" s="750" t="s">
        <v>665</v>
      </c>
      <c r="G1120" s="749" t="s">
        <v>666</v>
      </c>
      <c r="H1120" s="749">
        <v>100394</v>
      </c>
      <c r="I1120" s="749">
        <v>394</v>
      </c>
      <c r="J1120" s="749" t="s">
        <v>1593</v>
      </c>
      <c r="K1120" s="749" t="s">
        <v>1594</v>
      </c>
      <c r="L1120" s="752">
        <v>65.726000000000013</v>
      </c>
      <c r="M1120" s="752">
        <v>15</v>
      </c>
      <c r="N1120" s="753">
        <v>985.8900000000001</v>
      </c>
    </row>
    <row r="1121" spans="1:14" ht="14.45" customHeight="1" x14ac:dyDescent="0.2">
      <c r="A1121" s="747" t="s">
        <v>579</v>
      </c>
      <c r="B1121" s="748" t="s">
        <v>580</v>
      </c>
      <c r="C1121" s="749" t="s">
        <v>605</v>
      </c>
      <c r="D1121" s="750" t="s">
        <v>606</v>
      </c>
      <c r="E1121" s="751">
        <v>50113001</v>
      </c>
      <c r="F1121" s="750" t="s">
        <v>665</v>
      </c>
      <c r="G1121" s="749" t="s">
        <v>666</v>
      </c>
      <c r="H1121" s="749">
        <v>205021</v>
      </c>
      <c r="I1121" s="749">
        <v>205021</v>
      </c>
      <c r="J1121" s="749" t="s">
        <v>1878</v>
      </c>
      <c r="K1121" s="749" t="s">
        <v>1879</v>
      </c>
      <c r="L1121" s="752">
        <v>352</v>
      </c>
      <c r="M1121" s="752">
        <v>8</v>
      </c>
      <c r="N1121" s="753">
        <v>2816</v>
      </c>
    </row>
    <row r="1122" spans="1:14" ht="14.45" customHeight="1" x14ac:dyDescent="0.2">
      <c r="A1122" s="747" t="s">
        <v>579</v>
      </c>
      <c r="B1122" s="748" t="s">
        <v>580</v>
      </c>
      <c r="C1122" s="749" t="s">
        <v>605</v>
      </c>
      <c r="D1122" s="750" t="s">
        <v>606</v>
      </c>
      <c r="E1122" s="751">
        <v>50113001</v>
      </c>
      <c r="F1122" s="750" t="s">
        <v>665</v>
      </c>
      <c r="G1122" s="749" t="s">
        <v>674</v>
      </c>
      <c r="H1122" s="749">
        <v>183974</v>
      </c>
      <c r="I1122" s="749">
        <v>83974</v>
      </c>
      <c r="J1122" s="749" t="s">
        <v>786</v>
      </c>
      <c r="K1122" s="749" t="s">
        <v>787</v>
      </c>
      <c r="L1122" s="752">
        <v>88.45</v>
      </c>
      <c r="M1122" s="752">
        <v>4</v>
      </c>
      <c r="N1122" s="753">
        <v>353.8</v>
      </c>
    </row>
    <row r="1123" spans="1:14" ht="14.45" customHeight="1" x14ac:dyDescent="0.2">
      <c r="A1123" s="747" t="s">
        <v>579</v>
      </c>
      <c r="B1123" s="748" t="s">
        <v>580</v>
      </c>
      <c r="C1123" s="749" t="s">
        <v>605</v>
      </c>
      <c r="D1123" s="750" t="s">
        <v>606</v>
      </c>
      <c r="E1123" s="751">
        <v>50113001</v>
      </c>
      <c r="F1123" s="750" t="s">
        <v>665</v>
      </c>
      <c r="G1123" s="749" t="s">
        <v>666</v>
      </c>
      <c r="H1123" s="749">
        <v>847180</v>
      </c>
      <c r="I1123" s="749">
        <v>500225</v>
      </c>
      <c r="J1123" s="749" t="s">
        <v>1880</v>
      </c>
      <c r="K1123" s="749" t="s">
        <v>581</v>
      </c>
      <c r="L1123" s="752">
        <v>24352.73</v>
      </c>
      <c r="M1123" s="752">
        <v>5</v>
      </c>
      <c r="N1123" s="753">
        <v>121763.65</v>
      </c>
    </row>
    <row r="1124" spans="1:14" ht="14.45" customHeight="1" x14ac:dyDescent="0.2">
      <c r="A1124" s="747" t="s">
        <v>579</v>
      </c>
      <c r="B1124" s="748" t="s">
        <v>580</v>
      </c>
      <c r="C1124" s="749" t="s">
        <v>605</v>
      </c>
      <c r="D1124" s="750" t="s">
        <v>606</v>
      </c>
      <c r="E1124" s="751">
        <v>50113001</v>
      </c>
      <c r="F1124" s="750" t="s">
        <v>665</v>
      </c>
      <c r="G1124" s="749" t="s">
        <v>666</v>
      </c>
      <c r="H1124" s="749">
        <v>212880</v>
      </c>
      <c r="I1124" s="749">
        <v>212880</v>
      </c>
      <c r="J1124" s="749" t="s">
        <v>667</v>
      </c>
      <c r="K1124" s="749" t="s">
        <v>668</v>
      </c>
      <c r="L1124" s="752">
        <v>112.97000000000001</v>
      </c>
      <c r="M1124" s="752">
        <v>17</v>
      </c>
      <c r="N1124" s="753">
        <v>1920.4900000000002</v>
      </c>
    </row>
    <row r="1125" spans="1:14" ht="14.45" customHeight="1" x14ac:dyDescent="0.2">
      <c r="A1125" s="747" t="s">
        <v>579</v>
      </c>
      <c r="B1125" s="748" t="s">
        <v>580</v>
      </c>
      <c r="C1125" s="749" t="s">
        <v>605</v>
      </c>
      <c r="D1125" s="750" t="s">
        <v>606</v>
      </c>
      <c r="E1125" s="751">
        <v>50113001</v>
      </c>
      <c r="F1125" s="750" t="s">
        <v>665</v>
      </c>
      <c r="G1125" s="749" t="s">
        <v>666</v>
      </c>
      <c r="H1125" s="749">
        <v>139968</v>
      </c>
      <c r="I1125" s="749">
        <v>139968</v>
      </c>
      <c r="J1125" s="749" t="s">
        <v>669</v>
      </c>
      <c r="K1125" s="749" t="s">
        <v>668</v>
      </c>
      <c r="L1125" s="752">
        <v>70.372857142857143</v>
      </c>
      <c r="M1125" s="752">
        <v>7</v>
      </c>
      <c r="N1125" s="753">
        <v>492.61</v>
      </c>
    </row>
    <row r="1126" spans="1:14" ht="14.45" customHeight="1" x14ac:dyDescent="0.2">
      <c r="A1126" s="747" t="s">
        <v>579</v>
      </c>
      <c r="B1126" s="748" t="s">
        <v>580</v>
      </c>
      <c r="C1126" s="749" t="s">
        <v>605</v>
      </c>
      <c r="D1126" s="750" t="s">
        <v>606</v>
      </c>
      <c r="E1126" s="751">
        <v>50113001</v>
      </c>
      <c r="F1126" s="750" t="s">
        <v>665</v>
      </c>
      <c r="G1126" s="749" t="s">
        <v>666</v>
      </c>
      <c r="H1126" s="749">
        <v>100409</v>
      </c>
      <c r="I1126" s="749">
        <v>409</v>
      </c>
      <c r="J1126" s="749" t="s">
        <v>807</v>
      </c>
      <c r="K1126" s="749" t="s">
        <v>696</v>
      </c>
      <c r="L1126" s="752">
        <v>79.75</v>
      </c>
      <c r="M1126" s="752">
        <v>9</v>
      </c>
      <c r="N1126" s="753">
        <v>717.75</v>
      </c>
    </row>
    <row r="1127" spans="1:14" ht="14.45" customHeight="1" x14ac:dyDescent="0.2">
      <c r="A1127" s="747" t="s">
        <v>579</v>
      </c>
      <c r="B1127" s="748" t="s">
        <v>580</v>
      </c>
      <c r="C1127" s="749" t="s">
        <v>605</v>
      </c>
      <c r="D1127" s="750" t="s">
        <v>606</v>
      </c>
      <c r="E1127" s="751">
        <v>50113001</v>
      </c>
      <c r="F1127" s="750" t="s">
        <v>665</v>
      </c>
      <c r="G1127" s="749" t="s">
        <v>666</v>
      </c>
      <c r="H1127" s="749">
        <v>187814</v>
      </c>
      <c r="I1127" s="749">
        <v>87814</v>
      </c>
      <c r="J1127" s="749" t="s">
        <v>670</v>
      </c>
      <c r="K1127" s="749" t="s">
        <v>671</v>
      </c>
      <c r="L1127" s="752">
        <v>533.7600000000001</v>
      </c>
      <c r="M1127" s="752">
        <v>11</v>
      </c>
      <c r="N1127" s="753">
        <v>5871.3600000000006</v>
      </c>
    </row>
    <row r="1128" spans="1:14" ht="14.45" customHeight="1" x14ac:dyDescent="0.2">
      <c r="A1128" s="747" t="s">
        <v>579</v>
      </c>
      <c r="B1128" s="748" t="s">
        <v>580</v>
      </c>
      <c r="C1128" s="749" t="s">
        <v>605</v>
      </c>
      <c r="D1128" s="750" t="s">
        <v>606</v>
      </c>
      <c r="E1128" s="751">
        <v>50113001</v>
      </c>
      <c r="F1128" s="750" t="s">
        <v>665</v>
      </c>
      <c r="G1128" s="749" t="s">
        <v>666</v>
      </c>
      <c r="H1128" s="749">
        <v>843217</v>
      </c>
      <c r="I1128" s="749">
        <v>0</v>
      </c>
      <c r="J1128" s="749" t="s">
        <v>672</v>
      </c>
      <c r="K1128" s="749" t="s">
        <v>673</v>
      </c>
      <c r="L1128" s="752">
        <v>201.49</v>
      </c>
      <c r="M1128" s="752">
        <v>2</v>
      </c>
      <c r="N1128" s="753">
        <v>402.98</v>
      </c>
    </row>
    <row r="1129" spans="1:14" ht="14.45" customHeight="1" x14ac:dyDescent="0.2">
      <c r="A1129" s="747" t="s">
        <v>579</v>
      </c>
      <c r="B1129" s="748" t="s">
        <v>580</v>
      </c>
      <c r="C1129" s="749" t="s">
        <v>605</v>
      </c>
      <c r="D1129" s="750" t="s">
        <v>606</v>
      </c>
      <c r="E1129" s="751">
        <v>50113001</v>
      </c>
      <c r="F1129" s="750" t="s">
        <v>665</v>
      </c>
      <c r="G1129" s="749" t="s">
        <v>674</v>
      </c>
      <c r="H1129" s="749">
        <v>848765</v>
      </c>
      <c r="I1129" s="749">
        <v>107938</v>
      </c>
      <c r="J1129" s="749" t="s">
        <v>840</v>
      </c>
      <c r="K1129" s="749" t="s">
        <v>842</v>
      </c>
      <c r="L1129" s="752">
        <v>128.44</v>
      </c>
      <c r="M1129" s="752">
        <v>4</v>
      </c>
      <c r="N1129" s="753">
        <v>513.76</v>
      </c>
    </row>
    <row r="1130" spans="1:14" ht="14.45" customHeight="1" x14ac:dyDescent="0.2">
      <c r="A1130" s="747" t="s">
        <v>579</v>
      </c>
      <c r="B1130" s="748" t="s">
        <v>580</v>
      </c>
      <c r="C1130" s="749" t="s">
        <v>605</v>
      </c>
      <c r="D1130" s="750" t="s">
        <v>606</v>
      </c>
      <c r="E1130" s="751">
        <v>50113001</v>
      </c>
      <c r="F1130" s="750" t="s">
        <v>665</v>
      </c>
      <c r="G1130" s="749" t="s">
        <v>666</v>
      </c>
      <c r="H1130" s="749">
        <v>184090</v>
      </c>
      <c r="I1130" s="749">
        <v>84090</v>
      </c>
      <c r="J1130" s="749" t="s">
        <v>677</v>
      </c>
      <c r="K1130" s="749" t="s">
        <v>678</v>
      </c>
      <c r="L1130" s="752">
        <v>60.0937254901961</v>
      </c>
      <c r="M1130" s="752">
        <v>102</v>
      </c>
      <c r="N1130" s="753">
        <v>6129.5600000000022</v>
      </c>
    </row>
    <row r="1131" spans="1:14" ht="14.45" customHeight="1" x14ac:dyDescent="0.2">
      <c r="A1131" s="747" t="s">
        <v>579</v>
      </c>
      <c r="B1131" s="748" t="s">
        <v>580</v>
      </c>
      <c r="C1131" s="749" t="s">
        <v>605</v>
      </c>
      <c r="D1131" s="750" t="s">
        <v>606</v>
      </c>
      <c r="E1131" s="751">
        <v>50113001</v>
      </c>
      <c r="F1131" s="750" t="s">
        <v>665</v>
      </c>
      <c r="G1131" s="749" t="s">
        <v>666</v>
      </c>
      <c r="H1131" s="749">
        <v>501994</v>
      </c>
      <c r="I1131" s="749">
        <v>0</v>
      </c>
      <c r="J1131" s="749" t="s">
        <v>679</v>
      </c>
      <c r="K1131" s="749" t="s">
        <v>680</v>
      </c>
      <c r="L1131" s="752">
        <v>289.18844444444449</v>
      </c>
      <c r="M1131" s="752">
        <v>7</v>
      </c>
      <c r="N1131" s="753">
        <v>2024.3191111111114</v>
      </c>
    </row>
    <row r="1132" spans="1:14" ht="14.45" customHeight="1" x14ac:dyDescent="0.2">
      <c r="A1132" s="747" t="s">
        <v>579</v>
      </c>
      <c r="B1132" s="748" t="s">
        <v>580</v>
      </c>
      <c r="C1132" s="749" t="s">
        <v>605</v>
      </c>
      <c r="D1132" s="750" t="s">
        <v>606</v>
      </c>
      <c r="E1132" s="751">
        <v>50113001</v>
      </c>
      <c r="F1132" s="750" t="s">
        <v>665</v>
      </c>
      <c r="G1132" s="749" t="s">
        <v>666</v>
      </c>
      <c r="H1132" s="749">
        <v>104071</v>
      </c>
      <c r="I1132" s="749">
        <v>4071</v>
      </c>
      <c r="J1132" s="749" t="s">
        <v>884</v>
      </c>
      <c r="K1132" s="749" t="s">
        <v>886</v>
      </c>
      <c r="L1132" s="752">
        <v>206.52750000000003</v>
      </c>
      <c r="M1132" s="752">
        <v>4</v>
      </c>
      <c r="N1132" s="753">
        <v>826.11000000000013</v>
      </c>
    </row>
    <row r="1133" spans="1:14" ht="14.45" customHeight="1" x14ac:dyDescent="0.2">
      <c r="A1133" s="747" t="s">
        <v>579</v>
      </c>
      <c r="B1133" s="748" t="s">
        <v>580</v>
      </c>
      <c r="C1133" s="749" t="s">
        <v>605</v>
      </c>
      <c r="D1133" s="750" t="s">
        <v>606</v>
      </c>
      <c r="E1133" s="751">
        <v>50113001</v>
      </c>
      <c r="F1133" s="750" t="s">
        <v>665</v>
      </c>
      <c r="G1133" s="749" t="s">
        <v>666</v>
      </c>
      <c r="H1133" s="749">
        <v>154539</v>
      </c>
      <c r="I1133" s="749">
        <v>54539</v>
      </c>
      <c r="J1133" s="749" t="s">
        <v>681</v>
      </c>
      <c r="K1133" s="749" t="s">
        <v>682</v>
      </c>
      <c r="L1133" s="752">
        <v>60.194848484848485</v>
      </c>
      <c r="M1133" s="752">
        <v>66</v>
      </c>
      <c r="N1133" s="753">
        <v>3972.86</v>
      </c>
    </row>
    <row r="1134" spans="1:14" ht="14.45" customHeight="1" x14ac:dyDescent="0.2">
      <c r="A1134" s="747" t="s">
        <v>579</v>
      </c>
      <c r="B1134" s="748" t="s">
        <v>580</v>
      </c>
      <c r="C1134" s="749" t="s">
        <v>605</v>
      </c>
      <c r="D1134" s="750" t="s">
        <v>606</v>
      </c>
      <c r="E1134" s="751">
        <v>50113001</v>
      </c>
      <c r="F1134" s="750" t="s">
        <v>665</v>
      </c>
      <c r="G1134" s="749" t="s">
        <v>666</v>
      </c>
      <c r="H1134" s="749">
        <v>905097</v>
      </c>
      <c r="I1134" s="749">
        <v>158767</v>
      </c>
      <c r="J1134" s="749" t="s">
        <v>898</v>
      </c>
      <c r="K1134" s="749" t="s">
        <v>899</v>
      </c>
      <c r="L1134" s="752">
        <v>167.4200006451766</v>
      </c>
      <c r="M1134" s="752">
        <v>5</v>
      </c>
      <c r="N1134" s="753">
        <v>837.10000322588303</v>
      </c>
    </row>
    <row r="1135" spans="1:14" ht="14.45" customHeight="1" x14ac:dyDescent="0.2">
      <c r="A1135" s="747" t="s">
        <v>579</v>
      </c>
      <c r="B1135" s="748" t="s">
        <v>580</v>
      </c>
      <c r="C1135" s="749" t="s">
        <v>605</v>
      </c>
      <c r="D1135" s="750" t="s">
        <v>606</v>
      </c>
      <c r="E1135" s="751">
        <v>50113001</v>
      </c>
      <c r="F1135" s="750" t="s">
        <v>665</v>
      </c>
      <c r="G1135" s="749" t="s">
        <v>666</v>
      </c>
      <c r="H1135" s="749">
        <v>215474</v>
      </c>
      <c r="I1135" s="749">
        <v>215474</v>
      </c>
      <c r="J1135" s="749" t="s">
        <v>903</v>
      </c>
      <c r="K1135" s="749" t="s">
        <v>904</v>
      </c>
      <c r="L1135" s="752">
        <v>531.88249999999994</v>
      </c>
      <c r="M1135" s="752">
        <v>12</v>
      </c>
      <c r="N1135" s="753">
        <v>6382.5899999999992</v>
      </c>
    </row>
    <row r="1136" spans="1:14" ht="14.45" customHeight="1" x14ac:dyDescent="0.2">
      <c r="A1136" s="747" t="s">
        <v>579</v>
      </c>
      <c r="B1136" s="748" t="s">
        <v>580</v>
      </c>
      <c r="C1136" s="749" t="s">
        <v>605</v>
      </c>
      <c r="D1136" s="750" t="s">
        <v>606</v>
      </c>
      <c r="E1136" s="751">
        <v>50113001</v>
      </c>
      <c r="F1136" s="750" t="s">
        <v>665</v>
      </c>
      <c r="G1136" s="749" t="s">
        <v>666</v>
      </c>
      <c r="H1136" s="749">
        <v>447</v>
      </c>
      <c r="I1136" s="749">
        <v>447</v>
      </c>
      <c r="J1136" s="749" t="s">
        <v>920</v>
      </c>
      <c r="K1136" s="749" t="s">
        <v>921</v>
      </c>
      <c r="L1136" s="752">
        <v>178.75265957446808</v>
      </c>
      <c r="M1136" s="752">
        <v>94</v>
      </c>
      <c r="N1136" s="753">
        <v>16802.75</v>
      </c>
    </row>
    <row r="1137" spans="1:14" ht="14.45" customHeight="1" x14ac:dyDescent="0.2">
      <c r="A1137" s="747" t="s">
        <v>579</v>
      </c>
      <c r="B1137" s="748" t="s">
        <v>580</v>
      </c>
      <c r="C1137" s="749" t="s">
        <v>605</v>
      </c>
      <c r="D1137" s="750" t="s">
        <v>606</v>
      </c>
      <c r="E1137" s="751">
        <v>50113001</v>
      </c>
      <c r="F1137" s="750" t="s">
        <v>665</v>
      </c>
      <c r="G1137" s="749" t="s">
        <v>666</v>
      </c>
      <c r="H1137" s="749">
        <v>149990</v>
      </c>
      <c r="I1137" s="749">
        <v>49990</v>
      </c>
      <c r="J1137" s="749" t="s">
        <v>946</v>
      </c>
      <c r="K1137" s="749" t="s">
        <v>947</v>
      </c>
      <c r="L1137" s="752">
        <v>121.77000000000001</v>
      </c>
      <c r="M1137" s="752">
        <v>8</v>
      </c>
      <c r="N1137" s="753">
        <v>974.16000000000008</v>
      </c>
    </row>
    <row r="1138" spans="1:14" ht="14.45" customHeight="1" x14ac:dyDescent="0.2">
      <c r="A1138" s="747" t="s">
        <v>579</v>
      </c>
      <c r="B1138" s="748" t="s">
        <v>580</v>
      </c>
      <c r="C1138" s="749" t="s">
        <v>605</v>
      </c>
      <c r="D1138" s="750" t="s">
        <v>606</v>
      </c>
      <c r="E1138" s="751">
        <v>50113001</v>
      </c>
      <c r="F1138" s="750" t="s">
        <v>665</v>
      </c>
      <c r="G1138" s="749" t="s">
        <v>666</v>
      </c>
      <c r="H1138" s="749">
        <v>136552</v>
      </c>
      <c r="I1138" s="749">
        <v>136552</v>
      </c>
      <c r="J1138" s="749" t="s">
        <v>1883</v>
      </c>
      <c r="K1138" s="749" t="s">
        <v>1884</v>
      </c>
      <c r="L1138" s="752">
        <v>314.13</v>
      </c>
      <c r="M1138" s="752">
        <v>3</v>
      </c>
      <c r="N1138" s="753">
        <v>942.39</v>
      </c>
    </row>
    <row r="1139" spans="1:14" ht="14.45" customHeight="1" x14ac:dyDescent="0.2">
      <c r="A1139" s="747" t="s">
        <v>579</v>
      </c>
      <c r="B1139" s="748" t="s">
        <v>580</v>
      </c>
      <c r="C1139" s="749" t="s">
        <v>605</v>
      </c>
      <c r="D1139" s="750" t="s">
        <v>606</v>
      </c>
      <c r="E1139" s="751">
        <v>50113001</v>
      </c>
      <c r="F1139" s="750" t="s">
        <v>665</v>
      </c>
      <c r="G1139" s="749" t="s">
        <v>674</v>
      </c>
      <c r="H1139" s="749">
        <v>214036</v>
      </c>
      <c r="I1139" s="749">
        <v>214036</v>
      </c>
      <c r="J1139" s="749" t="s">
        <v>964</v>
      </c>
      <c r="K1139" s="749" t="s">
        <v>965</v>
      </c>
      <c r="L1139" s="752">
        <v>40.385000000000005</v>
      </c>
      <c r="M1139" s="752">
        <v>32</v>
      </c>
      <c r="N1139" s="753">
        <v>1292.3200000000002</v>
      </c>
    </row>
    <row r="1140" spans="1:14" ht="14.45" customHeight="1" x14ac:dyDescent="0.2">
      <c r="A1140" s="747" t="s">
        <v>579</v>
      </c>
      <c r="B1140" s="748" t="s">
        <v>580</v>
      </c>
      <c r="C1140" s="749" t="s">
        <v>605</v>
      </c>
      <c r="D1140" s="750" t="s">
        <v>606</v>
      </c>
      <c r="E1140" s="751">
        <v>50113001</v>
      </c>
      <c r="F1140" s="750" t="s">
        <v>665</v>
      </c>
      <c r="G1140" s="749" t="s">
        <v>666</v>
      </c>
      <c r="H1140" s="749">
        <v>198864</v>
      </c>
      <c r="I1140" s="749">
        <v>98864</v>
      </c>
      <c r="J1140" s="749" t="s">
        <v>683</v>
      </c>
      <c r="K1140" s="749" t="s">
        <v>684</v>
      </c>
      <c r="L1140" s="752">
        <v>537.87000000000023</v>
      </c>
      <c r="M1140" s="752">
        <v>31</v>
      </c>
      <c r="N1140" s="753">
        <v>16673.970000000008</v>
      </c>
    </row>
    <row r="1141" spans="1:14" ht="14.45" customHeight="1" x14ac:dyDescent="0.2">
      <c r="A1141" s="747" t="s">
        <v>579</v>
      </c>
      <c r="B1141" s="748" t="s">
        <v>580</v>
      </c>
      <c r="C1141" s="749" t="s">
        <v>605</v>
      </c>
      <c r="D1141" s="750" t="s">
        <v>606</v>
      </c>
      <c r="E1141" s="751">
        <v>50113001</v>
      </c>
      <c r="F1141" s="750" t="s">
        <v>665</v>
      </c>
      <c r="G1141" s="749" t="s">
        <v>666</v>
      </c>
      <c r="H1141" s="749">
        <v>198872</v>
      </c>
      <c r="I1141" s="749">
        <v>98872</v>
      </c>
      <c r="J1141" s="749" t="s">
        <v>683</v>
      </c>
      <c r="K1141" s="749" t="s">
        <v>685</v>
      </c>
      <c r="L1141" s="752">
        <v>312.84000000000009</v>
      </c>
      <c r="M1141" s="752">
        <v>21</v>
      </c>
      <c r="N1141" s="753">
        <v>6569.6400000000021</v>
      </c>
    </row>
    <row r="1142" spans="1:14" ht="14.45" customHeight="1" x14ac:dyDescent="0.2">
      <c r="A1142" s="747" t="s">
        <v>579</v>
      </c>
      <c r="B1142" s="748" t="s">
        <v>580</v>
      </c>
      <c r="C1142" s="749" t="s">
        <v>605</v>
      </c>
      <c r="D1142" s="750" t="s">
        <v>606</v>
      </c>
      <c r="E1142" s="751">
        <v>50113001</v>
      </c>
      <c r="F1142" s="750" t="s">
        <v>665</v>
      </c>
      <c r="G1142" s="749" t="s">
        <v>666</v>
      </c>
      <c r="H1142" s="749">
        <v>198876</v>
      </c>
      <c r="I1142" s="749">
        <v>98876</v>
      </c>
      <c r="J1142" s="749" t="s">
        <v>683</v>
      </c>
      <c r="K1142" s="749" t="s">
        <v>969</v>
      </c>
      <c r="L1142" s="752">
        <v>255.2</v>
      </c>
      <c r="M1142" s="752">
        <v>11</v>
      </c>
      <c r="N1142" s="753">
        <v>2807.2</v>
      </c>
    </row>
    <row r="1143" spans="1:14" ht="14.45" customHeight="1" x14ac:dyDescent="0.2">
      <c r="A1143" s="747" t="s">
        <v>579</v>
      </c>
      <c r="B1143" s="748" t="s">
        <v>580</v>
      </c>
      <c r="C1143" s="749" t="s">
        <v>605</v>
      </c>
      <c r="D1143" s="750" t="s">
        <v>606</v>
      </c>
      <c r="E1143" s="751">
        <v>50113001</v>
      </c>
      <c r="F1143" s="750" t="s">
        <v>665</v>
      </c>
      <c r="G1143" s="749" t="s">
        <v>666</v>
      </c>
      <c r="H1143" s="749">
        <v>165633</v>
      </c>
      <c r="I1143" s="749">
        <v>165751</v>
      </c>
      <c r="J1143" s="749" t="s">
        <v>972</v>
      </c>
      <c r="K1143" s="749" t="s">
        <v>973</v>
      </c>
      <c r="L1143" s="752">
        <v>3951.6400000000003</v>
      </c>
      <c r="M1143" s="752">
        <v>4</v>
      </c>
      <c r="N1143" s="753">
        <v>15806.560000000001</v>
      </c>
    </row>
    <row r="1144" spans="1:14" ht="14.45" customHeight="1" x14ac:dyDescent="0.2">
      <c r="A1144" s="747" t="s">
        <v>579</v>
      </c>
      <c r="B1144" s="748" t="s">
        <v>580</v>
      </c>
      <c r="C1144" s="749" t="s">
        <v>605</v>
      </c>
      <c r="D1144" s="750" t="s">
        <v>606</v>
      </c>
      <c r="E1144" s="751">
        <v>50113001</v>
      </c>
      <c r="F1144" s="750" t="s">
        <v>665</v>
      </c>
      <c r="G1144" s="749" t="s">
        <v>666</v>
      </c>
      <c r="H1144" s="749">
        <v>47256</v>
      </c>
      <c r="I1144" s="749">
        <v>47256</v>
      </c>
      <c r="J1144" s="749" t="s">
        <v>986</v>
      </c>
      <c r="K1144" s="749" t="s">
        <v>988</v>
      </c>
      <c r="L1144" s="752">
        <v>222.2</v>
      </c>
      <c r="M1144" s="752">
        <v>1</v>
      </c>
      <c r="N1144" s="753">
        <v>222.2</v>
      </c>
    </row>
    <row r="1145" spans="1:14" ht="14.45" customHeight="1" x14ac:dyDescent="0.2">
      <c r="A1145" s="747" t="s">
        <v>579</v>
      </c>
      <c r="B1145" s="748" t="s">
        <v>580</v>
      </c>
      <c r="C1145" s="749" t="s">
        <v>605</v>
      </c>
      <c r="D1145" s="750" t="s">
        <v>606</v>
      </c>
      <c r="E1145" s="751">
        <v>50113001</v>
      </c>
      <c r="F1145" s="750" t="s">
        <v>665</v>
      </c>
      <c r="G1145" s="749" t="s">
        <v>674</v>
      </c>
      <c r="H1145" s="749">
        <v>216670</v>
      </c>
      <c r="I1145" s="749">
        <v>216670</v>
      </c>
      <c r="J1145" s="749" t="s">
        <v>1005</v>
      </c>
      <c r="K1145" s="749" t="s">
        <v>1006</v>
      </c>
      <c r="L1145" s="752">
        <v>314.27</v>
      </c>
      <c r="M1145" s="752">
        <v>3</v>
      </c>
      <c r="N1145" s="753">
        <v>942.81</v>
      </c>
    </row>
    <row r="1146" spans="1:14" ht="14.45" customHeight="1" x14ac:dyDescent="0.2">
      <c r="A1146" s="747" t="s">
        <v>579</v>
      </c>
      <c r="B1146" s="748" t="s">
        <v>580</v>
      </c>
      <c r="C1146" s="749" t="s">
        <v>605</v>
      </c>
      <c r="D1146" s="750" t="s">
        <v>606</v>
      </c>
      <c r="E1146" s="751">
        <v>50113001</v>
      </c>
      <c r="F1146" s="750" t="s">
        <v>665</v>
      </c>
      <c r="G1146" s="749" t="s">
        <v>581</v>
      </c>
      <c r="H1146" s="749">
        <v>216572</v>
      </c>
      <c r="I1146" s="749">
        <v>216572</v>
      </c>
      <c r="J1146" s="749" t="s">
        <v>1007</v>
      </c>
      <c r="K1146" s="749" t="s">
        <v>1008</v>
      </c>
      <c r="L1146" s="752">
        <v>36.26</v>
      </c>
      <c r="M1146" s="752">
        <v>15</v>
      </c>
      <c r="N1146" s="753">
        <v>543.9</v>
      </c>
    </row>
    <row r="1147" spans="1:14" ht="14.45" customHeight="1" x14ac:dyDescent="0.2">
      <c r="A1147" s="747" t="s">
        <v>579</v>
      </c>
      <c r="B1147" s="748" t="s">
        <v>580</v>
      </c>
      <c r="C1147" s="749" t="s">
        <v>605</v>
      </c>
      <c r="D1147" s="750" t="s">
        <v>606</v>
      </c>
      <c r="E1147" s="751">
        <v>50113001</v>
      </c>
      <c r="F1147" s="750" t="s">
        <v>665</v>
      </c>
      <c r="G1147" s="749" t="s">
        <v>666</v>
      </c>
      <c r="H1147" s="749">
        <v>104344</v>
      </c>
      <c r="I1147" s="749">
        <v>4344</v>
      </c>
      <c r="J1147" s="749" t="s">
        <v>1012</v>
      </c>
      <c r="K1147" s="749" t="s">
        <v>1885</v>
      </c>
      <c r="L1147" s="752">
        <v>93.870000000000019</v>
      </c>
      <c r="M1147" s="752">
        <v>14</v>
      </c>
      <c r="N1147" s="753">
        <v>1314.1800000000003</v>
      </c>
    </row>
    <row r="1148" spans="1:14" ht="14.45" customHeight="1" x14ac:dyDescent="0.2">
      <c r="A1148" s="747" t="s">
        <v>579</v>
      </c>
      <c r="B1148" s="748" t="s">
        <v>580</v>
      </c>
      <c r="C1148" s="749" t="s">
        <v>605</v>
      </c>
      <c r="D1148" s="750" t="s">
        <v>606</v>
      </c>
      <c r="E1148" s="751">
        <v>50113001</v>
      </c>
      <c r="F1148" s="750" t="s">
        <v>665</v>
      </c>
      <c r="G1148" s="749" t="s">
        <v>666</v>
      </c>
      <c r="H1148" s="749">
        <v>842703</v>
      </c>
      <c r="I1148" s="749">
        <v>0</v>
      </c>
      <c r="J1148" s="749" t="s">
        <v>1694</v>
      </c>
      <c r="K1148" s="749" t="s">
        <v>581</v>
      </c>
      <c r="L1148" s="752">
        <v>53.728823529411777</v>
      </c>
      <c r="M1148" s="752">
        <v>68</v>
      </c>
      <c r="N1148" s="753">
        <v>3653.5600000000009</v>
      </c>
    </row>
    <row r="1149" spans="1:14" ht="14.45" customHeight="1" x14ac:dyDescent="0.2">
      <c r="A1149" s="747" t="s">
        <v>579</v>
      </c>
      <c r="B1149" s="748" t="s">
        <v>580</v>
      </c>
      <c r="C1149" s="749" t="s">
        <v>605</v>
      </c>
      <c r="D1149" s="750" t="s">
        <v>606</v>
      </c>
      <c r="E1149" s="751">
        <v>50113001</v>
      </c>
      <c r="F1149" s="750" t="s">
        <v>665</v>
      </c>
      <c r="G1149" s="749" t="s">
        <v>666</v>
      </c>
      <c r="H1149" s="749">
        <v>208988</v>
      </c>
      <c r="I1149" s="749">
        <v>208988</v>
      </c>
      <c r="J1149" s="749" t="s">
        <v>1029</v>
      </c>
      <c r="K1149" s="749" t="s">
        <v>1030</v>
      </c>
      <c r="L1149" s="752">
        <v>547.08496461369384</v>
      </c>
      <c r="M1149" s="752">
        <v>12</v>
      </c>
      <c r="N1149" s="753">
        <v>6565.0195753643266</v>
      </c>
    </row>
    <row r="1150" spans="1:14" ht="14.45" customHeight="1" x14ac:dyDescent="0.2">
      <c r="A1150" s="747" t="s">
        <v>579</v>
      </c>
      <c r="B1150" s="748" t="s">
        <v>580</v>
      </c>
      <c r="C1150" s="749" t="s">
        <v>605</v>
      </c>
      <c r="D1150" s="750" t="s">
        <v>606</v>
      </c>
      <c r="E1150" s="751">
        <v>50113001</v>
      </c>
      <c r="F1150" s="750" t="s">
        <v>665</v>
      </c>
      <c r="G1150" s="749" t="s">
        <v>666</v>
      </c>
      <c r="H1150" s="749">
        <v>208990</v>
      </c>
      <c r="I1150" s="749">
        <v>208990</v>
      </c>
      <c r="J1150" s="749" t="s">
        <v>1698</v>
      </c>
      <c r="K1150" s="749" t="s">
        <v>1030</v>
      </c>
      <c r="L1150" s="752">
        <v>665.87399518518396</v>
      </c>
      <c r="M1150" s="752">
        <v>15</v>
      </c>
      <c r="N1150" s="753">
        <v>9988.1099277777594</v>
      </c>
    </row>
    <row r="1151" spans="1:14" ht="14.45" customHeight="1" x14ac:dyDescent="0.2">
      <c r="A1151" s="747" t="s">
        <v>579</v>
      </c>
      <c r="B1151" s="748" t="s">
        <v>580</v>
      </c>
      <c r="C1151" s="749" t="s">
        <v>605</v>
      </c>
      <c r="D1151" s="750" t="s">
        <v>606</v>
      </c>
      <c r="E1151" s="751">
        <v>50113001</v>
      </c>
      <c r="F1151" s="750" t="s">
        <v>665</v>
      </c>
      <c r="G1151" s="749" t="s">
        <v>666</v>
      </c>
      <c r="H1151" s="749">
        <v>394712</v>
      </c>
      <c r="I1151" s="749">
        <v>0</v>
      </c>
      <c r="J1151" s="749" t="s">
        <v>1047</v>
      </c>
      <c r="K1151" s="749" t="s">
        <v>1048</v>
      </c>
      <c r="L1151" s="752">
        <v>28.75</v>
      </c>
      <c r="M1151" s="752">
        <v>90</v>
      </c>
      <c r="N1151" s="753">
        <v>2587.5</v>
      </c>
    </row>
    <row r="1152" spans="1:14" ht="14.45" customHeight="1" x14ac:dyDescent="0.2">
      <c r="A1152" s="747" t="s">
        <v>579</v>
      </c>
      <c r="B1152" s="748" t="s">
        <v>580</v>
      </c>
      <c r="C1152" s="749" t="s">
        <v>605</v>
      </c>
      <c r="D1152" s="750" t="s">
        <v>606</v>
      </c>
      <c r="E1152" s="751">
        <v>50113001</v>
      </c>
      <c r="F1152" s="750" t="s">
        <v>665</v>
      </c>
      <c r="G1152" s="749" t="s">
        <v>666</v>
      </c>
      <c r="H1152" s="749">
        <v>134822</v>
      </c>
      <c r="I1152" s="749">
        <v>134822</v>
      </c>
      <c r="J1152" s="749" t="s">
        <v>1888</v>
      </c>
      <c r="K1152" s="749" t="s">
        <v>1378</v>
      </c>
      <c r="L1152" s="752">
        <v>207.57000000000002</v>
      </c>
      <c r="M1152" s="752">
        <v>35</v>
      </c>
      <c r="N1152" s="753">
        <v>7264.9500000000007</v>
      </c>
    </row>
    <row r="1153" spans="1:14" ht="14.45" customHeight="1" x14ac:dyDescent="0.2">
      <c r="A1153" s="747" t="s">
        <v>579</v>
      </c>
      <c r="B1153" s="748" t="s">
        <v>580</v>
      </c>
      <c r="C1153" s="749" t="s">
        <v>605</v>
      </c>
      <c r="D1153" s="750" t="s">
        <v>606</v>
      </c>
      <c r="E1153" s="751">
        <v>50113001</v>
      </c>
      <c r="F1153" s="750" t="s">
        <v>665</v>
      </c>
      <c r="G1153" s="749" t="s">
        <v>666</v>
      </c>
      <c r="H1153" s="749">
        <v>134821</v>
      </c>
      <c r="I1153" s="749">
        <v>134821</v>
      </c>
      <c r="J1153" s="749" t="s">
        <v>1889</v>
      </c>
      <c r="K1153" s="749" t="s">
        <v>1890</v>
      </c>
      <c r="L1153" s="752">
        <v>264.99</v>
      </c>
      <c r="M1153" s="752">
        <v>239</v>
      </c>
      <c r="N1153" s="753">
        <v>63332.610000000008</v>
      </c>
    </row>
    <row r="1154" spans="1:14" ht="14.45" customHeight="1" x14ac:dyDescent="0.2">
      <c r="A1154" s="747" t="s">
        <v>579</v>
      </c>
      <c r="B1154" s="748" t="s">
        <v>580</v>
      </c>
      <c r="C1154" s="749" t="s">
        <v>605</v>
      </c>
      <c r="D1154" s="750" t="s">
        <v>606</v>
      </c>
      <c r="E1154" s="751">
        <v>50113001</v>
      </c>
      <c r="F1154" s="750" t="s">
        <v>665</v>
      </c>
      <c r="G1154" s="749" t="s">
        <v>666</v>
      </c>
      <c r="H1154" s="749">
        <v>134824</v>
      </c>
      <c r="I1154" s="749">
        <v>134824</v>
      </c>
      <c r="J1154" s="749" t="s">
        <v>1068</v>
      </c>
      <c r="K1154" s="749" t="s">
        <v>1069</v>
      </c>
      <c r="L1154" s="752">
        <v>199.98000120175448</v>
      </c>
      <c r="M1154" s="752">
        <v>101</v>
      </c>
      <c r="N1154" s="753">
        <v>20197.980121377201</v>
      </c>
    </row>
    <row r="1155" spans="1:14" ht="14.45" customHeight="1" x14ac:dyDescent="0.2">
      <c r="A1155" s="747" t="s">
        <v>579</v>
      </c>
      <c r="B1155" s="748" t="s">
        <v>580</v>
      </c>
      <c r="C1155" s="749" t="s">
        <v>605</v>
      </c>
      <c r="D1155" s="750" t="s">
        <v>606</v>
      </c>
      <c r="E1155" s="751">
        <v>50113001</v>
      </c>
      <c r="F1155" s="750" t="s">
        <v>665</v>
      </c>
      <c r="G1155" s="749" t="s">
        <v>666</v>
      </c>
      <c r="H1155" s="749">
        <v>107678</v>
      </c>
      <c r="I1155" s="749">
        <v>107678</v>
      </c>
      <c r="J1155" s="749" t="s">
        <v>1074</v>
      </c>
      <c r="K1155" s="749" t="s">
        <v>1075</v>
      </c>
      <c r="L1155" s="752">
        <v>470.83519999999999</v>
      </c>
      <c r="M1155" s="752">
        <v>5</v>
      </c>
      <c r="N1155" s="753">
        <v>2354.1759999999999</v>
      </c>
    </row>
    <row r="1156" spans="1:14" ht="14.45" customHeight="1" x14ac:dyDescent="0.2">
      <c r="A1156" s="747" t="s">
        <v>579</v>
      </c>
      <c r="B1156" s="748" t="s">
        <v>580</v>
      </c>
      <c r="C1156" s="749" t="s">
        <v>605</v>
      </c>
      <c r="D1156" s="750" t="s">
        <v>606</v>
      </c>
      <c r="E1156" s="751">
        <v>50113001</v>
      </c>
      <c r="F1156" s="750" t="s">
        <v>665</v>
      </c>
      <c r="G1156" s="749" t="s">
        <v>674</v>
      </c>
      <c r="H1156" s="749">
        <v>197125</v>
      </c>
      <c r="I1156" s="749">
        <v>197125</v>
      </c>
      <c r="J1156" s="749" t="s">
        <v>1105</v>
      </c>
      <c r="K1156" s="749" t="s">
        <v>1106</v>
      </c>
      <c r="L1156" s="752">
        <v>110</v>
      </c>
      <c r="M1156" s="752">
        <v>214</v>
      </c>
      <c r="N1156" s="753">
        <v>23540</v>
      </c>
    </row>
    <row r="1157" spans="1:14" ht="14.45" customHeight="1" x14ac:dyDescent="0.2">
      <c r="A1157" s="747" t="s">
        <v>579</v>
      </c>
      <c r="B1157" s="748" t="s">
        <v>580</v>
      </c>
      <c r="C1157" s="749" t="s">
        <v>605</v>
      </c>
      <c r="D1157" s="750" t="s">
        <v>606</v>
      </c>
      <c r="E1157" s="751">
        <v>50113001</v>
      </c>
      <c r="F1157" s="750" t="s">
        <v>665</v>
      </c>
      <c r="G1157" s="749" t="s">
        <v>666</v>
      </c>
      <c r="H1157" s="749">
        <v>185812</v>
      </c>
      <c r="I1157" s="749">
        <v>85812</v>
      </c>
      <c r="J1157" s="749" t="s">
        <v>691</v>
      </c>
      <c r="K1157" s="749" t="s">
        <v>692</v>
      </c>
      <c r="L1157" s="752">
        <v>51.883333333333333</v>
      </c>
      <c r="M1157" s="752">
        <v>18</v>
      </c>
      <c r="N1157" s="753">
        <v>933.9</v>
      </c>
    </row>
    <row r="1158" spans="1:14" ht="14.45" customHeight="1" x14ac:dyDescent="0.2">
      <c r="A1158" s="747" t="s">
        <v>579</v>
      </c>
      <c r="B1158" s="748" t="s">
        <v>580</v>
      </c>
      <c r="C1158" s="749" t="s">
        <v>605</v>
      </c>
      <c r="D1158" s="750" t="s">
        <v>606</v>
      </c>
      <c r="E1158" s="751">
        <v>50113001</v>
      </c>
      <c r="F1158" s="750" t="s">
        <v>665</v>
      </c>
      <c r="G1158" s="749" t="s">
        <v>666</v>
      </c>
      <c r="H1158" s="749">
        <v>203092</v>
      </c>
      <c r="I1158" s="749">
        <v>203092</v>
      </c>
      <c r="J1158" s="749" t="s">
        <v>1109</v>
      </c>
      <c r="K1158" s="749" t="s">
        <v>1110</v>
      </c>
      <c r="L1158" s="752">
        <v>149.78000000000003</v>
      </c>
      <c r="M1158" s="752">
        <v>2</v>
      </c>
      <c r="N1158" s="753">
        <v>299.56000000000006</v>
      </c>
    </row>
    <row r="1159" spans="1:14" ht="14.45" customHeight="1" x14ac:dyDescent="0.2">
      <c r="A1159" s="747" t="s">
        <v>579</v>
      </c>
      <c r="B1159" s="748" t="s">
        <v>580</v>
      </c>
      <c r="C1159" s="749" t="s">
        <v>605</v>
      </c>
      <c r="D1159" s="750" t="s">
        <v>606</v>
      </c>
      <c r="E1159" s="751">
        <v>50113001</v>
      </c>
      <c r="F1159" s="750" t="s">
        <v>665</v>
      </c>
      <c r="G1159" s="749" t="s">
        <v>666</v>
      </c>
      <c r="H1159" s="749">
        <v>100498</v>
      </c>
      <c r="I1159" s="749">
        <v>498</v>
      </c>
      <c r="J1159" s="749" t="s">
        <v>695</v>
      </c>
      <c r="K1159" s="749" t="s">
        <v>696</v>
      </c>
      <c r="L1159" s="752">
        <v>108.70500000000001</v>
      </c>
      <c r="M1159" s="752">
        <v>16</v>
      </c>
      <c r="N1159" s="753">
        <v>1739.2800000000002</v>
      </c>
    </row>
    <row r="1160" spans="1:14" ht="14.45" customHeight="1" x14ac:dyDescent="0.2">
      <c r="A1160" s="747" t="s">
        <v>579</v>
      </c>
      <c r="B1160" s="748" t="s">
        <v>580</v>
      </c>
      <c r="C1160" s="749" t="s">
        <v>605</v>
      </c>
      <c r="D1160" s="750" t="s">
        <v>606</v>
      </c>
      <c r="E1160" s="751">
        <v>50113001</v>
      </c>
      <c r="F1160" s="750" t="s">
        <v>665</v>
      </c>
      <c r="G1160" s="749" t="s">
        <v>666</v>
      </c>
      <c r="H1160" s="749">
        <v>225890</v>
      </c>
      <c r="I1160" s="749">
        <v>225890</v>
      </c>
      <c r="J1160" s="749" t="s">
        <v>1891</v>
      </c>
      <c r="K1160" s="749" t="s">
        <v>1892</v>
      </c>
      <c r="L1160" s="752">
        <v>599.5200000000001</v>
      </c>
      <c r="M1160" s="752">
        <v>30</v>
      </c>
      <c r="N1160" s="753">
        <v>17985.600000000002</v>
      </c>
    </row>
    <row r="1161" spans="1:14" ht="14.45" customHeight="1" x14ac:dyDescent="0.2">
      <c r="A1161" s="747" t="s">
        <v>579</v>
      </c>
      <c r="B1161" s="748" t="s">
        <v>580</v>
      </c>
      <c r="C1161" s="749" t="s">
        <v>605</v>
      </c>
      <c r="D1161" s="750" t="s">
        <v>606</v>
      </c>
      <c r="E1161" s="751">
        <v>50113001</v>
      </c>
      <c r="F1161" s="750" t="s">
        <v>665</v>
      </c>
      <c r="G1161" s="749" t="s">
        <v>666</v>
      </c>
      <c r="H1161" s="749">
        <v>225889</v>
      </c>
      <c r="I1161" s="749">
        <v>225889</v>
      </c>
      <c r="J1161" s="749" t="s">
        <v>1893</v>
      </c>
      <c r="K1161" s="749" t="s">
        <v>1894</v>
      </c>
      <c r="L1161" s="752">
        <v>599.27</v>
      </c>
      <c r="M1161" s="752">
        <v>11</v>
      </c>
      <c r="N1161" s="753">
        <v>6591.97</v>
      </c>
    </row>
    <row r="1162" spans="1:14" ht="14.45" customHeight="1" x14ac:dyDescent="0.2">
      <c r="A1162" s="747" t="s">
        <v>579</v>
      </c>
      <c r="B1162" s="748" t="s">
        <v>580</v>
      </c>
      <c r="C1162" s="749" t="s">
        <v>605</v>
      </c>
      <c r="D1162" s="750" t="s">
        <v>606</v>
      </c>
      <c r="E1162" s="751">
        <v>50113001</v>
      </c>
      <c r="F1162" s="750" t="s">
        <v>665</v>
      </c>
      <c r="G1162" s="749" t="s">
        <v>666</v>
      </c>
      <c r="H1162" s="749">
        <v>100502</v>
      </c>
      <c r="I1162" s="749">
        <v>502</v>
      </c>
      <c r="J1162" s="749" t="s">
        <v>697</v>
      </c>
      <c r="K1162" s="749" t="s">
        <v>698</v>
      </c>
      <c r="L1162" s="752">
        <v>262.10978723404253</v>
      </c>
      <c r="M1162" s="752">
        <v>47</v>
      </c>
      <c r="N1162" s="753">
        <v>12319.16</v>
      </c>
    </row>
    <row r="1163" spans="1:14" ht="14.45" customHeight="1" x14ac:dyDescent="0.2">
      <c r="A1163" s="747" t="s">
        <v>579</v>
      </c>
      <c r="B1163" s="748" t="s">
        <v>580</v>
      </c>
      <c r="C1163" s="749" t="s">
        <v>605</v>
      </c>
      <c r="D1163" s="750" t="s">
        <v>606</v>
      </c>
      <c r="E1163" s="751">
        <v>50113001</v>
      </c>
      <c r="F1163" s="750" t="s">
        <v>665</v>
      </c>
      <c r="G1163" s="749" t="s">
        <v>674</v>
      </c>
      <c r="H1163" s="749">
        <v>127736</v>
      </c>
      <c r="I1163" s="749">
        <v>127736</v>
      </c>
      <c r="J1163" s="749" t="s">
        <v>699</v>
      </c>
      <c r="K1163" s="749" t="s">
        <v>700</v>
      </c>
      <c r="L1163" s="752">
        <v>49.370000000000005</v>
      </c>
      <c r="M1163" s="752">
        <v>15</v>
      </c>
      <c r="N1163" s="753">
        <v>740.55000000000007</v>
      </c>
    </row>
    <row r="1164" spans="1:14" ht="14.45" customHeight="1" x14ac:dyDescent="0.2">
      <c r="A1164" s="747" t="s">
        <v>579</v>
      </c>
      <c r="B1164" s="748" t="s">
        <v>580</v>
      </c>
      <c r="C1164" s="749" t="s">
        <v>605</v>
      </c>
      <c r="D1164" s="750" t="s">
        <v>606</v>
      </c>
      <c r="E1164" s="751">
        <v>50113001</v>
      </c>
      <c r="F1164" s="750" t="s">
        <v>665</v>
      </c>
      <c r="G1164" s="749" t="s">
        <v>666</v>
      </c>
      <c r="H1164" s="749">
        <v>226005</v>
      </c>
      <c r="I1164" s="749">
        <v>226005</v>
      </c>
      <c r="J1164" s="749" t="s">
        <v>1897</v>
      </c>
      <c r="K1164" s="749" t="s">
        <v>1898</v>
      </c>
      <c r="L1164" s="752">
        <v>619.11</v>
      </c>
      <c r="M1164" s="752">
        <v>34</v>
      </c>
      <c r="N1164" s="753">
        <v>21049.74</v>
      </c>
    </row>
    <row r="1165" spans="1:14" ht="14.45" customHeight="1" x14ac:dyDescent="0.2">
      <c r="A1165" s="747" t="s">
        <v>579</v>
      </c>
      <c r="B1165" s="748" t="s">
        <v>580</v>
      </c>
      <c r="C1165" s="749" t="s">
        <v>605</v>
      </c>
      <c r="D1165" s="750" t="s">
        <v>606</v>
      </c>
      <c r="E1165" s="751">
        <v>50113001</v>
      </c>
      <c r="F1165" s="750" t="s">
        <v>665</v>
      </c>
      <c r="G1165" s="749" t="s">
        <v>666</v>
      </c>
      <c r="H1165" s="749">
        <v>501637</v>
      </c>
      <c r="I1165" s="749">
        <v>0</v>
      </c>
      <c r="J1165" s="749" t="s">
        <v>1733</v>
      </c>
      <c r="K1165" s="749" t="s">
        <v>581</v>
      </c>
      <c r="L1165" s="752">
        <v>8.3006666666666664</v>
      </c>
      <c r="M1165" s="752">
        <v>1</v>
      </c>
      <c r="N1165" s="753">
        <v>8.3006666666666664</v>
      </c>
    </row>
    <row r="1166" spans="1:14" ht="14.45" customHeight="1" x14ac:dyDescent="0.2">
      <c r="A1166" s="747" t="s">
        <v>579</v>
      </c>
      <c r="B1166" s="748" t="s">
        <v>580</v>
      </c>
      <c r="C1166" s="749" t="s">
        <v>605</v>
      </c>
      <c r="D1166" s="750" t="s">
        <v>606</v>
      </c>
      <c r="E1166" s="751">
        <v>50113001</v>
      </c>
      <c r="F1166" s="750" t="s">
        <v>665</v>
      </c>
      <c r="G1166" s="749" t="s">
        <v>666</v>
      </c>
      <c r="H1166" s="749">
        <v>118656</v>
      </c>
      <c r="I1166" s="749">
        <v>118656</v>
      </c>
      <c r="J1166" s="749" t="s">
        <v>1899</v>
      </c>
      <c r="K1166" s="749" t="s">
        <v>915</v>
      </c>
      <c r="L1166" s="752">
        <v>664.10933333333355</v>
      </c>
      <c r="M1166" s="752">
        <v>15</v>
      </c>
      <c r="N1166" s="753">
        <v>9961.6400000000031</v>
      </c>
    </row>
    <row r="1167" spans="1:14" ht="14.45" customHeight="1" x14ac:dyDescent="0.2">
      <c r="A1167" s="747" t="s">
        <v>579</v>
      </c>
      <c r="B1167" s="748" t="s">
        <v>580</v>
      </c>
      <c r="C1167" s="749" t="s">
        <v>605</v>
      </c>
      <c r="D1167" s="750" t="s">
        <v>606</v>
      </c>
      <c r="E1167" s="751">
        <v>50113001</v>
      </c>
      <c r="F1167" s="750" t="s">
        <v>665</v>
      </c>
      <c r="G1167" s="749" t="s">
        <v>666</v>
      </c>
      <c r="H1167" s="749">
        <v>502030</v>
      </c>
      <c r="I1167" s="749">
        <v>99999</v>
      </c>
      <c r="J1167" s="749" t="s">
        <v>1745</v>
      </c>
      <c r="K1167" s="749" t="s">
        <v>1746</v>
      </c>
      <c r="L1167" s="752">
        <v>1313.0733333333335</v>
      </c>
      <c r="M1167" s="752">
        <v>1.2</v>
      </c>
      <c r="N1167" s="753">
        <v>1575.6880000000001</v>
      </c>
    </row>
    <row r="1168" spans="1:14" ht="14.45" customHeight="1" x14ac:dyDescent="0.2">
      <c r="A1168" s="747" t="s">
        <v>579</v>
      </c>
      <c r="B1168" s="748" t="s">
        <v>580</v>
      </c>
      <c r="C1168" s="749" t="s">
        <v>605</v>
      </c>
      <c r="D1168" s="750" t="s">
        <v>606</v>
      </c>
      <c r="E1168" s="751">
        <v>50113001</v>
      </c>
      <c r="F1168" s="750" t="s">
        <v>665</v>
      </c>
      <c r="G1168" s="749" t="s">
        <v>666</v>
      </c>
      <c r="H1168" s="749">
        <v>194763</v>
      </c>
      <c r="I1168" s="749">
        <v>94763</v>
      </c>
      <c r="J1168" s="749" t="s">
        <v>1900</v>
      </c>
      <c r="K1168" s="749" t="s">
        <v>1901</v>
      </c>
      <c r="L1168" s="752">
        <v>84.199999999999989</v>
      </c>
      <c r="M1168" s="752">
        <v>15</v>
      </c>
      <c r="N1168" s="753">
        <v>1262.9999999999998</v>
      </c>
    </row>
    <row r="1169" spans="1:14" ht="14.45" customHeight="1" x14ac:dyDescent="0.2">
      <c r="A1169" s="747" t="s">
        <v>579</v>
      </c>
      <c r="B1169" s="748" t="s">
        <v>580</v>
      </c>
      <c r="C1169" s="749" t="s">
        <v>605</v>
      </c>
      <c r="D1169" s="750" t="s">
        <v>606</v>
      </c>
      <c r="E1169" s="751">
        <v>50113001</v>
      </c>
      <c r="F1169" s="750" t="s">
        <v>665</v>
      </c>
      <c r="G1169" s="749" t="s">
        <v>666</v>
      </c>
      <c r="H1169" s="749">
        <v>109414</v>
      </c>
      <c r="I1169" s="749">
        <v>119687</v>
      </c>
      <c r="J1169" s="749" t="s">
        <v>1902</v>
      </c>
      <c r="K1169" s="749" t="s">
        <v>1903</v>
      </c>
      <c r="L1169" s="752">
        <v>65.473333333333343</v>
      </c>
      <c r="M1169" s="752">
        <v>6</v>
      </c>
      <c r="N1169" s="753">
        <v>392.84000000000003</v>
      </c>
    </row>
    <row r="1170" spans="1:14" ht="14.45" customHeight="1" x14ac:dyDescent="0.2">
      <c r="A1170" s="747" t="s">
        <v>579</v>
      </c>
      <c r="B1170" s="748" t="s">
        <v>580</v>
      </c>
      <c r="C1170" s="749" t="s">
        <v>605</v>
      </c>
      <c r="D1170" s="750" t="s">
        <v>606</v>
      </c>
      <c r="E1170" s="751">
        <v>50113001</v>
      </c>
      <c r="F1170" s="750" t="s">
        <v>665</v>
      </c>
      <c r="G1170" s="749" t="s">
        <v>666</v>
      </c>
      <c r="H1170" s="749">
        <v>226003</v>
      </c>
      <c r="I1170" s="749">
        <v>226003</v>
      </c>
      <c r="J1170" s="749" t="s">
        <v>1904</v>
      </c>
      <c r="K1170" s="749" t="s">
        <v>1944</v>
      </c>
      <c r="L1170" s="752">
        <v>226.67999999999998</v>
      </c>
      <c r="M1170" s="752">
        <v>6</v>
      </c>
      <c r="N1170" s="753">
        <v>1360.08</v>
      </c>
    </row>
    <row r="1171" spans="1:14" ht="14.45" customHeight="1" x14ac:dyDescent="0.2">
      <c r="A1171" s="747" t="s">
        <v>579</v>
      </c>
      <c r="B1171" s="748" t="s">
        <v>580</v>
      </c>
      <c r="C1171" s="749" t="s">
        <v>605</v>
      </c>
      <c r="D1171" s="750" t="s">
        <v>606</v>
      </c>
      <c r="E1171" s="751">
        <v>50113001</v>
      </c>
      <c r="F1171" s="750" t="s">
        <v>665</v>
      </c>
      <c r="G1171" s="749" t="s">
        <v>666</v>
      </c>
      <c r="H1171" s="749">
        <v>226002</v>
      </c>
      <c r="I1171" s="749">
        <v>226002</v>
      </c>
      <c r="J1171" s="749" t="s">
        <v>1904</v>
      </c>
      <c r="K1171" s="749" t="s">
        <v>1905</v>
      </c>
      <c r="L1171" s="752">
        <v>651.5</v>
      </c>
      <c r="M1171" s="752">
        <v>6</v>
      </c>
      <c r="N1171" s="753">
        <v>3909</v>
      </c>
    </row>
    <row r="1172" spans="1:14" ht="14.45" customHeight="1" x14ac:dyDescent="0.2">
      <c r="A1172" s="747" t="s">
        <v>579</v>
      </c>
      <c r="B1172" s="748" t="s">
        <v>580</v>
      </c>
      <c r="C1172" s="749" t="s">
        <v>605</v>
      </c>
      <c r="D1172" s="750" t="s">
        <v>606</v>
      </c>
      <c r="E1172" s="751">
        <v>50113001</v>
      </c>
      <c r="F1172" s="750" t="s">
        <v>665</v>
      </c>
      <c r="G1172" s="749" t="s">
        <v>674</v>
      </c>
      <c r="H1172" s="749">
        <v>140361</v>
      </c>
      <c r="I1172" s="749">
        <v>40361</v>
      </c>
      <c r="J1172" s="749" t="s">
        <v>1906</v>
      </c>
      <c r="K1172" s="749" t="s">
        <v>1907</v>
      </c>
      <c r="L1172" s="752">
        <v>226.68</v>
      </c>
      <c r="M1172" s="752">
        <v>2</v>
      </c>
      <c r="N1172" s="753">
        <v>453.36</v>
      </c>
    </row>
    <row r="1173" spans="1:14" ht="14.45" customHeight="1" x14ac:dyDescent="0.2">
      <c r="A1173" s="747" t="s">
        <v>579</v>
      </c>
      <c r="B1173" s="748" t="s">
        <v>580</v>
      </c>
      <c r="C1173" s="749" t="s">
        <v>605</v>
      </c>
      <c r="D1173" s="750" t="s">
        <v>606</v>
      </c>
      <c r="E1173" s="751">
        <v>50113001</v>
      </c>
      <c r="F1173" s="750" t="s">
        <v>665</v>
      </c>
      <c r="G1173" s="749" t="s">
        <v>666</v>
      </c>
      <c r="H1173" s="749">
        <v>100536</v>
      </c>
      <c r="I1173" s="749">
        <v>536</v>
      </c>
      <c r="J1173" s="749" t="s">
        <v>1167</v>
      </c>
      <c r="K1173" s="749" t="s">
        <v>723</v>
      </c>
      <c r="L1173" s="752">
        <v>140.20233333333331</v>
      </c>
      <c r="M1173" s="752">
        <v>120</v>
      </c>
      <c r="N1173" s="753">
        <v>16824.28</v>
      </c>
    </row>
    <row r="1174" spans="1:14" ht="14.45" customHeight="1" x14ac:dyDescent="0.2">
      <c r="A1174" s="747" t="s">
        <v>579</v>
      </c>
      <c r="B1174" s="748" t="s">
        <v>580</v>
      </c>
      <c r="C1174" s="749" t="s">
        <v>605</v>
      </c>
      <c r="D1174" s="750" t="s">
        <v>606</v>
      </c>
      <c r="E1174" s="751">
        <v>50113001</v>
      </c>
      <c r="F1174" s="750" t="s">
        <v>665</v>
      </c>
      <c r="G1174" s="749" t="s">
        <v>674</v>
      </c>
      <c r="H1174" s="749">
        <v>107981</v>
      </c>
      <c r="I1174" s="749">
        <v>7981</v>
      </c>
      <c r="J1174" s="749" t="s">
        <v>703</v>
      </c>
      <c r="K1174" s="749" t="s">
        <v>704</v>
      </c>
      <c r="L1174" s="752">
        <v>50.64098039215687</v>
      </c>
      <c r="M1174" s="752">
        <v>255</v>
      </c>
      <c r="N1174" s="753">
        <v>12913.450000000003</v>
      </c>
    </row>
    <row r="1175" spans="1:14" ht="14.45" customHeight="1" x14ac:dyDescent="0.2">
      <c r="A1175" s="747" t="s">
        <v>579</v>
      </c>
      <c r="B1175" s="748" t="s">
        <v>580</v>
      </c>
      <c r="C1175" s="749" t="s">
        <v>605</v>
      </c>
      <c r="D1175" s="750" t="s">
        <v>606</v>
      </c>
      <c r="E1175" s="751">
        <v>50113001</v>
      </c>
      <c r="F1175" s="750" t="s">
        <v>665</v>
      </c>
      <c r="G1175" s="749" t="s">
        <v>674</v>
      </c>
      <c r="H1175" s="749">
        <v>187607</v>
      </c>
      <c r="I1175" s="749">
        <v>187607</v>
      </c>
      <c r="J1175" s="749" t="s">
        <v>1908</v>
      </c>
      <c r="K1175" s="749" t="s">
        <v>1909</v>
      </c>
      <c r="L1175" s="752">
        <v>273.89999999999992</v>
      </c>
      <c r="M1175" s="752">
        <v>39</v>
      </c>
      <c r="N1175" s="753">
        <v>10682.099999999997</v>
      </c>
    </row>
    <row r="1176" spans="1:14" ht="14.45" customHeight="1" x14ac:dyDescent="0.2">
      <c r="A1176" s="747" t="s">
        <v>579</v>
      </c>
      <c r="B1176" s="748" t="s">
        <v>580</v>
      </c>
      <c r="C1176" s="749" t="s">
        <v>605</v>
      </c>
      <c r="D1176" s="750" t="s">
        <v>606</v>
      </c>
      <c r="E1176" s="751">
        <v>50113001</v>
      </c>
      <c r="F1176" s="750" t="s">
        <v>665</v>
      </c>
      <c r="G1176" s="749" t="s">
        <v>666</v>
      </c>
      <c r="H1176" s="749">
        <v>100874</v>
      </c>
      <c r="I1176" s="749">
        <v>874</v>
      </c>
      <c r="J1176" s="749" t="s">
        <v>1752</v>
      </c>
      <c r="K1176" s="749" t="s">
        <v>1187</v>
      </c>
      <c r="L1176" s="752">
        <v>66.761129032258069</v>
      </c>
      <c r="M1176" s="752">
        <v>62</v>
      </c>
      <c r="N1176" s="753">
        <v>4139.1900000000005</v>
      </c>
    </row>
    <row r="1177" spans="1:14" ht="14.45" customHeight="1" x14ac:dyDescent="0.2">
      <c r="A1177" s="747" t="s">
        <v>579</v>
      </c>
      <c r="B1177" s="748" t="s">
        <v>580</v>
      </c>
      <c r="C1177" s="749" t="s">
        <v>605</v>
      </c>
      <c r="D1177" s="750" t="s">
        <v>606</v>
      </c>
      <c r="E1177" s="751">
        <v>50113001</v>
      </c>
      <c r="F1177" s="750" t="s">
        <v>665</v>
      </c>
      <c r="G1177" s="749" t="s">
        <v>674</v>
      </c>
      <c r="H1177" s="749">
        <v>157871</v>
      </c>
      <c r="I1177" s="749">
        <v>157871</v>
      </c>
      <c r="J1177" s="749" t="s">
        <v>1756</v>
      </c>
      <c r="K1177" s="749" t="s">
        <v>1757</v>
      </c>
      <c r="L1177" s="752">
        <v>165</v>
      </c>
      <c r="M1177" s="752">
        <v>3</v>
      </c>
      <c r="N1177" s="753">
        <v>495</v>
      </c>
    </row>
    <row r="1178" spans="1:14" ht="14.45" customHeight="1" x14ac:dyDescent="0.2">
      <c r="A1178" s="747" t="s">
        <v>579</v>
      </c>
      <c r="B1178" s="748" t="s">
        <v>580</v>
      </c>
      <c r="C1178" s="749" t="s">
        <v>605</v>
      </c>
      <c r="D1178" s="750" t="s">
        <v>606</v>
      </c>
      <c r="E1178" s="751">
        <v>50113001</v>
      </c>
      <c r="F1178" s="750" t="s">
        <v>665</v>
      </c>
      <c r="G1178" s="749" t="s">
        <v>674</v>
      </c>
      <c r="H1178" s="749">
        <v>850729</v>
      </c>
      <c r="I1178" s="749">
        <v>157875</v>
      </c>
      <c r="J1178" s="749" t="s">
        <v>1195</v>
      </c>
      <c r="K1178" s="749" t="s">
        <v>1196</v>
      </c>
      <c r="L1178" s="752">
        <v>225.5</v>
      </c>
      <c r="M1178" s="752">
        <v>10</v>
      </c>
      <c r="N1178" s="753">
        <v>2255</v>
      </c>
    </row>
    <row r="1179" spans="1:14" ht="14.45" customHeight="1" x14ac:dyDescent="0.2">
      <c r="A1179" s="747" t="s">
        <v>579</v>
      </c>
      <c r="B1179" s="748" t="s">
        <v>580</v>
      </c>
      <c r="C1179" s="749" t="s">
        <v>605</v>
      </c>
      <c r="D1179" s="750" t="s">
        <v>606</v>
      </c>
      <c r="E1179" s="751">
        <v>50113001</v>
      </c>
      <c r="F1179" s="750" t="s">
        <v>665</v>
      </c>
      <c r="G1179" s="749" t="s">
        <v>666</v>
      </c>
      <c r="H1179" s="749">
        <v>147671</v>
      </c>
      <c r="I1179" s="749">
        <v>47671</v>
      </c>
      <c r="J1179" s="749" t="s">
        <v>1203</v>
      </c>
      <c r="K1179" s="749" t="s">
        <v>1204</v>
      </c>
      <c r="L1179" s="752">
        <v>351.14999999999992</v>
      </c>
      <c r="M1179" s="752">
        <v>1</v>
      </c>
      <c r="N1179" s="753">
        <v>351.14999999999992</v>
      </c>
    </row>
    <row r="1180" spans="1:14" ht="14.45" customHeight="1" x14ac:dyDescent="0.2">
      <c r="A1180" s="747" t="s">
        <v>579</v>
      </c>
      <c r="B1180" s="748" t="s">
        <v>580</v>
      </c>
      <c r="C1180" s="749" t="s">
        <v>605</v>
      </c>
      <c r="D1180" s="750" t="s">
        <v>606</v>
      </c>
      <c r="E1180" s="751">
        <v>50113001</v>
      </c>
      <c r="F1180" s="750" t="s">
        <v>665</v>
      </c>
      <c r="G1180" s="749" t="s">
        <v>666</v>
      </c>
      <c r="H1180" s="749">
        <v>218375</v>
      </c>
      <c r="I1180" s="749">
        <v>218375</v>
      </c>
      <c r="J1180" s="749" t="s">
        <v>1203</v>
      </c>
      <c r="K1180" s="749" t="s">
        <v>1204</v>
      </c>
      <c r="L1180" s="752">
        <v>351.17666666666668</v>
      </c>
      <c r="M1180" s="752">
        <v>3</v>
      </c>
      <c r="N1180" s="753">
        <v>1053.53</v>
      </c>
    </row>
    <row r="1181" spans="1:14" ht="14.45" customHeight="1" x14ac:dyDescent="0.2">
      <c r="A1181" s="747" t="s">
        <v>579</v>
      </c>
      <c r="B1181" s="748" t="s">
        <v>580</v>
      </c>
      <c r="C1181" s="749" t="s">
        <v>605</v>
      </c>
      <c r="D1181" s="750" t="s">
        <v>606</v>
      </c>
      <c r="E1181" s="751">
        <v>50113001</v>
      </c>
      <c r="F1181" s="750" t="s">
        <v>665</v>
      </c>
      <c r="G1181" s="749" t="s">
        <v>666</v>
      </c>
      <c r="H1181" s="749">
        <v>111671</v>
      </c>
      <c r="I1181" s="749">
        <v>11671</v>
      </c>
      <c r="J1181" s="749" t="s">
        <v>1209</v>
      </c>
      <c r="K1181" s="749" t="s">
        <v>968</v>
      </c>
      <c r="L1181" s="752">
        <v>209.00000015378095</v>
      </c>
      <c r="M1181" s="752">
        <v>268</v>
      </c>
      <c r="N1181" s="753">
        <v>56012.000041213294</v>
      </c>
    </row>
    <row r="1182" spans="1:14" ht="14.45" customHeight="1" x14ac:dyDescent="0.2">
      <c r="A1182" s="747" t="s">
        <v>579</v>
      </c>
      <c r="B1182" s="748" t="s">
        <v>580</v>
      </c>
      <c r="C1182" s="749" t="s">
        <v>605</v>
      </c>
      <c r="D1182" s="750" t="s">
        <v>606</v>
      </c>
      <c r="E1182" s="751">
        <v>50113001</v>
      </c>
      <c r="F1182" s="750" t="s">
        <v>665</v>
      </c>
      <c r="G1182" s="749" t="s">
        <v>674</v>
      </c>
      <c r="H1182" s="749">
        <v>118175</v>
      </c>
      <c r="I1182" s="749">
        <v>18175</v>
      </c>
      <c r="J1182" s="749" t="s">
        <v>1218</v>
      </c>
      <c r="K1182" s="749" t="s">
        <v>1220</v>
      </c>
      <c r="L1182" s="752">
        <v>731.71999999999991</v>
      </c>
      <c r="M1182" s="752">
        <v>15</v>
      </c>
      <c r="N1182" s="753">
        <v>10975.8</v>
      </c>
    </row>
    <row r="1183" spans="1:14" ht="14.45" customHeight="1" x14ac:dyDescent="0.2">
      <c r="A1183" s="747" t="s">
        <v>579</v>
      </c>
      <c r="B1183" s="748" t="s">
        <v>580</v>
      </c>
      <c r="C1183" s="749" t="s">
        <v>605</v>
      </c>
      <c r="D1183" s="750" t="s">
        <v>606</v>
      </c>
      <c r="E1183" s="751">
        <v>50113001</v>
      </c>
      <c r="F1183" s="750" t="s">
        <v>665</v>
      </c>
      <c r="G1183" s="749" t="s">
        <v>674</v>
      </c>
      <c r="H1183" s="749">
        <v>118167</v>
      </c>
      <c r="I1183" s="749">
        <v>18167</v>
      </c>
      <c r="J1183" s="749" t="s">
        <v>1218</v>
      </c>
      <c r="K1183" s="749" t="s">
        <v>1219</v>
      </c>
      <c r="L1183" s="752">
        <v>71.192836767036454</v>
      </c>
      <c r="M1183" s="752">
        <v>883.4</v>
      </c>
      <c r="N1183" s="753">
        <v>62891.752</v>
      </c>
    </row>
    <row r="1184" spans="1:14" ht="14.45" customHeight="1" x14ac:dyDescent="0.2">
      <c r="A1184" s="747" t="s">
        <v>579</v>
      </c>
      <c r="B1184" s="748" t="s">
        <v>580</v>
      </c>
      <c r="C1184" s="749" t="s">
        <v>605</v>
      </c>
      <c r="D1184" s="750" t="s">
        <v>606</v>
      </c>
      <c r="E1184" s="751">
        <v>50113001</v>
      </c>
      <c r="F1184" s="750" t="s">
        <v>665</v>
      </c>
      <c r="G1184" s="749" t="s">
        <v>674</v>
      </c>
      <c r="H1184" s="749">
        <v>118172</v>
      </c>
      <c r="I1184" s="749">
        <v>18172</v>
      </c>
      <c r="J1184" s="749" t="s">
        <v>1218</v>
      </c>
      <c r="K1184" s="749" t="s">
        <v>1766</v>
      </c>
      <c r="L1184" s="752">
        <v>817.66615384615386</v>
      </c>
      <c r="M1184" s="752">
        <v>26</v>
      </c>
      <c r="N1184" s="753">
        <v>21259.32</v>
      </c>
    </row>
    <row r="1185" spans="1:14" ht="14.45" customHeight="1" x14ac:dyDescent="0.2">
      <c r="A1185" s="747" t="s">
        <v>579</v>
      </c>
      <c r="B1185" s="748" t="s">
        <v>580</v>
      </c>
      <c r="C1185" s="749" t="s">
        <v>605</v>
      </c>
      <c r="D1185" s="750" t="s">
        <v>606</v>
      </c>
      <c r="E1185" s="751">
        <v>50113001</v>
      </c>
      <c r="F1185" s="750" t="s">
        <v>665</v>
      </c>
      <c r="G1185" s="749" t="s">
        <v>666</v>
      </c>
      <c r="H1185" s="749">
        <v>849310</v>
      </c>
      <c r="I1185" s="749">
        <v>126689</v>
      </c>
      <c r="J1185" s="749" t="s">
        <v>1912</v>
      </c>
      <c r="K1185" s="749" t="s">
        <v>1913</v>
      </c>
      <c r="L1185" s="752">
        <v>223.97569696969703</v>
      </c>
      <c r="M1185" s="752">
        <v>44</v>
      </c>
      <c r="N1185" s="753">
        <v>9854.9306666666689</v>
      </c>
    </row>
    <row r="1186" spans="1:14" ht="14.45" customHeight="1" x14ac:dyDescent="0.2">
      <c r="A1186" s="747" t="s">
        <v>579</v>
      </c>
      <c r="B1186" s="748" t="s">
        <v>580</v>
      </c>
      <c r="C1186" s="749" t="s">
        <v>605</v>
      </c>
      <c r="D1186" s="750" t="s">
        <v>606</v>
      </c>
      <c r="E1186" s="751">
        <v>50113001</v>
      </c>
      <c r="F1186" s="750" t="s">
        <v>665</v>
      </c>
      <c r="G1186" s="749" t="s">
        <v>581</v>
      </c>
      <c r="H1186" s="749">
        <v>129027</v>
      </c>
      <c r="I1186" s="749">
        <v>129027</v>
      </c>
      <c r="J1186" s="749" t="s">
        <v>1914</v>
      </c>
      <c r="K1186" s="749" t="s">
        <v>1915</v>
      </c>
      <c r="L1186" s="752">
        <v>841.5</v>
      </c>
      <c r="M1186" s="752">
        <v>1</v>
      </c>
      <c r="N1186" s="753">
        <v>841.5</v>
      </c>
    </row>
    <row r="1187" spans="1:14" ht="14.45" customHeight="1" x14ac:dyDescent="0.2">
      <c r="A1187" s="747" t="s">
        <v>579</v>
      </c>
      <c r="B1187" s="748" t="s">
        <v>580</v>
      </c>
      <c r="C1187" s="749" t="s">
        <v>605</v>
      </c>
      <c r="D1187" s="750" t="s">
        <v>606</v>
      </c>
      <c r="E1187" s="751">
        <v>50113001</v>
      </c>
      <c r="F1187" s="750" t="s">
        <v>665</v>
      </c>
      <c r="G1187" s="749" t="s">
        <v>581</v>
      </c>
      <c r="H1187" s="749">
        <v>846094</v>
      </c>
      <c r="I1187" s="749">
        <v>129023</v>
      </c>
      <c r="J1187" s="749" t="s">
        <v>1916</v>
      </c>
      <c r="K1187" s="749" t="s">
        <v>1917</v>
      </c>
      <c r="L1187" s="752">
        <v>197.11999999999998</v>
      </c>
      <c r="M1187" s="752">
        <v>71</v>
      </c>
      <c r="N1187" s="753">
        <v>13995.519999999999</v>
      </c>
    </row>
    <row r="1188" spans="1:14" ht="14.45" customHeight="1" x14ac:dyDescent="0.2">
      <c r="A1188" s="747" t="s">
        <v>579</v>
      </c>
      <c r="B1188" s="748" t="s">
        <v>580</v>
      </c>
      <c r="C1188" s="749" t="s">
        <v>605</v>
      </c>
      <c r="D1188" s="750" t="s">
        <v>606</v>
      </c>
      <c r="E1188" s="751">
        <v>50113001</v>
      </c>
      <c r="F1188" s="750" t="s">
        <v>665</v>
      </c>
      <c r="G1188" s="749" t="s">
        <v>666</v>
      </c>
      <c r="H1188" s="749">
        <v>13440</v>
      </c>
      <c r="I1188" s="749">
        <v>13440</v>
      </c>
      <c r="J1188" s="749" t="s">
        <v>1244</v>
      </c>
      <c r="K1188" s="749" t="s">
        <v>969</v>
      </c>
      <c r="L1188" s="752">
        <v>396</v>
      </c>
      <c r="M1188" s="752">
        <v>32</v>
      </c>
      <c r="N1188" s="753">
        <v>12672</v>
      </c>
    </row>
    <row r="1189" spans="1:14" ht="14.45" customHeight="1" x14ac:dyDescent="0.2">
      <c r="A1189" s="747" t="s">
        <v>579</v>
      </c>
      <c r="B1189" s="748" t="s">
        <v>580</v>
      </c>
      <c r="C1189" s="749" t="s">
        <v>605</v>
      </c>
      <c r="D1189" s="750" t="s">
        <v>606</v>
      </c>
      <c r="E1189" s="751">
        <v>50113001</v>
      </c>
      <c r="F1189" s="750" t="s">
        <v>665</v>
      </c>
      <c r="G1189" s="749" t="s">
        <v>674</v>
      </c>
      <c r="H1189" s="749">
        <v>846853</v>
      </c>
      <c r="I1189" s="749">
        <v>124418</v>
      </c>
      <c r="J1189" s="749" t="s">
        <v>1249</v>
      </c>
      <c r="K1189" s="749" t="s">
        <v>1250</v>
      </c>
      <c r="L1189" s="752">
        <v>715.69377483443702</v>
      </c>
      <c r="M1189" s="752">
        <v>302</v>
      </c>
      <c r="N1189" s="753">
        <v>216139.51999999999</v>
      </c>
    </row>
    <row r="1190" spans="1:14" ht="14.45" customHeight="1" x14ac:dyDescent="0.2">
      <c r="A1190" s="747" t="s">
        <v>579</v>
      </c>
      <c r="B1190" s="748" t="s">
        <v>580</v>
      </c>
      <c r="C1190" s="749" t="s">
        <v>605</v>
      </c>
      <c r="D1190" s="750" t="s">
        <v>606</v>
      </c>
      <c r="E1190" s="751">
        <v>50113001</v>
      </c>
      <c r="F1190" s="750" t="s">
        <v>665</v>
      </c>
      <c r="G1190" s="749" t="s">
        <v>666</v>
      </c>
      <c r="H1190" s="749">
        <v>103843</v>
      </c>
      <c r="I1190" s="749">
        <v>103843</v>
      </c>
      <c r="J1190" s="749" t="s">
        <v>1945</v>
      </c>
      <c r="K1190" s="749" t="s">
        <v>1946</v>
      </c>
      <c r="L1190" s="752">
        <v>0.01</v>
      </c>
      <c r="M1190" s="752">
        <v>6</v>
      </c>
      <c r="N1190" s="753">
        <v>6.0000000000000005E-2</v>
      </c>
    </row>
    <row r="1191" spans="1:14" ht="14.45" customHeight="1" x14ac:dyDescent="0.2">
      <c r="A1191" s="747" t="s">
        <v>579</v>
      </c>
      <c r="B1191" s="748" t="s">
        <v>580</v>
      </c>
      <c r="C1191" s="749" t="s">
        <v>605</v>
      </c>
      <c r="D1191" s="750" t="s">
        <v>606</v>
      </c>
      <c r="E1191" s="751">
        <v>50113001</v>
      </c>
      <c r="F1191" s="750" t="s">
        <v>665</v>
      </c>
      <c r="G1191" s="749" t="s">
        <v>666</v>
      </c>
      <c r="H1191" s="749">
        <v>229440</v>
      </c>
      <c r="I1191" s="749">
        <v>229440</v>
      </c>
      <c r="J1191" s="749" t="s">
        <v>1947</v>
      </c>
      <c r="K1191" s="749" t="s">
        <v>1948</v>
      </c>
      <c r="L1191" s="752">
        <v>0.01</v>
      </c>
      <c r="M1191" s="752">
        <v>2</v>
      </c>
      <c r="N1191" s="753">
        <v>0.02</v>
      </c>
    </row>
    <row r="1192" spans="1:14" ht="14.45" customHeight="1" x14ac:dyDescent="0.2">
      <c r="A1192" s="747" t="s">
        <v>579</v>
      </c>
      <c r="B1192" s="748" t="s">
        <v>580</v>
      </c>
      <c r="C1192" s="749" t="s">
        <v>605</v>
      </c>
      <c r="D1192" s="750" t="s">
        <v>606</v>
      </c>
      <c r="E1192" s="751">
        <v>50113001</v>
      </c>
      <c r="F1192" s="750" t="s">
        <v>665</v>
      </c>
      <c r="G1192" s="749" t="s">
        <v>666</v>
      </c>
      <c r="H1192" s="749">
        <v>160319</v>
      </c>
      <c r="I1192" s="749">
        <v>160319</v>
      </c>
      <c r="J1192" s="749" t="s">
        <v>1926</v>
      </c>
      <c r="K1192" s="749" t="s">
        <v>1927</v>
      </c>
      <c r="L1192" s="752">
        <v>2032.8</v>
      </c>
      <c r="M1192" s="752">
        <v>105</v>
      </c>
      <c r="N1192" s="753">
        <v>213444</v>
      </c>
    </row>
    <row r="1193" spans="1:14" ht="14.45" customHeight="1" x14ac:dyDescent="0.2">
      <c r="A1193" s="747" t="s">
        <v>579</v>
      </c>
      <c r="B1193" s="748" t="s">
        <v>580</v>
      </c>
      <c r="C1193" s="749" t="s">
        <v>605</v>
      </c>
      <c r="D1193" s="750" t="s">
        <v>606</v>
      </c>
      <c r="E1193" s="751">
        <v>50113001</v>
      </c>
      <c r="F1193" s="750" t="s">
        <v>665</v>
      </c>
      <c r="G1193" s="749" t="s">
        <v>674</v>
      </c>
      <c r="H1193" s="749">
        <v>160320</v>
      </c>
      <c r="I1193" s="749">
        <v>160320</v>
      </c>
      <c r="J1193" s="749" t="s">
        <v>1928</v>
      </c>
      <c r="K1193" s="749" t="s">
        <v>1929</v>
      </c>
      <c r="L1193" s="752">
        <v>12196.765744738239</v>
      </c>
      <c r="M1193" s="752">
        <v>22.985033333333316</v>
      </c>
      <c r="N1193" s="753">
        <v>280343.06720166636</v>
      </c>
    </row>
    <row r="1194" spans="1:14" ht="14.45" customHeight="1" x14ac:dyDescent="0.2">
      <c r="A1194" s="747" t="s">
        <v>579</v>
      </c>
      <c r="B1194" s="748" t="s">
        <v>580</v>
      </c>
      <c r="C1194" s="749" t="s">
        <v>605</v>
      </c>
      <c r="D1194" s="750" t="s">
        <v>606</v>
      </c>
      <c r="E1194" s="751">
        <v>50113001</v>
      </c>
      <c r="F1194" s="750" t="s">
        <v>665</v>
      </c>
      <c r="G1194" s="749" t="s">
        <v>666</v>
      </c>
      <c r="H1194" s="749">
        <v>13807</v>
      </c>
      <c r="I1194" s="749">
        <v>4188</v>
      </c>
      <c r="J1194" s="749" t="s">
        <v>1932</v>
      </c>
      <c r="K1194" s="749" t="s">
        <v>1934</v>
      </c>
      <c r="L1194" s="752">
        <v>2438.8650000000002</v>
      </c>
      <c r="M1194" s="752">
        <v>13</v>
      </c>
      <c r="N1194" s="753">
        <v>31705.245000000003</v>
      </c>
    </row>
    <row r="1195" spans="1:14" ht="14.45" customHeight="1" x14ac:dyDescent="0.2">
      <c r="A1195" s="747" t="s">
        <v>579</v>
      </c>
      <c r="B1195" s="748" t="s">
        <v>580</v>
      </c>
      <c r="C1195" s="749" t="s">
        <v>605</v>
      </c>
      <c r="D1195" s="750" t="s">
        <v>606</v>
      </c>
      <c r="E1195" s="751">
        <v>50113001</v>
      </c>
      <c r="F1195" s="750" t="s">
        <v>665</v>
      </c>
      <c r="G1195" s="749" t="s">
        <v>666</v>
      </c>
      <c r="H1195" s="749">
        <v>154269</v>
      </c>
      <c r="I1195" s="749">
        <v>154269</v>
      </c>
      <c r="J1195" s="749" t="s">
        <v>1932</v>
      </c>
      <c r="K1195" s="749" t="s">
        <v>1933</v>
      </c>
      <c r="L1195" s="752">
        <v>14589.642796122382</v>
      </c>
      <c r="M1195" s="752">
        <v>5.5016666666666669</v>
      </c>
      <c r="N1195" s="753">
        <v>80267.351449999973</v>
      </c>
    </row>
    <row r="1196" spans="1:14" ht="14.45" customHeight="1" x14ac:dyDescent="0.2">
      <c r="A1196" s="747" t="s">
        <v>579</v>
      </c>
      <c r="B1196" s="748" t="s">
        <v>580</v>
      </c>
      <c r="C1196" s="749" t="s">
        <v>605</v>
      </c>
      <c r="D1196" s="750" t="s">
        <v>606</v>
      </c>
      <c r="E1196" s="751">
        <v>50113001</v>
      </c>
      <c r="F1196" s="750" t="s">
        <v>665</v>
      </c>
      <c r="G1196" s="749" t="s">
        <v>666</v>
      </c>
      <c r="H1196" s="749">
        <v>216573</v>
      </c>
      <c r="I1196" s="749">
        <v>216573</v>
      </c>
      <c r="J1196" s="749" t="s">
        <v>1284</v>
      </c>
      <c r="K1196" s="749" t="s">
        <v>1285</v>
      </c>
      <c r="L1196" s="752">
        <v>61.774418604651167</v>
      </c>
      <c r="M1196" s="752">
        <v>301</v>
      </c>
      <c r="N1196" s="753">
        <v>18594.100000000002</v>
      </c>
    </row>
    <row r="1197" spans="1:14" ht="14.45" customHeight="1" x14ac:dyDescent="0.2">
      <c r="A1197" s="747" t="s">
        <v>579</v>
      </c>
      <c r="B1197" s="748" t="s">
        <v>580</v>
      </c>
      <c r="C1197" s="749" t="s">
        <v>605</v>
      </c>
      <c r="D1197" s="750" t="s">
        <v>606</v>
      </c>
      <c r="E1197" s="751">
        <v>50113001</v>
      </c>
      <c r="F1197" s="750" t="s">
        <v>665</v>
      </c>
      <c r="G1197" s="749" t="s">
        <v>666</v>
      </c>
      <c r="H1197" s="749">
        <v>100610</v>
      </c>
      <c r="I1197" s="749">
        <v>610</v>
      </c>
      <c r="J1197" s="749" t="s">
        <v>1286</v>
      </c>
      <c r="K1197" s="749" t="s">
        <v>1287</v>
      </c>
      <c r="L1197" s="752">
        <v>72.489062499999989</v>
      </c>
      <c r="M1197" s="752">
        <v>32</v>
      </c>
      <c r="N1197" s="753">
        <v>2319.6499999999996</v>
      </c>
    </row>
    <row r="1198" spans="1:14" ht="14.45" customHeight="1" x14ac:dyDescent="0.2">
      <c r="A1198" s="747" t="s">
        <v>579</v>
      </c>
      <c r="B1198" s="748" t="s">
        <v>580</v>
      </c>
      <c r="C1198" s="749" t="s">
        <v>605</v>
      </c>
      <c r="D1198" s="750" t="s">
        <v>606</v>
      </c>
      <c r="E1198" s="751">
        <v>50113001</v>
      </c>
      <c r="F1198" s="750" t="s">
        <v>665</v>
      </c>
      <c r="G1198" s="749" t="s">
        <v>666</v>
      </c>
      <c r="H1198" s="749">
        <v>100612</v>
      </c>
      <c r="I1198" s="749">
        <v>612</v>
      </c>
      <c r="J1198" s="749" t="s">
        <v>1288</v>
      </c>
      <c r="K1198" s="749" t="s">
        <v>1289</v>
      </c>
      <c r="L1198" s="752">
        <v>67.651259842519664</v>
      </c>
      <c r="M1198" s="752">
        <v>254</v>
      </c>
      <c r="N1198" s="753">
        <v>17183.419999999995</v>
      </c>
    </row>
    <row r="1199" spans="1:14" ht="14.45" customHeight="1" x14ac:dyDescent="0.2">
      <c r="A1199" s="747" t="s">
        <v>579</v>
      </c>
      <c r="B1199" s="748" t="s">
        <v>580</v>
      </c>
      <c r="C1199" s="749" t="s">
        <v>605</v>
      </c>
      <c r="D1199" s="750" t="s">
        <v>606</v>
      </c>
      <c r="E1199" s="751">
        <v>50113001</v>
      </c>
      <c r="F1199" s="750" t="s">
        <v>665</v>
      </c>
      <c r="G1199" s="749" t="s">
        <v>666</v>
      </c>
      <c r="H1199" s="749">
        <v>226000</v>
      </c>
      <c r="I1199" s="749">
        <v>226000</v>
      </c>
      <c r="J1199" s="749" t="s">
        <v>1935</v>
      </c>
      <c r="K1199" s="749" t="s">
        <v>1936</v>
      </c>
      <c r="L1199" s="752">
        <v>312.14000000000004</v>
      </c>
      <c r="M1199" s="752">
        <v>7</v>
      </c>
      <c r="N1199" s="753">
        <v>2184.9800000000005</v>
      </c>
    </row>
    <row r="1200" spans="1:14" ht="14.45" customHeight="1" x14ac:dyDescent="0.2">
      <c r="A1200" s="747" t="s">
        <v>579</v>
      </c>
      <c r="B1200" s="748" t="s">
        <v>580</v>
      </c>
      <c r="C1200" s="749" t="s">
        <v>605</v>
      </c>
      <c r="D1200" s="750" t="s">
        <v>606</v>
      </c>
      <c r="E1200" s="751">
        <v>50113001</v>
      </c>
      <c r="F1200" s="750" t="s">
        <v>665</v>
      </c>
      <c r="G1200" s="749" t="s">
        <v>666</v>
      </c>
      <c r="H1200" s="749">
        <v>132090</v>
      </c>
      <c r="I1200" s="749">
        <v>32090</v>
      </c>
      <c r="J1200" s="749" t="s">
        <v>1937</v>
      </c>
      <c r="K1200" s="749" t="s">
        <v>1938</v>
      </c>
      <c r="L1200" s="752">
        <v>27.480000000000004</v>
      </c>
      <c r="M1200" s="752">
        <v>2</v>
      </c>
      <c r="N1200" s="753">
        <v>54.960000000000008</v>
      </c>
    </row>
    <row r="1201" spans="1:14" ht="14.45" customHeight="1" x14ac:dyDescent="0.2">
      <c r="A1201" s="747" t="s">
        <v>579</v>
      </c>
      <c r="B1201" s="748" t="s">
        <v>580</v>
      </c>
      <c r="C1201" s="749" t="s">
        <v>605</v>
      </c>
      <c r="D1201" s="750" t="s">
        <v>606</v>
      </c>
      <c r="E1201" s="751">
        <v>50113001</v>
      </c>
      <c r="F1201" s="750" t="s">
        <v>665</v>
      </c>
      <c r="G1201" s="749" t="s">
        <v>674</v>
      </c>
      <c r="H1201" s="749">
        <v>131934</v>
      </c>
      <c r="I1201" s="749">
        <v>31934</v>
      </c>
      <c r="J1201" s="749" t="s">
        <v>1939</v>
      </c>
      <c r="K1201" s="749" t="s">
        <v>1940</v>
      </c>
      <c r="L1201" s="752">
        <v>49.802500000000009</v>
      </c>
      <c r="M1201" s="752">
        <v>4</v>
      </c>
      <c r="N1201" s="753">
        <v>199.21000000000004</v>
      </c>
    </row>
    <row r="1202" spans="1:14" ht="14.45" customHeight="1" x14ac:dyDescent="0.2">
      <c r="A1202" s="747" t="s">
        <v>579</v>
      </c>
      <c r="B1202" s="748" t="s">
        <v>580</v>
      </c>
      <c r="C1202" s="749" t="s">
        <v>605</v>
      </c>
      <c r="D1202" s="750" t="s">
        <v>606</v>
      </c>
      <c r="E1202" s="751">
        <v>50113001</v>
      </c>
      <c r="F1202" s="750" t="s">
        <v>665</v>
      </c>
      <c r="G1202" s="749" t="s">
        <v>666</v>
      </c>
      <c r="H1202" s="749">
        <v>184785</v>
      </c>
      <c r="I1202" s="749">
        <v>84785</v>
      </c>
      <c r="J1202" s="749" t="s">
        <v>1340</v>
      </c>
      <c r="K1202" s="749" t="s">
        <v>1341</v>
      </c>
      <c r="L1202" s="752">
        <v>192.95999999999998</v>
      </c>
      <c r="M1202" s="752">
        <v>4</v>
      </c>
      <c r="N1202" s="753">
        <v>771.83999999999992</v>
      </c>
    </row>
    <row r="1203" spans="1:14" ht="14.45" customHeight="1" x14ac:dyDescent="0.2">
      <c r="A1203" s="747" t="s">
        <v>579</v>
      </c>
      <c r="B1203" s="748" t="s">
        <v>580</v>
      </c>
      <c r="C1203" s="749" t="s">
        <v>605</v>
      </c>
      <c r="D1203" s="750" t="s">
        <v>606</v>
      </c>
      <c r="E1203" s="751">
        <v>50113001</v>
      </c>
      <c r="F1203" s="750" t="s">
        <v>665</v>
      </c>
      <c r="G1203" s="749" t="s">
        <v>666</v>
      </c>
      <c r="H1203" s="749">
        <v>902074</v>
      </c>
      <c r="I1203" s="749">
        <v>85278</v>
      </c>
      <c r="J1203" s="749" t="s">
        <v>1941</v>
      </c>
      <c r="K1203" s="749" t="s">
        <v>969</v>
      </c>
      <c r="L1203" s="752">
        <v>2838</v>
      </c>
      <c r="M1203" s="752">
        <v>2</v>
      </c>
      <c r="N1203" s="753">
        <v>5676</v>
      </c>
    </row>
    <row r="1204" spans="1:14" ht="14.45" customHeight="1" x14ac:dyDescent="0.2">
      <c r="A1204" s="747" t="s">
        <v>579</v>
      </c>
      <c r="B1204" s="748" t="s">
        <v>580</v>
      </c>
      <c r="C1204" s="749" t="s">
        <v>605</v>
      </c>
      <c r="D1204" s="750" t="s">
        <v>606</v>
      </c>
      <c r="E1204" s="751">
        <v>50113001</v>
      </c>
      <c r="F1204" s="750" t="s">
        <v>665</v>
      </c>
      <c r="G1204" s="749" t="s">
        <v>666</v>
      </c>
      <c r="H1204" s="749">
        <v>843996</v>
      </c>
      <c r="I1204" s="749">
        <v>100191</v>
      </c>
      <c r="J1204" s="749" t="s">
        <v>1942</v>
      </c>
      <c r="K1204" s="749" t="s">
        <v>1943</v>
      </c>
      <c r="L1204" s="752">
        <v>3652</v>
      </c>
      <c r="M1204" s="752">
        <v>2</v>
      </c>
      <c r="N1204" s="753">
        <v>7304</v>
      </c>
    </row>
    <row r="1205" spans="1:14" ht="14.45" customHeight="1" x14ac:dyDescent="0.2">
      <c r="A1205" s="747" t="s">
        <v>579</v>
      </c>
      <c r="B1205" s="748" t="s">
        <v>580</v>
      </c>
      <c r="C1205" s="749" t="s">
        <v>605</v>
      </c>
      <c r="D1205" s="750" t="s">
        <v>606</v>
      </c>
      <c r="E1205" s="751">
        <v>50113001</v>
      </c>
      <c r="F1205" s="750" t="s">
        <v>665</v>
      </c>
      <c r="G1205" s="749" t="s">
        <v>666</v>
      </c>
      <c r="H1205" s="749">
        <v>840813</v>
      </c>
      <c r="I1205" s="749">
        <v>135844</v>
      </c>
      <c r="J1205" s="749" t="s">
        <v>1830</v>
      </c>
      <c r="K1205" s="749" t="s">
        <v>1831</v>
      </c>
      <c r="L1205" s="752">
        <v>2145</v>
      </c>
      <c r="M1205" s="752">
        <v>2</v>
      </c>
      <c r="N1205" s="753">
        <v>4290</v>
      </c>
    </row>
    <row r="1206" spans="1:14" ht="14.45" customHeight="1" x14ac:dyDescent="0.2">
      <c r="A1206" s="747" t="s">
        <v>579</v>
      </c>
      <c r="B1206" s="748" t="s">
        <v>580</v>
      </c>
      <c r="C1206" s="749" t="s">
        <v>605</v>
      </c>
      <c r="D1206" s="750" t="s">
        <v>606</v>
      </c>
      <c r="E1206" s="751">
        <v>50113002</v>
      </c>
      <c r="F1206" s="750" t="s">
        <v>1372</v>
      </c>
      <c r="G1206" s="749" t="s">
        <v>666</v>
      </c>
      <c r="H1206" s="749">
        <v>397297</v>
      </c>
      <c r="I1206" s="749">
        <v>192101</v>
      </c>
      <c r="J1206" s="749" t="s">
        <v>1949</v>
      </c>
      <c r="K1206" s="749" t="s">
        <v>1950</v>
      </c>
      <c r="L1206" s="752">
        <v>1671.9199999999996</v>
      </c>
      <c r="M1206" s="752">
        <v>1</v>
      </c>
      <c r="N1206" s="753">
        <v>1671.9199999999996</v>
      </c>
    </row>
    <row r="1207" spans="1:14" ht="14.45" customHeight="1" x14ac:dyDescent="0.2">
      <c r="A1207" s="747" t="s">
        <v>579</v>
      </c>
      <c r="B1207" s="748" t="s">
        <v>580</v>
      </c>
      <c r="C1207" s="749" t="s">
        <v>608</v>
      </c>
      <c r="D1207" s="750" t="s">
        <v>609</v>
      </c>
      <c r="E1207" s="751">
        <v>50113001</v>
      </c>
      <c r="F1207" s="750" t="s">
        <v>665</v>
      </c>
      <c r="G1207" s="749" t="s">
        <v>666</v>
      </c>
      <c r="H1207" s="749">
        <v>167547</v>
      </c>
      <c r="I1207" s="749">
        <v>67547</v>
      </c>
      <c r="J1207" s="749" t="s">
        <v>1874</v>
      </c>
      <c r="K1207" s="749" t="s">
        <v>1875</v>
      </c>
      <c r="L1207" s="752">
        <v>47.11999999999999</v>
      </c>
      <c r="M1207" s="752">
        <v>19</v>
      </c>
      <c r="N1207" s="753">
        <v>895.27999999999986</v>
      </c>
    </row>
    <row r="1208" spans="1:14" ht="14.45" customHeight="1" x14ac:dyDescent="0.2">
      <c r="A1208" s="747" t="s">
        <v>579</v>
      </c>
      <c r="B1208" s="748" t="s">
        <v>580</v>
      </c>
      <c r="C1208" s="749" t="s">
        <v>608</v>
      </c>
      <c r="D1208" s="750" t="s">
        <v>609</v>
      </c>
      <c r="E1208" s="751">
        <v>50113001</v>
      </c>
      <c r="F1208" s="750" t="s">
        <v>665</v>
      </c>
      <c r="G1208" s="749" t="s">
        <v>666</v>
      </c>
      <c r="H1208" s="749">
        <v>100392</v>
      </c>
      <c r="I1208" s="749">
        <v>392</v>
      </c>
      <c r="J1208" s="749" t="s">
        <v>1592</v>
      </c>
      <c r="K1208" s="749" t="s">
        <v>1289</v>
      </c>
      <c r="L1208" s="752">
        <v>57.590000000000018</v>
      </c>
      <c r="M1208" s="752">
        <v>2</v>
      </c>
      <c r="N1208" s="753">
        <v>115.18000000000004</v>
      </c>
    </row>
    <row r="1209" spans="1:14" ht="14.45" customHeight="1" x14ac:dyDescent="0.2">
      <c r="A1209" s="747" t="s">
        <v>579</v>
      </c>
      <c r="B1209" s="748" t="s">
        <v>580</v>
      </c>
      <c r="C1209" s="749" t="s">
        <v>608</v>
      </c>
      <c r="D1209" s="750" t="s">
        <v>609</v>
      </c>
      <c r="E1209" s="751">
        <v>50113001</v>
      </c>
      <c r="F1209" s="750" t="s">
        <v>665</v>
      </c>
      <c r="G1209" s="749" t="s">
        <v>666</v>
      </c>
      <c r="H1209" s="749">
        <v>212880</v>
      </c>
      <c r="I1209" s="749">
        <v>212880</v>
      </c>
      <c r="J1209" s="749" t="s">
        <v>667</v>
      </c>
      <c r="K1209" s="749" t="s">
        <v>668</v>
      </c>
      <c r="L1209" s="752">
        <v>113.44142857142859</v>
      </c>
      <c r="M1209" s="752">
        <v>7</v>
      </c>
      <c r="N1209" s="753">
        <v>794.09000000000015</v>
      </c>
    </row>
    <row r="1210" spans="1:14" ht="14.45" customHeight="1" x14ac:dyDescent="0.2">
      <c r="A1210" s="747" t="s">
        <v>579</v>
      </c>
      <c r="B1210" s="748" t="s">
        <v>580</v>
      </c>
      <c r="C1210" s="749" t="s">
        <v>608</v>
      </c>
      <c r="D1210" s="750" t="s">
        <v>609</v>
      </c>
      <c r="E1210" s="751">
        <v>50113001</v>
      </c>
      <c r="F1210" s="750" t="s">
        <v>665</v>
      </c>
      <c r="G1210" s="749" t="s">
        <v>666</v>
      </c>
      <c r="H1210" s="749">
        <v>193105</v>
      </c>
      <c r="I1210" s="749">
        <v>93105</v>
      </c>
      <c r="J1210" s="749" t="s">
        <v>851</v>
      </c>
      <c r="K1210" s="749" t="s">
        <v>853</v>
      </c>
      <c r="L1210" s="752">
        <v>208.56999999999996</v>
      </c>
      <c r="M1210" s="752">
        <v>1</v>
      </c>
      <c r="N1210" s="753">
        <v>208.56999999999996</v>
      </c>
    </row>
    <row r="1211" spans="1:14" ht="14.45" customHeight="1" x14ac:dyDescent="0.2">
      <c r="A1211" s="747" t="s">
        <v>579</v>
      </c>
      <c r="B1211" s="748" t="s">
        <v>580</v>
      </c>
      <c r="C1211" s="749" t="s">
        <v>608</v>
      </c>
      <c r="D1211" s="750" t="s">
        <v>609</v>
      </c>
      <c r="E1211" s="751">
        <v>50113001</v>
      </c>
      <c r="F1211" s="750" t="s">
        <v>665</v>
      </c>
      <c r="G1211" s="749" t="s">
        <v>666</v>
      </c>
      <c r="H1211" s="749">
        <v>184090</v>
      </c>
      <c r="I1211" s="749">
        <v>84090</v>
      </c>
      <c r="J1211" s="749" t="s">
        <v>677</v>
      </c>
      <c r="K1211" s="749" t="s">
        <v>678</v>
      </c>
      <c r="L1211" s="752">
        <v>60.139999999999986</v>
      </c>
      <c r="M1211" s="752">
        <v>1</v>
      </c>
      <c r="N1211" s="753">
        <v>60.139999999999986</v>
      </c>
    </row>
    <row r="1212" spans="1:14" ht="14.45" customHeight="1" x14ac:dyDescent="0.2">
      <c r="A1212" s="747" t="s">
        <v>579</v>
      </c>
      <c r="B1212" s="748" t="s">
        <v>580</v>
      </c>
      <c r="C1212" s="749" t="s">
        <v>608</v>
      </c>
      <c r="D1212" s="750" t="s">
        <v>609</v>
      </c>
      <c r="E1212" s="751">
        <v>50113001</v>
      </c>
      <c r="F1212" s="750" t="s">
        <v>665</v>
      </c>
      <c r="G1212" s="749" t="s">
        <v>666</v>
      </c>
      <c r="H1212" s="749">
        <v>108499</v>
      </c>
      <c r="I1212" s="749">
        <v>8499</v>
      </c>
      <c r="J1212" s="749" t="s">
        <v>1646</v>
      </c>
      <c r="K1212" s="749" t="s">
        <v>883</v>
      </c>
      <c r="L1212" s="752">
        <v>111.52000000000001</v>
      </c>
      <c r="M1212" s="752">
        <v>80</v>
      </c>
      <c r="N1212" s="753">
        <v>8921.6</v>
      </c>
    </row>
    <row r="1213" spans="1:14" ht="14.45" customHeight="1" x14ac:dyDescent="0.2">
      <c r="A1213" s="747" t="s">
        <v>579</v>
      </c>
      <c r="B1213" s="748" t="s">
        <v>580</v>
      </c>
      <c r="C1213" s="749" t="s">
        <v>608</v>
      </c>
      <c r="D1213" s="750" t="s">
        <v>609</v>
      </c>
      <c r="E1213" s="751">
        <v>50113001</v>
      </c>
      <c r="F1213" s="750" t="s">
        <v>665</v>
      </c>
      <c r="G1213" s="749" t="s">
        <v>666</v>
      </c>
      <c r="H1213" s="749">
        <v>231751</v>
      </c>
      <c r="I1213" s="749">
        <v>231751</v>
      </c>
      <c r="J1213" s="749" t="s">
        <v>882</v>
      </c>
      <c r="K1213" s="749" t="s">
        <v>883</v>
      </c>
      <c r="L1213" s="752">
        <v>111.14121951219512</v>
      </c>
      <c r="M1213" s="752">
        <v>82</v>
      </c>
      <c r="N1213" s="753">
        <v>9113.58</v>
      </c>
    </row>
    <row r="1214" spans="1:14" ht="14.45" customHeight="1" x14ac:dyDescent="0.2">
      <c r="A1214" s="747" t="s">
        <v>579</v>
      </c>
      <c r="B1214" s="748" t="s">
        <v>580</v>
      </c>
      <c r="C1214" s="749" t="s">
        <v>608</v>
      </c>
      <c r="D1214" s="750" t="s">
        <v>609</v>
      </c>
      <c r="E1214" s="751">
        <v>50113001</v>
      </c>
      <c r="F1214" s="750" t="s">
        <v>665</v>
      </c>
      <c r="G1214" s="749" t="s">
        <v>666</v>
      </c>
      <c r="H1214" s="749">
        <v>104071</v>
      </c>
      <c r="I1214" s="749">
        <v>4071</v>
      </c>
      <c r="J1214" s="749" t="s">
        <v>884</v>
      </c>
      <c r="K1214" s="749" t="s">
        <v>886</v>
      </c>
      <c r="L1214" s="752">
        <v>224.38000000000005</v>
      </c>
      <c r="M1214" s="752">
        <v>1</v>
      </c>
      <c r="N1214" s="753">
        <v>224.38000000000005</v>
      </c>
    </row>
    <row r="1215" spans="1:14" ht="14.45" customHeight="1" x14ac:dyDescent="0.2">
      <c r="A1215" s="747" t="s">
        <v>579</v>
      </c>
      <c r="B1215" s="748" t="s">
        <v>580</v>
      </c>
      <c r="C1215" s="749" t="s">
        <v>608</v>
      </c>
      <c r="D1215" s="750" t="s">
        <v>609</v>
      </c>
      <c r="E1215" s="751">
        <v>50113001</v>
      </c>
      <c r="F1215" s="750" t="s">
        <v>665</v>
      </c>
      <c r="G1215" s="749" t="s">
        <v>666</v>
      </c>
      <c r="H1215" s="749">
        <v>154539</v>
      </c>
      <c r="I1215" s="749">
        <v>54539</v>
      </c>
      <c r="J1215" s="749" t="s">
        <v>681</v>
      </c>
      <c r="K1215" s="749" t="s">
        <v>682</v>
      </c>
      <c r="L1215" s="752">
        <v>60.21</v>
      </c>
      <c r="M1215" s="752">
        <v>20</v>
      </c>
      <c r="N1215" s="753">
        <v>1204.2</v>
      </c>
    </row>
    <row r="1216" spans="1:14" ht="14.45" customHeight="1" x14ac:dyDescent="0.2">
      <c r="A1216" s="747" t="s">
        <v>579</v>
      </c>
      <c r="B1216" s="748" t="s">
        <v>580</v>
      </c>
      <c r="C1216" s="749" t="s">
        <v>608</v>
      </c>
      <c r="D1216" s="750" t="s">
        <v>609</v>
      </c>
      <c r="E1216" s="751">
        <v>50113001</v>
      </c>
      <c r="F1216" s="750" t="s">
        <v>665</v>
      </c>
      <c r="G1216" s="749" t="s">
        <v>666</v>
      </c>
      <c r="H1216" s="749">
        <v>136552</v>
      </c>
      <c r="I1216" s="749">
        <v>136552</v>
      </c>
      <c r="J1216" s="749" t="s">
        <v>1883</v>
      </c>
      <c r="K1216" s="749" t="s">
        <v>1884</v>
      </c>
      <c r="L1216" s="752">
        <v>314.13</v>
      </c>
      <c r="M1216" s="752">
        <v>1</v>
      </c>
      <c r="N1216" s="753">
        <v>314.13</v>
      </c>
    </row>
    <row r="1217" spans="1:14" ht="14.45" customHeight="1" x14ac:dyDescent="0.2">
      <c r="A1217" s="747" t="s">
        <v>579</v>
      </c>
      <c r="B1217" s="748" t="s">
        <v>580</v>
      </c>
      <c r="C1217" s="749" t="s">
        <v>608</v>
      </c>
      <c r="D1217" s="750" t="s">
        <v>609</v>
      </c>
      <c r="E1217" s="751">
        <v>50113001</v>
      </c>
      <c r="F1217" s="750" t="s">
        <v>665</v>
      </c>
      <c r="G1217" s="749" t="s">
        <v>674</v>
      </c>
      <c r="H1217" s="749">
        <v>214036</v>
      </c>
      <c r="I1217" s="749">
        <v>214036</v>
      </c>
      <c r="J1217" s="749" t="s">
        <v>964</v>
      </c>
      <c r="K1217" s="749" t="s">
        <v>965</v>
      </c>
      <c r="L1217" s="752">
        <v>40.390000000000008</v>
      </c>
      <c r="M1217" s="752">
        <v>2</v>
      </c>
      <c r="N1217" s="753">
        <v>80.780000000000015</v>
      </c>
    </row>
    <row r="1218" spans="1:14" ht="14.45" customHeight="1" x14ac:dyDescent="0.2">
      <c r="A1218" s="747" t="s">
        <v>579</v>
      </c>
      <c r="B1218" s="748" t="s">
        <v>580</v>
      </c>
      <c r="C1218" s="749" t="s">
        <v>608</v>
      </c>
      <c r="D1218" s="750" t="s">
        <v>609</v>
      </c>
      <c r="E1218" s="751">
        <v>50113001</v>
      </c>
      <c r="F1218" s="750" t="s">
        <v>665</v>
      </c>
      <c r="G1218" s="749" t="s">
        <v>666</v>
      </c>
      <c r="H1218" s="749">
        <v>198864</v>
      </c>
      <c r="I1218" s="749">
        <v>98864</v>
      </c>
      <c r="J1218" s="749" t="s">
        <v>683</v>
      </c>
      <c r="K1218" s="749" t="s">
        <v>684</v>
      </c>
      <c r="L1218" s="752">
        <v>537.87000000000012</v>
      </c>
      <c r="M1218" s="752">
        <v>19</v>
      </c>
      <c r="N1218" s="753">
        <v>10219.530000000002</v>
      </c>
    </row>
    <row r="1219" spans="1:14" ht="14.45" customHeight="1" x14ac:dyDescent="0.2">
      <c r="A1219" s="747" t="s">
        <v>579</v>
      </c>
      <c r="B1219" s="748" t="s">
        <v>580</v>
      </c>
      <c r="C1219" s="749" t="s">
        <v>608</v>
      </c>
      <c r="D1219" s="750" t="s">
        <v>609</v>
      </c>
      <c r="E1219" s="751">
        <v>50113001</v>
      </c>
      <c r="F1219" s="750" t="s">
        <v>665</v>
      </c>
      <c r="G1219" s="749" t="s">
        <v>666</v>
      </c>
      <c r="H1219" s="749">
        <v>198876</v>
      </c>
      <c r="I1219" s="749">
        <v>98876</v>
      </c>
      <c r="J1219" s="749" t="s">
        <v>683</v>
      </c>
      <c r="K1219" s="749" t="s">
        <v>969</v>
      </c>
      <c r="L1219" s="752">
        <v>255.20000000000002</v>
      </c>
      <c r="M1219" s="752">
        <v>9</v>
      </c>
      <c r="N1219" s="753">
        <v>2296.8000000000002</v>
      </c>
    </row>
    <row r="1220" spans="1:14" ht="14.45" customHeight="1" x14ac:dyDescent="0.2">
      <c r="A1220" s="747" t="s">
        <v>579</v>
      </c>
      <c r="B1220" s="748" t="s">
        <v>580</v>
      </c>
      <c r="C1220" s="749" t="s">
        <v>608</v>
      </c>
      <c r="D1220" s="750" t="s">
        <v>609</v>
      </c>
      <c r="E1220" s="751">
        <v>50113001</v>
      </c>
      <c r="F1220" s="750" t="s">
        <v>665</v>
      </c>
      <c r="G1220" s="749" t="s">
        <v>666</v>
      </c>
      <c r="H1220" s="749">
        <v>198872</v>
      </c>
      <c r="I1220" s="749">
        <v>98872</v>
      </c>
      <c r="J1220" s="749" t="s">
        <v>683</v>
      </c>
      <c r="K1220" s="749" t="s">
        <v>685</v>
      </c>
      <c r="L1220" s="752">
        <v>312.83999999999997</v>
      </c>
      <c r="M1220" s="752">
        <v>4</v>
      </c>
      <c r="N1220" s="753">
        <v>1251.3599999999999</v>
      </c>
    </row>
    <row r="1221" spans="1:14" ht="14.45" customHeight="1" x14ac:dyDescent="0.2">
      <c r="A1221" s="747" t="s">
        <v>579</v>
      </c>
      <c r="B1221" s="748" t="s">
        <v>580</v>
      </c>
      <c r="C1221" s="749" t="s">
        <v>608</v>
      </c>
      <c r="D1221" s="750" t="s">
        <v>609</v>
      </c>
      <c r="E1221" s="751">
        <v>50113001</v>
      </c>
      <c r="F1221" s="750" t="s">
        <v>665</v>
      </c>
      <c r="G1221" s="749" t="s">
        <v>666</v>
      </c>
      <c r="H1221" s="749">
        <v>842703</v>
      </c>
      <c r="I1221" s="749">
        <v>0</v>
      </c>
      <c r="J1221" s="749" t="s">
        <v>1694</v>
      </c>
      <c r="K1221" s="749" t="s">
        <v>581</v>
      </c>
      <c r="L1221" s="752">
        <v>49.889999999999993</v>
      </c>
      <c r="M1221" s="752">
        <v>1</v>
      </c>
      <c r="N1221" s="753">
        <v>49.889999999999993</v>
      </c>
    </row>
    <row r="1222" spans="1:14" ht="14.45" customHeight="1" x14ac:dyDescent="0.2">
      <c r="A1222" s="747" t="s">
        <v>579</v>
      </c>
      <c r="B1222" s="748" t="s">
        <v>580</v>
      </c>
      <c r="C1222" s="749" t="s">
        <v>608</v>
      </c>
      <c r="D1222" s="750" t="s">
        <v>609</v>
      </c>
      <c r="E1222" s="751">
        <v>50113001</v>
      </c>
      <c r="F1222" s="750" t="s">
        <v>665</v>
      </c>
      <c r="G1222" s="749" t="s">
        <v>666</v>
      </c>
      <c r="H1222" s="749">
        <v>208988</v>
      </c>
      <c r="I1222" s="749">
        <v>208988</v>
      </c>
      <c r="J1222" s="749" t="s">
        <v>1029</v>
      </c>
      <c r="K1222" s="749" t="s">
        <v>1030</v>
      </c>
      <c r="L1222" s="752">
        <v>551.12752708333994</v>
      </c>
      <c r="M1222" s="752">
        <v>4</v>
      </c>
      <c r="N1222" s="753">
        <v>2204.5101083333598</v>
      </c>
    </row>
    <row r="1223" spans="1:14" ht="14.45" customHeight="1" x14ac:dyDescent="0.2">
      <c r="A1223" s="747" t="s">
        <v>579</v>
      </c>
      <c r="B1223" s="748" t="s">
        <v>580</v>
      </c>
      <c r="C1223" s="749" t="s">
        <v>608</v>
      </c>
      <c r="D1223" s="750" t="s">
        <v>609</v>
      </c>
      <c r="E1223" s="751">
        <v>50113001</v>
      </c>
      <c r="F1223" s="750" t="s">
        <v>665</v>
      </c>
      <c r="G1223" s="749" t="s">
        <v>666</v>
      </c>
      <c r="H1223" s="749">
        <v>208990</v>
      </c>
      <c r="I1223" s="749">
        <v>208990</v>
      </c>
      <c r="J1223" s="749" t="s">
        <v>1698</v>
      </c>
      <c r="K1223" s="749" t="s">
        <v>1030</v>
      </c>
      <c r="L1223" s="752">
        <v>668.46995869137504</v>
      </c>
      <c r="M1223" s="752">
        <v>5</v>
      </c>
      <c r="N1223" s="753">
        <v>3342.349793456875</v>
      </c>
    </row>
    <row r="1224" spans="1:14" ht="14.45" customHeight="1" x14ac:dyDescent="0.2">
      <c r="A1224" s="747" t="s">
        <v>579</v>
      </c>
      <c r="B1224" s="748" t="s">
        <v>580</v>
      </c>
      <c r="C1224" s="749" t="s">
        <v>608</v>
      </c>
      <c r="D1224" s="750" t="s">
        <v>609</v>
      </c>
      <c r="E1224" s="751">
        <v>50113001</v>
      </c>
      <c r="F1224" s="750" t="s">
        <v>665</v>
      </c>
      <c r="G1224" s="749" t="s">
        <v>666</v>
      </c>
      <c r="H1224" s="749">
        <v>218186</v>
      </c>
      <c r="I1224" s="749">
        <v>218186</v>
      </c>
      <c r="J1224" s="749" t="s">
        <v>1951</v>
      </c>
      <c r="K1224" s="749" t="s">
        <v>1952</v>
      </c>
      <c r="L1224" s="752">
        <v>172.76999999999998</v>
      </c>
      <c r="M1224" s="752">
        <v>1</v>
      </c>
      <c r="N1224" s="753">
        <v>172.76999999999998</v>
      </c>
    </row>
    <row r="1225" spans="1:14" ht="14.45" customHeight="1" x14ac:dyDescent="0.2">
      <c r="A1225" s="747" t="s">
        <v>579</v>
      </c>
      <c r="B1225" s="748" t="s">
        <v>580</v>
      </c>
      <c r="C1225" s="749" t="s">
        <v>608</v>
      </c>
      <c r="D1225" s="750" t="s">
        <v>609</v>
      </c>
      <c r="E1225" s="751">
        <v>50113001</v>
      </c>
      <c r="F1225" s="750" t="s">
        <v>665</v>
      </c>
      <c r="G1225" s="749" t="s">
        <v>666</v>
      </c>
      <c r="H1225" s="749">
        <v>134824</v>
      </c>
      <c r="I1225" s="749">
        <v>134824</v>
      </c>
      <c r="J1225" s="749" t="s">
        <v>1068</v>
      </c>
      <c r="K1225" s="749" t="s">
        <v>1069</v>
      </c>
      <c r="L1225" s="752">
        <v>199.98</v>
      </c>
      <c r="M1225" s="752">
        <v>16</v>
      </c>
      <c r="N1225" s="753">
        <v>3199.68</v>
      </c>
    </row>
    <row r="1226" spans="1:14" ht="14.45" customHeight="1" x14ac:dyDescent="0.2">
      <c r="A1226" s="747" t="s">
        <v>579</v>
      </c>
      <c r="B1226" s="748" t="s">
        <v>580</v>
      </c>
      <c r="C1226" s="749" t="s">
        <v>608</v>
      </c>
      <c r="D1226" s="750" t="s">
        <v>609</v>
      </c>
      <c r="E1226" s="751">
        <v>50113001</v>
      </c>
      <c r="F1226" s="750" t="s">
        <v>665</v>
      </c>
      <c r="G1226" s="749" t="s">
        <v>674</v>
      </c>
      <c r="H1226" s="749">
        <v>197125</v>
      </c>
      <c r="I1226" s="749">
        <v>197125</v>
      </c>
      <c r="J1226" s="749" t="s">
        <v>1105</v>
      </c>
      <c r="K1226" s="749" t="s">
        <v>1106</v>
      </c>
      <c r="L1226" s="752">
        <v>110</v>
      </c>
      <c r="M1226" s="752">
        <v>23</v>
      </c>
      <c r="N1226" s="753">
        <v>2530</v>
      </c>
    </row>
    <row r="1227" spans="1:14" ht="14.45" customHeight="1" x14ac:dyDescent="0.2">
      <c r="A1227" s="747" t="s">
        <v>579</v>
      </c>
      <c r="B1227" s="748" t="s">
        <v>580</v>
      </c>
      <c r="C1227" s="749" t="s">
        <v>608</v>
      </c>
      <c r="D1227" s="750" t="s">
        <v>609</v>
      </c>
      <c r="E1227" s="751">
        <v>50113001</v>
      </c>
      <c r="F1227" s="750" t="s">
        <v>665</v>
      </c>
      <c r="G1227" s="749" t="s">
        <v>666</v>
      </c>
      <c r="H1227" s="749">
        <v>185812</v>
      </c>
      <c r="I1227" s="749">
        <v>85812</v>
      </c>
      <c r="J1227" s="749" t="s">
        <v>691</v>
      </c>
      <c r="K1227" s="749" t="s">
        <v>692</v>
      </c>
      <c r="L1227" s="752">
        <v>51.655000000000001</v>
      </c>
      <c r="M1227" s="752">
        <v>4</v>
      </c>
      <c r="N1227" s="753">
        <v>206.62</v>
      </c>
    </row>
    <row r="1228" spans="1:14" ht="14.45" customHeight="1" x14ac:dyDescent="0.2">
      <c r="A1228" s="747" t="s">
        <v>579</v>
      </c>
      <c r="B1228" s="748" t="s">
        <v>580</v>
      </c>
      <c r="C1228" s="749" t="s">
        <v>608</v>
      </c>
      <c r="D1228" s="750" t="s">
        <v>609</v>
      </c>
      <c r="E1228" s="751">
        <v>50113001</v>
      </c>
      <c r="F1228" s="750" t="s">
        <v>665</v>
      </c>
      <c r="G1228" s="749" t="s">
        <v>666</v>
      </c>
      <c r="H1228" s="749">
        <v>100498</v>
      </c>
      <c r="I1228" s="749">
        <v>498</v>
      </c>
      <c r="J1228" s="749" t="s">
        <v>695</v>
      </c>
      <c r="K1228" s="749" t="s">
        <v>696</v>
      </c>
      <c r="L1228" s="752">
        <v>108.74999999999997</v>
      </c>
      <c r="M1228" s="752">
        <v>1</v>
      </c>
      <c r="N1228" s="753">
        <v>108.74999999999997</v>
      </c>
    </row>
    <row r="1229" spans="1:14" ht="14.45" customHeight="1" x14ac:dyDescent="0.2">
      <c r="A1229" s="747" t="s">
        <v>579</v>
      </c>
      <c r="B1229" s="748" t="s">
        <v>580</v>
      </c>
      <c r="C1229" s="749" t="s">
        <v>608</v>
      </c>
      <c r="D1229" s="750" t="s">
        <v>609</v>
      </c>
      <c r="E1229" s="751">
        <v>50113001</v>
      </c>
      <c r="F1229" s="750" t="s">
        <v>665</v>
      </c>
      <c r="G1229" s="749" t="s">
        <v>666</v>
      </c>
      <c r="H1229" s="749">
        <v>501637</v>
      </c>
      <c r="I1229" s="749">
        <v>0</v>
      </c>
      <c r="J1229" s="749" t="s">
        <v>1733</v>
      </c>
      <c r="K1229" s="749" t="s">
        <v>581</v>
      </c>
      <c r="L1229" s="752">
        <v>8.3006666666666664</v>
      </c>
      <c r="M1229" s="752">
        <v>1</v>
      </c>
      <c r="N1229" s="753">
        <v>8.3006666666666664</v>
      </c>
    </row>
    <row r="1230" spans="1:14" ht="14.45" customHeight="1" x14ac:dyDescent="0.2">
      <c r="A1230" s="747" t="s">
        <v>579</v>
      </c>
      <c r="B1230" s="748" t="s">
        <v>580</v>
      </c>
      <c r="C1230" s="749" t="s">
        <v>608</v>
      </c>
      <c r="D1230" s="750" t="s">
        <v>609</v>
      </c>
      <c r="E1230" s="751">
        <v>50113001</v>
      </c>
      <c r="F1230" s="750" t="s">
        <v>665</v>
      </c>
      <c r="G1230" s="749" t="s">
        <v>666</v>
      </c>
      <c r="H1230" s="749">
        <v>118656</v>
      </c>
      <c r="I1230" s="749">
        <v>118656</v>
      </c>
      <c r="J1230" s="749" t="s">
        <v>1899</v>
      </c>
      <c r="K1230" s="749" t="s">
        <v>915</v>
      </c>
      <c r="L1230" s="752">
        <v>663.31999999999994</v>
      </c>
      <c r="M1230" s="752">
        <v>1</v>
      </c>
      <c r="N1230" s="753">
        <v>663.31999999999994</v>
      </c>
    </row>
    <row r="1231" spans="1:14" ht="14.45" customHeight="1" x14ac:dyDescent="0.2">
      <c r="A1231" s="747" t="s">
        <v>579</v>
      </c>
      <c r="B1231" s="748" t="s">
        <v>580</v>
      </c>
      <c r="C1231" s="749" t="s">
        <v>608</v>
      </c>
      <c r="D1231" s="750" t="s">
        <v>609</v>
      </c>
      <c r="E1231" s="751">
        <v>50113001</v>
      </c>
      <c r="F1231" s="750" t="s">
        <v>665</v>
      </c>
      <c r="G1231" s="749" t="s">
        <v>666</v>
      </c>
      <c r="H1231" s="749">
        <v>502030</v>
      </c>
      <c r="I1231" s="749">
        <v>99999</v>
      </c>
      <c r="J1231" s="749" t="s">
        <v>1745</v>
      </c>
      <c r="K1231" s="749" t="s">
        <v>1746</v>
      </c>
      <c r="L1231" s="752">
        <v>1383.6399999999999</v>
      </c>
      <c r="M1231" s="752">
        <v>0.2</v>
      </c>
      <c r="N1231" s="753">
        <v>276.72800000000001</v>
      </c>
    </row>
    <row r="1232" spans="1:14" ht="14.45" customHeight="1" x14ac:dyDescent="0.2">
      <c r="A1232" s="747" t="s">
        <v>579</v>
      </c>
      <c r="B1232" s="748" t="s">
        <v>580</v>
      </c>
      <c r="C1232" s="749" t="s">
        <v>608</v>
      </c>
      <c r="D1232" s="750" t="s">
        <v>609</v>
      </c>
      <c r="E1232" s="751">
        <v>50113001</v>
      </c>
      <c r="F1232" s="750" t="s">
        <v>665</v>
      </c>
      <c r="G1232" s="749" t="s">
        <v>666</v>
      </c>
      <c r="H1232" s="749">
        <v>194763</v>
      </c>
      <c r="I1232" s="749">
        <v>94763</v>
      </c>
      <c r="J1232" s="749" t="s">
        <v>1900</v>
      </c>
      <c r="K1232" s="749" t="s">
        <v>1901</v>
      </c>
      <c r="L1232" s="752">
        <v>83.799999999999969</v>
      </c>
      <c r="M1232" s="752">
        <v>1</v>
      </c>
      <c r="N1232" s="753">
        <v>83.799999999999969</v>
      </c>
    </row>
    <row r="1233" spans="1:14" ht="14.45" customHeight="1" x14ac:dyDescent="0.2">
      <c r="A1233" s="747" t="s">
        <v>579</v>
      </c>
      <c r="B1233" s="748" t="s">
        <v>580</v>
      </c>
      <c r="C1233" s="749" t="s">
        <v>608</v>
      </c>
      <c r="D1233" s="750" t="s">
        <v>609</v>
      </c>
      <c r="E1233" s="751">
        <v>50113001</v>
      </c>
      <c r="F1233" s="750" t="s">
        <v>665</v>
      </c>
      <c r="G1233" s="749" t="s">
        <v>666</v>
      </c>
      <c r="H1233" s="749">
        <v>110086</v>
      </c>
      <c r="I1233" s="749">
        <v>10086</v>
      </c>
      <c r="J1233" s="749" t="s">
        <v>701</v>
      </c>
      <c r="K1233" s="749" t="s">
        <v>1155</v>
      </c>
      <c r="L1233" s="752">
        <v>1592.7999999999997</v>
      </c>
      <c r="M1233" s="752">
        <v>1</v>
      </c>
      <c r="N1233" s="753">
        <v>1592.7999999999997</v>
      </c>
    </row>
    <row r="1234" spans="1:14" ht="14.45" customHeight="1" x14ac:dyDescent="0.2">
      <c r="A1234" s="747" t="s">
        <v>579</v>
      </c>
      <c r="B1234" s="748" t="s">
        <v>580</v>
      </c>
      <c r="C1234" s="749" t="s">
        <v>608</v>
      </c>
      <c r="D1234" s="750" t="s">
        <v>609</v>
      </c>
      <c r="E1234" s="751">
        <v>50113001</v>
      </c>
      <c r="F1234" s="750" t="s">
        <v>665</v>
      </c>
      <c r="G1234" s="749" t="s">
        <v>666</v>
      </c>
      <c r="H1234" s="749">
        <v>230353</v>
      </c>
      <c r="I1234" s="749">
        <v>230353</v>
      </c>
      <c r="J1234" s="749" t="s">
        <v>701</v>
      </c>
      <c r="K1234" s="749" t="s">
        <v>702</v>
      </c>
      <c r="L1234" s="752">
        <v>1592.7999999999997</v>
      </c>
      <c r="M1234" s="752">
        <v>10</v>
      </c>
      <c r="N1234" s="753">
        <v>15927.999999999998</v>
      </c>
    </row>
    <row r="1235" spans="1:14" ht="14.45" customHeight="1" x14ac:dyDescent="0.2">
      <c r="A1235" s="747" t="s">
        <v>579</v>
      </c>
      <c r="B1235" s="748" t="s">
        <v>580</v>
      </c>
      <c r="C1235" s="749" t="s">
        <v>608</v>
      </c>
      <c r="D1235" s="750" t="s">
        <v>609</v>
      </c>
      <c r="E1235" s="751">
        <v>50113001</v>
      </c>
      <c r="F1235" s="750" t="s">
        <v>665</v>
      </c>
      <c r="G1235" s="749" t="s">
        <v>674</v>
      </c>
      <c r="H1235" s="749">
        <v>107981</v>
      </c>
      <c r="I1235" s="749">
        <v>7981</v>
      </c>
      <c r="J1235" s="749" t="s">
        <v>703</v>
      </c>
      <c r="K1235" s="749" t="s">
        <v>704</v>
      </c>
      <c r="L1235" s="752">
        <v>50.64</v>
      </c>
      <c r="M1235" s="752">
        <v>56</v>
      </c>
      <c r="N1235" s="753">
        <v>2835.84</v>
      </c>
    </row>
    <row r="1236" spans="1:14" ht="14.45" customHeight="1" x14ac:dyDescent="0.2">
      <c r="A1236" s="747" t="s">
        <v>579</v>
      </c>
      <c r="B1236" s="748" t="s">
        <v>580</v>
      </c>
      <c r="C1236" s="749" t="s">
        <v>608</v>
      </c>
      <c r="D1236" s="750" t="s">
        <v>609</v>
      </c>
      <c r="E1236" s="751">
        <v>50113001</v>
      </c>
      <c r="F1236" s="750" t="s">
        <v>665</v>
      </c>
      <c r="G1236" s="749" t="s">
        <v>674</v>
      </c>
      <c r="H1236" s="749">
        <v>187607</v>
      </c>
      <c r="I1236" s="749">
        <v>187607</v>
      </c>
      <c r="J1236" s="749" t="s">
        <v>1908</v>
      </c>
      <c r="K1236" s="749" t="s">
        <v>1909</v>
      </c>
      <c r="L1236" s="752">
        <v>273.89999999999998</v>
      </c>
      <c r="M1236" s="752">
        <v>4</v>
      </c>
      <c r="N1236" s="753">
        <v>1095.5999999999999</v>
      </c>
    </row>
    <row r="1237" spans="1:14" ht="14.45" customHeight="1" x14ac:dyDescent="0.2">
      <c r="A1237" s="747" t="s">
        <v>579</v>
      </c>
      <c r="B1237" s="748" t="s">
        <v>580</v>
      </c>
      <c r="C1237" s="749" t="s">
        <v>608</v>
      </c>
      <c r="D1237" s="750" t="s">
        <v>609</v>
      </c>
      <c r="E1237" s="751">
        <v>50113001</v>
      </c>
      <c r="F1237" s="750" t="s">
        <v>665</v>
      </c>
      <c r="G1237" s="749" t="s">
        <v>666</v>
      </c>
      <c r="H1237" s="749">
        <v>100874</v>
      </c>
      <c r="I1237" s="749">
        <v>874</v>
      </c>
      <c r="J1237" s="749" t="s">
        <v>1752</v>
      </c>
      <c r="K1237" s="749" t="s">
        <v>1187</v>
      </c>
      <c r="L1237" s="752">
        <v>55.830000000000013</v>
      </c>
      <c r="M1237" s="752">
        <v>1</v>
      </c>
      <c r="N1237" s="753">
        <v>55.830000000000013</v>
      </c>
    </row>
    <row r="1238" spans="1:14" ht="14.45" customHeight="1" x14ac:dyDescent="0.2">
      <c r="A1238" s="747" t="s">
        <v>579</v>
      </c>
      <c r="B1238" s="748" t="s">
        <v>580</v>
      </c>
      <c r="C1238" s="749" t="s">
        <v>608</v>
      </c>
      <c r="D1238" s="750" t="s">
        <v>609</v>
      </c>
      <c r="E1238" s="751">
        <v>50113001</v>
      </c>
      <c r="F1238" s="750" t="s">
        <v>665</v>
      </c>
      <c r="G1238" s="749" t="s">
        <v>674</v>
      </c>
      <c r="H1238" s="749">
        <v>850729</v>
      </c>
      <c r="I1238" s="749">
        <v>157875</v>
      </c>
      <c r="J1238" s="749" t="s">
        <v>1195</v>
      </c>
      <c r="K1238" s="749" t="s">
        <v>1196</v>
      </c>
      <c r="L1238" s="752">
        <v>225.5</v>
      </c>
      <c r="M1238" s="752">
        <v>2</v>
      </c>
      <c r="N1238" s="753">
        <v>451</v>
      </c>
    </row>
    <row r="1239" spans="1:14" ht="14.45" customHeight="1" x14ac:dyDescent="0.2">
      <c r="A1239" s="747" t="s">
        <v>579</v>
      </c>
      <c r="B1239" s="748" t="s">
        <v>580</v>
      </c>
      <c r="C1239" s="749" t="s">
        <v>608</v>
      </c>
      <c r="D1239" s="750" t="s">
        <v>609</v>
      </c>
      <c r="E1239" s="751">
        <v>50113001</v>
      </c>
      <c r="F1239" s="750" t="s">
        <v>665</v>
      </c>
      <c r="G1239" s="749" t="s">
        <v>666</v>
      </c>
      <c r="H1239" s="749">
        <v>13440</v>
      </c>
      <c r="I1239" s="749">
        <v>13440</v>
      </c>
      <c r="J1239" s="749" t="s">
        <v>1244</v>
      </c>
      <c r="K1239" s="749" t="s">
        <v>969</v>
      </c>
      <c r="L1239" s="752">
        <v>395.99999675266434</v>
      </c>
      <c r="M1239" s="752">
        <v>46</v>
      </c>
      <c r="N1239" s="753">
        <v>18215.99985062256</v>
      </c>
    </row>
    <row r="1240" spans="1:14" ht="14.45" customHeight="1" x14ac:dyDescent="0.2">
      <c r="A1240" s="747" t="s">
        <v>579</v>
      </c>
      <c r="B1240" s="748" t="s">
        <v>580</v>
      </c>
      <c r="C1240" s="749" t="s">
        <v>608</v>
      </c>
      <c r="D1240" s="750" t="s">
        <v>609</v>
      </c>
      <c r="E1240" s="751">
        <v>50113001</v>
      </c>
      <c r="F1240" s="750" t="s">
        <v>665</v>
      </c>
      <c r="G1240" s="749" t="s">
        <v>674</v>
      </c>
      <c r="H1240" s="749">
        <v>131934</v>
      </c>
      <c r="I1240" s="749">
        <v>31934</v>
      </c>
      <c r="J1240" s="749" t="s">
        <v>1939</v>
      </c>
      <c r="K1240" s="749" t="s">
        <v>1940</v>
      </c>
      <c r="L1240" s="752">
        <v>49.819999999999993</v>
      </c>
      <c r="M1240" s="752">
        <v>2</v>
      </c>
      <c r="N1240" s="753">
        <v>99.639999999999986</v>
      </c>
    </row>
    <row r="1241" spans="1:14" ht="14.45" customHeight="1" x14ac:dyDescent="0.2">
      <c r="A1241" s="747" t="s">
        <v>579</v>
      </c>
      <c r="B1241" s="748" t="s">
        <v>580</v>
      </c>
      <c r="C1241" s="749" t="s">
        <v>611</v>
      </c>
      <c r="D1241" s="750" t="s">
        <v>612</v>
      </c>
      <c r="E1241" s="751">
        <v>50113001</v>
      </c>
      <c r="F1241" s="750" t="s">
        <v>665</v>
      </c>
      <c r="G1241" s="749" t="s">
        <v>666</v>
      </c>
      <c r="H1241" s="749">
        <v>100362</v>
      </c>
      <c r="I1241" s="749">
        <v>362</v>
      </c>
      <c r="J1241" s="749" t="s">
        <v>722</v>
      </c>
      <c r="K1241" s="749" t="s">
        <v>723</v>
      </c>
      <c r="L1241" s="752">
        <v>72.92</v>
      </c>
      <c r="M1241" s="752">
        <v>2</v>
      </c>
      <c r="N1241" s="753">
        <v>145.84</v>
      </c>
    </row>
    <row r="1242" spans="1:14" ht="14.45" customHeight="1" x14ac:dyDescent="0.2">
      <c r="A1242" s="747" t="s">
        <v>579</v>
      </c>
      <c r="B1242" s="748" t="s">
        <v>580</v>
      </c>
      <c r="C1242" s="749" t="s">
        <v>611</v>
      </c>
      <c r="D1242" s="750" t="s">
        <v>612</v>
      </c>
      <c r="E1242" s="751">
        <v>50113001</v>
      </c>
      <c r="F1242" s="750" t="s">
        <v>665</v>
      </c>
      <c r="G1242" s="749" t="s">
        <v>666</v>
      </c>
      <c r="H1242" s="749">
        <v>110555</v>
      </c>
      <c r="I1242" s="749">
        <v>10555</v>
      </c>
      <c r="J1242" s="749" t="s">
        <v>752</v>
      </c>
      <c r="K1242" s="749" t="s">
        <v>753</v>
      </c>
      <c r="L1242" s="752">
        <v>254.98</v>
      </c>
      <c r="M1242" s="752">
        <v>1</v>
      </c>
      <c r="N1242" s="753">
        <v>254.98</v>
      </c>
    </row>
    <row r="1243" spans="1:14" ht="14.45" customHeight="1" x14ac:dyDescent="0.2">
      <c r="A1243" s="747" t="s">
        <v>579</v>
      </c>
      <c r="B1243" s="748" t="s">
        <v>580</v>
      </c>
      <c r="C1243" s="749" t="s">
        <v>611</v>
      </c>
      <c r="D1243" s="750" t="s">
        <v>612</v>
      </c>
      <c r="E1243" s="751">
        <v>50113001</v>
      </c>
      <c r="F1243" s="750" t="s">
        <v>665</v>
      </c>
      <c r="G1243" s="749" t="s">
        <v>666</v>
      </c>
      <c r="H1243" s="749">
        <v>100392</v>
      </c>
      <c r="I1243" s="749">
        <v>392</v>
      </c>
      <c r="J1243" s="749" t="s">
        <v>1592</v>
      </c>
      <c r="K1243" s="749" t="s">
        <v>1289</v>
      </c>
      <c r="L1243" s="752">
        <v>57.590000000000011</v>
      </c>
      <c r="M1243" s="752">
        <v>19</v>
      </c>
      <c r="N1243" s="753">
        <v>1094.2100000000003</v>
      </c>
    </row>
    <row r="1244" spans="1:14" ht="14.45" customHeight="1" x14ac:dyDescent="0.2">
      <c r="A1244" s="747" t="s">
        <v>579</v>
      </c>
      <c r="B1244" s="748" t="s">
        <v>580</v>
      </c>
      <c r="C1244" s="749" t="s">
        <v>611</v>
      </c>
      <c r="D1244" s="750" t="s">
        <v>612</v>
      </c>
      <c r="E1244" s="751">
        <v>50113001</v>
      </c>
      <c r="F1244" s="750" t="s">
        <v>665</v>
      </c>
      <c r="G1244" s="749" t="s">
        <v>666</v>
      </c>
      <c r="H1244" s="749">
        <v>205021</v>
      </c>
      <c r="I1244" s="749">
        <v>205021</v>
      </c>
      <c r="J1244" s="749" t="s">
        <v>1878</v>
      </c>
      <c r="K1244" s="749" t="s">
        <v>1879</v>
      </c>
      <c r="L1244" s="752">
        <v>352</v>
      </c>
      <c r="M1244" s="752">
        <v>35</v>
      </c>
      <c r="N1244" s="753">
        <v>12320</v>
      </c>
    </row>
    <row r="1245" spans="1:14" ht="14.45" customHeight="1" x14ac:dyDescent="0.2">
      <c r="A1245" s="747" t="s">
        <v>579</v>
      </c>
      <c r="B1245" s="748" t="s">
        <v>580</v>
      </c>
      <c r="C1245" s="749" t="s">
        <v>611</v>
      </c>
      <c r="D1245" s="750" t="s">
        <v>612</v>
      </c>
      <c r="E1245" s="751">
        <v>50113001</v>
      </c>
      <c r="F1245" s="750" t="s">
        <v>665</v>
      </c>
      <c r="G1245" s="749" t="s">
        <v>666</v>
      </c>
      <c r="H1245" s="749">
        <v>212880</v>
      </c>
      <c r="I1245" s="749">
        <v>212880</v>
      </c>
      <c r="J1245" s="749" t="s">
        <v>667</v>
      </c>
      <c r="K1245" s="749" t="s">
        <v>668</v>
      </c>
      <c r="L1245" s="752">
        <v>112.96999999999998</v>
      </c>
      <c r="M1245" s="752">
        <v>3</v>
      </c>
      <c r="N1245" s="753">
        <v>338.90999999999997</v>
      </c>
    </row>
    <row r="1246" spans="1:14" ht="14.45" customHeight="1" x14ac:dyDescent="0.2">
      <c r="A1246" s="747" t="s">
        <v>579</v>
      </c>
      <c r="B1246" s="748" t="s">
        <v>580</v>
      </c>
      <c r="C1246" s="749" t="s">
        <v>611</v>
      </c>
      <c r="D1246" s="750" t="s">
        <v>612</v>
      </c>
      <c r="E1246" s="751">
        <v>50113001</v>
      </c>
      <c r="F1246" s="750" t="s">
        <v>665</v>
      </c>
      <c r="G1246" s="749" t="s">
        <v>666</v>
      </c>
      <c r="H1246" s="749">
        <v>100409</v>
      </c>
      <c r="I1246" s="749">
        <v>409</v>
      </c>
      <c r="J1246" s="749" t="s">
        <v>807</v>
      </c>
      <c r="K1246" s="749" t="s">
        <v>696</v>
      </c>
      <c r="L1246" s="752">
        <v>79.749999999999986</v>
      </c>
      <c r="M1246" s="752">
        <v>1</v>
      </c>
      <c r="N1246" s="753">
        <v>79.749999999999986</v>
      </c>
    </row>
    <row r="1247" spans="1:14" ht="14.45" customHeight="1" x14ac:dyDescent="0.2">
      <c r="A1247" s="747" t="s">
        <v>579</v>
      </c>
      <c r="B1247" s="748" t="s">
        <v>580</v>
      </c>
      <c r="C1247" s="749" t="s">
        <v>611</v>
      </c>
      <c r="D1247" s="750" t="s">
        <v>612</v>
      </c>
      <c r="E1247" s="751">
        <v>50113001</v>
      </c>
      <c r="F1247" s="750" t="s">
        <v>665</v>
      </c>
      <c r="G1247" s="749" t="s">
        <v>666</v>
      </c>
      <c r="H1247" s="749">
        <v>187814</v>
      </c>
      <c r="I1247" s="749">
        <v>87814</v>
      </c>
      <c r="J1247" s="749" t="s">
        <v>670</v>
      </c>
      <c r="K1247" s="749" t="s">
        <v>671</v>
      </c>
      <c r="L1247" s="752">
        <v>535.66</v>
      </c>
      <c r="M1247" s="752">
        <v>1</v>
      </c>
      <c r="N1247" s="753">
        <v>535.66</v>
      </c>
    </row>
    <row r="1248" spans="1:14" ht="14.45" customHeight="1" x14ac:dyDescent="0.2">
      <c r="A1248" s="747" t="s">
        <v>579</v>
      </c>
      <c r="B1248" s="748" t="s">
        <v>580</v>
      </c>
      <c r="C1248" s="749" t="s">
        <v>611</v>
      </c>
      <c r="D1248" s="750" t="s">
        <v>612</v>
      </c>
      <c r="E1248" s="751">
        <v>50113001</v>
      </c>
      <c r="F1248" s="750" t="s">
        <v>665</v>
      </c>
      <c r="G1248" s="749" t="s">
        <v>666</v>
      </c>
      <c r="H1248" s="749">
        <v>184090</v>
      </c>
      <c r="I1248" s="749">
        <v>84090</v>
      </c>
      <c r="J1248" s="749" t="s">
        <v>677</v>
      </c>
      <c r="K1248" s="749" t="s">
        <v>678</v>
      </c>
      <c r="L1248" s="752">
        <v>60.14</v>
      </c>
      <c r="M1248" s="752">
        <v>14</v>
      </c>
      <c r="N1248" s="753">
        <v>841.96</v>
      </c>
    </row>
    <row r="1249" spans="1:14" ht="14.45" customHeight="1" x14ac:dyDescent="0.2">
      <c r="A1249" s="747" t="s">
        <v>579</v>
      </c>
      <c r="B1249" s="748" t="s">
        <v>580</v>
      </c>
      <c r="C1249" s="749" t="s">
        <v>611</v>
      </c>
      <c r="D1249" s="750" t="s">
        <v>612</v>
      </c>
      <c r="E1249" s="751">
        <v>50113001</v>
      </c>
      <c r="F1249" s="750" t="s">
        <v>665</v>
      </c>
      <c r="G1249" s="749" t="s">
        <v>666</v>
      </c>
      <c r="H1249" s="749">
        <v>501994</v>
      </c>
      <c r="I1249" s="749">
        <v>0</v>
      </c>
      <c r="J1249" s="749" t="s">
        <v>679</v>
      </c>
      <c r="K1249" s="749" t="s">
        <v>680</v>
      </c>
      <c r="L1249" s="752">
        <v>289.55301234567901</v>
      </c>
      <c r="M1249" s="752">
        <v>9</v>
      </c>
      <c r="N1249" s="753">
        <v>2605.9771111111113</v>
      </c>
    </row>
    <row r="1250" spans="1:14" ht="14.45" customHeight="1" x14ac:dyDescent="0.2">
      <c r="A1250" s="747" t="s">
        <v>579</v>
      </c>
      <c r="B1250" s="748" t="s">
        <v>580</v>
      </c>
      <c r="C1250" s="749" t="s">
        <v>611</v>
      </c>
      <c r="D1250" s="750" t="s">
        <v>612</v>
      </c>
      <c r="E1250" s="751">
        <v>50113001</v>
      </c>
      <c r="F1250" s="750" t="s">
        <v>665</v>
      </c>
      <c r="G1250" s="749" t="s">
        <v>666</v>
      </c>
      <c r="H1250" s="749">
        <v>104071</v>
      </c>
      <c r="I1250" s="749">
        <v>4071</v>
      </c>
      <c r="J1250" s="749" t="s">
        <v>884</v>
      </c>
      <c r="K1250" s="749" t="s">
        <v>886</v>
      </c>
      <c r="L1250" s="752">
        <v>152.96999999999997</v>
      </c>
      <c r="M1250" s="752">
        <v>2</v>
      </c>
      <c r="N1250" s="753">
        <v>305.93999999999994</v>
      </c>
    </row>
    <row r="1251" spans="1:14" ht="14.45" customHeight="1" x14ac:dyDescent="0.2">
      <c r="A1251" s="747" t="s">
        <v>579</v>
      </c>
      <c r="B1251" s="748" t="s">
        <v>580</v>
      </c>
      <c r="C1251" s="749" t="s">
        <v>611</v>
      </c>
      <c r="D1251" s="750" t="s">
        <v>612</v>
      </c>
      <c r="E1251" s="751">
        <v>50113001</v>
      </c>
      <c r="F1251" s="750" t="s">
        <v>665</v>
      </c>
      <c r="G1251" s="749" t="s">
        <v>666</v>
      </c>
      <c r="H1251" s="749">
        <v>154539</v>
      </c>
      <c r="I1251" s="749">
        <v>54539</v>
      </c>
      <c r="J1251" s="749" t="s">
        <v>681</v>
      </c>
      <c r="K1251" s="749" t="s">
        <v>682</v>
      </c>
      <c r="L1251" s="752">
        <v>60.209999999999987</v>
      </c>
      <c r="M1251" s="752">
        <v>6</v>
      </c>
      <c r="N1251" s="753">
        <v>361.25999999999993</v>
      </c>
    </row>
    <row r="1252" spans="1:14" ht="14.45" customHeight="1" x14ac:dyDescent="0.2">
      <c r="A1252" s="747" t="s">
        <v>579</v>
      </c>
      <c r="B1252" s="748" t="s">
        <v>580</v>
      </c>
      <c r="C1252" s="749" t="s">
        <v>611</v>
      </c>
      <c r="D1252" s="750" t="s">
        <v>612</v>
      </c>
      <c r="E1252" s="751">
        <v>50113001</v>
      </c>
      <c r="F1252" s="750" t="s">
        <v>665</v>
      </c>
      <c r="G1252" s="749" t="s">
        <v>666</v>
      </c>
      <c r="H1252" s="749">
        <v>447</v>
      </c>
      <c r="I1252" s="749">
        <v>447</v>
      </c>
      <c r="J1252" s="749" t="s">
        <v>920</v>
      </c>
      <c r="K1252" s="749" t="s">
        <v>921</v>
      </c>
      <c r="L1252" s="752">
        <v>178.48</v>
      </c>
      <c r="M1252" s="752">
        <v>1</v>
      </c>
      <c r="N1252" s="753">
        <v>178.48</v>
      </c>
    </row>
    <row r="1253" spans="1:14" ht="14.45" customHeight="1" x14ac:dyDescent="0.2">
      <c r="A1253" s="747" t="s">
        <v>579</v>
      </c>
      <c r="B1253" s="748" t="s">
        <v>580</v>
      </c>
      <c r="C1253" s="749" t="s">
        <v>611</v>
      </c>
      <c r="D1253" s="750" t="s">
        <v>612</v>
      </c>
      <c r="E1253" s="751">
        <v>50113001</v>
      </c>
      <c r="F1253" s="750" t="s">
        <v>665</v>
      </c>
      <c r="G1253" s="749" t="s">
        <v>666</v>
      </c>
      <c r="H1253" s="749">
        <v>198864</v>
      </c>
      <c r="I1253" s="749">
        <v>98864</v>
      </c>
      <c r="J1253" s="749" t="s">
        <v>683</v>
      </c>
      <c r="K1253" s="749" t="s">
        <v>684</v>
      </c>
      <c r="L1253" s="752">
        <v>537.87000000000012</v>
      </c>
      <c r="M1253" s="752">
        <v>1</v>
      </c>
      <c r="N1253" s="753">
        <v>537.87000000000012</v>
      </c>
    </row>
    <row r="1254" spans="1:14" ht="14.45" customHeight="1" x14ac:dyDescent="0.2">
      <c r="A1254" s="747" t="s">
        <v>579</v>
      </c>
      <c r="B1254" s="748" t="s">
        <v>580</v>
      </c>
      <c r="C1254" s="749" t="s">
        <v>611</v>
      </c>
      <c r="D1254" s="750" t="s">
        <v>612</v>
      </c>
      <c r="E1254" s="751">
        <v>50113001</v>
      </c>
      <c r="F1254" s="750" t="s">
        <v>665</v>
      </c>
      <c r="G1254" s="749" t="s">
        <v>666</v>
      </c>
      <c r="H1254" s="749">
        <v>198872</v>
      </c>
      <c r="I1254" s="749">
        <v>98872</v>
      </c>
      <c r="J1254" s="749" t="s">
        <v>683</v>
      </c>
      <c r="K1254" s="749" t="s">
        <v>685</v>
      </c>
      <c r="L1254" s="752">
        <v>312.84000000000003</v>
      </c>
      <c r="M1254" s="752">
        <v>1</v>
      </c>
      <c r="N1254" s="753">
        <v>312.84000000000003</v>
      </c>
    </row>
    <row r="1255" spans="1:14" ht="14.45" customHeight="1" x14ac:dyDescent="0.2">
      <c r="A1255" s="747" t="s">
        <v>579</v>
      </c>
      <c r="B1255" s="748" t="s">
        <v>580</v>
      </c>
      <c r="C1255" s="749" t="s">
        <v>611</v>
      </c>
      <c r="D1255" s="750" t="s">
        <v>612</v>
      </c>
      <c r="E1255" s="751">
        <v>50113001</v>
      </c>
      <c r="F1255" s="750" t="s">
        <v>665</v>
      </c>
      <c r="G1255" s="749" t="s">
        <v>666</v>
      </c>
      <c r="H1255" s="749">
        <v>193746</v>
      </c>
      <c r="I1255" s="749">
        <v>93746</v>
      </c>
      <c r="J1255" s="749" t="s">
        <v>997</v>
      </c>
      <c r="K1255" s="749" t="s">
        <v>998</v>
      </c>
      <c r="L1255" s="752">
        <v>366.2200000000002</v>
      </c>
      <c r="M1255" s="752">
        <v>1</v>
      </c>
      <c r="N1255" s="753">
        <v>366.2200000000002</v>
      </c>
    </row>
    <row r="1256" spans="1:14" ht="14.45" customHeight="1" x14ac:dyDescent="0.2">
      <c r="A1256" s="747" t="s">
        <v>579</v>
      </c>
      <c r="B1256" s="748" t="s">
        <v>580</v>
      </c>
      <c r="C1256" s="749" t="s">
        <v>611</v>
      </c>
      <c r="D1256" s="750" t="s">
        <v>612</v>
      </c>
      <c r="E1256" s="751">
        <v>50113001</v>
      </c>
      <c r="F1256" s="750" t="s">
        <v>665</v>
      </c>
      <c r="G1256" s="749" t="s">
        <v>674</v>
      </c>
      <c r="H1256" s="749">
        <v>216670</v>
      </c>
      <c r="I1256" s="749">
        <v>216670</v>
      </c>
      <c r="J1256" s="749" t="s">
        <v>1005</v>
      </c>
      <c r="K1256" s="749" t="s">
        <v>1006</v>
      </c>
      <c r="L1256" s="752">
        <v>314.27</v>
      </c>
      <c r="M1256" s="752">
        <v>2</v>
      </c>
      <c r="N1256" s="753">
        <v>628.54</v>
      </c>
    </row>
    <row r="1257" spans="1:14" ht="14.45" customHeight="1" x14ac:dyDescent="0.2">
      <c r="A1257" s="747" t="s">
        <v>579</v>
      </c>
      <c r="B1257" s="748" t="s">
        <v>580</v>
      </c>
      <c r="C1257" s="749" t="s">
        <v>611</v>
      </c>
      <c r="D1257" s="750" t="s">
        <v>612</v>
      </c>
      <c r="E1257" s="751">
        <v>50113001</v>
      </c>
      <c r="F1257" s="750" t="s">
        <v>665</v>
      </c>
      <c r="G1257" s="749" t="s">
        <v>666</v>
      </c>
      <c r="H1257" s="749">
        <v>842703</v>
      </c>
      <c r="I1257" s="749">
        <v>0</v>
      </c>
      <c r="J1257" s="749" t="s">
        <v>1694</v>
      </c>
      <c r="K1257" s="749" t="s">
        <v>581</v>
      </c>
      <c r="L1257" s="752">
        <v>53.231111111111119</v>
      </c>
      <c r="M1257" s="752">
        <v>9</v>
      </c>
      <c r="N1257" s="753">
        <v>479.08000000000004</v>
      </c>
    </row>
    <row r="1258" spans="1:14" ht="14.45" customHeight="1" x14ac:dyDescent="0.2">
      <c r="A1258" s="747" t="s">
        <v>579</v>
      </c>
      <c r="B1258" s="748" t="s">
        <v>580</v>
      </c>
      <c r="C1258" s="749" t="s">
        <v>611</v>
      </c>
      <c r="D1258" s="750" t="s">
        <v>612</v>
      </c>
      <c r="E1258" s="751">
        <v>50113001</v>
      </c>
      <c r="F1258" s="750" t="s">
        <v>665</v>
      </c>
      <c r="G1258" s="749" t="s">
        <v>666</v>
      </c>
      <c r="H1258" s="749">
        <v>51366</v>
      </c>
      <c r="I1258" s="749">
        <v>51366</v>
      </c>
      <c r="J1258" s="749" t="s">
        <v>1953</v>
      </c>
      <c r="K1258" s="749" t="s">
        <v>1954</v>
      </c>
      <c r="L1258" s="752">
        <v>171.6</v>
      </c>
      <c r="M1258" s="752">
        <v>4</v>
      </c>
      <c r="N1258" s="753">
        <v>686.4</v>
      </c>
    </row>
    <row r="1259" spans="1:14" ht="14.45" customHeight="1" x14ac:dyDescent="0.2">
      <c r="A1259" s="747" t="s">
        <v>579</v>
      </c>
      <c r="B1259" s="748" t="s">
        <v>580</v>
      </c>
      <c r="C1259" s="749" t="s">
        <v>611</v>
      </c>
      <c r="D1259" s="750" t="s">
        <v>612</v>
      </c>
      <c r="E1259" s="751">
        <v>50113001</v>
      </c>
      <c r="F1259" s="750" t="s">
        <v>665</v>
      </c>
      <c r="G1259" s="749" t="s">
        <v>666</v>
      </c>
      <c r="H1259" s="749">
        <v>51367</v>
      </c>
      <c r="I1259" s="749">
        <v>51367</v>
      </c>
      <c r="J1259" s="749" t="s">
        <v>1953</v>
      </c>
      <c r="K1259" s="749" t="s">
        <v>1955</v>
      </c>
      <c r="L1259" s="752">
        <v>92.95</v>
      </c>
      <c r="M1259" s="752">
        <v>6</v>
      </c>
      <c r="N1259" s="753">
        <v>557.70000000000005</v>
      </c>
    </row>
    <row r="1260" spans="1:14" ht="14.45" customHeight="1" x14ac:dyDescent="0.2">
      <c r="A1260" s="747" t="s">
        <v>579</v>
      </c>
      <c r="B1260" s="748" t="s">
        <v>580</v>
      </c>
      <c r="C1260" s="749" t="s">
        <v>611</v>
      </c>
      <c r="D1260" s="750" t="s">
        <v>612</v>
      </c>
      <c r="E1260" s="751">
        <v>50113001</v>
      </c>
      <c r="F1260" s="750" t="s">
        <v>665</v>
      </c>
      <c r="G1260" s="749" t="s">
        <v>666</v>
      </c>
      <c r="H1260" s="749">
        <v>394712</v>
      </c>
      <c r="I1260" s="749">
        <v>0</v>
      </c>
      <c r="J1260" s="749" t="s">
        <v>1047</v>
      </c>
      <c r="K1260" s="749" t="s">
        <v>1048</v>
      </c>
      <c r="L1260" s="752">
        <v>28.75</v>
      </c>
      <c r="M1260" s="752">
        <v>6</v>
      </c>
      <c r="N1260" s="753">
        <v>172.5</v>
      </c>
    </row>
    <row r="1261" spans="1:14" ht="14.45" customHeight="1" x14ac:dyDescent="0.2">
      <c r="A1261" s="747" t="s">
        <v>579</v>
      </c>
      <c r="B1261" s="748" t="s">
        <v>580</v>
      </c>
      <c r="C1261" s="749" t="s">
        <v>611</v>
      </c>
      <c r="D1261" s="750" t="s">
        <v>612</v>
      </c>
      <c r="E1261" s="751">
        <v>50113001</v>
      </c>
      <c r="F1261" s="750" t="s">
        <v>665</v>
      </c>
      <c r="G1261" s="749" t="s">
        <v>666</v>
      </c>
      <c r="H1261" s="749">
        <v>134822</v>
      </c>
      <c r="I1261" s="749">
        <v>134822</v>
      </c>
      <c r="J1261" s="749" t="s">
        <v>1888</v>
      </c>
      <c r="K1261" s="749" t="s">
        <v>1378</v>
      </c>
      <c r="L1261" s="752">
        <v>207.57000000000002</v>
      </c>
      <c r="M1261" s="752">
        <v>6</v>
      </c>
      <c r="N1261" s="753">
        <v>1245.42</v>
      </c>
    </row>
    <row r="1262" spans="1:14" ht="14.45" customHeight="1" x14ac:dyDescent="0.2">
      <c r="A1262" s="747" t="s">
        <v>579</v>
      </c>
      <c r="B1262" s="748" t="s">
        <v>580</v>
      </c>
      <c r="C1262" s="749" t="s">
        <v>611</v>
      </c>
      <c r="D1262" s="750" t="s">
        <v>612</v>
      </c>
      <c r="E1262" s="751">
        <v>50113001</v>
      </c>
      <c r="F1262" s="750" t="s">
        <v>665</v>
      </c>
      <c r="G1262" s="749" t="s">
        <v>674</v>
      </c>
      <c r="H1262" s="749">
        <v>197125</v>
      </c>
      <c r="I1262" s="749">
        <v>197125</v>
      </c>
      <c r="J1262" s="749" t="s">
        <v>1105</v>
      </c>
      <c r="K1262" s="749" t="s">
        <v>1106</v>
      </c>
      <c r="L1262" s="752">
        <v>110</v>
      </c>
      <c r="M1262" s="752">
        <v>44</v>
      </c>
      <c r="N1262" s="753">
        <v>4840</v>
      </c>
    </row>
    <row r="1263" spans="1:14" ht="14.45" customHeight="1" x14ac:dyDescent="0.2">
      <c r="A1263" s="747" t="s">
        <v>579</v>
      </c>
      <c r="B1263" s="748" t="s">
        <v>580</v>
      </c>
      <c r="C1263" s="749" t="s">
        <v>611</v>
      </c>
      <c r="D1263" s="750" t="s">
        <v>612</v>
      </c>
      <c r="E1263" s="751">
        <v>50113001</v>
      </c>
      <c r="F1263" s="750" t="s">
        <v>665</v>
      </c>
      <c r="G1263" s="749" t="s">
        <v>666</v>
      </c>
      <c r="H1263" s="749">
        <v>100502</v>
      </c>
      <c r="I1263" s="749">
        <v>502</v>
      </c>
      <c r="J1263" s="749" t="s">
        <v>697</v>
      </c>
      <c r="K1263" s="749" t="s">
        <v>698</v>
      </c>
      <c r="L1263" s="752">
        <v>269.25999999999988</v>
      </c>
      <c r="M1263" s="752">
        <v>1</v>
      </c>
      <c r="N1263" s="753">
        <v>269.25999999999988</v>
      </c>
    </row>
    <row r="1264" spans="1:14" ht="14.45" customHeight="1" x14ac:dyDescent="0.2">
      <c r="A1264" s="747" t="s">
        <v>579</v>
      </c>
      <c r="B1264" s="748" t="s">
        <v>580</v>
      </c>
      <c r="C1264" s="749" t="s">
        <v>611</v>
      </c>
      <c r="D1264" s="750" t="s">
        <v>612</v>
      </c>
      <c r="E1264" s="751">
        <v>50113001</v>
      </c>
      <c r="F1264" s="750" t="s">
        <v>665</v>
      </c>
      <c r="G1264" s="749" t="s">
        <v>666</v>
      </c>
      <c r="H1264" s="749">
        <v>226005</v>
      </c>
      <c r="I1264" s="749">
        <v>226005</v>
      </c>
      <c r="J1264" s="749" t="s">
        <v>1897</v>
      </c>
      <c r="K1264" s="749" t="s">
        <v>1898</v>
      </c>
      <c r="L1264" s="752">
        <v>619.11</v>
      </c>
      <c r="M1264" s="752">
        <v>8</v>
      </c>
      <c r="N1264" s="753">
        <v>4952.88</v>
      </c>
    </row>
    <row r="1265" spans="1:14" ht="14.45" customHeight="1" x14ac:dyDescent="0.2">
      <c r="A1265" s="747" t="s">
        <v>579</v>
      </c>
      <c r="B1265" s="748" t="s">
        <v>580</v>
      </c>
      <c r="C1265" s="749" t="s">
        <v>611</v>
      </c>
      <c r="D1265" s="750" t="s">
        <v>612</v>
      </c>
      <c r="E1265" s="751">
        <v>50113001</v>
      </c>
      <c r="F1265" s="750" t="s">
        <v>665</v>
      </c>
      <c r="G1265" s="749" t="s">
        <v>666</v>
      </c>
      <c r="H1265" s="749">
        <v>501637</v>
      </c>
      <c r="I1265" s="749">
        <v>0</v>
      </c>
      <c r="J1265" s="749" t="s">
        <v>1733</v>
      </c>
      <c r="K1265" s="749" t="s">
        <v>581</v>
      </c>
      <c r="L1265" s="752">
        <v>8.3006666666666664</v>
      </c>
      <c r="M1265" s="752">
        <v>1</v>
      </c>
      <c r="N1265" s="753">
        <v>8.3006666666666664</v>
      </c>
    </row>
    <row r="1266" spans="1:14" ht="14.45" customHeight="1" x14ac:dyDescent="0.2">
      <c r="A1266" s="747" t="s">
        <v>579</v>
      </c>
      <c r="B1266" s="748" t="s">
        <v>580</v>
      </c>
      <c r="C1266" s="749" t="s">
        <v>611</v>
      </c>
      <c r="D1266" s="750" t="s">
        <v>612</v>
      </c>
      <c r="E1266" s="751">
        <v>50113001</v>
      </c>
      <c r="F1266" s="750" t="s">
        <v>665</v>
      </c>
      <c r="G1266" s="749" t="s">
        <v>666</v>
      </c>
      <c r="H1266" s="749">
        <v>118656</v>
      </c>
      <c r="I1266" s="749">
        <v>118656</v>
      </c>
      <c r="J1266" s="749" t="s">
        <v>1899</v>
      </c>
      <c r="K1266" s="749" t="s">
        <v>915</v>
      </c>
      <c r="L1266" s="752">
        <v>663.32</v>
      </c>
      <c r="M1266" s="752">
        <v>30</v>
      </c>
      <c r="N1266" s="753">
        <v>19899.600000000002</v>
      </c>
    </row>
    <row r="1267" spans="1:14" ht="14.45" customHeight="1" x14ac:dyDescent="0.2">
      <c r="A1267" s="747" t="s">
        <v>579</v>
      </c>
      <c r="B1267" s="748" t="s">
        <v>580</v>
      </c>
      <c r="C1267" s="749" t="s">
        <v>611</v>
      </c>
      <c r="D1267" s="750" t="s">
        <v>612</v>
      </c>
      <c r="E1267" s="751">
        <v>50113001</v>
      </c>
      <c r="F1267" s="750" t="s">
        <v>665</v>
      </c>
      <c r="G1267" s="749" t="s">
        <v>666</v>
      </c>
      <c r="H1267" s="749">
        <v>502030</v>
      </c>
      <c r="I1267" s="749">
        <v>99999</v>
      </c>
      <c r="J1267" s="749" t="s">
        <v>1745</v>
      </c>
      <c r="K1267" s="749" t="s">
        <v>1746</v>
      </c>
      <c r="L1267" s="752">
        <v>1342.7650000000001</v>
      </c>
      <c r="M1267" s="752">
        <v>1.2</v>
      </c>
      <c r="N1267" s="753">
        <v>1611.318</v>
      </c>
    </row>
    <row r="1268" spans="1:14" ht="14.45" customHeight="1" x14ac:dyDescent="0.2">
      <c r="A1268" s="747" t="s">
        <v>579</v>
      </c>
      <c r="B1268" s="748" t="s">
        <v>580</v>
      </c>
      <c r="C1268" s="749" t="s">
        <v>611</v>
      </c>
      <c r="D1268" s="750" t="s">
        <v>612</v>
      </c>
      <c r="E1268" s="751">
        <v>50113001</v>
      </c>
      <c r="F1268" s="750" t="s">
        <v>665</v>
      </c>
      <c r="G1268" s="749" t="s">
        <v>666</v>
      </c>
      <c r="H1268" s="749">
        <v>194763</v>
      </c>
      <c r="I1268" s="749">
        <v>94763</v>
      </c>
      <c r="J1268" s="749" t="s">
        <v>1900</v>
      </c>
      <c r="K1268" s="749" t="s">
        <v>1901</v>
      </c>
      <c r="L1268" s="752">
        <v>84.55</v>
      </c>
      <c r="M1268" s="752">
        <v>1</v>
      </c>
      <c r="N1268" s="753">
        <v>84.55</v>
      </c>
    </row>
    <row r="1269" spans="1:14" ht="14.45" customHeight="1" x14ac:dyDescent="0.2">
      <c r="A1269" s="747" t="s">
        <v>579</v>
      </c>
      <c r="B1269" s="748" t="s">
        <v>580</v>
      </c>
      <c r="C1269" s="749" t="s">
        <v>611</v>
      </c>
      <c r="D1269" s="750" t="s">
        <v>612</v>
      </c>
      <c r="E1269" s="751">
        <v>50113001</v>
      </c>
      <c r="F1269" s="750" t="s">
        <v>665</v>
      </c>
      <c r="G1269" s="749" t="s">
        <v>666</v>
      </c>
      <c r="H1269" s="749">
        <v>119686</v>
      </c>
      <c r="I1269" s="749">
        <v>119686</v>
      </c>
      <c r="J1269" s="749" t="s">
        <v>1956</v>
      </c>
      <c r="K1269" s="749" t="s">
        <v>1957</v>
      </c>
      <c r="L1269" s="752">
        <v>57.659999999999989</v>
      </c>
      <c r="M1269" s="752">
        <v>5</v>
      </c>
      <c r="N1269" s="753">
        <v>288.29999999999995</v>
      </c>
    </row>
    <row r="1270" spans="1:14" ht="14.45" customHeight="1" x14ac:dyDescent="0.2">
      <c r="A1270" s="747" t="s">
        <v>579</v>
      </c>
      <c r="B1270" s="748" t="s">
        <v>580</v>
      </c>
      <c r="C1270" s="749" t="s">
        <v>611</v>
      </c>
      <c r="D1270" s="750" t="s">
        <v>612</v>
      </c>
      <c r="E1270" s="751">
        <v>50113001</v>
      </c>
      <c r="F1270" s="750" t="s">
        <v>665</v>
      </c>
      <c r="G1270" s="749" t="s">
        <v>666</v>
      </c>
      <c r="H1270" s="749">
        <v>109414</v>
      </c>
      <c r="I1270" s="749">
        <v>119687</v>
      </c>
      <c r="J1270" s="749" t="s">
        <v>1902</v>
      </c>
      <c r="K1270" s="749" t="s">
        <v>1903</v>
      </c>
      <c r="L1270" s="752">
        <v>64.849999999999994</v>
      </c>
      <c r="M1270" s="752">
        <v>8</v>
      </c>
      <c r="N1270" s="753">
        <v>518.79999999999995</v>
      </c>
    </row>
    <row r="1271" spans="1:14" ht="14.45" customHeight="1" x14ac:dyDescent="0.2">
      <c r="A1271" s="747" t="s">
        <v>579</v>
      </c>
      <c r="B1271" s="748" t="s">
        <v>580</v>
      </c>
      <c r="C1271" s="749" t="s">
        <v>611</v>
      </c>
      <c r="D1271" s="750" t="s">
        <v>612</v>
      </c>
      <c r="E1271" s="751">
        <v>50113001</v>
      </c>
      <c r="F1271" s="750" t="s">
        <v>665</v>
      </c>
      <c r="G1271" s="749" t="s">
        <v>666</v>
      </c>
      <c r="H1271" s="749">
        <v>226002</v>
      </c>
      <c r="I1271" s="749">
        <v>226002</v>
      </c>
      <c r="J1271" s="749" t="s">
        <v>1904</v>
      </c>
      <c r="K1271" s="749" t="s">
        <v>1905</v>
      </c>
      <c r="L1271" s="752">
        <v>651.5</v>
      </c>
      <c r="M1271" s="752">
        <v>2</v>
      </c>
      <c r="N1271" s="753">
        <v>1303</v>
      </c>
    </row>
    <row r="1272" spans="1:14" ht="14.45" customHeight="1" x14ac:dyDescent="0.2">
      <c r="A1272" s="747" t="s">
        <v>579</v>
      </c>
      <c r="B1272" s="748" t="s">
        <v>580</v>
      </c>
      <c r="C1272" s="749" t="s">
        <v>611</v>
      </c>
      <c r="D1272" s="750" t="s">
        <v>612</v>
      </c>
      <c r="E1272" s="751">
        <v>50113001</v>
      </c>
      <c r="F1272" s="750" t="s">
        <v>665</v>
      </c>
      <c r="G1272" s="749" t="s">
        <v>666</v>
      </c>
      <c r="H1272" s="749">
        <v>100536</v>
      </c>
      <c r="I1272" s="749">
        <v>536</v>
      </c>
      <c r="J1272" s="749" t="s">
        <v>1167</v>
      </c>
      <c r="K1272" s="749" t="s">
        <v>723</v>
      </c>
      <c r="L1272" s="752">
        <v>140.24</v>
      </c>
      <c r="M1272" s="752">
        <v>3</v>
      </c>
      <c r="N1272" s="753">
        <v>420.72</v>
      </c>
    </row>
    <row r="1273" spans="1:14" ht="14.45" customHeight="1" x14ac:dyDescent="0.2">
      <c r="A1273" s="747" t="s">
        <v>579</v>
      </c>
      <c r="B1273" s="748" t="s">
        <v>580</v>
      </c>
      <c r="C1273" s="749" t="s">
        <v>611</v>
      </c>
      <c r="D1273" s="750" t="s">
        <v>612</v>
      </c>
      <c r="E1273" s="751">
        <v>50113001</v>
      </c>
      <c r="F1273" s="750" t="s">
        <v>665</v>
      </c>
      <c r="G1273" s="749" t="s">
        <v>674</v>
      </c>
      <c r="H1273" s="749">
        <v>107981</v>
      </c>
      <c r="I1273" s="749">
        <v>7981</v>
      </c>
      <c r="J1273" s="749" t="s">
        <v>703</v>
      </c>
      <c r="K1273" s="749" t="s">
        <v>704</v>
      </c>
      <c r="L1273" s="752">
        <v>50.645263157894739</v>
      </c>
      <c r="M1273" s="752">
        <v>19</v>
      </c>
      <c r="N1273" s="753">
        <v>962.26</v>
      </c>
    </row>
    <row r="1274" spans="1:14" ht="14.45" customHeight="1" x14ac:dyDescent="0.2">
      <c r="A1274" s="747" t="s">
        <v>579</v>
      </c>
      <c r="B1274" s="748" t="s">
        <v>580</v>
      </c>
      <c r="C1274" s="749" t="s">
        <v>611</v>
      </c>
      <c r="D1274" s="750" t="s">
        <v>612</v>
      </c>
      <c r="E1274" s="751">
        <v>50113001</v>
      </c>
      <c r="F1274" s="750" t="s">
        <v>665</v>
      </c>
      <c r="G1274" s="749" t="s">
        <v>666</v>
      </c>
      <c r="H1274" s="749">
        <v>151561</v>
      </c>
      <c r="I1274" s="749">
        <v>51561</v>
      </c>
      <c r="J1274" s="749" t="s">
        <v>1958</v>
      </c>
      <c r="K1274" s="749" t="s">
        <v>1959</v>
      </c>
      <c r="L1274" s="752">
        <v>64.989999999999981</v>
      </c>
      <c r="M1274" s="752">
        <v>2</v>
      </c>
      <c r="N1274" s="753">
        <v>129.97999999999996</v>
      </c>
    </row>
    <row r="1275" spans="1:14" ht="14.45" customHeight="1" x14ac:dyDescent="0.2">
      <c r="A1275" s="747" t="s">
        <v>579</v>
      </c>
      <c r="B1275" s="748" t="s">
        <v>580</v>
      </c>
      <c r="C1275" s="749" t="s">
        <v>611</v>
      </c>
      <c r="D1275" s="750" t="s">
        <v>612</v>
      </c>
      <c r="E1275" s="751">
        <v>50113001</v>
      </c>
      <c r="F1275" s="750" t="s">
        <v>665</v>
      </c>
      <c r="G1275" s="749" t="s">
        <v>666</v>
      </c>
      <c r="H1275" s="749">
        <v>150448</v>
      </c>
      <c r="I1275" s="749">
        <v>50448</v>
      </c>
      <c r="J1275" s="749" t="s">
        <v>1960</v>
      </c>
      <c r="K1275" s="749" t="s">
        <v>1961</v>
      </c>
      <c r="L1275" s="752">
        <v>49.480000000000018</v>
      </c>
      <c r="M1275" s="752">
        <v>2</v>
      </c>
      <c r="N1275" s="753">
        <v>98.960000000000036</v>
      </c>
    </row>
    <row r="1276" spans="1:14" ht="14.45" customHeight="1" x14ac:dyDescent="0.2">
      <c r="A1276" s="747" t="s">
        <v>579</v>
      </c>
      <c r="B1276" s="748" t="s">
        <v>580</v>
      </c>
      <c r="C1276" s="749" t="s">
        <v>611</v>
      </c>
      <c r="D1276" s="750" t="s">
        <v>612</v>
      </c>
      <c r="E1276" s="751">
        <v>50113001</v>
      </c>
      <c r="F1276" s="750" t="s">
        <v>665</v>
      </c>
      <c r="G1276" s="749" t="s">
        <v>674</v>
      </c>
      <c r="H1276" s="749">
        <v>187607</v>
      </c>
      <c r="I1276" s="749">
        <v>187607</v>
      </c>
      <c r="J1276" s="749" t="s">
        <v>1908</v>
      </c>
      <c r="K1276" s="749" t="s">
        <v>1909</v>
      </c>
      <c r="L1276" s="752">
        <v>273.89999999999998</v>
      </c>
      <c r="M1276" s="752">
        <v>1</v>
      </c>
      <c r="N1276" s="753">
        <v>273.89999999999998</v>
      </c>
    </row>
    <row r="1277" spans="1:14" ht="14.45" customHeight="1" x14ac:dyDescent="0.2">
      <c r="A1277" s="747" t="s">
        <v>579</v>
      </c>
      <c r="B1277" s="748" t="s">
        <v>580</v>
      </c>
      <c r="C1277" s="749" t="s">
        <v>611</v>
      </c>
      <c r="D1277" s="750" t="s">
        <v>612</v>
      </c>
      <c r="E1277" s="751">
        <v>50113001</v>
      </c>
      <c r="F1277" s="750" t="s">
        <v>665</v>
      </c>
      <c r="G1277" s="749" t="s">
        <v>666</v>
      </c>
      <c r="H1277" s="749">
        <v>100874</v>
      </c>
      <c r="I1277" s="749">
        <v>874</v>
      </c>
      <c r="J1277" s="749" t="s">
        <v>1752</v>
      </c>
      <c r="K1277" s="749" t="s">
        <v>1187</v>
      </c>
      <c r="L1277" s="752">
        <v>66.657142857142873</v>
      </c>
      <c r="M1277" s="752">
        <v>14</v>
      </c>
      <c r="N1277" s="753">
        <v>933.20000000000016</v>
      </c>
    </row>
    <row r="1278" spans="1:14" ht="14.45" customHeight="1" x14ac:dyDescent="0.2">
      <c r="A1278" s="747" t="s">
        <v>579</v>
      </c>
      <c r="B1278" s="748" t="s">
        <v>580</v>
      </c>
      <c r="C1278" s="749" t="s">
        <v>611</v>
      </c>
      <c r="D1278" s="750" t="s">
        <v>612</v>
      </c>
      <c r="E1278" s="751">
        <v>50113001</v>
      </c>
      <c r="F1278" s="750" t="s">
        <v>665</v>
      </c>
      <c r="G1278" s="749" t="s">
        <v>674</v>
      </c>
      <c r="H1278" s="749">
        <v>850729</v>
      </c>
      <c r="I1278" s="749">
        <v>157875</v>
      </c>
      <c r="J1278" s="749" t="s">
        <v>1195</v>
      </c>
      <c r="K1278" s="749" t="s">
        <v>1196</v>
      </c>
      <c r="L1278" s="752">
        <v>225.50000000000003</v>
      </c>
      <c r="M1278" s="752">
        <v>2</v>
      </c>
      <c r="N1278" s="753">
        <v>451.00000000000006</v>
      </c>
    </row>
    <row r="1279" spans="1:14" ht="14.45" customHeight="1" x14ac:dyDescent="0.2">
      <c r="A1279" s="747" t="s">
        <v>579</v>
      </c>
      <c r="B1279" s="748" t="s">
        <v>580</v>
      </c>
      <c r="C1279" s="749" t="s">
        <v>611</v>
      </c>
      <c r="D1279" s="750" t="s">
        <v>612</v>
      </c>
      <c r="E1279" s="751">
        <v>50113001</v>
      </c>
      <c r="F1279" s="750" t="s">
        <v>665</v>
      </c>
      <c r="G1279" s="749" t="s">
        <v>666</v>
      </c>
      <c r="H1279" s="749">
        <v>226693</v>
      </c>
      <c r="I1279" s="749">
        <v>226693</v>
      </c>
      <c r="J1279" s="749" t="s">
        <v>1962</v>
      </c>
      <c r="K1279" s="749" t="s">
        <v>1963</v>
      </c>
      <c r="L1279" s="752">
        <v>18.54</v>
      </c>
      <c r="M1279" s="752">
        <v>2</v>
      </c>
      <c r="N1279" s="753">
        <v>37.08</v>
      </c>
    </row>
    <row r="1280" spans="1:14" ht="14.45" customHeight="1" x14ac:dyDescent="0.2">
      <c r="A1280" s="747" t="s">
        <v>579</v>
      </c>
      <c r="B1280" s="748" t="s">
        <v>580</v>
      </c>
      <c r="C1280" s="749" t="s">
        <v>611</v>
      </c>
      <c r="D1280" s="750" t="s">
        <v>612</v>
      </c>
      <c r="E1280" s="751">
        <v>50113001</v>
      </c>
      <c r="F1280" s="750" t="s">
        <v>665</v>
      </c>
      <c r="G1280" s="749" t="s">
        <v>666</v>
      </c>
      <c r="H1280" s="749">
        <v>226434</v>
      </c>
      <c r="I1280" s="749">
        <v>226434</v>
      </c>
      <c r="J1280" s="749" t="s">
        <v>1199</v>
      </c>
      <c r="K1280" s="749" t="s">
        <v>1200</v>
      </c>
      <c r="L1280" s="752">
        <v>29.7</v>
      </c>
      <c r="M1280" s="752">
        <v>3</v>
      </c>
      <c r="N1280" s="753">
        <v>89.1</v>
      </c>
    </row>
    <row r="1281" spans="1:14" ht="14.45" customHeight="1" x14ac:dyDescent="0.2">
      <c r="A1281" s="747" t="s">
        <v>579</v>
      </c>
      <c r="B1281" s="748" t="s">
        <v>580</v>
      </c>
      <c r="C1281" s="749" t="s">
        <v>611</v>
      </c>
      <c r="D1281" s="750" t="s">
        <v>612</v>
      </c>
      <c r="E1281" s="751">
        <v>50113001</v>
      </c>
      <c r="F1281" s="750" t="s">
        <v>665</v>
      </c>
      <c r="G1281" s="749" t="s">
        <v>674</v>
      </c>
      <c r="H1281" s="749">
        <v>118167</v>
      </c>
      <c r="I1281" s="749">
        <v>18167</v>
      </c>
      <c r="J1281" s="749" t="s">
        <v>1218</v>
      </c>
      <c r="K1281" s="749" t="s">
        <v>1219</v>
      </c>
      <c r="L1281" s="752">
        <v>65.78</v>
      </c>
      <c r="M1281" s="752">
        <v>27</v>
      </c>
      <c r="N1281" s="753">
        <v>1776.06</v>
      </c>
    </row>
    <row r="1282" spans="1:14" ht="14.45" customHeight="1" x14ac:dyDescent="0.2">
      <c r="A1282" s="747" t="s">
        <v>579</v>
      </c>
      <c r="B1282" s="748" t="s">
        <v>580</v>
      </c>
      <c r="C1282" s="749" t="s">
        <v>611</v>
      </c>
      <c r="D1282" s="750" t="s">
        <v>612</v>
      </c>
      <c r="E1282" s="751">
        <v>50113001</v>
      </c>
      <c r="F1282" s="750" t="s">
        <v>665</v>
      </c>
      <c r="G1282" s="749" t="s">
        <v>674</v>
      </c>
      <c r="H1282" s="749">
        <v>118172</v>
      </c>
      <c r="I1282" s="749">
        <v>18172</v>
      </c>
      <c r="J1282" s="749" t="s">
        <v>1218</v>
      </c>
      <c r="K1282" s="749" t="s">
        <v>1766</v>
      </c>
      <c r="L1282" s="752">
        <v>817.7</v>
      </c>
      <c r="M1282" s="752">
        <v>2</v>
      </c>
      <c r="N1282" s="753">
        <v>1635.4</v>
      </c>
    </row>
    <row r="1283" spans="1:14" ht="14.45" customHeight="1" x14ac:dyDescent="0.2">
      <c r="A1283" s="747" t="s">
        <v>579</v>
      </c>
      <c r="B1283" s="748" t="s">
        <v>580</v>
      </c>
      <c r="C1283" s="749" t="s">
        <v>611</v>
      </c>
      <c r="D1283" s="750" t="s">
        <v>612</v>
      </c>
      <c r="E1283" s="751">
        <v>50113001</v>
      </c>
      <c r="F1283" s="750" t="s">
        <v>665</v>
      </c>
      <c r="G1283" s="749" t="s">
        <v>674</v>
      </c>
      <c r="H1283" s="749">
        <v>118175</v>
      </c>
      <c r="I1283" s="749">
        <v>18175</v>
      </c>
      <c r="J1283" s="749" t="s">
        <v>1218</v>
      </c>
      <c r="K1283" s="749" t="s">
        <v>1220</v>
      </c>
      <c r="L1283" s="752">
        <v>671.87999999999988</v>
      </c>
      <c r="M1283" s="752">
        <v>5</v>
      </c>
      <c r="N1283" s="753">
        <v>3359.3999999999996</v>
      </c>
    </row>
    <row r="1284" spans="1:14" ht="14.45" customHeight="1" x14ac:dyDescent="0.2">
      <c r="A1284" s="747" t="s">
        <v>579</v>
      </c>
      <c r="B1284" s="748" t="s">
        <v>580</v>
      </c>
      <c r="C1284" s="749" t="s">
        <v>611</v>
      </c>
      <c r="D1284" s="750" t="s">
        <v>612</v>
      </c>
      <c r="E1284" s="751">
        <v>50113001</v>
      </c>
      <c r="F1284" s="750" t="s">
        <v>665</v>
      </c>
      <c r="G1284" s="749" t="s">
        <v>666</v>
      </c>
      <c r="H1284" s="749">
        <v>13440</v>
      </c>
      <c r="I1284" s="749">
        <v>13440</v>
      </c>
      <c r="J1284" s="749" t="s">
        <v>1244</v>
      </c>
      <c r="K1284" s="749" t="s">
        <v>969</v>
      </c>
      <c r="L1284" s="752">
        <v>396</v>
      </c>
      <c r="M1284" s="752">
        <v>11</v>
      </c>
      <c r="N1284" s="753">
        <v>4356</v>
      </c>
    </row>
    <row r="1285" spans="1:14" ht="14.45" customHeight="1" x14ac:dyDescent="0.2">
      <c r="A1285" s="747" t="s">
        <v>579</v>
      </c>
      <c r="B1285" s="748" t="s">
        <v>580</v>
      </c>
      <c r="C1285" s="749" t="s">
        <v>611</v>
      </c>
      <c r="D1285" s="750" t="s">
        <v>612</v>
      </c>
      <c r="E1285" s="751">
        <v>50113001</v>
      </c>
      <c r="F1285" s="750" t="s">
        <v>665</v>
      </c>
      <c r="G1285" s="749" t="s">
        <v>674</v>
      </c>
      <c r="H1285" s="749">
        <v>846853</v>
      </c>
      <c r="I1285" s="749">
        <v>124418</v>
      </c>
      <c r="J1285" s="749" t="s">
        <v>1249</v>
      </c>
      <c r="K1285" s="749" t="s">
        <v>1250</v>
      </c>
      <c r="L1285" s="752">
        <v>715</v>
      </c>
      <c r="M1285" s="752">
        <v>55</v>
      </c>
      <c r="N1285" s="753">
        <v>39325</v>
      </c>
    </row>
    <row r="1286" spans="1:14" ht="14.45" customHeight="1" x14ac:dyDescent="0.2">
      <c r="A1286" s="747" t="s">
        <v>579</v>
      </c>
      <c r="B1286" s="748" t="s">
        <v>580</v>
      </c>
      <c r="C1286" s="749" t="s">
        <v>611</v>
      </c>
      <c r="D1286" s="750" t="s">
        <v>612</v>
      </c>
      <c r="E1286" s="751">
        <v>50113001</v>
      </c>
      <c r="F1286" s="750" t="s">
        <v>665</v>
      </c>
      <c r="G1286" s="749" t="s">
        <v>666</v>
      </c>
      <c r="H1286" s="749">
        <v>100810</v>
      </c>
      <c r="I1286" s="749">
        <v>810</v>
      </c>
      <c r="J1286" s="749" t="s">
        <v>1922</v>
      </c>
      <c r="K1286" s="749" t="s">
        <v>1923</v>
      </c>
      <c r="L1286" s="752">
        <v>77.87</v>
      </c>
      <c r="M1286" s="752">
        <v>1</v>
      </c>
      <c r="N1286" s="753">
        <v>77.87</v>
      </c>
    </row>
    <row r="1287" spans="1:14" ht="14.45" customHeight="1" x14ac:dyDescent="0.2">
      <c r="A1287" s="747" t="s">
        <v>579</v>
      </c>
      <c r="B1287" s="748" t="s">
        <v>580</v>
      </c>
      <c r="C1287" s="749" t="s">
        <v>611</v>
      </c>
      <c r="D1287" s="750" t="s">
        <v>612</v>
      </c>
      <c r="E1287" s="751">
        <v>50113001</v>
      </c>
      <c r="F1287" s="750" t="s">
        <v>665</v>
      </c>
      <c r="G1287" s="749" t="s">
        <v>581</v>
      </c>
      <c r="H1287" s="749">
        <v>200240</v>
      </c>
      <c r="I1287" s="749">
        <v>200240</v>
      </c>
      <c r="J1287" s="749" t="s">
        <v>1964</v>
      </c>
      <c r="K1287" s="749" t="s">
        <v>1965</v>
      </c>
      <c r="L1287" s="752">
        <v>2580.35</v>
      </c>
      <c r="M1287" s="752">
        <v>29</v>
      </c>
      <c r="N1287" s="753">
        <v>74830.149999999994</v>
      </c>
    </row>
    <row r="1288" spans="1:14" ht="14.45" customHeight="1" x14ac:dyDescent="0.2">
      <c r="A1288" s="747" t="s">
        <v>579</v>
      </c>
      <c r="B1288" s="748" t="s">
        <v>580</v>
      </c>
      <c r="C1288" s="749" t="s">
        <v>611</v>
      </c>
      <c r="D1288" s="750" t="s">
        <v>612</v>
      </c>
      <c r="E1288" s="751">
        <v>50113001</v>
      </c>
      <c r="F1288" s="750" t="s">
        <v>665</v>
      </c>
      <c r="G1288" s="749" t="s">
        <v>666</v>
      </c>
      <c r="H1288" s="749">
        <v>216573</v>
      </c>
      <c r="I1288" s="749">
        <v>216573</v>
      </c>
      <c r="J1288" s="749" t="s">
        <v>1284</v>
      </c>
      <c r="K1288" s="749" t="s">
        <v>1285</v>
      </c>
      <c r="L1288" s="752">
        <v>61.78</v>
      </c>
      <c r="M1288" s="752">
        <v>4</v>
      </c>
      <c r="N1288" s="753">
        <v>247.12</v>
      </c>
    </row>
    <row r="1289" spans="1:14" ht="14.45" customHeight="1" x14ac:dyDescent="0.2">
      <c r="A1289" s="747" t="s">
        <v>579</v>
      </c>
      <c r="B1289" s="748" t="s">
        <v>580</v>
      </c>
      <c r="C1289" s="749" t="s">
        <v>611</v>
      </c>
      <c r="D1289" s="750" t="s">
        <v>612</v>
      </c>
      <c r="E1289" s="751">
        <v>50113001</v>
      </c>
      <c r="F1289" s="750" t="s">
        <v>665</v>
      </c>
      <c r="G1289" s="749" t="s">
        <v>666</v>
      </c>
      <c r="H1289" s="749">
        <v>100610</v>
      </c>
      <c r="I1289" s="749">
        <v>610</v>
      </c>
      <c r="J1289" s="749" t="s">
        <v>1286</v>
      </c>
      <c r="K1289" s="749" t="s">
        <v>1287</v>
      </c>
      <c r="L1289" s="752">
        <v>72.499999999999986</v>
      </c>
      <c r="M1289" s="752">
        <v>11</v>
      </c>
      <c r="N1289" s="753">
        <v>797.49999999999977</v>
      </c>
    </row>
    <row r="1290" spans="1:14" ht="14.45" customHeight="1" thickBot="1" x14ac:dyDescent="0.25">
      <c r="A1290" s="754" t="s">
        <v>579</v>
      </c>
      <c r="B1290" s="755" t="s">
        <v>580</v>
      </c>
      <c r="C1290" s="756" t="s">
        <v>611</v>
      </c>
      <c r="D1290" s="757" t="s">
        <v>612</v>
      </c>
      <c r="E1290" s="758">
        <v>50113001</v>
      </c>
      <c r="F1290" s="757" t="s">
        <v>665</v>
      </c>
      <c r="G1290" s="756" t="s">
        <v>674</v>
      </c>
      <c r="H1290" s="756">
        <v>131934</v>
      </c>
      <c r="I1290" s="756">
        <v>31934</v>
      </c>
      <c r="J1290" s="756" t="s">
        <v>1939</v>
      </c>
      <c r="K1290" s="756" t="s">
        <v>1940</v>
      </c>
      <c r="L1290" s="759">
        <v>49.819999999999993</v>
      </c>
      <c r="M1290" s="759">
        <v>2</v>
      </c>
      <c r="N1290" s="760">
        <v>99.639999999999986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ED74BEB-3ABB-4639-8360-7208A128E79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1966</v>
      </c>
      <c r="B5" s="745">
        <v>113456.63071096341</v>
      </c>
      <c r="C5" s="765">
        <v>9.1568839575701722E-2</v>
      </c>
      <c r="D5" s="745">
        <v>1125574.3675705714</v>
      </c>
      <c r="E5" s="765">
        <v>0.90843116042429828</v>
      </c>
      <c r="F5" s="746">
        <v>1239030.9982815348</v>
      </c>
    </row>
    <row r="6" spans="1:6" ht="14.45" customHeight="1" x14ac:dyDescent="0.2">
      <c r="A6" s="776" t="s">
        <v>1967</v>
      </c>
      <c r="B6" s="752">
        <v>5352.6</v>
      </c>
      <c r="C6" s="766">
        <v>5.2520231224370655E-3</v>
      </c>
      <c r="D6" s="752">
        <v>1013797.5208616661</v>
      </c>
      <c r="E6" s="766">
        <v>0.994747976877563</v>
      </c>
      <c r="F6" s="753">
        <v>1019150.120861666</v>
      </c>
    </row>
    <row r="7" spans="1:6" ht="14.45" customHeight="1" x14ac:dyDescent="0.2">
      <c r="A7" s="776" t="s">
        <v>1968</v>
      </c>
      <c r="B7" s="752">
        <v>15380.919999999998</v>
      </c>
      <c r="C7" s="766">
        <v>2.3256088956214123E-2</v>
      </c>
      <c r="D7" s="752">
        <v>645990.81920166628</v>
      </c>
      <c r="E7" s="766">
        <v>0.97674391104378577</v>
      </c>
      <c r="F7" s="753">
        <v>661371.73920166632</v>
      </c>
    </row>
    <row r="8" spans="1:6" ht="14.45" customHeight="1" x14ac:dyDescent="0.2">
      <c r="A8" s="776" t="s">
        <v>1969</v>
      </c>
      <c r="B8" s="752">
        <v>74830.149999999994</v>
      </c>
      <c r="C8" s="766">
        <v>0.58378344431541729</v>
      </c>
      <c r="D8" s="752">
        <v>53351.199999999983</v>
      </c>
      <c r="E8" s="766">
        <v>0.41621655568458277</v>
      </c>
      <c r="F8" s="753">
        <v>128181.34999999998</v>
      </c>
    </row>
    <row r="9" spans="1:6" ht="14.45" customHeight="1" x14ac:dyDescent="0.2">
      <c r="A9" s="776" t="s">
        <v>1970</v>
      </c>
      <c r="B9" s="752"/>
      <c r="C9" s="766">
        <v>0</v>
      </c>
      <c r="D9" s="752">
        <v>7092.8599999999988</v>
      </c>
      <c r="E9" s="766">
        <v>1</v>
      </c>
      <c r="F9" s="753">
        <v>7092.8599999999988</v>
      </c>
    </row>
    <row r="10" spans="1:6" ht="14.45" customHeight="1" x14ac:dyDescent="0.2">
      <c r="A10" s="776" t="s">
        <v>1971</v>
      </c>
      <c r="B10" s="752"/>
      <c r="C10" s="766">
        <v>0</v>
      </c>
      <c r="D10" s="752">
        <v>2522.56</v>
      </c>
      <c r="E10" s="766">
        <v>1</v>
      </c>
      <c r="F10" s="753">
        <v>2522.56</v>
      </c>
    </row>
    <row r="11" spans="1:6" ht="14.45" customHeight="1" thickBot="1" x14ac:dyDescent="0.25">
      <c r="A11" s="777" t="s">
        <v>1972</v>
      </c>
      <c r="B11" s="768">
        <v>28673.81</v>
      </c>
      <c r="C11" s="769">
        <v>8.9475470263756365E-2</v>
      </c>
      <c r="D11" s="768">
        <v>291791.78705665877</v>
      </c>
      <c r="E11" s="769">
        <v>0.91052452973624365</v>
      </c>
      <c r="F11" s="770">
        <v>320465.59705665876</v>
      </c>
    </row>
    <row r="12" spans="1:6" ht="14.45" customHeight="1" thickBot="1" x14ac:dyDescent="0.25">
      <c r="A12" s="771" t="s">
        <v>3</v>
      </c>
      <c r="B12" s="772">
        <v>237694.1107109634</v>
      </c>
      <c r="C12" s="773">
        <v>7.0369186841091447E-2</v>
      </c>
      <c r="D12" s="772">
        <v>3140121.1146905627</v>
      </c>
      <c r="E12" s="773">
        <v>0.9296308131589085</v>
      </c>
      <c r="F12" s="774">
        <v>3377815.2254015263</v>
      </c>
    </row>
    <row r="13" spans="1:6" ht="14.45" customHeight="1" thickBot="1" x14ac:dyDescent="0.25"/>
    <row r="14" spans="1:6" ht="14.45" customHeight="1" x14ac:dyDescent="0.2">
      <c r="A14" s="775" t="s">
        <v>1973</v>
      </c>
      <c r="B14" s="745"/>
      <c r="C14" s="765">
        <v>0</v>
      </c>
      <c r="D14" s="745">
        <v>60.58</v>
      </c>
      <c r="E14" s="765">
        <v>1</v>
      </c>
      <c r="F14" s="746">
        <v>60.58</v>
      </c>
    </row>
    <row r="15" spans="1:6" ht="14.45" customHeight="1" x14ac:dyDescent="0.2">
      <c r="A15" s="776" t="s">
        <v>1974</v>
      </c>
      <c r="B15" s="752"/>
      <c r="C15" s="766">
        <v>0</v>
      </c>
      <c r="D15" s="752">
        <v>25329.600000000002</v>
      </c>
      <c r="E15" s="766">
        <v>1</v>
      </c>
      <c r="F15" s="753">
        <v>25329.600000000002</v>
      </c>
    </row>
    <row r="16" spans="1:6" ht="14.45" customHeight="1" x14ac:dyDescent="0.2">
      <c r="A16" s="776" t="s">
        <v>1975</v>
      </c>
      <c r="B16" s="752"/>
      <c r="C16" s="766">
        <v>0</v>
      </c>
      <c r="D16" s="752">
        <v>25341.84</v>
      </c>
      <c r="E16" s="766">
        <v>1</v>
      </c>
      <c r="F16" s="753">
        <v>25341.84</v>
      </c>
    </row>
    <row r="17" spans="1:6" ht="14.45" customHeight="1" x14ac:dyDescent="0.2">
      <c r="A17" s="776" t="s">
        <v>1976</v>
      </c>
      <c r="B17" s="752"/>
      <c r="C17" s="766">
        <v>0</v>
      </c>
      <c r="D17" s="752">
        <v>146.94999999999999</v>
      </c>
      <c r="E17" s="766">
        <v>1</v>
      </c>
      <c r="F17" s="753">
        <v>146.94999999999999</v>
      </c>
    </row>
    <row r="18" spans="1:6" ht="14.45" customHeight="1" x14ac:dyDescent="0.2">
      <c r="A18" s="776" t="s">
        <v>1977</v>
      </c>
      <c r="B18" s="752"/>
      <c r="C18" s="766">
        <v>0</v>
      </c>
      <c r="D18" s="752">
        <v>150.41999999999996</v>
      </c>
      <c r="E18" s="766">
        <v>1</v>
      </c>
      <c r="F18" s="753">
        <v>150.41999999999996</v>
      </c>
    </row>
    <row r="19" spans="1:6" ht="14.45" customHeight="1" x14ac:dyDescent="0.2">
      <c r="A19" s="776" t="s">
        <v>1978</v>
      </c>
      <c r="B19" s="752"/>
      <c r="C19" s="766">
        <v>0</v>
      </c>
      <c r="D19" s="752">
        <v>108900</v>
      </c>
      <c r="E19" s="766">
        <v>1</v>
      </c>
      <c r="F19" s="753">
        <v>108900</v>
      </c>
    </row>
    <row r="20" spans="1:6" ht="14.45" customHeight="1" x14ac:dyDescent="0.2">
      <c r="A20" s="776" t="s">
        <v>1979</v>
      </c>
      <c r="B20" s="752"/>
      <c r="C20" s="766">
        <v>0</v>
      </c>
      <c r="D20" s="752">
        <v>486.89</v>
      </c>
      <c r="E20" s="766">
        <v>1</v>
      </c>
      <c r="F20" s="753">
        <v>486.89</v>
      </c>
    </row>
    <row r="21" spans="1:6" ht="14.45" customHeight="1" x14ac:dyDescent="0.2">
      <c r="A21" s="776" t="s">
        <v>1980</v>
      </c>
      <c r="B21" s="752"/>
      <c r="C21" s="766">
        <v>0</v>
      </c>
      <c r="D21" s="752">
        <v>250.24</v>
      </c>
      <c r="E21" s="766">
        <v>1</v>
      </c>
      <c r="F21" s="753">
        <v>250.24</v>
      </c>
    </row>
    <row r="22" spans="1:6" ht="14.45" customHeight="1" x14ac:dyDescent="0.2">
      <c r="A22" s="776" t="s">
        <v>1981</v>
      </c>
      <c r="B22" s="752"/>
      <c r="C22" s="766">
        <v>0</v>
      </c>
      <c r="D22" s="752">
        <v>42670.549999999996</v>
      </c>
      <c r="E22" s="766">
        <v>1</v>
      </c>
      <c r="F22" s="753">
        <v>42670.549999999996</v>
      </c>
    </row>
    <row r="23" spans="1:6" ht="14.45" customHeight="1" x14ac:dyDescent="0.2">
      <c r="A23" s="776" t="s">
        <v>1982</v>
      </c>
      <c r="B23" s="752"/>
      <c r="C23" s="766">
        <v>0</v>
      </c>
      <c r="D23" s="752">
        <v>209.33999999999997</v>
      </c>
      <c r="E23" s="766">
        <v>1</v>
      </c>
      <c r="F23" s="753">
        <v>209.33999999999997</v>
      </c>
    </row>
    <row r="24" spans="1:6" ht="14.45" customHeight="1" x14ac:dyDescent="0.2">
      <c r="A24" s="776" t="s">
        <v>1983</v>
      </c>
      <c r="B24" s="752"/>
      <c r="C24" s="766">
        <v>0</v>
      </c>
      <c r="D24" s="752">
        <v>288.82</v>
      </c>
      <c r="E24" s="766">
        <v>1</v>
      </c>
      <c r="F24" s="753">
        <v>288.82</v>
      </c>
    </row>
    <row r="25" spans="1:6" ht="14.45" customHeight="1" x14ac:dyDescent="0.2">
      <c r="A25" s="776" t="s">
        <v>1984</v>
      </c>
      <c r="B25" s="752"/>
      <c r="C25" s="766">
        <v>0</v>
      </c>
      <c r="D25" s="752">
        <v>3465.1999999999994</v>
      </c>
      <c r="E25" s="766">
        <v>1</v>
      </c>
      <c r="F25" s="753">
        <v>3465.1999999999994</v>
      </c>
    </row>
    <row r="26" spans="1:6" ht="14.45" customHeight="1" x14ac:dyDescent="0.2">
      <c r="A26" s="776" t="s">
        <v>1985</v>
      </c>
      <c r="B26" s="752"/>
      <c r="C26" s="766">
        <v>0</v>
      </c>
      <c r="D26" s="752">
        <v>4248.8200000000006</v>
      </c>
      <c r="E26" s="766">
        <v>1</v>
      </c>
      <c r="F26" s="753">
        <v>4248.8200000000006</v>
      </c>
    </row>
    <row r="27" spans="1:6" ht="14.45" customHeight="1" x14ac:dyDescent="0.2">
      <c r="A27" s="776" t="s">
        <v>1986</v>
      </c>
      <c r="B27" s="752">
        <v>4058.7300000000005</v>
      </c>
      <c r="C27" s="766">
        <v>0.19363763356112756</v>
      </c>
      <c r="D27" s="752">
        <v>16901.71</v>
      </c>
      <c r="E27" s="766">
        <v>0.80636236643887249</v>
      </c>
      <c r="F27" s="753">
        <v>20960.439999999999</v>
      </c>
    </row>
    <row r="28" spans="1:6" ht="14.45" customHeight="1" x14ac:dyDescent="0.2">
      <c r="A28" s="776" t="s">
        <v>1987</v>
      </c>
      <c r="B28" s="752">
        <v>130.67000000000002</v>
      </c>
      <c r="C28" s="766">
        <v>1</v>
      </c>
      <c r="D28" s="752"/>
      <c r="E28" s="766">
        <v>0</v>
      </c>
      <c r="F28" s="753">
        <v>130.67000000000002</v>
      </c>
    </row>
    <row r="29" spans="1:6" ht="14.45" customHeight="1" x14ac:dyDescent="0.2">
      <c r="A29" s="776" t="s">
        <v>1988</v>
      </c>
      <c r="B29" s="752"/>
      <c r="C29" s="766">
        <v>0</v>
      </c>
      <c r="D29" s="752">
        <v>252.09000000000003</v>
      </c>
      <c r="E29" s="766">
        <v>1</v>
      </c>
      <c r="F29" s="753">
        <v>252.09000000000003</v>
      </c>
    </row>
    <row r="30" spans="1:6" ht="14.45" customHeight="1" x14ac:dyDescent="0.2">
      <c r="A30" s="776" t="s">
        <v>1989</v>
      </c>
      <c r="B30" s="752"/>
      <c r="C30" s="766">
        <v>0</v>
      </c>
      <c r="D30" s="752">
        <v>134.93</v>
      </c>
      <c r="E30" s="766">
        <v>1</v>
      </c>
      <c r="F30" s="753">
        <v>134.93</v>
      </c>
    </row>
    <row r="31" spans="1:6" ht="14.45" customHeight="1" x14ac:dyDescent="0.2">
      <c r="A31" s="776" t="s">
        <v>1990</v>
      </c>
      <c r="B31" s="752"/>
      <c r="C31" s="766">
        <v>0</v>
      </c>
      <c r="D31" s="752">
        <v>468.4397792656377</v>
      </c>
      <c r="E31" s="766">
        <v>1</v>
      </c>
      <c r="F31" s="753">
        <v>468.4397792656377</v>
      </c>
    </row>
    <row r="32" spans="1:6" ht="14.45" customHeight="1" x14ac:dyDescent="0.2">
      <c r="A32" s="776" t="s">
        <v>1991</v>
      </c>
      <c r="B32" s="752"/>
      <c r="C32" s="766">
        <v>0</v>
      </c>
      <c r="D32" s="752">
        <v>77.510000000000005</v>
      </c>
      <c r="E32" s="766">
        <v>1</v>
      </c>
      <c r="F32" s="753">
        <v>77.510000000000005</v>
      </c>
    </row>
    <row r="33" spans="1:6" ht="14.45" customHeight="1" x14ac:dyDescent="0.2">
      <c r="A33" s="776" t="s">
        <v>1992</v>
      </c>
      <c r="B33" s="752"/>
      <c r="C33" s="766">
        <v>0</v>
      </c>
      <c r="D33" s="752">
        <v>623.59000000000015</v>
      </c>
      <c r="E33" s="766">
        <v>1</v>
      </c>
      <c r="F33" s="753">
        <v>623.59000000000015</v>
      </c>
    </row>
    <row r="34" spans="1:6" ht="14.45" customHeight="1" x14ac:dyDescent="0.2">
      <c r="A34" s="776" t="s">
        <v>1993</v>
      </c>
      <c r="B34" s="752"/>
      <c r="C34" s="766">
        <v>0</v>
      </c>
      <c r="D34" s="752">
        <v>233.55</v>
      </c>
      <c r="E34" s="766">
        <v>1</v>
      </c>
      <c r="F34" s="753">
        <v>233.55</v>
      </c>
    </row>
    <row r="35" spans="1:6" ht="14.45" customHeight="1" x14ac:dyDescent="0.2">
      <c r="A35" s="776" t="s">
        <v>1994</v>
      </c>
      <c r="B35" s="752"/>
      <c r="C35" s="766">
        <v>0</v>
      </c>
      <c r="D35" s="752">
        <v>516.56999999999982</v>
      </c>
      <c r="E35" s="766">
        <v>1</v>
      </c>
      <c r="F35" s="753">
        <v>516.56999999999982</v>
      </c>
    </row>
    <row r="36" spans="1:6" ht="14.45" customHeight="1" x14ac:dyDescent="0.2">
      <c r="A36" s="776" t="s">
        <v>1995</v>
      </c>
      <c r="B36" s="752"/>
      <c r="C36" s="766">
        <v>0</v>
      </c>
      <c r="D36" s="752">
        <v>57.780000000000015</v>
      </c>
      <c r="E36" s="766">
        <v>1</v>
      </c>
      <c r="F36" s="753">
        <v>57.780000000000015</v>
      </c>
    </row>
    <row r="37" spans="1:6" ht="14.45" customHeight="1" x14ac:dyDescent="0.2">
      <c r="A37" s="776" t="s">
        <v>1996</v>
      </c>
      <c r="B37" s="752"/>
      <c r="C37" s="766">
        <v>0</v>
      </c>
      <c r="D37" s="752">
        <v>20114.04</v>
      </c>
      <c r="E37" s="766">
        <v>1</v>
      </c>
      <c r="F37" s="753">
        <v>20114.04</v>
      </c>
    </row>
    <row r="38" spans="1:6" ht="14.45" customHeight="1" x14ac:dyDescent="0.2">
      <c r="A38" s="776" t="s">
        <v>1997</v>
      </c>
      <c r="B38" s="752">
        <v>25570.300000000003</v>
      </c>
      <c r="C38" s="766">
        <v>0.62412968857587581</v>
      </c>
      <c r="D38" s="752">
        <v>15399.230000000003</v>
      </c>
      <c r="E38" s="766">
        <v>0.37587031142412425</v>
      </c>
      <c r="F38" s="753">
        <v>40969.530000000006</v>
      </c>
    </row>
    <row r="39" spans="1:6" ht="14.45" customHeight="1" x14ac:dyDescent="0.2">
      <c r="A39" s="776" t="s">
        <v>1998</v>
      </c>
      <c r="B39" s="752"/>
      <c r="C39" s="766">
        <v>0</v>
      </c>
      <c r="D39" s="752">
        <v>132285.26</v>
      </c>
      <c r="E39" s="766">
        <v>1</v>
      </c>
      <c r="F39" s="753">
        <v>132285.26</v>
      </c>
    </row>
    <row r="40" spans="1:6" ht="14.45" customHeight="1" x14ac:dyDescent="0.2">
      <c r="A40" s="776" t="s">
        <v>1999</v>
      </c>
      <c r="B40" s="752"/>
      <c r="C40" s="766">
        <v>0</v>
      </c>
      <c r="D40" s="752">
        <v>131.07999999999998</v>
      </c>
      <c r="E40" s="766">
        <v>1</v>
      </c>
      <c r="F40" s="753">
        <v>131.07999999999998</v>
      </c>
    </row>
    <row r="41" spans="1:6" ht="14.45" customHeight="1" x14ac:dyDescent="0.2">
      <c r="A41" s="776" t="s">
        <v>2000</v>
      </c>
      <c r="B41" s="752">
        <v>13945.6</v>
      </c>
      <c r="C41" s="766">
        <v>1</v>
      </c>
      <c r="D41" s="752"/>
      <c r="E41" s="766">
        <v>0</v>
      </c>
      <c r="F41" s="753">
        <v>13945.6</v>
      </c>
    </row>
    <row r="42" spans="1:6" ht="14.45" customHeight="1" x14ac:dyDescent="0.2">
      <c r="A42" s="776" t="s">
        <v>2001</v>
      </c>
      <c r="B42" s="752">
        <v>37961</v>
      </c>
      <c r="C42" s="766">
        <v>0.1603274106952122</v>
      </c>
      <c r="D42" s="752">
        <v>198810.74</v>
      </c>
      <c r="E42" s="766">
        <v>0.83967258930478783</v>
      </c>
      <c r="F42" s="753">
        <v>236771.74</v>
      </c>
    </row>
    <row r="43" spans="1:6" ht="14.45" customHeight="1" x14ac:dyDescent="0.2">
      <c r="A43" s="776" t="s">
        <v>2002</v>
      </c>
      <c r="B43" s="752"/>
      <c r="C43" s="766">
        <v>0</v>
      </c>
      <c r="D43" s="752">
        <v>357.83000000000004</v>
      </c>
      <c r="E43" s="766">
        <v>1</v>
      </c>
      <c r="F43" s="753">
        <v>357.83000000000004</v>
      </c>
    </row>
    <row r="44" spans="1:6" ht="14.45" customHeight="1" x14ac:dyDescent="0.2">
      <c r="A44" s="776" t="s">
        <v>2003</v>
      </c>
      <c r="B44" s="752"/>
      <c r="C44" s="766">
        <v>0</v>
      </c>
      <c r="D44" s="752">
        <v>4540.8</v>
      </c>
      <c r="E44" s="766">
        <v>1</v>
      </c>
      <c r="F44" s="753">
        <v>4540.8</v>
      </c>
    </row>
    <row r="45" spans="1:6" ht="14.45" customHeight="1" x14ac:dyDescent="0.2">
      <c r="A45" s="776" t="s">
        <v>2004</v>
      </c>
      <c r="B45" s="752"/>
      <c r="C45" s="766">
        <v>0</v>
      </c>
      <c r="D45" s="752">
        <v>17263.710000000003</v>
      </c>
      <c r="E45" s="766">
        <v>1</v>
      </c>
      <c r="F45" s="753">
        <v>17263.710000000003</v>
      </c>
    </row>
    <row r="46" spans="1:6" ht="14.45" customHeight="1" x14ac:dyDescent="0.2">
      <c r="A46" s="776" t="s">
        <v>2005</v>
      </c>
      <c r="B46" s="752"/>
      <c r="C46" s="766">
        <v>0</v>
      </c>
      <c r="D46" s="752">
        <v>1281.28</v>
      </c>
      <c r="E46" s="766">
        <v>1</v>
      </c>
      <c r="F46" s="753">
        <v>1281.28</v>
      </c>
    </row>
    <row r="47" spans="1:6" ht="14.45" customHeight="1" x14ac:dyDescent="0.2">
      <c r="A47" s="776" t="s">
        <v>2006</v>
      </c>
      <c r="B47" s="752"/>
      <c r="C47" s="766">
        <v>0</v>
      </c>
      <c r="D47" s="752">
        <v>11588.279999999999</v>
      </c>
      <c r="E47" s="766">
        <v>1</v>
      </c>
      <c r="F47" s="753">
        <v>11588.279999999999</v>
      </c>
    </row>
    <row r="48" spans="1:6" ht="14.45" customHeight="1" x14ac:dyDescent="0.2">
      <c r="A48" s="776" t="s">
        <v>2007</v>
      </c>
      <c r="B48" s="752"/>
      <c r="C48" s="766">
        <v>0</v>
      </c>
      <c r="D48" s="752">
        <v>22154.934333333338</v>
      </c>
      <c r="E48" s="766">
        <v>1</v>
      </c>
      <c r="F48" s="753">
        <v>22154.934333333338</v>
      </c>
    </row>
    <row r="49" spans="1:6" ht="14.45" customHeight="1" x14ac:dyDescent="0.2">
      <c r="A49" s="776" t="s">
        <v>2008</v>
      </c>
      <c r="B49" s="752"/>
      <c r="C49" s="766">
        <v>0</v>
      </c>
      <c r="D49" s="752">
        <v>11900.498</v>
      </c>
      <c r="E49" s="766">
        <v>1</v>
      </c>
      <c r="F49" s="753">
        <v>11900.498</v>
      </c>
    </row>
    <row r="50" spans="1:6" ht="14.45" customHeight="1" x14ac:dyDescent="0.2">
      <c r="A50" s="776" t="s">
        <v>2009</v>
      </c>
      <c r="B50" s="752"/>
      <c r="C50" s="766">
        <v>0</v>
      </c>
      <c r="D50" s="752">
        <v>21955.100585135362</v>
      </c>
      <c r="E50" s="766">
        <v>1</v>
      </c>
      <c r="F50" s="753">
        <v>21955.100585135362</v>
      </c>
    </row>
    <row r="51" spans="1:6" ht="14.45" customHeight="1" x14ac:dyDescent="0.2">
      <c r="A51" s="776" t="s">
        <v>2010</v>
      </c>
      <c r="B51" s="752">
        <v>55276.12</v>
      </c>
      <c r="C51" s="766">
        <v>0.52068002117530465</v>
      </c>
      <c r="D51" s="752">
        <v>50885.280000000013</v>
      </c>
      <c r="E51" s="766">
        <v>0.47931997882469524</v>
      </c>
      <c r="F51" s="753">
        <v>106161.40000000002</v>
      </c>
    </row>
    <row r="52" spans="1:6" ht="14.45" customHeight="1" x14ac:dyDescent="0.2">
      <c r="A52" s="776" t="s">
        <v>2011</v>
      </c>
      <c r="B52" s="752"/>
      <c r="C52" s="766">
        <v>0</v>
      </c>
      <c r="D52" s="752">
        <v>11012.099999999999</v>
      </c>
      <c r="E52" s="766">
        <v>1</v>
      </c>
      <c r="F52" s="753">
        <v>11012.099999999999</v>
      </c>
    </row>
    <row r="53" spans="1:6" ht="14.45" customHeight="1" x14ac:dyDescent="0.2">
      <c r="A53" s="776" t="s">
        <v>2012</v>
      </c>
      <c r="B53" s="752"/>
      <c r="C53" s="766">
        <v>0</v>
      </c>
      <c r="D53" s="752">
        <v>2647.8499999999995</v>
      </c>
      <c r="E53" s="766">
        <v>1</v>
      </c>
      <c r="F53" s="753">
        <v>2647.8499999999995</v>
      </c>
    </row>
    <row r="54" spans="1:6" ht="14.45" customHeight="1" x14ac:dyDescent="0.2">
      <c r="A54" s="776" t="s">
        <v>2013</v>
      </c>
      <c r="B54" s="752"/>
      <c r="C54" s="766">
        <v>0</v>
      </c>
      <c r="D54" s="752">
        <v>786.33999999999992</v>
      </c>
      <c r="E54" s="766">
        <v>1</v>
      </c>
      <c r="F54" s="753">
        <v>786.33999999999992</v>
      </c>
    </row>
    <row r="55" spans="1:6" ht="14.45" customHeight="1" x14ac:dyDescent="0.2">
      <c r="A55" s="776" t="s">
        <v>2014</v>
      </c>
      <c r="B55" s="752"/>
      <c r="C55" s="766">
        <v>0</v>
      </c>
      <c r="D55" s="752">
        <v>497175.88</v>
      </c>
      <c r="E55" s="766">
        <v>1</v>
      </c>
      <c r="F55" s="753">
        <v>497175.88</v>
      </c>
    </row>
    <row r="56" spans="1:6" ht="14.45" customHeight="1" x14ac:dyDescent="0.2">
      <c r="A56" s="776" t="s">
        <v>2015</v>
      </c>
      <c r="B56" s="752"/>
      <c r="C56" s="766">
        <v>0</v>
      </c>
      <c r="D56" s="752">
        <v>1586.7600000000002</v>
      </c>
      <c r="E56" s="766">
        <v>1</v>
      </c>
      <c r="F56" s="753">
        <v>1586.7600000000002</v>
      </c>
    </row>
    <row r="57" spans="1:6" ht="14.45" customHeight="1" x14ac:dyDescent="0.2">
      <c r="A57" s="776" t="s">
        <v>2016</v>
      </c>
      <c r="B57" s="752">
        <v>74830.149999999994</v>
      </c>
      <c r="C57" s="766">
        <v>0.11514679408085483</v>
      </c>
      <c r="D57" s="752">
        <v>575037.27008166607</v>
      </c>
      <c r="E57" s="766">
        <v>0.88485320591914507</v>
      </c>
      <c r="F57" s="753">
        <v>649867.42008166609</v>
      </c>
    </row>
    <row r="58" spans="1:6" ht="14.45" customHeight="1" x14ac:dyDescent="0.2">
      <c r="A58" s="776" t="s">
        <v>2017</v>
      </c>
      <c r="B58" s="752">
        <v>17649.72</v>
      </c>
      <c r="C58" s="766">
        <v>4.636784285229021E-2</v>
      </c>
      <c r="D58" s="752">
        <v>362995.98</v>
      </c>
      <c r="E58" s="766">
        <v>0.95363215714770988</v>
      </c>
      <c r="F58" s="753">
        <v>380645.69999999995</v>
      </c>
    </row>
    <row r="59" spans="1:6" ht="14.45" customHeight="1" x14ac:dyDescent="0.2">
      <c r="A59" s="776" t="s">
        <v>2018</v>
      </c>
      <c r="B59" s="752"/>
      <c r="C59" s="766">
        <v>0</v>
      </c>
      <c r="D59" s="752">
        <v>59730</v>
      </c>
      <c r="E59" s="766">
        <v>1</v>
      </c>
      <c r="F59" s="753">
        <v>59730</v>
      </c>
    </row>
    <row r="60" spans="1:6" ht="14.45" customHeight="1" x14ac:dyDescent="0.2">
      <c r="A60" s="776" t="s">
        <v>2019</v>
      </c>
      <c r="B60" s="752"/>
      <c r="C60" s="766">
        <v>0</v>
      </c>
      <c r="D60" s="752">
        <v>19888.91</v>
      </c>
      <c r="E60" s="766">
        <v>1</v>
      </c>
      <c r="F60" s="753">
        <v>19888.91</v>
      </c>
    </row>
    <row r="61" spans="1:6" ht="14.45" customHeight="1" x14ac:dyDescent="0.2">
      <c r="A61" s="776" t="s">
        <v>2020</v>
      </c>
      <c r="B61" s="752"/>
      <c r="C61" s="766">
        <v>0</v>
      </c>
      <c r="D61" s="752">
        <v>1181.5800000000002</v>
      </c>
      <c r="E61" s="766">
        <v>1</v>
      </c>
      <c r="F61" s="753">
        <v>1181.5800000000002</v>
      </c>
    </row>
    <row r="62" spans="1:6" ht="14.45" customHeight="1" x14ac:dyDescent="0.2">
      <c r="A62" s="776" t="s">
        <v>2021</v>
      </c>
      <c r="B62" s="752">
        <v>145.89999999999998</v>
      </c>
      <c r="C62" s="766">
        <v>4.7778246063534258E-3</v>
      </c>
      <c r="D62" s="752">
        <v>30391.009999999995</v>
      </c>
      <c r="E62" s="766">
        <v>0.99522217539364655</v>
      </c>
      <c r="F62" s="753">
        <v>30536.909999999996</v>
      </c>
    </row>
    <row r="63" spans="1:6" ht="14.45" customHeight="1" x14ac:dyDescent="0.2">
      <c r="A63" s="776" t="s">
        <v>2022</v>
      </c>
      <c r="B63" s="752"/>
      <c r="C63" s="766">
        <v>0</v>
      </c>
      <c r="D63" s="752">
        <v>20444.599981666095</v>
      </c>
      <c r="E63" s="766">
        <v>1</v>
      </c>
      <c r="F63" s="753">
        <v>20444.599981666095</v>
      </c>
    </row>
    <row r="64" spans="1:6" ht="14.45" customHeight="1" x14ac:dyDescent="0.2">
      <c r="A64" s="776" t="s">
        <v>2023</v>
      </c>
      <c r="B64" s="752"/>
      <c r="C64" s="766">
        <v>0</v>
      </c>
      <c r="D64" s="752">
        <v>41540.92</v>
      </c>
      <c r="E64" s="766">
        <v>1</v>
      </c>
      <c r="F64" s="753">
        <v>41540.92</v>
      </c>
    </row>
    <row r="65" spans="1:6" ht="14.45" customHeight="1" x14ac:dyDescent="0.2">
      <c r="A65" s="776" t="s">
        <v>2024</v>
      </c>
      <c r="B65" s="752"/>
      <c r="C65" s="766">
        <v>0</v>
      </c>
      <c r="D65" s="752">
        <v>1953.0899999999997</v>
      </c>
      <c r="E65" s="766">
        <v>1</v>
      </c>
      <c r="F65" s="753">
        <v>1953.0899999999997</v>
      </c>
    </row>
    <row r="66" spans="1:6" ht="14.45" customHeight="1" x14ac:dyDescent="0.2">
      <c r="A66" s="776" t="s">
        <v>2025</v>
      </c>
      <c r="B66" s="752"/>
      <c r="C66" s="766">
        <v>0</v>
      </c>
      <c r="D66" s="752">
        <v>723.38999999999987</v>
      </c>
      <c r="E66" s="766">
        <v>1</v>
      </c>
      <c r="F66" s="753">
        <v>723.38999999999987</v>
      </c>
    </row>
    <row r="67" spans="1:6" ht="14.45" customHeight="1" x14ac:dyDescent="0.2">
      <c r="A67" s="776" t="s">
        <v>2026</v>
      </c>
      <c r="B67" s="752"/>
      <c r="C67" s="766">
        <v>0</v>
      </c>
      <c r="D67" s="752">
        <v>6490.9600000000009</v>
      </c>
      <c r="E67" s="766">
        <v>1</v>
      </c>
      <c r="F67" s="753">
        <v>6490.9600000000009</v>
      </c>
    </row>
    <row r="68" spans="1:6" ht="14.45" customHeight="1" x14ac:dyDescent="0.2">
      <c r="A68" s="776" t="s">
        <v>2027</v>
      </c>
      <c r="B68" s="752"/>
      <c r="C68" s="766">
        <v>0</v>
      </c>
      <c r="D68" s="752">
        <v>140</v>
      </c>
      <c r="E68" s="766">
        <v>1</v>
      </c>
      <c r="F68" s="753">
        <v>140</v>
      </c>
    </row>
    <row r="69" spans="1:6" ht="14.45" customHeight="1" x14ac:dyDescent="0.2">
      <c r="A69" s="776" t="s">
        <v>2028</v>
      </c>
      <c r="B69" s="752"/>
      <c r="C69" s="766">
        <v>0</v>
      </c>
      <c r="D69" s="752">
        <v>1241.5</v>
      </c>
      <c r="E69" s="766">
        <v>1</v>
      </c>
      <c r="F69" s="753">
        <v>1241.5</v>
      </c>
    </row>
    <row r="70" spans="1:6" ht="14.45" customHeight="1" x14ac:dyDescent="0.2">
      <c r="A70" s="776" t="s">
        <v>2029</v>
      </c>
      <c r="B70" s="752"/>
      <c r="C70" s="766">
        <v>0</v>
      </c>
      <c r="D70" s="752">
        <v>3338.97</v>
      </c>
      <c r="E70" s="766">
        <v>1</v>
      </c>
      <c r="F70" s="753">
        <v>3338.97</v>
      </c>
    </row>
    <row r="71" spans="1:6" ht="14.45" customHeight="1" x14ac:dyDescent="0.2">
      <c r="A71" s="776" t="s">
        <v>2030</v>
      </c>
      <c r="B71" s="752"/>
      <c r="C71" s="766">
        <v>0</v>
      </c>
      <c r="D71" s="752">
        <v>97.799999999999983</v>
      </c>
      <c r="E71" s="766">
        <v>1</v>
      </c>
      <c r="F71" s="753">
        <v>97.799999999999983</v>
      </c>
    </row>
    <row r="72" spans="1:6" ht="14.45" customHeight="1" x14ac:dyDescent="0.2">
      <c r="A72" s="776" t="s">
        <v>2031</v>
      </c>
      <c r="B72" s="752"/>
      <c r="C72" s="766">
        <v>0</v>
      </c>
      <c r="D72" s="752">
        <v>252.02</v>
      </c>
      <c r="E72" s="766">
        <v>1</v>
      </c>
      <c r="F72" s="753">
        <v>252.02</v>
      </c>
    </row>
    <row r="73" spans="1:6" ht="14.45" customHeight="1" x14ac:dyDescent="0.2">
      <c r="A73" s="776" t="s">
        <v>2032</v>
      </c>
      <c r="B73" s="752"/>
      <c r="C73" s="766">
        <v>0</v>
      </c>
      <c r="D73" s="752">
        <v>525.39000000000021</v>
      </c>
      <c r="E73" s="766">
        <v>1</v>
      </c>
      <c r="F73" s="753">
        <v>525.39000000000021</v>
      </c>
    </row>
    <row r="74" spans="1:6" ht="14.45" customHeight="1" x14ac:dyDescent="0.2">
      <c r="A74" s="776" t="s">
        <v>2033</v>
      </c>
      <c r="B74" s="752"/>
      <c r="C74" s="766">
        <v>0</v>
      </c>
      <c r="D74" s="752">
        <v>269.47000000000003</v>
      </c>
      <c r="E74" s="766">
        <v>1</v>
      </c>
      <c r="F74" s="753">
        <v>269.47000000000003</v>
      </c>
    </row>
    <row r="75" spans="1:6" ht="14.45" customHeight="1" x14ac:dyDescent="0.2">
      <c r="A75" s="776" t="s">
        <v>2034</v>
      </c>
      <c r="B75" s="752"/>
      <c r="C75" s="766">
        <v>0</v>
      </c>
      <c r="D75" s="752">
        <v>16386.350000000002</v>
      </c>
      <c r="E75" s="766">
        <v>1</v>
      </c>
      <c r="F75" s="753">
        <v>16386.350000000002</v>
      </c>
    </row>
    <row r="76" spans="1:6" ht="14.45" customHeight="1" x14ac:dyDescent="0.2">
      <c r="A76" s="776" t="s">
        <v>2035</v>
      </c>
      <c r="B76" s="752">
        <v>272.93999999999994</v>
      </c>
      <c r="C76" s="766">
        <v>0.80434974803288839</v>
      </c>
      <c r="D76" s="752">
        <v>66.389999999999986</v>
      </c>
      <c r="E76" s="766">
        <v>0.19565025196711167</v>
      </c>
      <c r="F76" s="753">
        <v>339.32999999999993</v>
      </c>
    </row>
    <row r="77" spans="1:6" ht="14.45" customHeight="1" x14ac:dyDescent="0.2">
      <c r="A77" s="776" t="s">
        <v>2036</v>
      </c>
      <c r="B77" s="752"/>
      <c r="C77" s="766">
        <v>0</v>
      </c>
      <c r="D77" s="752">
        <v>196.52999999999997</v>
      </c>
      <c r="E77" s="766">
        <v>1</v>
      </c>
      <c r="F77" s="753">
        <v>196.52999999999997</v>
      </c>
    </row>
    <row r="78" spans="1:6" ht="14.45" customHeight="1" x14ac:dyDescent="0.2">
      <c r="A78" s="776" t="s">
        <v>2037</v>
      </c>
      <c r="B78" s="752">
        <v>331.68000000000006</v>
      </c>
      <c r="C78" s="766">
        <v>0.15579218314787768</v>
      </c>
      <c r="D78" s="752">
        <v>1797.31</v>
      </c>
      <c r="E78" s="766">
        <v>0.84420781685212243</v>
      </c>
      <c r="F78" s="753">
        <v>2128.9899999999998</v>
      </c>
    </row>
    <row r="79" spans="1:6" ht="14.45" customHeight="1" x14ac:dyDescent="0.2">
      <c r="A79" s="776" t="s">
        <v>2038</v>
      </c>
      <c r="B79" s="752"/>
      <c r="C79" s="766">
        <v>0</v>
      </c>
      <c r="D79" s="752">
        <v>576.2700000000001</v>
      </c>
      <c r="E79" s="766">
        <v>1</v>
      </c>
      <c r="F79" s="753">
        <v>576.2700000000001</v>
      </c>
    </row>
    <row r="80" spans="1:6" ht="14.45" customHeight="1" x14ac:dyDescent="0.2">
      <c r="A80" s="776" t="s">
        <v>2039</v>
      </c>
      <c r="B80" s="752">
        <v>1318.3500000000001</v>
      </c>
      <c r="C80" s="766">
        <v>0.51398662741963785</v>
      </c>
      <c r="D80" s="752">
        <v>1246.5999999999997</v>
      </c>
      <c r="E80" s="766">
        <v>0.48601337258036209</v>
      </c>
      <c r="F80" s="753">
        <v>2564.9499999999998</v>
      </c>
    </row>
    <row r="81" spans="1:6" ht="14.45" customHeight="1" x14ac:dyDescent="0.2">
      <c r="A81" s="776" t="s">
        <v>2040</v>
      </c>
      <c r="B81" s="752">
        <v>222.19</v>
      </c>
      <c r="C81" s="766">
        <v>1</v>
      </c>
      <c r="D81" s="752"/>
      <c r="E81" s="766">
        <v>0</v>
      </c>
      <c r="F81" s="753">
        <v>222.19</v>
      </c>
    </row>
    <row r="82" spans="1:6" ht="14.45" customHeight="1" x14ac:dyDescent="0.2">
      <c r="A82" s="776" t="s">
        <v>2041</v>
      </c>
      <c r="B82" s="752"/>
      <c r="C82" s="766">
        <v>0</v>
      </c>
      <c r="D82" s="752">
        <v>158.44000000000005</v>
      </c>
      <c r="E82" s="766">
        <v>1</v>
      </c>
      <c r="F82" s="753">
        <v>158.44000000000005</v>
      </c>
    </row>
    <row r="83" spans="1:6" ht="14.45" customHeight="1" x14ac:dyDescent="0.2">
      <c r="A83" s="776" t="s">
        <v>2042</v>
      </c>
      <c r="B83" s="752"/>
      <c r="C83" s="766">
        <v>0</v>
      </c>
      <c r="D83" s="752">
        <v>6660.7800000000007</v>
      </c>
      <c r="E83" s="766">
        <v>1</v>
      </c>
      <c r="F83" s="753">
        <v>6660.7800000000007</v>
      </c>
    </row>
    <row r="84" spans="1:6" ht="14.45" customHeight="1" x14ac:dyDescent="0.2">
      <c r="A84" s="776" t="s">
        <v>2043</v>
      </c>
      <c r="B84" s="752"/>
      <c r="C84" s="766">
        <v>0</v>
      </c>
      <c r="D84" s="752">
        <v>952.50000000000011</v>
      </c>
      <c r="E84" s="766">
        <v>1</v>
      </c>
      <c r="F84" s="753">
        <v>952.50000000000011</v>
      </c>
    </row>
    <row r="85" spans="1:6" ht="14.45" customHeight="1" x14ac:dyDescent="0.2">
      <c r="A85" s="776" t="s">
        <v>2044</v>
      </c>
      <c r="B85" s="752">
        <v>456.08000000000004</v>
      </c>
      <c r="C85" s="766">
        <v>1</v>
      </c>
      <c r="D85" s="752"/>
      <c r="E85" s="766">
        <v>0</v>
      </c>
      <c r="F85" s="753">
        <v>456.08000000000004</v>
      </c>
    </row>
    <row r="86" spans="1:6" ht="14.45" customHeight="1" x14ac:dyDescent="0.2">
      <c r="A86" s="776" t="s">
        <v>2045</v>
      </c>
      <c r="B86" s="752"/>
      <c r="C86" s="766">
        <v>0</v>
      </c>
      <c r="D86" s="752">
        <v>524.12</v>
      </c>
      <c r="E86" s="766">
        <v>1</v>
      </c>
      <c r="F86" s="753">
        <v>524.12</v>
      </c>
    </row>
    <row r="87" spans="1:6" ht="14.45" customHeight="1" x14ac:dyDescent="0.2">
      <c r="A87" s="776" t="s">
        <v>2046</v>
      </c>
      <c r="B87" s="752"/>
      <c r="C87" s="766">
        <v>0</v>
      </c>
      <c r="D87" s="752">
        <v>732.62</v>
      </c>
      <c r="E87" s="766">
        <v>1</v>
      </c>
      <c r="F87" s="753">
        <v>732.62</v>
      </c>
    </row>
    <row r="88" spans="1:6" ht="14.45" customHeight="1" x14ac:dyDescent="0.2">
      <c r="A88" s="776" t="s">
        <v>2047</v>
      </c>
      <c r="B88" s="752"/>
      <c r="C88" s="766">
        <v>0</v>
      </c>
      <c r="D88" s="752">
        <v>224.37</v>
      </c>
      <c r="E88" s="766">
        <v>1</v>
      </c>
      <c r="F88" s="753">
        <v>224.37</v>
      </c>
    </row>
    <row r="89" spans="1:6" ht="14.45" customHeight="1" x14ac:dyDescent="0.2">
      <c r="A89" s="776" t="s">
        <v>2048</v>
      </c>
      <c r="B89" s="752"/>
      <c r="C89" s="766">
        <v>0</v>
      </c>
      <c r="D89" s="752">
        <v>1356.2100000000003</v>
      </c>
      <c r="E89" s="766">
        <v>1</v>
      </c>
      <c r="F89" s="753">
        <v>1356.2100000000003</v>
      </c>
    </row>
    <row r="90" spans="1:6" ht="14.45" customHeight="1" x14ac:dyDescent="0.2">
      <c r="A90" s="776" t="s">
        <v>2049</v>
      </c>
      <c r="B90" s="752"/>
      <c r="C90" s="766">
        <v>0</v>
      </c>
      <c r="D90" s="752">
        <v>526833.49</v>
      </c>
      <c r="E90" s="766">
        <v>1</v>
      </c>
      <c r="F90" s="753">
        <v>526833.49</v>
      </c>
    </row>
    <row r="91" spans="1:6" ht="14.45" customHeight="1" x14ac:dyDescent="0.2">
      <c r="A91" s="776" t="s">
        <v>2050</v>
      </c>
      <c r="B91" s="752"/>
      <c r="C91" s="766">
        <v>0</v>
      </c>
      <c r="D91" s="752">
        <v>792.52</v>
      </c>
      <c r="E91" s="766">
        <v>1</v>
      </c>
      <c r="F91" s="753">
        <v>792.52</v>
      </c>
    </row>
    <row r="92" spans="1:6" ht="14.45" customHeight="1" x14ac:dyDescent="0.2">
      <c r="A92" s="776" t="s">
        <v>2051</v>
      </c>
      <c r="B92" s="752"/>
      <c r="C92" s="766">
        <v>0</v>
      </c>
      <c r="D92" s="752">
        <v>17466.829999999998</v>
      </c>
      <c r="E92" s="766">
        <v>1</v>
      </c>
      <c r="F92" s="753">
        <v>17466.829999999998</v>
      </c>
    </row>
    <row r="93" spans="1:6" ht="14.45" customHeight="1" x14ac:dyDescent="0.2">
      <c r="A93" s="776" t="s">
        <v>2052</v>
      </c>
      <c r="B93" s="752"/>
      <c r="C93" s="766">
        <v>0</v>
      </c>
      <c r="D93" s="752">
        <v>47993.54986627568</v>
      </c>
      <c r="E93" s="766">
        <v>1</v>
      </c>
      <c r="F93" s="753">
        <v>47993.54986627568</v>
      </c>
    </row>
    <row r="94" spans="1:6" ht="14.45" customHeight="1" x14ac:dyDescent="0.2">
      <c r="A94" s="776" t="s">
        <v>2053</v>
      </c>
      <c r="B94" s="752"/>
      <c r="C94" s="766">
        <v>0</v>
      </c>
      <c r="D94" s="752">
        <v>2471.04</v>
      </c>
      <c r="E94" s="766">
        <v>1</v>
      </c>
      <c r="F94" s="753">
        <v>2471.04</v>
      </c>
    </row>
    <row r="95" spans="1:6" ht="14.45" customHeight="1" thickBot="1" x14ac:dyDescent="0.25">
      <c r="A95" s="777" t="s">
        <v>2054</v>
      </c>
      <c r="B95" s="768">
        <v>5524.6807109634074</v>
      </c>
      <c r="C95" s="769">
        <v>3.9384753916267605E-2</v>
      </c>
      <c r="D95" s="768">
        <v>134749.92206322012</v>
      </c>
      <c r="E95" s="769">
        <v>0.96061524608373239</v>
      </c>
      <c r="F95" s="770">
        <v>140274.60277418353</v>
      </c>
    </row>
    <row r="96" spans="1:6" ht="14.45" customHeight="1" thickBot="1" x14ac:dyDescent="0.25">
      <c r="A96" s="771" t="s">
        <v>3</v>
      </c>
      <c r="B96" s="772">
        <v>237694.1107109634</v>
      </c>
      <c r="C96" s="773">
        <v>7.0369186841091419E-2</v>
      </c>
      <c r="D96" s="772">
        <v>3140121.1146905632</v>
      </c>
      <c r="E96" s="773">
        <v>0.92963081315890839</v>
      </c>
      <c r="F96" s="774">
        <v>3377815.2254015272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E0107C3D-1353-496F-B595-11BD9D8BA9A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2534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1511</v>
      </c>
      <c r="G3" s="47">
        <f>SUBTOTAL(9,G6:G1048576)</f>
        <v>237694.11071096334</v>
      </c>
      <c r="H3" s="48">
        <f>IF(M3=0,0,G3/M3)</f>
        <v>7.0369186841091488E-2</v>
      </c>
      <c r="I3" s="47">
        <f>SUBTOTAL(9,I6:I1048576)</f>
        <v>11329.746633333332</v>
      </c>
      <c r="J3" s="47">
        <f>SUBTOTAL(9,J6:J1048576)</f>
        <v>3140121.1146905599</v>
      </c>
      <c r="K3" s="48">
        <f>IF(M3=0,0,J3/M3)</f>
        <v>0.92963081315890861</v>
      </c>
      <c r="L3" s="47">
        <f>SUBTOTAL(9,L6:L1048576)</f>
        <v>12840.746633333332</v>
      </c>
      <c r="M3" s="49">
        <f>SUBTOTAL(9,M6:M1048576)</f>
        <v>3377815.2254015231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594</v>
      </c>
      <c r="B6" s="741" t="s">
        <v>2055</v>
      </c>
      <c r="C6" s="741" t="s">
        <v>2056</v>
      </c>
      <c r="D6" s="741" t="s">
        <v>675</v>
      </c>
      <c r="E6" s="741" t="s">
        <v>2057</v>
      </c>
      <c r="F6" s="745"/>
      <c r="G6" s="745"/>
      <c r="H6" s="765">
        <v>0</v>
      </c>
      <c r="I6" s="745">
        <v>30</v>
      </c>
      <c r="J6" s="745">
        <v>796.43000000000018</v>
      </c>
      <c r="K6" s="765">
        <v>1</v>
      </c>
      <c r="L6" s="745">
        <v>30</v>
      </c>
      <c r="M6" s="746">
        <v>796.43000000000018</v>
      </c>
    </row>
    <row r="7" spans="1:13" ht="14.45" customHeight="1" x14ac:dyDescent="0.2">
      <c r="A7" s="747" t="s">
        <v>594</v>
      </c>
      <c r="B7" s="748" t="s">
        <v>2055</v>
      </c>
      <c r="C7" s="748" t="s">
        <v>2058</v>
      </c>
      <c r="D7" s="748" t="s">
        <v>707</v>
      </c>
      <c r="E7" s="748" t="s">
        <v>2059</v>
      </c>
      <c r="F7" s="752"/>
      <c r="G7" s="752"/>
      <c r="H7" s="766">
        <v>0</v>
      </c>
      <c r="I7" s="752">
        <v>15</v>
      </c>
      <c r="J7" s="752">
        <v>974.15000000000009</v>
      </c>
      <c r="K7" s="766">
        <v>1</v>
      </c>
      <c r="L7" s="752">
        <v>15</v>
      </c>
      <c r="M7" s="753">
        <v>974.15000000000009</v>
      </c>
    </row>
    <row r="8" spans="1:13" ht="14.45" customHeight="1" x14ac:dyDescent="0.2">
      <c r="A8" s="747" t="s">
        <v>594</v>
      </c>
      <c r="B8" s="748" t="s">
        <v>2060</v>
      </c>
      <c r="C8" s="748" t="s">
        <v>2061</v>
      </c>
      <c r="D8" s="748" t="s">
        <v>703</v>
      </c>
      <c r="E8" s="748" t="s">
        <v>2062</v>
      </c>
      <c r="F8" s="752"/>
      <c r="G8" s="752"/>
      <c r="H8" s="766">
        <v>0</v>
      </c>
      <c r="I8" s="752">
        <v>9</v>
      </c>
      <c r="J8" s="752">
        <v>455.7600000000001</v>
      </c>
      <c r="K8" s="766">
        <v>1</v>
      </c>
      <c r="L8" s="752">
        <v>9</v>
      </c>
      <c r="M8" s="753">
        <v>455.7600000000001</v>
      </c>
    </row>
    <row r="9" spans="1:13" ht="14.45" customHeight="1" x14ac:dyDescent="0.2">
      <c r="A9" s="747" t="s">
        <v>594</v>
      </c>
      <c r="B9" s="748" t="s">
        <v>2063</v>
      </c>
      <c r="C9" s="748" t="s">
        <v>2064</v>
      </c>
      <c r="D9" s="748" t="s">
        <v>2065</v>
      </c>
      <c r="E9" s="748" t="s">
        <v>2066</v>
      </c>
      <c r="F9" s="752"/>
      <c r="G9" s="752"/>
      <c r="H9" s="766">
        <v>0</v>
      </c>
      <c r="I9" s="752">
        <v>6</v>
      </c>
      <c r="J9" s="752">
        <v>296.21999999999997</v>
      </c>
      <c r="K9" s="766">
        <v>1</v>
      </c>
      <c r="L9" s="752">
        <v>6</v>
      </c>
      <c r="M9" s="753">
        <v>296.21999999999997</v>
      </c>
    </row>
    <row r="10" spans="1:13" ht="14.45" customHeight="1" x14ac:dyDescent="0.2">
      <c r="A10" s="747" t="s">
        <v>599</v>
      </c>
      <c r="B10" s="748" t="s">
        <v>2067</v>
      </c>
      <c r="C10" s="748" t="s">
        <v>2068</v>
      </c>
      <c r="D10" s="748" t="s">
        <v>1233</v>
      </c>
      <c r="E10" s="748" t="s">
        <v>2069</v>
      </c>
      <c r="F10" s="752"/>
      <c r="G10" s="752"/>
      <c r="H10" s="766">
        <v>0</v>
      </c>
      <c r="I10" s="752">
        <v>1</v>
      </c>
      <c r="J10" s="752">
        <v>60.58</v>
      </c>
      <c r="K10" s="766">
        <v>1</v>
      </c>
      <c r="L10" s="752">
        <v>1</v>
      </c>
      <c r="M10" s="753">
        <v>60.58</v>
      </c>
    </row>
    <row r="11" spans="1:13" ht="14.45" customHeight="1" x14ac:dyDescent="0.2">
      <c r="A11" s="747" t="s">
        <v>599</v>
      </c>
      <c r="B11" s="748" t="s">
        <v>2070</v>
      </c>
      <c r="C11" s="748" t="s">
        <v>2071</v>
      </c>
      <c r="D11" s="748" t="s">
        <v>838</v>
      </c>
      <c r="E11" s="748" t="s">
        <v>2072</v>
      </c>
      <c r="F11" s="752"/>
      <c r="G11" s="752"/>
      <c r="H11" s="766">
        <v>0</v>
      </c>
      <c r="I11" s="752">
        <v>1445</v>
      </c>
      <c r="J11" s="752">
        <v>23958.000000000004</v>
      </c>
      <c r="K11" s="766">
        <v>1</v>
      </c>
      <c r="L11" s="752">
        <v>1445</v>
      </c>
      <c r="M11" s="753">
        <v>23958.000000000004</v>
      </c>
    </row>
    <row r="12" spans="1:13" ht="14.45" customHeight="1" x14ac:dyDescent="0.2">
      <c r="A12" s="747" t="s">
        <v>599</v>
      </c>
      <c r="B12" s="748" t="s">
        <v>2070</v>
      </c>
      <c r="C12" s="748" t="s">
        <v>2073</v>
      </c>
      <c r="D12" s="748" t="s">
        <v>2074</v>
      </c>
      <c r="E12" s="748" t="s">
        <v>2075</v>
      </c>
      <c r="F12" s="752"/>
      <c r="G12" s="752"/>
      <c r="H12" s="766">
        <v>0</v>
      </c>
      <c r="I12" s="752">
        <v>2</v>
      </c>
      <c r="J12" s="752">
        <v>24.42</v>
      </c>
      <c r="K12" s="766">
        <v>1</v>
      </c>
      <c r="L12" s="752">
        <v>2</v>
      </c>
      <c r="M12" s="753">
        <v>24.42</v>
      </c>
    </row>
    <row r="13" spans="1:13" ht="14.45" customHeight="1" x14ac:dyDescent="0.2">
      <c r="A13" s="747" t="s">
        <v>599</v>
      </c>
      <c r="B13" s="748" t="s">
        <v>2070</v>
      </c>
      <c r="C13" s="748" t="s">
        <v>2076</v>
      </c>
      <c r="D13" s="748" t="s">
        <v>2074</v>
      </c>
      <c r="E13" s="748" t="s">
        <v>2077</v>
      </c>
      <c r="F13" s="752"/>
      <c r="G13" s="752"/>
      <c r="H13" s="766">
        <v>0</v>
      </c>
      <c r="I13" s="752">
        <v>2</v>
      </c>
      <c r="J13" s="752">
        <v>52.98</v>
      </c>
      <c r="K13" s="766">
        <v>1</v>
      </c>
      <c r="L13" s="752">
        <v>2</v>
      </c>
      <c r="M13" s="753">
        <v>52.98</v>
      </c>
    </row>
    <row r="14" spans="1:13" ht="14.45" customHeight="1" x14ac:dyDescent="0.2">
      <c r="A14" s="747" t="s">
        <v>599</v>
      </c>
      <c r="B14" s="748" t="s">
        <v>2078</v>
      </c>
      <c r="C14" s="748" t="s">
        <v>2079</v>
      </c>
      <c r="D14" s="748" t="s">
        <v>2080</v>
      </c>
      <c r="E14" s="748" t="s">
        <v>2081</v>
      </c>
      <c r="F14" s="752"/>
      <c r="G14" s="752"/>
      <c r="H14" s="766">
        <v>0</v>
      </c>
      <c r="I14" s="752">
        <v>3</v>
      </c>
      <c r="J14" s="752">
        <v>369.92999999999995</v>
      </c>
      <c r="K14" s="766">
        <v>1</v>
      </c>
      <c r="L14" s="752">
        <v>3</v>
      </c>
      <c r="M14" s="753">
        <v>369.92999999999995</v>
      </c>
    </row>
    <row r="15" spans="1:13" ht="14.45" customHeight="1" x14ac:dyDescent="0.2">
      <c r="A15" s="747" t="s">
        <v>599</v>
      </c>
      <c r="B15" s="748" t="s">
        <v>2082</v>
      </c>
      <c r="C15" s="748" t="s">
        <v>2083</v>
      </c>
      <c r="D15" s="748" t="s">
        <v>2084</v>
      </c>
      <c r="E15" s="748" t="s">
        <v>2085</v>
      </c>
      <c r="F15" s="752"/>
      <c r="G15" s="752"/>
      <c r="H15" s="766">
        <v>0</v>
      </c>
      <c r="I15" s="752">
        <v>2</v>
      </c>
      <c r="J15" s="752">
        <v>688.81999999999994</v>
      </c>
      <c r="K15" s="766">
        <v>1</v>
      </c>
      <c r="L15" s="752">
        <v>2</v>
      </c>
      <c r="M15" s="753">
        <v>688.81999999999994</v>
      </c>
    </row>
    <row r="16" spans="1:13" ht="14.45" customHeight="1" x14ac:dyDescent="0.2">
      <c r="A16" s="747" t="s">
        <v>599</v>
      </c>
      <c r="B16" s="748" t="s">
        <v>2086</v>
      </c>
      <c r="C16" s="748" t="s">
        <v>2087</v>
      </c>
      <c r="D16" s="748" t="s">
        <v>2088</v>
      </c>
      <c r="E16" s="748" t="s">
        <v>2089</v>
      </c>
      <c r="F16" s="752"/>
      <c r="G16" s="752"/>
      <c r="H16" s="766">
        <v>0</v>
      </c>
      <c r="I16" s="752">
        <v>40</v>
      </c>
      <c r="J16" s="752">
        <v>16248.399999999998</v>
      </c>
      <c r="K16" s="766">
        <v>1</v>
      </c>
      <c r="L16" s="752">
        <v>40</v>
      </c>
      <c r="M16" s="753">
        <v>16248.399999999998</v>
      </c>
    </row>
    <row r="17" spans="1:13" ht="14.45" customHeight="1" x14ac:dyDescent="0.2">
      <c r="A17" s="747" t="s">
        <v>599</v>
      </c>
      <c r="B17" s="748" t="s">
        <v>2090</v>
      </c>
      <c r="C17" s="748" t="s">
        <v>2091</v>
      </c>
      <c r="D17" s="748" t="s">
        <v>960</v>
      </c>
      <c r="E17" s="748" t="s">
        <v>2092</v>
      </c>
      <c r="F17" s="752"/>
      <c r="G17" s="752"/>
      <c r="H17" s="766">
        <v>0</v>
      </c>
      <c r="I17" s="752">
        <v>19</v>
      </c>
      <c r="J17" s="752">
        <v>62700</v>
      </c>
      <c r="K17" s="766">
        <v>1</v>
      </c>
      <c r="L17" s="752">
        <v>19</v>
      </c>
      <c r="M17" s="753">
        <v>62700</v>
      </c>
    </row>
    <row r="18" spans="1:13" ht="14.45" customHeight="1" x14ac:dyDescent="0.2">
      <c r="A18" s="747" t="s">
        <v>599</v>
      </c>
      <c r="B18" s="748" t="s">
        <v>2093</v>
      </c>
      <c r="C18" s="748" t="s">
        <v>2094</v>
      </c>
      <c r="D18" s="748" t="s">
        <v>2095</v>
      </c>
      <c r="E18" s="748" t="s">
        <v>2096</v>
      </c>
      <c r="F18" s="752"/>
      <c r="G18" s="752"/>
      <c r="H18" s="766">
        <v>0</v>
      </c>
      <c r="I18" s="752">
        <v>2</v>
      </c>
      <c r="J18" s="752">
        <v>278.24</v>
      </c>
      <c r="K18" s="766">
        <v>1</v>
      </c>
      <c r="L18" s="752">
        <v>2</v>
      </c>
      <c r="M18" s="753">
        <v>278.24</v>
      </c>
    </row>
    <row r="19" spans="1:13" ht="14.45" customHeight="1" x14ac:dyDescent="0.2">
      <c r="A19" s="747" t="s">
        <v>599</v>
      </c>
      <c r="B19" s="748" t="s">
        <v>2097</v>
      </c>
      <c r="C19" s="748" t="s">
        <v>2098</v>
      </c>
      <c r="D19" s="748" t="s">
        <v>840</v>
      </c>
      <c r="E19" s="748" t="s">
        <v>2099</v>
      </c>
      <c r="F19" s="752"/>
      <c r="G19" s="752"/>
      <c r="H19" s="766">
        <v>0</v>
      </c>
      <c r="I19" s="752">
        <v>300</v>
      </c>
      <c r="J19" s="752">
        <v>38399</v>
      </c>
      <c r="K19" s="766">
        <v>1</v>
      </c>
      <c r="L19" s="752">
        <v>300</v>
      </c>
      <c r="M19" s="753">
        <v>38399</v>
      </c>
    </row>
    <row r="20" spans="1:13" ht="14.45" customHeight="1" x14ac:dyDescent="0.2">
      <c r="A20" s="747" t="s">
        <v>599</v>
      </c>
      <c r="B20" s="748" t="s">
        <v>2097</v>
      </c>
      <c r="C20" s="748" t="s">
        <v>2100</v>
      </c>
      <c r="D20" s="748" t="s">
        <v>840</v>
      </c>
      <c r="E20" s="748" t="s">
        <v>2101</v>
      </c>
      <c r="F20" s="752"/>
      <c r="G20" s="752"/>
      <c r="H20" s="766">
        <v>0</v>
      </c>
      <c r="I20" s="752">
        <v>5</v>
      </c>
      <c r="J20" s="752">
        <v>223.3</v>
      </c>
      <c r="K20" s="766">
        <v>1</v>
      </c>
      <c r="L20" s="752">
        <v>5</v>
      </c>
      <c r="M20" s="753">
        <v>223.3</v>
      </c>
    </row>
    <row r="21" spans="1:13" ht="14.45" customHeight="1" x14ac:dyDescent="0.2">
      <c r="A21" s="747" t="s">
        <v>599</v>
      </c>
      <c r="B21" s="748" t="s">
        <v>2097</v>
      </c>
      <c r="C21" s="748" t="s">
        <v>2102</v>
      </c>
      <c r="D21" s="748" t="s">
        <v>840</v>
      </c>
      <c r="E21" s="748" t="s">
        <v>2103</v>
      </c>
      <c r="F21" s="752"/>
      <c r="G21" s="752"/>
      <c r="H21" s="766">
        <v>0</v>
      </c>
      <c r="I21" s="752">
        <v>3</v>
      </c>
      <c r="J21" s="752">
        <v>267.93</v>
      </c>
      <c r="K21" s="766">
        <v>1</v>
      </c>
      <c r="L21" s="752">
        <v>3</v>
      </c>
      <c r="M21" s="753">
        <v>267.93</v>
      </c>
    </row>
    <row r="22" spans="1:13" ht="14.45" customHeight="1" x14ac:dyDescent="0.2">
      <c r="A22" s="747" t="s">
        <v>599</v>
      </c>
      <c r="B22" s="748" t="s">
        <v>2104</v>
      </c>
      <c r="C22" s="748" t="s">
        <v>2105</v>
      </c>
      <c r="D22" s="748" t="s">
        <v>2106</v>
      </c>
      <c r="E22" s="748" t="s">
        <v>2107</v>
      </c>
      <c r="F22" s="752"/>
      <c r="G22" s="752"/>
      <c r="H22" s="766">
        <v>0</v>
      </c>
      <c r="I22" s="752">
        <v>1</v>
      </c>
      <c r="J22" s="752">
        <v>288.82</v>
      </c>
      <c r="K22" s="766">
        <v>1</v>
      </c>
      <c r="L22" s="752">
        <v>1</v>
      </c>
      <c r="M22" s="753">
        <v>288.82</v>
      </c>
    </row>
    <row r="23" spans="1:13" ht="14.45" customHeight="1" x14ac:dyDescent="0.2">
      <c r="A23" s="747" t="s">
        <v>599</v>
      </c>
      <c r="B23" s="748" t="s">
        <v>2108</v>
      </c>
      <c r="C23" s="748" t="s">
        <v>2109</v>
      </c>
      <c r="D23" s="748" t="s">
        <v>964</v>
      </c>
      <c r="E23" s="748" t="s">
        <v>965</v>
      </c>
      <c r="F23" s="752"/>
      <c r="G23" s="752"/>
      <c r="H23" s="766">
        <v>0</v>
      </c>
      <c r="I23" s="752">
        <v>19</v>
      </c>
      <c r="J23" s="752">
        <v>767.24999999999989</v>
      </c>
      <c r="K23" s="766">
        <v>1</v>
      </c>
      <c r="L23" s="752">
        <v>19</v>
      </c>
      <c r="M23" s="753">
        <v>767.24999999999989</v>
      </c>
    </row>
    <row r="24" spans="1:13" ht="14.45" customHeight="1" x14ac:dyDescent="0.2">
      <c r="A24" s="747" t="s">
        <v>599</v>
      </c>
      <c r="B24" s="748" t="s">
        <v>2108</v>
      </c>
      <c r="C24" s="748" t="s">
        <v>2110</v>
      </c>
      <c r="D24" s="748" t="s">
        <v>962</v>
      </c>
      <c r="E24" s="748" t="s">
        <v>2111</v>
      </c>
      <c r="F24" s="752"/>
      <c r="G24" s="752"/>
      <c r="H24" s="766">
        <v>0</v>
      </c>
      <c r="I24" s="752">
        <v>2</v>
      </c>
      <c r="J24" s="752">
        <v>116.85000000000002</v>
      </c>
      <c r="K24" s="766">
        <v>1</v>
      </c>
      <c r="L24" s="752">
        <v>2</v>
      </c>
      <c r="M24" s="753">
        <v>116.85000000000002</v>
      </c>
    </row>
    <row r="25" spans="1:13" ht="14.45" customHeight="1" x14ac:dyDescent="0.2">
      <c r="A25" s="747" t="s">
        <v>599</v>
      </c>
      <c r="B25" s="748" t="s">
        <v>2112</v>
      </c>
      <c r="C25" s="748" t="s">
        <v>2113</v>
      </c>
      <c r="D25" s="748" t="s">
        <v>1003</v>
      </c>
      <c r="E25" s="748" t="s">
        <v>2114</v>
      </c>
      <c r="F25" s="752"/>
      <c r="G25" s="752"/>
      <c r="H25" s="766">
        <v>0</v>
      </c>
      <c r="I25" s="752">
        <v>37</v>
      </c>
      <c r="J25" s="752">
        <v>2325.17</v>
      </c>
      <c r="K25" s="766">
        <v>1</v>
      </c>
      <c r="L25" s="752">
        <v>37</v>
      </c>
      <c r="M25" s="753">
        <v>2325.17</v>
      </c>
    </row>
    <row r="26" spans="1:13" ht="14.45" customHeight="1" x14ac:dyDescent="0.2">
      <c r="A26" s="747" t="s">
        <v>599</v>
      </c>
      <c r="B26" s="748" t="s">
        <v>2112</v>
      </c>
      <c r="C26" s="748" t="s">
        <v>2115</v>
      </c>
      <c r="D26" s="748" t="s">
        <v>1001</v>
      </c>
      <c r="E26" s="748" t="s">
        <v>2116</v>
      </c>
      <c r="F26" s="752"/>
      <c r="G26" s="752"/>
      <c r="H26" s="766">
        <v>0</v>
      </c>
      <c r="I26" s="752">
        <v>5</v>
      </c>
      <c r="J26" s="752">
        <v>200.85000000000002</v>
      </c>
      <c r="K26" s="766">
        <v>1</v>
      </c>
      <c r="L26" s="752">
        <v>5</v>
      </c>
      <c r="M26" s="753">
        <v>200.85000000000002</v>
      </c>
    </row>
    <row r="27" spans="1:13" ht="14.45" customHeight="1" x14ac:dyDescent="0.2">
      <c r="A27" s="747" t="s">
        <v>599</v>
      </c>
      <c r="B27" s="748" t="s">
        <v>2112</v>
      </c>
      <c r="C27" s="748" t="s">
        <v>2117</v>
      </c>
      <c r="D27" s="748" t="s">
        <v>1003</v>
      </c>
      <c r="E27" s="748" t="s">
        <v>2118</v>
      </c>
      <c r="F27" s="752"/>
      <c r="G27" s="752"/>
      <c r="H27" s="766">
        <v>0</v>
      </c>
      <c r="I27" s="752">
        <v>24</v>
      </c>
      <c r="J27" s="752">
        <v>1462.1200000000003</v>
      </c>
      <c r="K27" s="766">
        <v>1</v>
      </c>
      <c r="L27" s="752">
        <v>24</v>
      </c>
      <c r="M27" s="753">
        <v>1462.1200000000003</v>
      </c>
    </row>
    <row r="28" spans="1:13" ht="14.45" customHeight="1" x14ac:dyDescent="0.2">
      <c r="A28" s="747" t="s">
        <v>599</v>
      </c>
      <c r="B28" s="748" t="s">
        <v>2119</v>
      </c>
      <c r="C28" s="748" t="s">
        <v>2120</v>
      </c>
      <c r="D28" s="748" t="s">
        <v>788</v>
      </c>
      <c r="E28" s="748" t="s">
        <v>789</v>
      </c>
      <c r="F28" s="752">
        <v>4</v>
      </c>
      <c r="G28" s="752">
        <v>819.36</v>
      </c>
      <c r="H28" s="766">
        <v>1</v>
      </c>
      <c r="I28" s="752"/>
      <c r="J28" s="752"/>
      <c r="K28" s="766">
        <v>0</v>
      </c>
      <c r="L28" s="752">
        <v>4</v>
      </c>
      <c r="M28" s="753">
        <v>819.36</v>
      </c>
    </row>
    <row r="29" spans="1:13" ht="14.45" customHeight="1" x14ac:dyDescent="0.2">
      <c r="A29" s="747" t="s">
        <v>599</v>
      </c>
      <c r="B29" s="748" t="s">
        <v>2119</v>
      </c>
      <c r="C29" s="748" t="s">
        <v>2121</v>
      </c>
      <c r="D29" s="748" t="s">
        <v>786</v>
      </c>
      <c r="E29" s="748" t="s">
        <v>787</v>
      </c>
      <c r="F29" s="752"/>
      <c r="G29" s="752"/>
      <c r="H29" s="766">
        <v>0</v>
      </c>
      <c r="I29" s="752">
        <v>110</v>
      </c>
      <c r="J29" s="752">
        <v>9953.9000000000015</v>
      </c>
      <c r="K29" s="766">
        <v>1</v>
      </c>
      <c r="L29" s="752">
        <v>110</v>
      </c>
      <c r="M29" s="753">
        <v>9953.9000000000015</v>
      </c>
    </row>
    <row r="30" spans="1:13" ht="14.45" customHeight="1" x14ac:dyDescent="0.2">
      <c r="A30" s="747" t="s">
        <v>599</v>
      </c>
      <c r="B30" s="748" t="s">
        <v>2119</v>
      </c>
      <c r="C30" s="748" t="s">
        <v>2122</v>
      </c>
      <c r="D30" s="748" t="s">
        <v>786</v>
      </c>
      <c r="E30" s="748" t="s">
        <v>787</v>
      </c>
      <c r="F30" s="752"/>
      <c r="G30" s="752"/>
      <c r="H30" s="766">
        <v>0</v>
      </c>
      <c r="I30" s="752">
        <v>65</v>
      </c>
      <c r="J30" s="752">
        <v>5749.25</v>
      </c>
      <c r="K30" s="766">
        <v>1</v>
      </c>
      <c r="L30" s="752">
        <v>65</v>
      </c>
      <c r="M30" s="753">
        <v>5749.25</v>
      </c>
    </row>
    <row r="31" spans="1:13" ht="14.45" customHeight="1" x14ac:dyDescent="0.2">
      <c r="A31" s="747" t="s">
        <v>599</v>
      </c>
      <c r="B31" s="748" t="s">
        <v>2123</v>
      </c>
      <c r="C31" s="748" t="s">
        <v>2124</v>
      </c>
      <c r="D31" s="748" t="s">
        <v>2125</v>
      </c>
      <c r="E31" s="748" t="s">
        <v>2126</v>
      </c>
      <c r="F31" s="752">
        <v>2</v>
      </c>
      <c r="G31" s="752">
        <v>52.220000000000013</v>
      </c>
      <c r="H31" s="766">
        <v>1</v>
      </c>
      <c r="I31" s="752"/>
      <c r="J31" s="752"/>
      <c r="K31" s="766">
        <v>0</v>
      </c>
      <c r="L31" s="752">
        <v>2</v>
      </c>
      <c r="M31" s="753">
        <v>52.220000000000013</v>
      </c>
    </row>
    <row r="32" spans="1:13" ht="14.45" customHeight="1" x14ac:dyDescent="0.2">
      <c r="A32" s="747" t="s">
        <v>599</v>
      </c>
      <c r="B32" s="748" t="s">
        <v>2127</v>
      </c>
      <c r="C32" s="748" t="s">
        <v>2128</v>
      </c>
      <c r="D32" s="748" t="s">
        <v>2129</v>
      </c>
      <c r="E32" s="748" t="s">
        <v>2130</v>
      </c>
      <c r="F32" s="752"/>
      <c r="G32" s="752"/>
      <c r="H32" s="766">
        <v>0</v>
      </c>
      <c r="I32" s="752">
        <v>2</v>
      </c>
      <c r="J32" s="752">
        <v>134.93</v>
      </c>
      <c r="K32" s="766">
        <v>1</v>
      </c>
      <c r="L32" s="752">
        <v>2</v>
      </c>
      <c r="M32" s="753">
        <v>134.93</v>
      </c>
    </row>
    <row r="33" spans="1:13" ht="14.45" customHeight="1" x14ac:dyDescent="0.2">
      <c r="A33" s="747" t="s">
        <v>599</v>
      </c>
      <c r="B33" s="748" t="s">
        <v>2131</v>
      </c>
      <c r="C33" s="748" t="s">
        <v>2132</v>
      </c>
      <c r="D33" s="748" t="s">
        <v>1216</v>
      </c>
      <c r="E33" s="748" t="s">
        <v>2126</v>
      </c>
      <c r="F33" s="752"/>
      <c r="G33" s="752"/>
      <c r="H33" s="766">
        <v>0</v>
      </c>
      <c r="I33" s="752">
        <v>1</v>
      </c>
      <c r="J33" s="752">
        <v>86.079779265637697</v>
      </c>
      <c r="K33" s="766">
        <v>1</v>
      </c>
      <c r="L33" s="752">
        <v>1</v>
      </c>
      <c r="M33" s="753">
        <v>86.079779265637697</v>
      </c>
    </row>
    <row r="34" spans="1:13" ht="14.45" customHeight="1" x14ac:dyDescent="0.2">
      <c r="A34" s="747" t="s">
        <v>599</v>
      </c>
      <c r="B34" s="748" t="s">
        <v>2133</v>
      </c>
      <c r="C34" s="748" t="s">
        <v>2134</v>
      </c>
      <c r="D34" s="748" t="s">
        <v>2135</v>
      </c>
      <c r="E34" s="748" t="s">
        <v>2136</v>
      </c>
      <c r="F34" s="752"/>
      <c r="G34" s="752"/>
      <c r="H34" s="766">
        <v>0</v>
      </c>
      <c r="I34" s="752">
        <v>1</v>
      </c>
      <c r="J34" s="752">
        <v>68.7</v>
      </c>
      <c r="K34" s="766">
        <v>1</v>
      </c>
      <c r="L34" s="752">
        <v>1</v>
      </c>
      <c r="M34" s="753">
        <v>68.7</v>
      </c>
    </row>
    <row r="35" spans="1:13" ht="14.45" customHeight="1" x14ac:dyDescent="0.2">
      <c r="A35" s="747" t="s">
        <v>599</v>
      </c>
      <c r="B35" s="748" t="s">
        <v>2137</v>
      </c>
      <c r="C35" s="748" t="s">
        <v>2138</v>
      </c>
      <c r="D35" s="748" t="s">
        <v>2139</v>
      </c>
      <c r="E35" s="748" t="s">
        <v>828</v>
      </c>
      <c r="F35" s="752"/>
      <c r="G35" s="752"/>
      <c r="H35" s="766">
        <v>0</v>
      </c>
      <c r="I35" s="752">
        <v>1</v>
      </c>
      <c r="J35" s="752">
        <v>69.36999999999999</v>
      </c>
      <c r="K35" s="766">
        <v>1</v>
      </c>
      <c r="L35" s="752">
        <v>1</v>
      </c>
      <c r="M35" s="753">
        <v>69.36999999999999</v>
      </c>
    </row>
    <row r="36" spans="1:13" ht="14.45" customHeight="1" x14ac:dyDescent="0.2">
      <c r="A36" s="747" t="s">
        <v>599</v>
      </c>
      <c r="B36" s="748" t="s">
        <v>2140</v>
      </c>
      <c r="C36" s="748" t="s">
        <v>2141</v>
      </c>
      <c r="D36" s="748" t="s">
        <v>1300</v>
      </c>
      <c r="E36" s="748" t="s">
        <v>1301</v>
      </c>
      <c r="F36" s="752"/>
      <c r="G36" s="752"/>
      <c r="H36" s="766">
        <v>0</v>
      </c>
      <c r="I36" s="752">
        <v>1</v>
      </c>
      <c r="J36" s="752">
        <v>516.56999999999982</v>
      </c>
      <c r="K36" s="766">
        <v>1</v>
      </c>
      <c r="L36" s="752">
        <v>1</v>
      </c>
      <c r="M36" s="753">
        <v>516.56999999999982</v>
      </c>
    </row>
    <row r="37" spans="1:13" ht="14.45" customHeight="1" x14ac:dyDescent="0.2">
      <c r="A37" s="747" t="s">
        <v>599</v>
      </c>
      <c r="B37" s="748" t="s">
        <v>2142</v>
      </c>
      <c r="C37" s="748" t="s">
        <v>2143</v>
      </c>
      <c r="D37" s="748" t="s">
        <v>2144</v>
      </c>
      <c r="E37" s="748" t="s">
        <v>2145</v>
      </c>
      <c r="F37" s="752"/>
      <c r="G37" s="752"/>
      <c r="H37" s="766">
        <v>0</v>
      </c>
      <c r="I37" s="752">
        <v>1</v>
      </c>
      <c r="J37" s="752">
        <v>57.780000000000015</v>
      </c>
      <c r="K37" s="766">
        <v>1</v>
      </c>
      <c r="L37" s="752">
        <v>1</v>
      </c>
      <c r="M37" s="753">
        <v>57.780000000000015</v>
      </c>
    </row>
    <row r="38" spans="1:13" ht="14.45" customHeight="1" x14ac:dyDescent="0.2">
      <c r="A38" s="747" t="s">
        <v>599</v>
      </c>
      <c r="B38" s="748" t="s">
        <v>2055</v>
      </c>
      <c r="C38" s="748" t="s">
        <v>2146</v>
      </c>
      <c r="D38" s="748" t="s">
        <v>707</v>
      </c>
      <c r="E38" s="748" t="s">
        <v>2147</v>
      </c>
      <c r="F38" s="752"/>
      <c r="G38" s="752"/>
      <c r="H38" s="766">
        <v>0</v>
      </c>
      <c r="I38" s="752">
        <v>10</v>
      </c>
      <c r="J38" s="752">
        <v>1718.1000000000004</v>
      </c>
      <c r="K38" s="766">
        <v>1</v>
      </c>
      <c r="L38" s="752">
        <v>10</v>
      </c>
      <c r="M38" s="753">
        <v>1718.1000000000004</v>
      </c>
    </row>
    <row r="39" spans="1:13" ht="14.45" customHeight="1" x14ac:dyDescent="0.2">
      <c r="A39" s="747" t="s">
        <v>599</v>
      </c>
      <c r="B39" s="748" t="s">
        <v>2055</v>
      </c>
      <c r="C39" s="748" t="s">
        <v>2058</v>
      </c>
      <c r="D39" s="748" t="s">
        <v>707</v>
      </c>
      <c r="E39" s="748" t="s">
        <v>2059</v>
      </c>
      <c r="F39" s="752"/>
      <c r="G39" s="752"/>
      <c r="H39" s="766">
        <v>0</v>
      </c>
      <c r="I39" s="752">
        <v>210</v>
      </c>
      <c r="J39" s="752">
        <v>13638.099999999999</v>
      </c>
      <c r="K39" s="766">
        <v>1</v>
      </c>
      <c r="L39" s="752">
        <v>210</v>
      </c>
      <c r="M39" s="753">
        <v>13638.099999999999</v>
      </c>
    </row>
    <row r="40" spans="1:13" ht="14.45" customHeight="1" x14ac:dyDescent="0.2">
      <c r="A40" s="747" t="s">
        <v>599</v>
      </c>
      <c r="B40" s="748" t="s">
        <v>2148</v>
      </c>
      <c r="C40" s="748" t="s">
        <v>2149</v>
      </c>
      <c r="D40" s="748" t="s">
        <v>2150</v>
      </c>
      <c r="E40" s="748" t="s">
        <v>2151</v>
      </c>
      <c r="F40" s="752">
        <v>520</v>
      </c>
      <c r="G40" s="752">
        <v>18859.099999999999</v>
      </c>
      <c r="H40" s="766">
        <v>1</v>
      </c>
      <c r="I40" s="752"/>
      <c r="J40" s="752"/>
      <c r="K40" s="766">
        <v>0</v>
      </c>
      <c r="L40" s="752">
        <v>520</v>
      </c>
      <c r="M40" s="753">
        <v>18859.099999999999</v>
      </c>
    </row>
    <row r="41" spans="1:13" ht="14.45" customHeight="1" x14ac:dyDescent="0.2">
      <c r="A41" s="747" t="s">
        <v>599</v>
      </c>
      <c r="B41" s="748" t="s">
        <v>2148</v>
      </c>
      <c r="C41" s="748" t="s">
        <v>2152</v>
      </c>
      <c r="D41" s="748" t="s">
        <v>2153</v>
      </c>
      <c r="E41" s="748" t="s">
        <v>2154</v>
      </c>
      <c r="F41" s="752"/>
      <c r="G41" s="752"/>
      <c r="H41" s="766">
        <v>0</v>
      </c>
      <c r="I41" s="752">
        <v>28</v>
      </c>
      <c r="J41" s="752">
        <v>8799.56</v>
      </c>
      <c r="K41" s="766">
        <v>1</v>
      </c>
      <c r="L41" s="752">
        <v>28</v>
      </c>
      <c r="M41" s="753">
        <v>8799.56</v>
      </c>
    </row>
    <row r="42" spans="1:13" ht="14.45" customHeight="1" x14ac:dyDescent="0.2">
      <c r="A42" s="747" t="s">
        <v>599</v>
      </c>
      <c r="B42" s="748" t="s">
        <v>2155</v>
      </c>
      <c r="C42" s="748" t="s">
        <v>2156</v>
      </c>
      <c r="D42" s="748" t="s">
        <v>2157</v>
      </c>
      <c r="E42" s="748" t="s">
        <v>2158</v>
      </c>
      <c r="F42" s="752"/>
      <c r="G42" s="752"/>
      <c r="H42" s="766">
        <v>0</v>
      </c>
      <c r="I42" s="752">
        <v>2</v>
      </c>
      <c r="J42" s="752">
        <v>262.02</v>
      </c>
      <c r="K42" s="766">
        <v>1</v>
      </c>
      <c r="L42" s="752">
        <v>2</v>
      </c>
      <c r="M42" s="753">
        <v>262.02</v>
      </c>
    </row>
    <row r="43" spans="1:13" ht="14.45" customHeight="1" x14ac:dyDescent="0.2">
      <c r="A43" s="747" t="s">
        <v>599</v>
      </c>
      <c r="B43" s="748" t="s">
        <v>2155</v>
      </c>
      <c r="C43" s="748" t="s">
        <v>2159</v>
      </c>
      <c r="D43" s="748" t="s">
        <v>2160</v>
      </c>
      <c r="E43" s="748" t="s">
        <v>2161</v>
      </c>
      <c r="F43" s="752"/>
      <c r="G43" s="752"/>
      <c r="H43" s="766">
        <v>0</v>
      </c>
      <c r="I43" s="752">
        <v>1</v>
      </c>
      <c r="J43" s="752">
        <v>112.16999999999999</v>
      </c>
      <c r="K43" s="766">
        <v>1</v>
      </c>
      <c r="L43" s="752">
        <v>1</v>
      </c>
      <c r="M43" s="753">
        <v>112.16999999999999</v>
      </c>
    </row>
    <row r="44" spans="1:13" ht="14.45" customHeight="1" x14ac:dyDescent="0.2">
      <c r="A44" s="747" t="s">
        <v>599</v>
      </c>
      <c r="B44" s="748" t="s">
        <v>2155</v>
      </c>
      <c r="C44" s="748" t="s">
        <v>2162</v>
      </c>
      <c r="D44" s="748" t="s">
        <v>2160</v>
      </c>
      <c r="E44" s="748" t="s">
        <v>2163</v>
      </c>
      <c r="F44" s="752"/>
      <c r="G44" s="752"/>
      <c r="H44" s="766">
        <v>0</v>
      </c>
      <c r="I44" s="752">
        <v>2</v>
      </c>
      <c r="J44" s="752">
        <v>196.15</v>
      </c>
      <c r="K44" s="766">
        <v>1</v>
      </c>
      <c r="L44" s="752">
        <v>2</v>
      </c>
      <c r="M44" s="753">
        <v>196.15</v>
      </c>
    </row>
    <row r="45" spans="1:13" ht="14.45" customHeight="1" x14ac:dyDescent="0.2">
      <c r="A45" s="747" t="s">
        <v>599</v>
      </c>
      <c r="B45" s="748" t="s">
        <v>2155</v>
      </c>
      <c r="C45" s="748" t="s">
        <v>2164</v>
      </c>
      <c r="D45" s="748" t="s">
        <v>2160</v>
      </c>
      <c r="E45" s="748" t="s">
        <v>2165</v>
      </c>
      <c r="F45" s="752"/>
      <c r="G45" s="752"/>
      <c r="H45" s="766">
        <v>0</v>
      </c>
      <c r="I45" s="752">
        <v>3</v>
      </c>
      <c r="J45" s="752">
        <v>187.95</v>
      </c>
      <c r="K45" s="766">
        <v>1</v>
      </c>
      <c r="L45" s="752">
        <v>3</v>
      </c>
      <c r="M45" s="753">
        <v>187.95</v>
      </c>
    </row>
    <row r="46" spans="1:13" ht="14.45" customHeight="1" x14ac:dyDescent="0.2">
      <c r="A46" s="747" t="s">
        <v>599</v>
      </c>
      <c r="B46" s="748" t="s">
        <v>2155</v>
      </c>
      <c r="C46" s="748" t="s">
        <v>2166</v>
      </c>
      <c r="D46" s="748" t="s">
        <v>2157</v>
      </c>
      <c r="E46" s="748" t="s">
        <v>2167</v>
      </c>
      <c r="F46" s="752"/>
      <c r="G46" s="752"/>
      <c r="H46" s="766">
        <v>0</v>
      </c>
      <c r="I46" s="752">
        <v>1</v>
      </c>
      <c r="J46" s="752">
        <v>77.75</v>
      </c>
      <c r="K46" s="766">
        <v>1</v>
      </c>
      <c r="L46" s="752">
        <v>1</v>
      </c>
      <c r="M46" s="753">
        <v>77.75</v>
      </c>
    </row>
    <row r="47" spans="1:13" ht="14.45" customHeight="1" x14ac:dyDescent="0.2">
      <c r="A47" s="747" t="s">
        <v>599</v>
      </c>
      <c r="B47" s="748" t="s">
        <v>2155</v>
      </c>
      <c r="C47" s="748" t="s">
        <v>2168</v>
      </c>
      <c r="D47" s="748" t="s">
        <v>2157</v>
      </c>
      <c r="E47" s="748" t="s">
        <v>2169</v>
      </c>
      <c r="F47" s="752"/>
      <c r="G47" s="752"/>
      <c r="H47" s="766">
        <v>0</v>
      </c>
      <c r="I47" s="752">
        <v>5</v>
      </c>
      <c r="J47" s="752">
        <v>305.54999999999995</v>
      </c>
      <c r="K47" s="766">
        <v>1</v>
      </c>
      <c r="L47" s="752">
        <v>5</v>
      </c>
      <c r="M47" s="753">
        <v>305.54999999999995</v>
      </c>
    </row>
    <row r="48" spans="1:13" ht="14.45" customHeight="1" x14ac:dyDescent="0.2">
      <c r="A48" s="747" t="s">
        <v>599</v>
      </c>
      <c r="B48" s="748" t="s">
        <v>2155</v>
      </c>
      <c r="C48" s="748" t="s">
        <v>2170</v>
      </c>
      <c r="D48" s="748" t="s">
        <v>2157</v>
      </c>
      <c r="E48" s="748" t="s">
        <v>2171</v>
      </c>
      <c r="F48" s="752"/>
      <c r="G48" s="752"/>
      <c r="H48" s="766">
        <v>0</v>
      </c>
      <c r="I48" s="752">
        <v>4</v>
      </c>
      <c r="J48" s="752">
        <v>376.76</v>
      </c>
      <c r="K48" s="766">
        <v>1</v>
      </c>
      <c r="L48" s="752">
        <v>4</v>
      </c>
      <c r="M48" s="753">
        <v>376.76</v>
      </c>
    </row>
    <row r="49" spans="1:13" ht="14.45" customHeight="1" x14ac:dyDescent="0.2">
      <c r="A49" s="747" t="s">
        <v>599</v>
      </c>
      <c r="B49" s="748" t="s">
        <v>2172</v>
      </c>
      <c r="C49" s="748" t="s">
        <v>2173</v>
      </c>
      <c r="D49" s="748" t="s">
        <v>2174</v>
      </c>
      <c r="E49" s="748" t="s">
        <v>2175</v>
      </c>
      <c r="F49" s="752"/>
      <c r="G49" s="752"/>
      <c r="H49" s="766">
        <v>0</v>
      </c>
      <c r="I49" s="752">
        <v>41</v>
      </c>
      <c r="J49" s="752">
        <v>126142.95999999999</v>
      </c>
      <c r="K49" s="766">
        <v>1</v>
      </c>
      <c r="L49" s="752">
        <v>41</v>
      </c>
      <c r="M49" s="753">
        <v>126142.95999999999</v>
      </c>
    </row>
    <row r="50" spans="1:13" ht="14.45" customHeight="1" x14ac:dyDescent="0.2">
      <c r="A50" s="747" t="s">
        <v>599</v>
      </c>
      <c r="B50" s="748" t="s">
        <v>2176</v>
      </c>
      <c r="C50" s="748" t="s">
        <v>2177</v>
      </c>
      <c r="D50" s="748" t="s">
        <v>1476</v>
      </c>
      <c r="E50" s="748" t="s">
        <v>2178</v>
      </c>
      <c r="F50" s="752"/>
      <c r="G50" s="752"/>
      <c r="H50" s="766">
        <v>0</v>
      </c>
      <c r="I50" s="752">
        <v>2</v>
      </c>
      <c r="J50" s="752">
        <v>335.08</v>
      </c>
      <c r="K50" s="766">
        <v>1</v>
      </c>
      <c r="L50" s="752">
        <v>2</v>
      </c>
      <c r="M50" s="753">
        <v>335.08</v>
      </c>
    </row>
    <row r="51" spans="1:13" ht="14.45" customHeight="1" x14ac:dyDescent="0.2">
      <c r="A51" s="747" t="s">
        <v>599</v>
      </c>
      <c r="B51" s="748" t="s">
        <v>2179</v>
      </c>
      <c r="C51" s="748" t="s">
        <v>2180</v>
      </c>
      <c r="D51" s="748" t="s">
        <v>2181</v>
      </c>
      <c r="E51" s="748" t="s">
        <v>2182</v>
      </c>
      <c r="F51" s="752"/>
      <c r="G51" s="752"/>
      <c r="H51" s="766">
        <v>0</v>
      </c>
      <c r="I51" s="752">
        <v>96</v>
      </c>
      <c r="J51" s="752">
        <v>44084.699866275681</v>
      </c>
      <c r="K51" s="766">
        <v>1</v>
      </c>
      <c r="L51" s="752">
        <v>96</v>
      </c>
      <c r="M51" s="753">
        <v>44084.699866275681</v>
      </c>
    </row>
    <row r="52" spans="1:13" ht="14.45" customHeight="1" x14ac:dyDescent="0.2">
      <c r="A52" s="747" t="s">
        <v>599</v>
      </c>
      <c r="B52" s="748" t="s">
        <v>2183</v>
      </c>
      <c r="C52" s="748" t="s">
        <v>2184</v>
      </c>
      <c r="D52" s="748" t="s">
        <v>2185</v>
      </c>
      <c r="E52" s="748" t="s">
        <v>2186</v>
      </c>
      <c r="F52" s="752">
        <v>420</v>
      </c>
      <c r="G52" s="752">
        <v>12744.8</v>
      </c>
      <c r="H52" s="766">
        <v>1</v>
      </c>
      <c r="I52" s="752"/>
      <c r="J52" s="752"/>
      <c r="K52" s="766">
        <v>0</v>
      </c>
      <c r="L52" s="752">
        <v>420</v>
      </c>
      <c r="M52" s="753">
        <v>12744.8</v>
      </c>
    </row>
    <row r="53" spans="1:13" ht="14.45" customHeight="1" x14ac:dyDescent="0.2">
      <c r="A53" s="747" t="s">
        <v>599</v>
      </c>
      <c r="B53" s="748" t="s">
        <v>2187</v>
      </c>
      <c r="C53" s="748" t="s">
        <v>2188</v>
      </c>
      <c r="D53" s="748" t="s">
        <v>2189</v>
      </c>
      <c r="E53" s="748" t="s">
        <v>2190</v>
      </c>
      <c r="F53" s="752">
        <v>32</v>
      </c>
      <c r="G53" s="752">
        <v>35728</v>
      </c>
      <c r="H53" s="766">
        <v>1</v>
      </c>
      <c r="I53" s="752"/>
      <c r="J53" s="752"/>
      <c r="K53" s="766">
        <v>0</v>
      </c>
      <c r="L53" s="752">
        <v>32</v>
      </c>
      <c r="M53" s="753">
        <v>35728</v>
      </c>
    </row>
    <row r="54" spans="1:13" ht="14.45" customHeight="1" x14ac:dyDescent="0.2">
      <c r="A54" s="747" t="s">
        <v>599</v>
      </c>
      <c r="B54" s="748" t="s">
        <v>2187</v>
      </c>
      <c r="C54" s="748" t="s">
        <v>2191</v>
      </c>
      <c r="D54" s="748" t="s">
        <v>2192</v>
      </c>
      <c r="E54" s="748" t="s">
        <v>2190</v>
      </c>
      <c r="F54" s="752"/>
      <c r="G54" s="752"/>
      <c r="H54" s="766">
        <v>0</v>
      </c>
      <c r="I54" s="752">
        <v>111</v>
      </c>
      <c r="J54" s="752">
        <v>147915.245</v>
      </c>
      <c r="K54" s="766">
        <v>1</v>
      </c>
      <c r="L54" s="752">
        <v>111</v>
      </c>
      <c r="M54" s="753">
        <v>147915.245</v>
      </c>
    </row>
    <row r="55" spans="1:13" ht="14.45" customHeight="1" x14ac:dyDescent="0.2">
      <c r="A55" s="747" t="s">
        <v>599</v>
      </c>
      <c r="B55" s="748" t="s">
        <v>2193</v>
      </c>
      <c r="C55" s="748" t="s">
        <v>2194</v>
      </c>
      <c r="D55" s="748" t="s">
        <v>2195</v>
      </c>
      <c r="E55" s="748" t="s">
        <v>2196</v>
      </c>
      <c r="F55" s="752"/>
      <c r="G55" s="752"/>
      <c r="H55" s="766">
        <v>0</v>
      </c>
      <c r="I55" s="752">
        <v>3</v>
      </c>
      <c r="J55" s="752">
        <v>125.19000000000001</v>
      </c>
      <c r="K55" s="766">
        <v>1</v>
      </c>
      <c r="L55" s="752">
        <v>3</v>
      </c>
      <c r="M55" s="753">
        <v>125.19000000000001</v>
      </c>
    </row>
    <row r="56" spans="1:13" ht="14.45" customHeight="1" x14ac:dyDescent="0.2">
      <c r="A56" s="747" t="s">
        <v>599</v>
      </c>
      <c r="B56" s="748" t="s">
        <v>2193</v>
      </c>
      <c r="C56" s="748" t="s">
        <v>2197</v>
      </c>
      <c r="D56" s="748" t="s">
        <v>2195</v>
      </c>
      <c r="E56" s="748" t="s">
        <v>2198</v>
      </c>
      <c r="F56" s="752"/>
      <c r="G56" s="752"/>
      <c r="H56" s="766">
        <v>0</v>
      </c>
      <c r="I56" s="752">
        <v>3</v>
      </c>
      <c r="J56" s="752">
        <v>232.64000000000004</v>
      </c>
      <c r="K56" s="766">
        <v>1</v>
      </c>
      <c r="L56" s="752">
        <v>3</v>
      </c>
      <c r="M56" s="753">
        <v>232.64000000000004</v>
      </c>
    </row>
    <row r="57" spans="1:13" ht="14.45" customHeight="1" x14ac:dyDescent="0.2">
      <c r="A57" s="747" t="s">
        <v>599</v>
      </c>
      <c r="B57" s="748" t="s">
        <v>2199</v>
      </c>
      <c r="C57" s="748" t="s">
        <v>2200</v>
      </c>
      <c r="D57" s="748" t="s">
        <v>2201</v>
      </c>
      <c r="E57" s="748" t="s">
        <v>2202</v>
      </c>
      <c r="F57" s="752"/>
      <c r="G57" s="752"/>
      <c r="H57" s="766">
        <v>0</v>
      </c>
      <c r="I57" s="752">
        <v>6</v>
      </c>
      <c r="J57" s="752">
        <v>924</v>
      </c>
      <c r="K57" s="766">
        <v>1</v>
      </c>
      <c r="L57" s="752">
        <v>6</v>
      </c>
      <c r="M57" s="753">
        <v>924</v>
      </c>
    </row>
    <row r="58" spans="1:13" ht="14.45" customHeight="1" x14ac:dyDescent="0.2">
      <c r="A58" s="747" t="s">
        <v>599</v>
      </c>
      <c r="B58" s="748" t="s">
        <v>2199</v>
      </c>
      <c r="C58" s="748" t="s">
        <v>2203</v>
      </c>
      <c r="D58" s="748" t="s">
        <v>2201</v>
      </c>
      <c r="E58" s="748" t="s">
        <v>2204</v>
      </c>
      <c r="F58" s="752"/>
      <c r="G58" s="752"/>
      <c r="H58" s="766">
        <v>0</v>
      </c>
      <c r="I58" s="752">
        <v>9</v>
      </c>
      <c r="J58" s="752">
        <v>2366.0999999999995</v>
      </c>
      <c r="K58" s="766">
        <v>1</v>
      </c>
      <c r="L58" s="752">
        <v>9</v>
      </c>
      <c r="M58" s="753">
        <v>2366.0999999999995</v>
      </c>
    </row>
    <row r="59" spans="1:13" ht="14.45" customHeight="1" x14ac:dyDescent="0.2">
      <c r="A59" s="747" t="s">
        <v>599</v>
      </c>
      <c r="B59" s="748" t="s">
        <v>2205</v>
      </c>
      <c r="C59" s="748" t="s">
        <v>2206</v>
      </c>
      <c r="D59" s="748" t="s">
        <v>2207</v>
      </c>
      <c r="E59" s="748" t="s">
        <v>2208</v>
      </c>
      <c r="F59" s="752"/>
      <c r="G59" s="752"/>
      <c r="H59" s="766">
        <v>0</v>
      </c>
      <c r="I59" s="752">
        <v>12</v>
      </c>
      <c r="J59" s="752">
        <v>7454.9999999999991</v>
      </c>
      <c r="K59" s="766">
        <v>1</v>
      </c>
      <c r="L59" s="752">
        <v>12</v>
      </c>
      <c r="M59" s="753">
        <v>7454.9999999999991</v>
      </c>
    </row>
    <row r="60" spans="1:13" ht="14.45" customHeight="1" x14ac:dyDescent="0.2">
      <c r="A60" s="747" t="s">
        <v>599</v>
      </c>
      <c r="B60" s="748" t="s">
        <v>2209</v>
      </c>
      <c r="C60" s="748" t="s">
        <v>2210</v>
      </c>
      <c r="D60" s="748" t="s">
        <v>1472</v>
      </c>
      <c r="E60" s="748" t="s">
        <v>2211</v>
      </c>
      <c r="F60" s="752"/>
      <c r="G60" s="752"/>
      <c r="H60" s="766">
        <v>0</v>
      </c>
      <c r="I60" s="752">
        <v>4</v>
      </c>
      <c r="J60" s="752">
        <v>1281.28</v>
      </c>
      <c r="K60" s="766">
        <v>1</v>
      </c>
      <c r="L60" s="752">
        <v>4</v>
      </c>
      <c r="M60" s="753">
        <v>1281.28</v>
      </c>
    </row>
    <row r="61" spans="1:13" ht="14.45" customHeight="1" x14ac:dyDescent="0.2">
      <c r="A61" s="747" t="s">
        <v>599</v>
      </c>
      <c r="B61" s="748" t="s">
        <v>2212</v>
      </c>
      <c r="C61" s="748" t="s">
        <v>2213</v>
      </c>
      <c r="D61" s="748" t="s">
        <v>2214</v>
      </c>
      <c r="E61" s="748" t="s">
        <v>2215</v>
      </c>
      <c r="F61" s="752"/>
      <c r="G61" s="752"/>
      <c r="H61" s="766">
        <v>0</v>
      </c>
      <c r="I61" s="752">
        <v>100</v>
      </c>
      <c r="J61" s="752">
        <v>3339</v>
      </c>
      <c r="K61" s="766">
        <v>1</v>
      </c>
      <c r="L61" s="752">
        <v>100</v>
      </c>
      <c r="M61" s="753">
        <v>3339</v>
      </c>
    </row>
    <row r="62" spans="1:13" ht="14.45" customHeight="1" x14ac:dyDescent="0.2">
      <c r="A62" s="747" t="s">
        <v>599</v>
      </c>
      <c r="B62" s="748" t="s">
        <v>2212</v>
      </c>
      <c r="C62" s="748" t="s">
        <v>2216</v>
      </c>
      <c r="D62" s="748" t="s">
        <v>2214</v>
      </c>
      <c r="E62" s="748" t="s">
        <v>2217</v>
      </c>
      <c r="F62" s="752"/>
      <c r="G62" s="752"/>
      <c r="H62" s="766">
        <v>0</v>
      </c>
      <c r="I62" s="752">
        <v>116</v>
      </c>
      <c r="J62" s="752">
        <v>6134.0800000000017</v>
      </c>
      <c r="K62" s="766">
        <v>1</v>
      </c>
      <c r="L62" s="752">
        <v>116</v>
      </c>
      <c r="M62" s="753">
        <v>6134.0800000000017</v>
      </c>
    </row>
    <row r="63" spans="1:13" ht="14.45" customHeight="1" x14ac:dyDescent="0.2">
      <c r="A63" s="747" t="s">
        <v>599</v>
      </c>
      <c r="B63" s="748" t="s">
        <v>2218</v>
      </c>
      <c r="C63" s="748" t="s">
        <v>2219</v>
      </c>
      <c r="D63" s="748" t="s">
        <v>2220</v>
      </c>
      <c r="E63" s="748" t="s">
        <v>2221</v>
      </c>
      <c r="F63" s="752"/>
      <c r="G63" s="752"/>
      <c r="H63" s="766">
        <v>0</v>
      </c>
      <c r="I63" s="752">
        <v>54</v>
      </c>
      <c r="J63" s="752">
        <v>19941.114333333335</v>
      </c>
      <c r="K63" s="766">
        <v>1</v>
      </c>
      <c r="L63" s="752">
        <v>54</v>
      </c>
      <c r="M63" s="753">
        <v>19941.114333333335</v>
      </c>
    </row>
    <row r="64" spans="1:13" ht="14.45" customHeight="1" x14ac:dyDescent="0.2">
      <c r="A64" s="747" t="s">
        <v>599</v>
      </c>
      <c r="B64" s="748" t="s">
        <v>2222</v>
      </c>
      <c r="C64" s="748" t="s">
        <v>2223</v>
      </c>
      <c r="D64" s="748" t="s">
        <v>1559</v>
      </c>
      <c r="E64" s="748" t="s">
        <v>2224</v>
      </c>
      <c r="F64" s="752"/>
      <c r="G64" s="752"/>
      <c r="H64" s="766">
        <v>0</v>
      </c>
      <c r="I64" s="752">
        <v>10.5</v>
      </c>
      <c r="J64" s="752">
        <v>11900.498</v>
      </c>
      <c r="K64" s="766">
        <v>1</v>
      </c>
      <c r="L64" s="752">
        <v>10.5</v>
      </c>
      <c r="M64" s="753">
        <v>11900.498</v>
      </c>
    </row>
    <row r="65" spans="1:13" ht="14.45" customHeight="1" x14ac:dyDescent="0.2">
      <c r="A65" s="747" t="s">
        <v>599</v>
      </c>
      <c r="B65" s="748" t="s">
        <v>2225</v>
      </c>
      <c r="C65" s="748" t="s">
        <v>2226</v>
      </c>
      <c r="D65" s="748" t="s">
        <v>2227</v>
      </c>
      <c r="E65" s="748" t="s">
        <v>2228</v>
      </c>
      <c r="F65" s="752"/>
      <c r="G65" s="752"/>
      <c r="H65" s="766">
        <v>0</v>
      </c>
      <c r="I65" s="752">
        <v>58</v>
      </c>
      <c r="J65" s="752">
        <v>10016.940591696675</v>
      </c>
      <c r="K65" s="766">
        <v>1</v>
      </c>
      <c r="L65" s="752">
        <v>58</v>
      </c>
      <c r="M65" s="753">
        <v>10016.940591696675</v>
      </c>
    </row>
    <row r="66" spans="1:13" ht="14.45" customHeight="1" x14ac:dyDescent="0.2">
      <c r="A66" s="747" t="s">
        <v>599</v>
      </c>
      <c r="B66" s="748" t="s">
        <v>2225</v>
      </c>
      <c r="C66" s="748" t="s">
        <v>2229</v>
      </c>
      <c r="D66" s="748" t="s">
        <v>2227</v>
      </c>
      <c r="E66" s="748" t="s">
        <v>2230</v>
      </c>
      <c r="F66" s="752"/>
      <c r="G66" s="752"/>
      <c r="H66" s="766">
        <v>0</v>
      </c>
      <c r="I66" s="752">
        <v>13.5</v>
      </c>
      <c r="J66" s="752">
        <v>6330.25</v>
      </c>
      <c r="K66" s="766">
        <v>1</v>
      </c>
      <c r="L66" s="752">
        <v>13.5</v>
      </c>
      <c r="M66" s="753">
        <v>6330.25</v>
      </c>
    </row>
    <row r="67" spans="1:13" ht="14.45" customHeight="1" x14ac:dyDescent="0.2">
      <c r="A67" s="747" t="s">
        <v>599</v>
      </c>
      <c r="B67" s="748" t="s">
        <v>2231</v>
      </c>
      <c r="C67" s="748" t="s">
        <v>2232</v>
      </c>
      <c r="D67" s="748" t="s">
        <v>2233</v>
      </c>
      <c r="E67" s="748" t="s">
        <v>2234</v>
      </c>
      <c r="F67" s="752"/>
      <c r="G67" s="752"/>
      <c r="H67" s="766">
        <v>0</v>
      </c>
      <c r="I67" s="752">
        <v>7</v>
      </c>
      <c r="J67" s="752">
        <v>47350.98000000001</v>
      </c>
      <c r="K67" s="766">
        <v>1</v>
      </c>
      <c r="L67" s="752">
        <v>7</v>
      </c>
      <c r="M67" s="753">
        <v>47350.98000000001</v>
      </c>
    </row>
    <row r="68" spans="1:13" ht="14.45" customHeight="1" x14ac:dyDescent="0.2">
      <c r="A68" s="747" t="s">
        <v>599</v>
      </c>
      <c r="B68" s="748" t="s">
        <v>2231</v>
      </c>
      <c r="C68" s="748" t="s">
        <v>2235</v>
      </c>
      <c r="D68" s="748" t="s">
        <v>1571</v>
      </c>
      <c r="E68" s="748" t="s">
        <v>1572</v>
      </c>
      <c r="F68" s="752">
        <v>70</v>
      </c>
      <c r="G68" s="752">
        <v>39232.82</v>
      </c>
      <c r="H68" s="766">
        <v>1</v>
      </c>
      <c r="I68" s="752"/>
      <c r="J68" s="752"/>
      <c r="K68" s="766">
        <v>0</v>
      </c>
      <c r="L68" s="752">
        <v>70</v>
      </c>
      <c r="M68" s="753">
        <v>39232.82</v>
      </c>
    </row>
    <row r="69" spans="1:13" ht="14.45" customHeight="1" x14ac:dyDescent="0.2">
      <c r="A69" s="747" t="s">
        <v>599</v>
      </c>
      <c r="B69" s="748" t="s">
        <v>2231</v>
      </c>
      <c r="C69" s="748" t="s">
        <v>2236</v>
      </c>
      <c r="D69" s="748" t="s">
        <v>1569</v>
      </c>
      <c r="E69" s="748" t="s">
        <v>1572</v>
      </c>
      <c r="F69" s="752"/>
      <c r="G69" s="752"/>
      <c r="H69" s="766">
        <v>0</v>
      </c>
      <c r="I69" s="752">
        <v>30</v>
      </c>
      <c r="J69" s="752">
        <v>3534.3</v>
      </c>
      <c r="K69" s="766">
        <v>1</v>
      </c>
      <c r="L69" s="752">
        <v>30</v>
      </c>
      <c r="M69" s="753">
        <v>3534.3</v>
      </c>
    </row>
    <row r="70" spans="1:13" ht="14.45" customHeight="1" x14ac:dyDescent="0.2">
      <c r="A70" s="747" t="s">
        <v>599</v>
      </c>
      <c r="B70" s="748" t="s">
        <v>2237</v>
      </c>
      <c r="C70" s="748" t="s">
        <v>2238</v>
      </c>
      <c r="D70" s="748" t="s">
        <v>2239</v>
      </c>
      <c r="E70" s="748" t="s">
        <v>2240</v>
      </c>
      <c r="F70" s="752"/>
      <c r="G70" s="752"/>
      <c r="H70" s="766">
        <v>0</v>
      </c>
      <c r="I70" s="752">
        <v>10</v>
      </c>
      <c r="J70" s="752">
        <v>11012.099999999999</v>
      </c>
      <c r="K70" s="766">
        <v>1</v>
      </c>
      <c r="L70" s="752">
        <v>10</v>
      </c>
      <c r="M70" s="753">
        <v>11012.099999999999</v>
      </c>
    </row>
    <row r="71" spans="1:13" ht="14.45" customHeight="1" x14ac:dyDescent="0.2">
      <c r="A71" s="747" t="s">
        <v>599</v>
      </c>
      <c r="B71" s="748" t="s">
        <v>2241</v>
      </c>
      <c r="C71" s="748" t="s">
        <v>2242</v>
      </c>
      <c r="D71" s="748" t="s">
        <v>2243</v>
      </c>
      <c r="E71" s="748" t="s">
        <v>2244</v>
      </c>
      <c r="F71" s="752"/>
      <c r="G71" s="752"/>
      <c r="H71" s="766">
        <v>0</v>
      </c>
      <c r="I71" s="752">
        <v>5</v>
      </c>
      <c r="J71" s="752">
        <v>2647.8499999999995</v>
      </c>
      <c r="K71" s="766">
        <v>1</v>
      </c>
      <c r="L71" s="752">
        <v>5</v>
      </c>
      <c r="M71" s="753">
        <v>2647.8499999999995</v>
      </c>
    </row>
    <row r="72" spans="1:13" ht="14.45" customHeight="1" x14ac:dyDescent="0.2">
      <c r="A72" s="747" t="s">
        <v>599</v>
      </c>
      <c r="B72" s="748" t="s">
        <v>2245</v>
      </c>
      <c r="C72" s="748" t="s">
        <v>2246</v>
      </c>
      <c r="D72" s="748" t="s">
        <v>2247</v>
      </c>
      <c r="E72" s="748" t="s">
        <v>2248</v>
      </c>
      <c r="F72" s="752"/>
      <c r="G72" s="752"/>
      <c r="H72" s="766">
        <v>0</v>
      </c>
      <c r="I72" s="752">
        <v>1</v>
      </c>
      <c r="J72" s="752">
        <v>715</v>
      </c>
      <c r="K72" s="766">
        <v>1</v>
      </c>
      <c r="L72" s="752">
        <v>1</v>
      </c>
      <c r="M72" s="753">
        <v>715</v>
      </c>
    </row>
    <row r="73" spans="1:13" ht="14.45" customHeight="1" x14ac:dyDescent="0.2">
      <c r="A73" s="747" t="s">
        <v>599</v>
      </c>
      <c r="B73" s="748" t="s">
        <v>2249</v>
      </c>
      <c r="C73" s="748" t="s">
        <v>2250</v>
      </c>
      <c r="D73" s="748" t="s">
        <v>2251</v>
      </c>
      <c r="E73" s="748" t="s">
        <v>2252</v>
      </c>
      <c r="F73" s="752"/>
      <c r="G73" s="752"/>
      <c r="H73" s="766">
        <v>0</v>
      </c>
      <c r="I73" s="752">
        <v>360</v>
      </c>
      <c r="J73" s="752">
        <v>246718.05</v>
      </c>
      <c r="K73" s="766">
        <v>1</v>
      </c>
      <c r="L73" s="752">
        <v>360</v>
      </c>
      <c r="M73" s="753">
        <v>246718.05</v>
      </c>
    </row>
    <row r="74" spans="1:13" ht="14.45" customHeight="1" x14ac:dyDescent="0.2">
      <c r="A74" s="747" t="s">
        <v>599</v>
      </c>
      <c r="B74" s="748" t="s">
        <v>2249</v>
      </c>
      <c r="C74" s="748" t="s">
        <v>2253</v>
      </c>
      <c r="D74" s="748" t="s">
        <v>2251</v>
      </c>
      <c r="E74" s="748" t="s">
        <v>2254</v>
      </c>
      <c r="F74" s="752"/>
      <c r="G74" s="752"/>
      <c r="H74" s="766">
        <v>0</v>
      </c>
      <c r="I74" s="752">
        <v>6</v>
      </c>
      <c r="J74" s="752">
        <v>886.2800000000002</v>
      </c>
      <c r="K74" s="766">
        <v>1</v>
      </c>
      <c r="L74" s="752">
        <v>6</v>
      </c>
      <c r="M74" s="753">
        <v>886.2800000000002</v>
      </c>
    </row>
    <row r="75" spans="1:13" ht="14.45" customHeight="1" x14ac:dyDescent="0.2">
      <c r="A75" s="747" t="s">
        <v>599</v>
      </c>
      <c r="B75" s="748" t="s">
        <v>2255</v>
      </c>
      <c r="C75" s="748" t="s">
        <v>2256</v>
      </c>
      <c r="D75" s="748" t="s">
        <v>1218</v>
      </c>
      <c r="E75" s="748" t="s">
        <v>2257</v>
      </c>
      <c r="F75" s="752"/>
      <c r="G75" s="752"/>
      <c r="H75" s="766">
        <v>0</v>
      </c>
      <c r="I75" s="752">
        <v>1</v>
      </c>
      <c r="J75" s="752">
        <v>65.78</v>
      </c>
      <c r="K75" s="766">
        <v>1</v>
      </c>
      <c r="L75" s="752">
        <v>1</v>
      </c>
      <c r="M75" s="753">
        <v>65.78</v>
      </c>
    </row>
    <row r="76" spans="1:13" ht="14.45" customHeight="1" x14ac:dyDescent="0.2">
      <c r="A76" s="747" t="s">
        <v>599</v>
      </c>
      <c r="B76" s="748" t="s">
        <v>2255</v>
      </c>
      <c r="C76" s="748" t="s">
        <v>2258</v>
      </c>
      <c r="D76" s="748" t="s">
        <v>1218</v>
      </c>
      <c r="E76" s="748" t="s">
        <v>2259</v>
      </c>
      <c r="F76" s="752"/>
      <c r="G76" s="752"/>
      <c r="H76" s="766">
        <v>0</v>
      </c>
      <c r="I76" s="752">
        <v>169</v>
      </c>
      <c r="J76" s="752">
        <v>114265.79999999999</v>
      </c>
      <c r="K76" s="766">
        <v>1</v>
      </c>
      <c r="L76" s="752">
        <v>169</v>
      </c>
      <c r="M76" s="753">
        <v>114265.79999999999</v>
      </c>
    </row>
    <row r="77" spans="1:13" ht="14.45" customHeight="1" x14ac:dyDescent="0.2">
      <c r="A77" s="747" t="s">
        <v>599</v>
      </c>
      <c r="B77" s="748" t="s">
        <v>2260</v>
      </c>
      <c r="C77" s="748" t="s">
        <v>2261</v>
      </c>
      <c r="D77" s="748" t="s">
        <v>2262</v>
      </c>
      <c r="E77" s="748" t="s">
        <v>2263</v>
      </c>
      <c r="F77" s="752"/>
      <c r="G77" s="752"/>
      <c r="H77" s="766">
        <v>0</v>
      </c>
      <c r="I77" s="752">
        <v>12</v>
      </c>
      <c r="J77" s="752">
        <v>1320</v>
      </c>
      <c r="K77" s="766">
        <v>1</v>
      </c>
      <c r="L77" s="752">
        <v>12</v>
      </c>
      <c r="M77" s="753">
        <v>1320</v>
      </c>
    </row>
    <row r="78" spans="1:13" ht="14.45" customHeight="1" x14ac:dyDescent="0.2">
      <c r="A78" s="747" t="s">
        <v>599</v>
      </c>
      <c r="B78" s="748" t="s">
        <v>2264</v>
      </c>
      <c r="C78" s="748" t="s">
        <v>2265</v>
      </c>
      <c r="D78" s="748" t="s">
        <v>2266</v>
      </c>
      <c r="E78" s="748" t="s">
        <v>2267</v>
      </c>
      <c r="F78" s="752"/>
      <c r="G78" s="752"/>
      <c r="H78" s="766">
        <v>0</v>
      </c>
      <c r="I78" s="752">
        <v>2</v>
      </c>
      <c r="J78" s="752">
        <v>737.68</v>
      </c>
      <c r="K78" s="766">
        <v>1</v>
      </c>
      <c r="L78" s="752">
        <v>2</v>
      </c>
      <c r="M78" s="753">
        <v>737.68</v>
      </c>
    </row>
    <row r="79" spans="1:13" ht="14.45" customHeight="1" x14ac:dyDescent="0.2">
      <c r="A79" s="747" t="s">
        <v>599</v>
      </c>
      <c r="B79" s="748" t="s">
        <v>2060</v>
      </c>
      <c r="C79" s="748" t="s">
        <v>2268</v>
      </c>
      <c r="D79" s="748" t="s">
        <v>703</v>
      </c>
      <c r="E79" s="748" t="s">
        <v>1171</v>
      </c>
      <c r="F79" s="752"/>
      <c r="G79" s="752"/>
      <c r="H79" s="766">
        <v>0</v>
      </c>
      <c r="I79" s="752">
        <v>7</v>
      </c>
      <c r="J79" s="752">
        <v>236.15</v>
      </c>
      <c r="K79" s="766">
        <v>1</v>
      </c>
      <c r="L79" s="752">
        <v>7</v>
      </c>
      <c r="M79" s="753">
        <v>236.15</v>
      </c>
    </row>
    <row r="80" spans="1:13" ht="14.45" customHeight="1" x14ac:dyDescent="0.2">
      <c r="A80" s="747" t="s">
        <v>599</v>
      </c>
      <c r="B80" s="748" t="s">
        <v>2060</v>
      </c>
      <c r="C80" s="748" t="s">
        <v>2061</v>
      </c>
      <c r="D80" s="748" t="s">
        <v>703</v>
      </c>
      <c r="E80" s="748" t="s">
        <v>2062</v>
      </c>
      <c r="F80" s="752"/>
      <c r="G80" s="752"/>
      <c r="H80" s="766">
        <v>0</v>
      </c>
      <c r="I80" s="752">
        <v>73</v>
      </c>
      <c r="J80" s="752">
        <v>3696.97</v>
      </c>
      <c r="K80" s="766">
        <v>1</v>
      </c>
      <c r="L80" s="752">
        <v>73</v>
      </c>
      <c r="M80" s="753">
        <v>3696.97</v>
      </c>
    </row>
    <row r="81" spans="1:13" ht="14.45" customHeight="1" x14ac:dyDescent="0.2">
      <c r="A81" s="747" t="s">
        <v>599</v>
      </c>
      <c r="B81" s="748" t="s">
        <v>2269</v>
      </c>
      <c r="C81" s="748" t="s">
        <v>2270</v>
      </c>
      <c r="D81" s="748" t="s">
        <v>2271</v>
      </c>
      <c r="E81" s="748" t="s">
        <v>2272</v>
      </c>
      <c r="F81" s="752"/>
      <c r="G81" s="752"/>
      <c r="H81" s="766">
        <v>0</v>
      </c>
      <c r="I81" s="752">
        <v>40</v>
      </c>
      <c r="J81" s="752">
        <v>9020</v>
      </c>
      <c r="K81" s="766">
        <v>1</v>
      </c>
      <c r="L81" s="752">
        <v>40</v>
      </c>
      <c r="M81" s="753">
        <v>9020</v>
      </c>
    </row>
    <row r="82" spans="1:13" ht="14.45" customHeight="1" x14ac:dyDescent="0.2">
      <c r="A82" s="747" t="s">
        <v>599</v>
      </c>
      <c r="B82" s="748" t="s">
        <v>2273</v>
      </c>
      <c r="C82" s="748" t="s">
        <v>2274</v>
      </c>
      <c r="D82" s="748" t="s">
        <v>856</v>
      </c>
      <c r="E82" s="748" t="s">
        <v>2275</v>
      </c>
      <c r="F82" s="752"/>
      <c r="G82" s="752"/>
      <c r="H82" s="766">
        <v>0</v>
      </c>
      <c r="I82" s="752">
        <v>78</v>
      </c>
      <c r="J82" s="752">
        <v>39217.279999999999</v>
      </c>
      <c r="K82" s="766">
        <v>1</v>
      </c>
      <c r="L82" s="752">
        <v>78</v>
      </c>
      <c r="M82" s="753">
        <v>39217.279999999999</v>
      </c>
    </row>
    <row r="83" spans="1:13" ht="14.45" customHeight="1" x14ac:dyDescent="0.2">
      <c r="A83" s="747" t="s">
        <v>599</v>
      </c>
      <c r="B83" s="748" t="s">
        <v>2273</v>
      </c>
      <c r="C83" s="748" t="s">
        <v>2276</v>
      </c>
      <c r="D83" s="748" t="s">
        <v>2277</v>
      </c>
      <c r="E83" s="748" t="s">
        <v>2278</v>
      </c>
      <c r="F83" s="752"/>
      <c r="G83" s="752"/>
      <c r="H83" s="766">
        <v>0</v>
      </c>
      <c r="I83" s="752">
        <v>2</v>
      </c>
      <c r="J83" s="752">
        <v>474.52000000000004</v>
      </c>
      <c r="K83" s="766">
        <v>1</v>
      </c>
      <c r="L83" s="752">
        <v>2</v>
      </c>
      <c r="M83" s="753">
        <v>474.52000000000004</v>
      </c>
    </row>
    <row r="84" spans="1:13" ht="14.45" customHeight="1" x14ac:dyDescent="0.2">
      <c r="A84" s="747" t="s">
        <v>599</v>
      </c>
      <c r="B84" s="748" t="s">
        <v>2273</v>
      </c>
      <c r="C84" s="748" t="s">
        <v>2279</v>
      </c>
      <c r="D84" s="748" t="s">
        <v>2277</v>
      </c>
      <c r="E84" s="748" t="s">
        <v>2280</v>
      </c>
      <c r="F84" s="752"/>
      <c r="G84" s="752"/>
      <c r="H84" s="766">
        <v>0</v>
      </c>
      <c r="I84" s="752">
        <v>2</v>
      </c>
      <c r="J84" s="752">
        <v>116.50000000000001</v>
      </c>
      <c r="K84" s="766">
        <v>1</v>
      </c>
      <c r="L84" s="752">
        <v>2</v>
      </c>
      <c r="M84" s="753">
        <v>116.50000000000001</v>
      </c>
    </row>
    <row r="85" spans="1:13" ht="14.45" customHeight="1" x14ac:dyDescent="0.2">
      <c r="A85" s="747" t="s">
        <v>599</v>
      </c>
      <c r="B85" s="748" t="s">
        <v>2281</v>
      </c>
      <c r="C85" s="748" t="s">
        <v>2282</v>
      </c>
      <c r="D85" s="748" t="s">
        <v>2283</v>
      </c>
      <c r="E85" s="748" t="s">
        <v>2284</v>
      </c>
      <c r="F85" s="752"/>
      <c r="G85" s="752"/>
      <c r="H85" s="766">
        <v>0</v>
      </c>
      <c r="I85" s="752">
        <v>1</v>
      </c>
      <c r="J85" s="752">
        <v>114.17000000000003</v>
      </c>
      <c r="K85" s="766">
        <v>1</v>
      </c>
      <c r="L85" s="752">
        <v>1</v>
      </c>
      <c r="M85" s="753">
        <v>114.17000000000003</v>
      </c>
    </row>
    <row r="86" spans="1:13" ht="14.45" customHeight="1" x14ac:dyDescent="0.2">
      <c r="A86" s="747" t="s">
        <v>599</v>
      </c>
      <c r="B86" s="748" t="s">
        <v>2281</v>
      </c>
      <c r="C86" s="748" t="s">
        <v>2285</v>
      </c>
      <c r="D86" s="748" t="s">
        <v>2283</v>
      </c>
      <c r="E86" s="748" t="s">
        <v>2286</v>
      </c>
      <c r="F86" s="752"/>
      <c r="G86" s="752"/>
      <c r="H86" s="766">
        <v>0</v>
      </c>
      <c r="I86" s="752">
        <v>3</v>
      </c>
      <c r="J86" s="752">
        <v>379.04999999999995</v>
      </c>
      <c r="K86" s="766">
        <v>1</v>
      </c>
      <c r="L86" s="752">
        <v>3</v>
      </c>
      <c r="M86" s="753">
        <v>379.04999999999995</v>
      </c>
    </row>
    <row r="87" spans="1:13" ht="14.45" customHeight="1" x14ac:dyDescent="0.2">
      <c r="A87" s="747" t="s">
        <v>599</v>
      </c>
      <c r="B87" s="748" t="s">
        <v>2287</v>
      </c>
      <c r="C87" s="748" t="s">
        <v>2288</v>
      </c>
      <c r="D87" s="748" t="s">
        <v>1214</v>
      </c>
      <c r="E87" s="748" t="s">
        <v>1215</v>
      </c>
      <c r="F87" s="752"/>
      <c r="G87" s="752"/>
      <c r="H87" s="766">
        <v>0</v>
      </c>
      <c r="I87" s="752">
        <v>1</v>
      </c>
      <c r="J87" s="752">
        <v>2161.6</v>
      </c>
      <c r="K87" s="766">
        <v>1</v>
      </c>
      <c r="L87" s="752">
        <v>1</v>
      </c>
      <c r="M87" s="753">
        <v>2161.6</v>
      </c>
    </row>
    <row r="88" spans="1:13" ht="14.45" customHeight="1" x14ac:dyDescent="0.2">
      <c r="A88" s="747" t="s">
        <v>599</v>
      </c>
      <c r="B88" s="748" t="s">
        <v>2289</v>
      </c>
      <c r="C88" s="748" t="s">
        <v>2290</v>
      </c>
      <c r="D88" s="748" t="s">
        <v>2291</v>
      </c>
      <c r="E88" s="748" t="s">
        <v>2292</v>
      </c>
      <c r="F88" s="752"/>
      <c r="G88" s="752"/>
      <c r="H88" s="766">
        <v>0</v>
      </c>
      <c r="I88" s="752">
        <v>1</v>
      </c>
      <c r="J88" s="752">
        <v>133.71000000000004</v>
      </c>
      <c r="K88" s="766">
        <v>1</v>
      </c>
      <c r="L88" s="752">
        <v>1</v>
      </c>
      <c r="M88" s="753">
        <v>133.71000000000004</v>
      </c>
    </row>
    <row r="89" spans="1:13" ht="14.45" customHeight="1" x14ac:dyDescent="0.2">
      <c r="A89" s="747" t="s">
        <v>599</v>
      </c>
      <c r="B89" s="748" t="s">
        <v>2289</v>
      </c>
      <c r="C89" s="748" t="s">
        <v>2293</v>
      </c>
      <c r="D89" s="748" t="s">
        <v>2291</v>
      </c>
      <c r="E89" s="748" t="s">
        <v>2294</v>
      </c>
      <c r="F89" s="752"/>
      <c r="G89" s="752"/>
      <c r="H89" s="766">
        <v>0</v>
      </c>
      <c r="I89" s="752">
        <v>2</v>
      </c>
      <c r="J89" s="752">
        <v>1107.79</v>
      </c>
      <c r="K89" s="766">
        <v>1</v>
      </c>
      <c r="L89" s="752">
        <v>2</v>
      </c>
      <c r="M89" s="753">
        <v>1107.79</v>
      </c>
    </row>
    <row r="90" spans="1:13" ht="14.45" customHeight="1" x14ac:dyDescent="0.2">
      <c r="A90" s="747" t="s">
        <v>599</v>
      </c>
      <c r="B90" s="748" t="s">
        <v>2295</v>
      </c>
      <c r="C90" s="748" t="s">
        <v>2296</v>
      </c>
      <c r="D90" s="748" t="s">
        <v>2297</v>
      </c>
      <c r="E90" s="748" t="s">
        <v>2298</v>
      </c>
      <c r="F90" s="752"/>
      <c r="G90" s="752"/>
      <c r="H90" s="766">
        <v>0</v>
      </c>
      <c r="I90" s="752">
        <v>1</v>
      </c>
      <c r="J90" s="752">
        <v>354.49</v>
      </c>
      <c r="K90" s="766">
        <v>1</v>
      </c>
      <c r="L90" s="752">
        <v>1</v>
      </c>
      <c r="M90" s="753">
        <v>354.49</v>
      </c>
    </row>
    <row r="91" spans="1:13" ht="14.45" customHeight="1" x14ac:dyDescent="0.2">
      <c r="A91" s="747" t="s">
        <v>599</v>
      </c>
      <c r="B91" s="748" t="s">
        <v>2295</v>
      </c>
      <c r="C91" s="748" t="s">
        <v>2299</v>
      </c>
      <c r="D91" s="748" t="s">
        <v>2297</v>
      </c>
      <c r="E91" s="748" t="s">
        <v>2300</v>
      </c>
      <c r="F91" s="752"/>
      <c r="G91" s="752"/>
      <c r="H91" s="766">
        <v>0</v>
      </c>
      <c r="I91" s="752">
        <v>3</v>
      </c>
      <c r="J91" s="752">
        <v>2181.1200000000003</v>
      </c>
      <c r="K91" s="766">
        <v>1</v>
      </c>
      <c r="L91" s="752">
        <v>3</v>
      </c>
      <c r="M91" s="753">
        <v>2181.1200000000003</v>
      </c>
    </row>
    <row r="92" spans="1:13" ht="14.45" customHeight="1" x14ac:dyDescent="0.2">
      <c r="A92" s="747" t="s">
        <v>599</v>
      </c>
      <c r="B92" s="748" t="s">
        <v>2301</v>
      </c>
      <c r="C92" s="748" t="s">
        <v>2302</v>
      </c>
      <c r="D92" s="748" t="s">
        <v>2303</v>
      </c>
      <c r="E92" s="748" t="s">
        <v>2304</v>
      </c>
      <c r="F92" s="752"/>
      <c r="G92" s="752"/>
      <c r="H92" s="766">
        <v>0</v>
      </c>
      <c r="I92" s="752">
        <v>1</v>
      </c>
      <c r="J92" s="752">
        <v>97.799999999999983</v>
      </c>
      <c r="K92" s="766">
        <v>1</v>
      </c>
      <c r="L92" s="752">
        <v>1</v>
      </c>
      <c r="M92" s="753">
        <v>97.799999999999983</v>
      </c>
    </row>
    <row r="93" spans="1:13" ht="14.45" customHeight="1" x14ac:dyDescent="0.2">
      <c r="A93" s="747" t="s">
        <v>599</v>
      </c>
      <c r="B93" s="748" t="s">
        <v>2305</v>
      </c>
      <c r="C93" s="748" t="s">
        <v>2306</v>
      </c>
      <c r="D93" s="748" t="s">
        <v>2307</v>
      </c>
      <c r="E93" s="748" t="s">
        <v>2101</v>
      </c>
      <c r="F93" s="752"/>
      <c r="G93" s="752"/>
      <c r="H93" s="766">
        <v>0</v>
      </c>
      <c r="I93" s="752">
        <v>1</v>
      </c>
      <c r="J93" s="752">
        <v>252.02</v>
      </c>
      <c r="K93" s="766">
        <v>1</v>
      </c>
      <c r="L93" s="752">
        <v>1</v>
      </c>
      <c r="M93" s="753">
        <v>252.02</v>
      </c>
    </row>
    <row r="94" spans="1:13" ht="14.45" customHeight="1" x14ac:dyDescent="0.2">
      <c r="A94" s="747" t="s">
        <v>599</v>
      </c>
      <c r="B94" s="748" t="s">
        <v>2308</v>
      </c>
      <c r="C94" s="748" t="s">
        <v>2309</v>
      </c>
      <c r="D94" s="748" t="s">
        <v>2310</v>
      </c>
      <c r="E94" s="748" t="s">
        <v>2311</v>
      </c>
      <c r="F94" s="752"/>
      <c r="G94" s="752"/>
      <c r="H94" s="766">
        <v>0</v>
      </c>
      <c r="I94" s="752">
        <v>6</v>
      </c>
      <c r="J94" s="752">
        <v>118.03</v>
      </c>
      <c r="K94" s="766">
        <v>1</v>
      </c>
      <c r="L94" s="752">
        <v>6</v>
      </c>
      <c r="M94" s="753">
        <v>118.03</v>
      </c>
    </row>
    <row r="95" spans="1:13" ht="14.45" customHeight="1" x14ac:dyDescent="0.2">
      <c r="A95" s="747" t="s">
        <v>599</v>
      </c>
      <c r="B95" s="748" t="s">
        <v>2308</v>
      </c>
      <c r="C95" s="748" t="s">
        <v>2312</v>
      </c>
      <c r="D95" s="748" t="s">
        <v>2310</v>
      </c>
      <c r="E95" s="748" t="s">
        <v>2313</v>
      </c>
      <c r="F95" s="752"/>
      <c r="G95" s="752"/>
      <c r="H95" s="766">
        <v>0</v>
      </c>
      <c r="I95" s="752">
        <v>4</v>
      </c>
      <c r="J95" s="752">
        <v>36.64</v>
      </c>
      <c r="K95" s="766">
        <v>1</v>
      </c>
      <c r="L95" s="752">
        <v>4</v>
      </c>
      <c r="M95" s="753">
        <v>36.64</v>
      </c>
    </row>
    <row r="96" spans="1:13" ht="14.45" customHeight="1" x14ac:dyDescent="0.2">
      <c r="A96" s="747" t="s">
        <v>599</v>
      </c>
      <c r="B96" s="748" t="s">
        <v>2063</v>
      </c>
      <c r="C96" s="748" t="s">
        <v>2314</v>
      </c>
      <c r="D96" s="748" t="s">
        <v>2065</v>
      </c>
      <c r="E96" s="748" t="s">
        <v>2315</v>
      </c>
      <c r="F96" s="752"/>
      <c r="G96" s="752"/>
      <c r="H96" s="766">
        <v>0</v>
      </c>
      <c r="I96" s="752">
        <v>1</v>
      </c>
      <c r="J96" s="752">
        <v>95.36</v>
      </c>
      <c r="K96" s="766">
        <v>1</v>
      </c>
      <c r="L96" s="752">
        <v>1</v>
      </c>
      <c r="M96" s="753">
        <v>95.36</v>
      </c>
    </row>
    <row r="97" spans="1:13" ht="14.45" customHeight="1" x14ac:dyDescent="0.2">
      <c r="A97" s="747" t="s">
        <v>599</v>
      </c>
      <c r="B97" s="748" t="s">
        <v>2063</v>
      </c>
      <c r="C97" s="748" t="s">
        <v>2316</v>
      </c>
      <c r="D97" s="748" t="s">
        <v>2065</v>
      </c>
      <c r="E97" s="748" t="s">
        <v>2317</v>
      </c>
      <c r="F97" s="752"/>
      <c r="G97" s="752"/>
      <c r="H97" s="766">
        <v>0</v>
      </c>
      <c r="I97" s="752">
        <v>45</v>
      </c>
      <c r="J97" s="752">
        <v>12643.22</v>
      </c>
      <c r="K97" s="766">
        <v>1</v>
      </c>
      <c r="L97" s="752">
        <v>45</v>
      </c>
      <c r="M97" s="753">
        <v>12643.22</v>
      </c>
    </row>
    <row r="98" spans="1:13" ht="14.45" customHeight="1" x14ac:dyDescent="0.2">
      <c r="A98" s="747" t="s">
        <v>599</v>
      </c>
      <c r="B98" s="748" t="s">
        <v>2318</v>
      </c>
      <c r="C98" s="748" t="s">
        <v>2319</v>
      </c>
      <c r="D98" s="748" t="s">
        <v>1364</v>
      </c>
      <c r="E98" s="748" t="s">
        <v>2320</v>
      </c>
      <c r="F98" s="752">
        <v>4</v>
      </c>
      <c r="G98" s="752">
        <v>181.95999999999998</v>
      </c>
      <c r="H98" s="766">
        <v>1</v>
      </c>
      <c r="I98" s="752"/>
      <c r="J98" s="752"/>
      <c r="K98" s="766">
        <v>0</v>
      </c>
      <c r="L98" s="752">
        <v>4</v>
      </c>
      <c r="M98" s="753">
        <v>181.95999999999998</v>
      </c>
    </row>
    <row r="99" spans="1:13" ht="14.45" customHeight="1" x14ac:dyDescent="0.2">
      <c r="A99" s="747" t="s">
        <v>599</v>
      </c>
      <c r="B99" s="748" t="s">
        <v>2321</v>
      </c>
      <c r="C99" s="748" t="s">
        <v>2322</v>
      </c>
      <c r="D99" s="748" t="s">
        <v>749</v>
      </c>
      <c r="E99" s="748" t="s">
        <v>830</v>
      </c>
      <c r="F99" s="752"/>
      <c r="G99" s="752"/>
      <c r="H99" s="766">
        <v>0</v>
      </c>
      <c r="I99" s="752">
        <v>2</v>
      </c>
      <c r="J99" s="752">
        <v>196.52999999999997</v>
      </c>
      <c r="K99" s="766">
        <v>1</v>
      </c>
      <c r="L99" s="752">
        <v>2</v>
      </c>
      <c r="M99" s="753">
        <v>196.52999999999997</v>
      </c>
    </row>
    <row r="100" spans="1:13" ht="14.45" customHeight="1" x14ac:dyDescent="0.2">
      <c r="A100" s="747" t="s">
        <v>599</v>
      </c>
      <c r="B100" s="748" t="s">
        <v>2323</v>
      </c>
      <c r="C100" s="748" t="s">
        <v>2324</v>
      </c>
      <c r="D100" s="748" t="s">
        <v>2325</v>
      </c>
      <c r="E100" s="748" t="s">
        <v>2326</v>
      </c>
      <c r="F100" s="752"/>
      <c r="G100" s="752"/>
      <c r="H100" s="766">
        <v>0</v>
      </c>
      <c r="I100" s="752">
        <v>1</v>
      </c>
      <c r="J100" s="752">
        <v>332.36999999999995</v>
      </c>
      <c r="K100" s="766">
        <v>1</v>
      </c>
      <c r="L100" s="752">
        <v>1</v>
      </c>
      <c r="M100" s="753">
        <v>332.36999999999995</v>
      </c>
    </row>
    <row r="101" spans="1:13" ht="14.45" customHeight="1" x14ac:dyDescent="0.2">
      <c r="A101" s="747" t="s">
        <v>599</v>
      </c>
      <c r="B101" s="748" t="s">
        <v>2323</v>
      </c>
      <c r="C101" s="748" t="s">
        <v>2327</v>
      </c>
      <c r="D101" s="748" t="s">
        <v>2328</v>
      </c>
      <c r="E101" s="748" t="s">
        <v>2329</v>
      </c>
      <c r="F101" s="752"/>
      <c r="G101" s="752"/>
      <c r="H101" s="766">
        <v>0</v>
      </c>
      <c r="I101" s="752">
        <v>1</v>
      </c>
      <c r="J101" s="752">
        <v>183.51</v>
      </c>
      <c r="K101" s="766">
        <v>1</v>
      </c>
      <c r="L101" s="752">
        <v>1</v>
      </c>
      <c r="M101" s="753">
        <v>183.51</v>
      </c>
    </row>
    <row r="102" spans="1:13" ht="14.45" customHeight="1" x14ac:dyDescent="0.2">
      <c r="A102" s="747" t="s">
        <v>599</v>
      </c>
      <c r="B102" s="748" t="s">
        <v>2330</v>
      </c>
      <c r="C102" s="748" t="s">
        <v>2331</v>
      </c>
      <c r="D102" s="748" t="s">
        <v>2332</v>
      </c>
      <c r="E102" s="748" t="s">
        <v>2333</v>
      </c>
      <c r="F102" s="752"/>
      <c r="G102" s="752"/>
      <c r="H102" s="766">
        <v>0</v>
      </c>
      <c r="I102" s="752">
        <v>1</v>
      </c>
      <c r="J102" s="752">
        <v>100.58</v>
      </c>
      <c r="K102" s="766">
        <v>1</v>
      </c>
      <c r="L102" s="752">
        <v>1</v>
      </c>
      <c r="M102" s="753">
        <v>100.58</v>
      </c>
    </row>
    <row r="103" spans="1:13" ht="14.45" customHeight="1" x14ac:dyDescent="0.2">
      <c r="A103" s="747" t="s">
        <v>599</v>
      </c>
      <c r="B103" s="748" t="s">
        <v>2330</v>
      </c>
      <c r="C103" s="748" t="s">
        <v>2334</v>
      </c>
      <c r="D103" s="748" t="s">
        <v>2332</v>
      </c>
      <c r="E103" s="748" t="s">
        <v>2335</v>
      </c>
      <c r="F103" s="752"/>
      <c r="G103" s="752"/>
      <c r="H103" s="766">
        <v>0</v>
      </c>
      <c r="I103" s="752">
        <v>1</v>
      </c>
      <c r="J103" s="752">
        <v>174.55000000000007</v>
      </c>
      <c r="K103" s="766">
        <v>1</v>
      </c>
      <c r="L103" s="752">
        <v>1</v>
      </c>
      <c r="M103" s="753">
        <v>174.55000000000007</v>
      </c>
    </row>
    <row r="104" spans="1:13" ht="14.45" customHeight="1" x14ac:dyDescent="0.2">
      <c r="A104" s="747" t="s">
        <v>599</v>
      </c>
      <c r="B104" s="748" t="s">
        <v>2336</v>
      </c>
      <c r="C104" s="748" t="s">
        <v>2337</v>
      </c>
      <c r="D104" s="748" t="s">
        <v>1144</v>
      </c>
      <c r="E104" s="748" t="s">
        <v>1145</v>
      </c>
      <c r="F104" s="752">
        <v>2</v>
      </c>
      <c r="G104" s="752">
        <v>239.58</v>
      </c>
      <c r="H104" s="766">
        <v>1</v>
      </c>
      <c r="I104" s="752"/>
      <c r="J104" s="752"/>
      <c r="K104" s="766">
        <v>0</v>
      </c>
      <c r="L104" s="752">
        <v>2</v>
      </c>
      <c r="M104" s="753">
        <v>239.58</v>
      </c>
    </row>
    <row r="105" spans="1:13" ht="14.45" customHeight="1" x14ac:dyDescent="0.2">
      <c r="A105" s="747" t="s">
        <v>599</v>
      </c>
      <c r="B105" s="748" t="s">
        <v>2338</v>
      </c>
      <c r="C105" s="748" t="s">
        <v>2339</v>
      </c>
      <c r="D105" s="748" t="s">
        <v>765</v>
      </c>
      <c r="E105" s="748" t="s">
        <v>766</v>
      </c>
      <c r="F105" s="752">
        <v>1</v>
      </c>
      <c r="G105" s="752">
        <v>74.11</v>
      </c>
      <c r="H105" s="766">
        <v>1</v>
      </c>
      <c r="I105" s="752"/>
      <c r="J105" s="752"/>
      <c r="K105" s="766">
        <v>0</v>
      </c>
      <c r="L105" s="752">
        <v>1</v>
      </c>
      <c r="M105" s="753">
        <v>74.11</v>
      </c>
    </row>
    <row r="106" spans="1:13" ht="14.45" customHeight="1" x14ac:dyDescent="0.2">
      <c r="A106" s="747" t="s">
        <v>599</v>
      </c>
      <c r="B106" s="748" t="s">
        <v>2340</v>
      </c>
      <c r="C106" s="748" t="s">
        <v>2341</v>
      </c>
      <c r="D106" s="748" t="s">
        <v>2342</v>
      </c>
      <c r="E106" s="748" t="s">
        <v>2343</v>
      </c>
      <c r="F106" s="752"/>
      <c r="G106" s="752"/>
      <c r="H106" s="766">
        <v>0</v>
      </c>
      <c r="I106" s="752">
        <v>45</v>
      </c>
      <c r="J106" s="752">
        <v>3653.2700000000009</v>
      </c>
      <c r="K106" s="766">
        <v>1</v>
      </c>
      <c r="L106" s="752">
        <v>45</v>
      </c>
      <c r="M106" s="753">
        <v>3653.2700000000009</v>
      </c>
    </row>
    <row r="107" spans="1:13" ht="14.45" customHeight="1" x14ac:dyDescent="0.2">
      <c r="A107" s="747" t="s">
        <v>599</v>
      </c>
      <c r="B107" s="748" t="s">
        <v>2344</v>
      </c>
      <c r="C107" s="748" t="s">
        <v>2345</v>
      </c>
      <c r="D107" s="748" t="s">
        <v>1359</v>
      </c>
      <c r="E107" s="748" t="s">
        <v>828</v>
      </c>
      <c r="F107" s="752"/>
      <c r="G107" s="752"/>
      <c r="H107" s="766">
        <v>0</v>
      </c>
      <c r="I107" s="752">
        <v>3</v>
      </c>
      <c r="J107" s="752">
        <v>89.61</v>
      </c>
      <c r="K107" s="766">
        <v>1</v>
      </c>
      <c r="L107" s="752">
        <v>3</v>
      </c>
      <c r="M107" s="753">
        <v>89.61</v>
      </c>
    </row>
    <row r="108" spans="1:13" ht="14.45" customHeight="1" x14ac:dyDescent="0.2">
      <c r="A108" s="747" t="s">
        <v>599</v>
      </c>
      <c r="B108" s="748" t="s">
        <v>2344</v>
      </c>
      <c r="C108" s="748" t="s">
        <v>2346</v>
      </c>
      <c r="D108" s="748" t="s">
        <v>1359</v>
      </c>
      <c r="E108" s="748" t="s">
        <v>2347</v>
      </c>
      <c r="F108" s="752"/>
      <c r="G108" s="752"/>
      <c r="H108" s="766">
        <v>0</v>
      </c>
      <c r="I108" s="752">
        <v>2</v>
      </c>
      <c r="J108" s="752">
        <v>199.75</v>
      </c>
      <c r="K108" s="766">
        <v>1</v>
      </c>
      <c r="L108" s="752">
        <v>2</v>
      </c>
      <c r="M108" s="753">
        <v>199.75</v>
      </c>
    </row>
    <row r="109" spans="1:13" ht="14.45" customHeight="1" x14ac:dyDescent="0.2">
      <c r="A109" s="747" t="s">
        <v>599</v>
      </c>
      <c r="B109" s="748" t="s">
        <v>2348</v>
      </c>
      <c r="C109" s="748" t="s">
        <v>2349</v>
      </c>
      <c r="D109" s="748" t="s">
        <v>1394</v>
      </c>
      <c r="E109" s="748" t="s">
        <v>1395</v>
      </c>
      <c r="F109" s="752"/>
      <c r="G109" s="752"/>
      <c r="H109" s="766">
        <v>0</v>
      </c>
      <c r="I109" s="752">
        <v>1</v>
      </c>
      <c r="J109" s="752">
        <v>40.92</v>
      </c>
      <c r="K109" s="766">
        <v>1</v>
      </c>
      <c r="L109" s="752">
        <v>1</v>
      </c>
      <c r="M109" s="753">
        <v>40.92</v>
      </c>
    </row>
    <row r="110" spans="1:13" ht="14.45" customHeight="1" x14ac:dyDescent="0.2">
      <c r="A110" s="747" t="s">
        <v>599</v>
      </c>
      <c r="B110" s="748" t="s">
        <v>2348</v>
      </c>
      <c r="C110" s="748" t="s">
        <v>2350</v>
      </c>
      <c r="D110" s="748" t="s">
        <v>1396</v>
      </c>
      <c r="E110" s="748" t="s">
        <v>1395</v>
      </c>
      <c r="F110" s="752"/>
      <c r="G110" s="752"/>
      <c r="H110" s="766">
        <v>0</v>
      </c>
      <c r="I110" s="752">
        <v>1</v>
      </c>
      <c r="J110" s="752">
        <v>40.92</v>
      </c>
      <c r="K110" s="766">
        <v>1</v>
      </c>
      <c r="L110" s="752">
        <v>1</v>
      </c>
      <c r="M110" s="753">
        <v>40.92</v>
      </c>
    </row>
    <row r="111" spans="1:13" ht="14.45" customHeight="1" x14ac:dyDescent="0.2">
      <c r="A111" s="747" t="s">
        <v>599</v>
      </c>
      <c r="B111" s="748" t="s">
        <v>2348</v>
      </c>
      <c r="C111" s="748" t="s">
        <v>2351</v>
      </c>
      <c r="D111" s="748" t="s">
        <v>2352</v>
      </c>
      <c r="E111" s="748" t="s">
        <v>1417</v>
      </c>
      <c r="F111" s="752"/>
      <c r="G111" s="752"/>
      <c r="H111" s="766">
        <v>0</v>
      </c>
      <c r="I111" s="752">
        <v>8</v>
      </c>
      <c r="J111" s="752">
        <v>1315.44</v>
      </c>
      <c r="K111" s="766">
        <v>1</v>
      </c>
      <c r="L111" s="752">
        <v>8</v>
      </c>
      <c r="M111" s="753">
        <v>1315.44</v>
      </c>
    </row>
    <row r="112" spans="1:13" ht="14.45" customHeight="1" x14ac:dyDescent="0.2">
      <c r="A112" s="747" t="s">
        <v>599</v>
      </c>
      <c r="B112" s="748" t="s">
        <v>2348</v>
      </c>
      <c r="C112" s="748" t="s">
        <v>2353</v>
      </c>
      <c r="D112" s="748" t="s">
        <v>1442</v>
      </c>
      <c r="E112" s="748" t="s">
        <v>1417</v>
      </c>
      <c r="F112" s="752"/>
      <c r="G112" s="752"/>
      <c r="H112" s="766">
        <v>0</v>
      </c>
      <c r="I112" s="752">
        <v>68</v>
      </c>
      <c r="J112" s="752">
        <v>20074.28</v>
      </c>
      <c r="K112" s="766">
        <v>1</v>
      </c>
      <c r="L112" s="752">
        <v>68</v>
      </c>
      <c r="M112" s="753">
        <v>20074.28</v>
      </c>
    </row>
    <row r="113" spans="1:13" ht="14.45" customHeight="1" x14ac:dyDescent="0.2">
      <c r="A113" s="747" t="s">
        <v>599</v>
      </c>
      <c r="B113" s="748" t="s">
        <v>2348</v>
      </c>
      <c r="C113" s="748" t="s">
        <v>2354</v>
      </c>
      <c r="D113" s="748" t="s">
        <v>1438</v>
      </c>
      <c r="E113" s="748" t="s">
        <v>1417</v>
      </c>
      <c r="F113" s="752"/>
      <c r="G113" s="752"/>
      <c r="H113" s="766">
        <v>0</v>
      </c>
      <c r="I113" s="752">
        <v>8</v>
      </c>
      <c r="J113" s="752">
        <v>2638.48</v>
      </c>
      <c r="K113" s="766">
        <v>1</v>
      </c>
      <c r="L113" s="752">
        <v>8</v>
      </c>
      <c r="M113" s="753">
        <v>2638.48</v>
      </c>
    </row>
    <row r="114" spans="1:13" ht="14.45" customHeight="1" x14ac:dyDescent="0.2">
      <c r="A114" s="747" t="s">
        <v>599</v>
      </c>
      <c r="B114" s="748" t="s">
        <v>2348</v>
      </c>
      <c r="C114" s="748" t="s">
        <v>2355</v>
      </c>
      <c r="D114" s="748" t="s">
        <v>1444</v>
      </c>
      <c r="E114" s="748" t="s">
        <v>1417</v>
      </c>
      <c r="F114" s="752"/>
      <c r="G114" s="752"/>
      <c r="H114" s="766">
        <v>0</v>
      </c>
      <c r="I114" s="752">
        <v>56</v>
      </c>
      <c r="J114" s="752">
        <v>8787.1</v>
      </c>
      <c r="K114" s="766">
        <v>1</v>
      </c>
      <c r="L114" s="752">
        <v>56</v>
      </c>
      <c r="M114" s="753">
        <v>8787.1</v>
      </c>
    </row>
    <row r="115" spans="1:13" ht="14.45" customHeight="1" x14ac:dyDescent="0.2">
      <c r="A115" s="747" t="s">
        <v>599</v>
      </c>
      <c r="B115" s="748" t="s">
        <v>2348</v>
      </c>
      <c r="C115" s="748" t="s">
        <v>2356</v>
      </c>
      <c r="D115" s="748" t="s">
        <v>1422</v>
      </c>
      <c r="E115" s="748" t="s">
        <v>1421</v>
      </c>
      <c r="F115" s="752"/>
      <c r="G115" s="752"/>
      <c r="H115" s="766">
        <v>0</v>
      </c>
      <c r="I115" s="752">
        <v>1</v>
      </c>
      <c r="J115" s="752">
        <v>131.25000000000003</v>
      </c>
      <c r="K115" s="766">
        <v>1</v>
      </c>
      <c r="L115" s="752">
        <v>1</v>
      </c>
      <c r="M115" s="753">
        <v>131.25000000000003</v>
      </c>
    </row>
    <row r="116" spans="1:13" ht="14.45" customHeight="1" x14ac:dyDescent="0.2">
      <c r="A116" s="747" t="s">
        <v>599</v>
      </c>
      <c r="B116" s="748" t="s">
        <v>2348</v>
      </c>
      <c r="C116" s="748" t="s">
        <v>2357</v>
      </c>
      <c r="D116" s="748" t="s">
        <v>1423</v>
      </c>
      <c r="E116" s="748" t="s">
        <v>1398</v>
      </c>
      <c r="F116" s="752"/>
      <c r="G116" s="752"/>
      <c r="H116" s="766">
        <v>0</v>
      </c>
      <c r="I116" s="752">
        <v>1</v>
      </c>
      <c r="J116" s="752">
        <v>111.95</v>
      </c>
      <c r="K116" s="766">
        <v>1</v>
      </c>
      <c r="L116" s="752">
        <v>1</v>
      </c>
      <c r="M116" s="753">
        <v>111.95</v>
      </c>
    </row>
    <row r="117" spans="1:13" ht="14.45" customHeight="1" x14ac:dyDescent="0.2">
      <c r="A117" s="747" t="s">
        <v>599</v>
      </c>
      <c r="B117" s="748" t="s">
        <v>2348</v>
      </c>
      <c r="C117" s="748" t="s">
        <v>2358</v>
      </c>
      <c r="D117" s="748" t="s">
        <v>1428</v>
      </c>
      <c r="E117" s="748" t="s">
        <v>1398</v>
      </c>
      <c r="F117" s="752"/>
      <c r="G117" s="752"/>
      <c r="H117" s="766">
        <v>0</v>
      </c>
      <c r="I117" s="752">
        <v>5</v>
      </c>
      <c r="J117" s="752">
        <v>559.75</v>
      </c>
      <c r="K117" s="766">
        <v>1</v>
      </c>
      <c r="L117" s="752">
        <v>5</v>
      </c>
      <c r="M117" s="753">
        <v>559.75</v>
      </c>
    </row>
    <row r="118" spans="1:13" ht="14.45" customHeight="1" x14ac:dyDescent="0.2">
      <c r="A118" s="747" t="s">
        <v>599</v>
      </c>
      <c r="B118" s="748" t="s">
        <v>2348</v>
      </c>
      <c r="C118" s="748" t="s">
        <v>2359</v>
      </c>
      <c r="D118" s="748" t="s">
        <v>1425</v>
      </c>
      <c r="E118" s="748" t="s">
        <v>1398</v>
      </c>
      <c r="F118" s="752"/>
      <c r="G118" s="752"/>
      <c r="H118" s="766">
        <v>0</v>
      </c>
      <c r="I118" s="752">
        <v>1</v>
      </c>
      <c r="J118" s="752">
        <v>111.95000000000003</v>
      </c>
      <c r="K118" s="766">
        <v>1</v>
      </c>
      <c r="L118" s="752">
        <v>1</v>
      </c>
      <c r="M118" s="753">
        <v>111.95000000000003</v>
      </c>
    </row>
    <row r="119" spans="1:13" ht="14.45" customHeight="1" x14ac:dyDescent="0.2">
      <c r="A119" s="747" t="s">
        <v>599</v>
      </c>
      <c r="B119" s="748" t="s">
        <v>2348</v>
      </c>
      <c r="C119" s="748" t="s">
        <v>2360</v>
      </c>
      <c r="D119" s="748" t="s">
        <v>2361</v>
      </c>
      <c r="E119" s="748" t="s">
        <v>1398</v>
      </c>
      <c r="F119" s="752"/>
      <c r="G119" s="752"/>
      <c r="H119" s="766">
        <v>0</v>
      </c>
      <c r="I119" s="752">
        <v>2</v>
      </c>
      <c r="J119" s="752">
        <v>223.9</v>
      </c>
      <c r="K119" s="766">
        <v>1</v>
      </c>
      <c r="L119" s="752">
        <v>2</v>
      </c>
      <c r="M119" s="753">
        <v>223.9</v>
      </c>
    </row>
    <row r="120" spans="1:13" ht="14.45" customHeight="1" x14ac:dyDescent="0.2">
      <c r="A120" s="747" t="s">
        <v>599</v>
      </c>
      <c r="B120" s="748" t="s">
        <v>2348</v>
      </c>
      <c r="C120" s="748" t="s">
        <v>2362</v>
      </c>
      <c r="D120" s="748" t="s">
        <v>1392</v>
      </c>
      <c r="E120" s="748" t="s">
        <v>1393</v>
      </c>
      <c r="F120" s="752"/>
      <c r="G120" s="752"/>
      <c r="H120" s="766">
        <v>0</v>
      </c>
      <c r="I120" s="752">
        <v>1</v>
      </c>
      <c r="J120" s="752">
        <v>163.66999999999999</v>
      </c>
      <c r="K120" s="766">
        <v>1</v>
      </c>
      <c r="L120" s="752">
        <v>1</v>
      </c>
      <c r="M120" s="753">
        <v>163.66999999999999</v>
      </c>
    </row>
    <row r="121" spans="1:13" ht="14.45" customHeight="1" x14ac:dyDescent="0.2">
      <c r="A121" s="747" t="s">
        <v>599</v>
      </c>
      <c r="B121" s="748" t="s">
        <v>2348</v>
      </c>
      <c r="C121" s="748" t="s">
        <v>2363</v>
      </c>
      <c r="D121" s="748" t="s">
        <v>1435</v>
      </c>
      <c r="E121" s="748" t="s">
        <v>1393</v>
      </c>
      <c r="F121" s="752"/>
      <c r="G121" s="752"/>
      <c r="H121" s="766">
        <v>0</v>
      </c>
      <c r="I121" s="752">
        <v>12</v>
      </c>
      <c r="J121" s="752">
        <v>1472.2800000000002</v>
      </c>
      <c r="K121" s="766">
        <v>1</v>
      </c>
      <c r="L121" s="752">
        <v>12</v>
      </c>
      <c r="M121" s="753">
        <v>1472.2800000000002</v>
      </c>
    </row>
    <row r="122" spans="1:13" ht="14.45" customHeight="1" x14ac:dyDescent="0.2">
      <c r="A122" s="747" t="s">
        <v>599</v>
      </c>
      <c r="B122" s="748" t="s">
        <v>2348</v>
      </c>
      <c r="C122" s="748" t="s">
        <v>2364</v>
      </c>
      <c r="D122" s="748" t="s">
        <v>1434</v>
      </c>
      <c r="E122" s="748" t="s">
        <v>1393</v>
      </c>
      <c r="F122" s="752"/>
      <c r="G122" s="752"/>
      <c r="H122" s="766">
        <v>0</v>
      </c>
      <c r="I122" s="752">
        <v>17</v>
      </c>
      <c r="J122" s="752">
        <v>2085.7300000000005</v>
      </c>
      <c r="K122" s="766">
        <v>1</v>
      </c>
      <c r="L122" s="752">
        <v>17</v>
      </c>
      <c r="M122" s="753">
        <v>2085.7300000000005</v>
      </c>
    </row>
    <row r="123" spans="1:13" ht="14.45" customHeight="1" x14ac:dyDescent="0.2">
      <c r="A123" s="747" t="s">
        <v>599</v>
      </c>
      <c r="B123" s="748" t="s">
        <v>2348</v>
      </c>
      <c r="C123" s="748" t="s">
        <v>2365</v>
      </c>
      <c r="D123" s="748" t="s">
        <v>1432</v>
      </c>
      <c r="E123" s="748" t="s">
        <v>1393</v>
      </c>
      <c r="F123" s="752"/>
      <c r="G123" s="752"/>
      <c r="H123" s="766">
        <v>0</v>
      </c>
      <c r="I123" s="752">
        <v>1</v>
      </c>
      <c r="J123" s="752">
        <v>145.49999999999997</v>
      </c>
      <c r="K123" s="766">
        <v>1</v>
      </c>
      <c r="L123" s="752">
        <v>1</v>
      </c>
      <c r="M123" s="753">
        <v>145.49999999999997</v>
      </c>
    </row>
    <row r="124" spans="1:13" ht="14.45" customHeight="1" x14ac:dyDescent="0.2">
      <c r="A124" s="747" t="s">
        <v>599</v>
      </c>
      <c r="B124" s="748" t="s">
        <v>2348</v>
      </c>
      <c r="C124" s="748" t="s">
        <v>2366</v>
      </c>
      <c r="D124" s="748" t="s">
        <v>1433</v>
      </c>
      <c r="E124" s="748" t="s">
        <v>1393</v>
      </c>
      <c r="F124" s="752"/>
      <c r="G124" s="752"/>
      <c r="H124" s="766">
        <v>0</v>
      </c>
      <c r="I124" s="752">
        <v>1</v>
      </c>
      <c r="J124" s="752">
        <v>145.49999999999997</v>
      </c>
      <c r="K124" s="766">
        <v>1</v>
      </c>
      <c r="L124" s="752">
        <v>1</v>
      </c>
      <c r="M124" s="753">
        <v>145.49999999999997</v>
      </c>
    </row>
    <row r="125" spans="1:13" ht="14.45" customHeight="1" x14ac:dyDescent="0.2">
      <c r="A125" s="747" t="s">
        <v>599</v>
      </c>
      <c r="B125" s="748" t="s">
        <v>2348</v>
      </c>
      <c r="C125" s="748" t="s">
        <v>2367</v>
      </c>
      <c r="D125" s="748" t="s">
        <v>2368</v>
      </c>
      <c r="E125" s="748" t="s">
        <v>1419</v>
      </c>
      <c r="F125" s="752"/>
      <c r="G125" s="752"/>
      <c r="H125" s="766">
        <v>0</v>
      </c>
      <c r="I125" s="752">
        <v>4</v>
      </c>
      <c r="J125" s="752">
        <v>717.04</v>
      </c>
      <c r="K125" s="766">
        <v>1</v>
      </c>
      <c r="L125" s="752">
        <v>4</v>
      </c>
      <c r="M125" s="753">
        <v>717.04</v>
      </c>
    </row>
    <row r="126" spans="1:13" ht="14.45" customHeight="1" x14ac:dyDescent="0.2">
      <c r="A126" s="747" t="s">
        <v>599</v>
      </c>
      <c r="B126" s="748" t="s">
        <v>2348</v>
      </c>
      <c r="C126" s="748" t="s">
        <v>2369</v>
      </c>
      <c r="D126" s="748" t="s">
        <v>1430</v>
      </c>
      <c r="E126" s="748" t="s">
        <v>1393</v>
      </c>
      <c r="F126" s="752"/>
      <c r="G126" s="752"/>
      <c r="H126" s="766">
        <v>0</v>
      </c>
      <c r="I126" s="752">
        <v>2</v>
      </c>
      <c r="J126" s="752">
        <v>259.93999999999994</v>
      </c>
      <c r="K126" s="766">
        <v>1</v>
      </c>
      <c r="L126" s="752">
        <v>2</v>
      </c>
      <c r="M126" s="753">
        <v>259.93999999999994</v>
      </c>
    </row>
    <row r="127" spans="1:13" ht="14.45" customHeight="1" x14ac:dyDescent="0.2">
      <c r="A127" s="747" t="s">
        <v>599</v>
      </c>
      <c r="B127" s="748" t="s">
        <v>2348</v>
      </c>
      <c r="C127" s="748" t="s">
        <v>2370</v>
      </c>
      <c r="D127" s="748" t="s">
        <v>1429</v>
      </c>
      <c r="E127" s="748" t="s">
        <v>1393</v>
      </c>
      <c r="F127" s="752"/>
      <c r="G127" s="752"/>
      <c r="H127" s="766">
        <v>0</v>
      </c>
      <c r="I127" s="752">
        <v>3</v>
      </c>
      <c r="J127" s="752">
        <v>389.90999999999997</v>
      </c>
      <c r="K127" s="766">
        <v>1</v>
      </c>
      <c r="L127" s="752">
        <v>3</v>
      </c>
      <c r="M127" s="753">
        <v>389.90999999999997</v>
      </c>
    </row>
    <row r="128" spans="1:13" ht="14.45" customHeight="1" x14ac:dyDescent="0.2">
      <c r="A128" s="747" t="s">
        <v>599</v>
      </c>
      <c r="B128" s="748" t="s">
        <v>2348</v>
      </c>
      <c r="C128" s="748" t="s">
        <v>2371</v>
      </c>
      <c r="D128" s="748" t="s">
        <v>1431</v>
      </c>
      <c r="E128" s="748" t="s">
        <v>1393</v>
      </c>
      <c r="F128" s="752"/>
      <c r="G128" s="752"/>
      <c r="H128" s="766">
        <v>0</v>
      </c>
      <c r="I128" s="752">
        <v>1</v>
      </c>
      <c r="J128" s="752">
        <v>135.41999999999999</v>
      </c>
      <c r="K128" s="766">
        <v>1</v>
      </c>
      <c r="L128" s="752">
        <v>1</v>
      </c>
      <c r="M128" s="753">
        <v>135.41999999999999</v>
      </c>
    </row>
    <row r="129" spans="1:13" ht="14.45" customHeight="1" x14ac:dyDescent="0.2">
      <c r="A129" s="747" t="s">
        <v>599</v>
      </c>
      <c r="B129" s="748" t="s">
        <v>2348</v>
      </c>
      <c r="C129" s="748" t="s">
        <v>2372</v>
      </c>
      <c r="D129" s="748" t="s">
        <v>1174</v>
      </c>
      <c r="E129" s="748" t="s">
        <v>1175</v>
      </c>
      <c r="F129" s="752">
        <v>30</v>
      </c>
      <c r="G129" s="752">
        <v>3565.8007109634073</v>
      </c>
      <c r="H129" s="766">
        <v>1</v>
      </c>
      <c r="I129" s="752"/>
      <c r="J129" s="752"/>
      <c r="K129" s="766">
        <v>0</v>
      </c>
      <c r="L129" s="752">
        <v>30</v>
      </c>
      <c r="M129" s="753">
        <v>3565.8007109634073</v>
      </c>
    </row>
    <row r="130" spans="1:13" ht="14.45" customHeight="1" x14ac:dyDescent="0.2">
      <c r="A130" s="747" t="s">
        <v>599</v>
      </c>
      <c r="B130" s="748" t="s">
        <v>2348</v>
      </c>
      <c r="C130" s="748" t="s">
        <v>2373</v>
      </c>
      <c r="D130" s="748" t="s">
        <v>1416</v>
      </c>
      <c r="E130" s="748" t="s">
        <v>1417</v>
      </c>
      <c r="F130" s="752">
        <v>16</v>
      </c>
      <c r="G130" s="752">
        <v>1958.88</v>
      </c>
      <c r="H130" s="766">
        <v>1</v>
      </c>
      <c r="I130" s="752"/>
      <c r="J130" s="752"/>
      <c r="K130" s="766">
        <v>0</v>
      </c>
      <c r="L130" s="752">
        <v>16</v>
      </c>
      <c r="M130" s="753">
        <v>1958.88</v>
      </c>
    </row>
    <row r="131" spans="1:13" ht="14.45" customHeight="1" x14ac:dyDescent="0.2">
      <c r="A131" s="747" t="s">
        <v>599</v>
      </c>
      <c r="B131" s="748" t="s">
        <v>2348</v>
      </c>
      <c r="C131" s="748" t="s">
        <v>2374</v>
      </c>
      <c r="D131" s="748" t="s">
        <v>1420</v>
      </c>
      <c r="E131" s="748" t="s">
        <v>1421</v>
      </c>
      <c r="F131" s="752"/>
      <c r="G131" s="752"/>
      <c r="H131" s="766">
        <v>0</v>
      </c>
      <c r="I131" s="752">
        <v>1</v>
      </c>
      <c r="J131" s="752">
        <v>135.6</v>
      </c>
      <c r="K131" s="766">
        <v>1</v>
      </c>
      <c r="L131" s="752">
        <v>1</v>
      </c>
      <c r="M131" s="753">
        <v>135.6</v>
      </c>
    </row>
    <row r="132" spans="1:13" ht="14.45" customHeight="1" x14ac:dyDescent="0.2">
      <c r="A132" s="747" t="s">
        <v>623</v>
      </c>
      <c r="B132" s="748" t="s">
        <v>2070</v>
      </c>
      <c r="C132" s="748" t="s">
        <v>2071</v>
      </c>
      <c r="D132" s="748" t="s">
        <v>838</v>
      </c>
      <c r="E132" s="748" t="s">
        <v>2072</v>
      </c>
      <c r="F132" s="752"/>
      <c r="G132" s="752"/>
      <c r="H132" s="766">
        <v>0</v>
      </c>
      <c r="I132" s="752">
        <v>60</v>
      </c>
      <c r="J132" s="752">
        <v>994.80000000000018</v>
      </c>
      <c r="K132" s="766">
        <v>1</v>
      </c>
      <c r="L132" s="752">
        <v>60</v>
      </c>
      <c r="M132" s="753">
        <v>994.80000000000018</v>
      </c>
    </row>
    <row r="133" spans="1:13" ht="14.45" customHeight="1" x14ac:dyDescent="0.2">
      <c r="A133" s="747" t="s">
        <v>623</v>
      </c>
      <c r="B133" s="748" t="s">
        <v>2070</v>
      </c>
      <c r="C133" s="748" t="s">
        <v>2073</v>
      </c>
      <c r="D133" s="748" t="s">
        <v>2074</v>
      </c>
      <c r="E133" s="748" t="s">
        <v>2075</v>
      </c>
      <c r="F133" s="752"/>
      <c r="G133" s="752"/>
      <c r="H133" s="766">
        <v>0</v>
      </c>
      <c r="I133" s="752">
        <v>11</v>
      </c>
      <c r="J133" s="752">
        <v>134.26</v>
      </c>
      <c r="K133" s="766">
        <v>1</v>
      </c>
      <c r="L133" s="752">
        <v>11</v>
      </c>
      <c r="M133" s="753">
        <v>134.26</v>
      </c>
    </row>
    <row r="134" spans="1:13" ht="14.45" customHeight="1" x14ac:dyDescent="0.2">
      <c r="A134" s="747" t="s">
        <v>623</v>
      </c>
      <c r="B134" s="748" t="s">
        <v>2070</v>
      </c>
      <c r="C134" s="748" t="s">
        <v>2076</v>
      </c>
      <c r="D134" s="748" t="s">
        <v>2074</v>
      </c>
      <c r="E134" s="748" t="s">
        <v>2077</v>
      </c>
      <c r="F134" s="752"/>
      <c r="G134" s="752"/>
      <c r="H134" s="766">
        <v>0</v>
      </c>
      <c r="I134" s="752">
        <v>3</v>
      </c>
      <c r="J134" s="752">
        <v>79.469999999999985</v>
      </c>
      <c r="K134" s="766">
        <v>1</v>
      </c>
      <c r="L134" s="752">
        <v>3</v>
      </c>
      <c r="M134" s="753">
        <v>79.469999999999985</v>
      </c>
    </row>
    <row r="135" spans="1:13" ht="14.45" customHeight="1" x14ac:dyDescent="0.2">
      <c r="A135" s="747" t="s">
        <v>623</v>
      </c>
      <c r="B135" s="748" t="s">
        <v>2070</v>
      </c>
      <c r="C135" s="748" t="s">
        <v>2375</v>
      </c>
      <c r="D135" s="748" t="s">
        <v>2074</v>
      </c>
      <c r="E135" s="748" t="s">
        <v>2376</v>
      </c>
      <c r="F135" s="752"/>
      <c r="G135" s="752"/>
      <c r="H135" s="766">
        <v>0</v>
      </c>
      <c r="I135" s="752">
        <v>1</v>
      </c>
      <c r="J135" s="752">
        <v>85.67</v>
      </c>
      <c r="K135" s="766">
        <v>1</v>
      </c>
      <c r="L135" s="752">
        <v>1</v>
      </c>
      <c r="M135" s="753">
        <v>85.67</v>
      </c>
    </row>
    <row r="136" spans="1:13" ht="14.45" customHeight="1" x14ac:dyDescent="0.2">
      <c r="A136" s="747" t="s">
        <v>623</v>
      </c>
      <c r="B136" s="748" t="s">
        <v>2078</v>
      </c>
      <c r="C136" s="748" t="s">
        <v>2079</v>
      </c>
      <c r="D136" s="748" t="s">
        <v>2080</v>
      </c>
      <c r="E136" s="748" t="s">
        <v>2081</v>
      </c>
      <c r="F136" s="752"/>
      <c r="G136" s="752"/>
      <c r="H136" s="766">
        <v>0</v>
      </c>
      <c r="I136" s="752">
        <v>8</v>
      </c>
      <c r="J136" s="752">
        <v>986.2800000000002</v>
      </c>
      <c r="K136" s="766">
        <v>1</v>
      </c>
      <c r="L136" s="752">
        <v>8</v>
      </c>
      <c r="M136" s="753">
        <v>986.2800000000002</v>
      </c>
    </row>
    <row r="137" spans="1:13" ht="14.45" customHeight="1" x14ac:dyDescent="0.2">
      <c r="A137" s="747" t="s">
        <v>623</v>
      </c>
      <c r="B137" s="748" t="s">
        <v>2082</v>
      </c>
      <c r="C137" s="748" t="s">
        <v>2083</v>
      </c>
      <c r="D137" s="748" t="s">
        <v>2084</v>
      </c>
      <c r="E137" s="748" t="s">
        <v>2085</v>
      </c>
      <c r="F137" s="752"/>
      <c r="G137" s="752"/>
      <c r="H137" s="766">
        <v>0</v>
      </c>
      <c r="I137" s="752">
        <v>4</v>
      </c>
      <c r="J137" s="752">
        <v>1371.52</v>
      </c>
      <c r="K137" s="766">
        <v>1</v>
      </c>
      <c r="L137" s="752">
        <v>4</v>
      </c>
      <c r="M137" s="753">
        <v>1371.52</v>
      </c>
    </row>
    <row r="138" spans="1:13" ht="14.45" customHeight="1" x14ac:dyDescent="0.2">
      <c r="A138" s="747" t="s">
        <v>623</v>
      </c>
      <c r="B138" s="748" t="s">
        <v>2086</v>
      </c>
      <c r="C138" s="748" t="s">
        <v>2087</v>
      </c>
      <c r="D138" s="748" t="s">
        <v>2088</v>
      </c>
      <c r="E138" s="748" t="s">
        <v>2089</v>
      </c>
      <c r="F138" s="752"/>
      <c r="G138" s="752"/>
      <c r="H138" s="766">
        <v>0</v>
      </c>
      <c r="I138" s="752">
        <v>3</v>
      </c>
      <c r="J138" s="752">
        <v>1218.4299999999998</v>
      </c>
      <c r="K138" s="766">
        <v>1</v>
      </c>
      <c r="L138" s="752">
        <v>3</v>
      </c>
      <c r="M138" s="753">
        <v>1218.4299999999998</v>
      </c>
    </row>
    <row r="139" spans="1:13" ht="14.45" customHeight="1" x14ac:dyDescent="0.2">
      <c r="A139" s="747" t="s">
        <v>623</v>
      </c>
      <c r="B139" s="748" t="s">
        <v>2377</v>
      </c>
      <c r="C139" s="748" t="s">
        <v>2378</v>
      </c>
      <c r="D139" s="748" t="s">
        <v>2379</v>
      </c>
      <c r="E139" s="748" t="s">
        <v>1791</v>
      </c>
      <c r="F139" s="752"/>
      <c r="G139" s="752"/>
      <c r="H139" s="766">
        <v>0</v>
      </c>
      <c r="I139" s="752">
        <v>1</v>
      </c>
      <c r="J139" s="752">
        <v>97.97</v>
      </c>
      <c r="K139" s="766">
        <v>1</v>
      </c>
      <c r="L139" s="752">
        <v>1</v>
      </c>
      <c r="M139" s="753">
        <v>97.97</v>
      </c>
    </row>
    <row r="140" spans="1:13" ht="14.45" customHeight="1" x14ac:dyDescent="0.2">
      <c r="A140" s="747" t="s">
        <v>623</v>
      </c>
      <c r="B140" s="748" t="s">
        <v>2377</v>
      </c>
      <c r="C140" s="748" t="s">
        <v>2380</v>
      </c>
      <c r="D140" s="748" t="s">
        <v>2379</v>
      </c>
      <c r="E140" s="748" t="s">
        <v>2381</v>
      </c>
      <c r="F140" s="752"/>
      <c r="G140" s="752"/>
      <c r="H140" s="766">
        <v>0</v>
      </c>
      <c r="I140" s="752">
        <v>1</v>
      </c>
      <c r="J140" s="752">
        <v>48.98</v>
      </c>
      <c r="K140" s="766">
        <v>1</v>
      </c>
      <c r="L140" s="752">
        <v>1</v>
      </c>
      <c r="M140" s="753">
        <v>48.98</v>
      </c>
    </row>
    <row r="141" spans="1:13" ht="14.45" customHeight="1" x14ac:dyDescent="0.2">
      <c r="A141" s="747" t="s">
        <v>623</v>
      </c>
      <c r="B141" s="748" t="s">
        <v>2382</v>
      </c>
      <c r="C141" s="748" t="s">
        <v>2383</v>
      </c>
      <c r="D141" s="748" t="s">
        <v>2384</v>
      </c>
      <c r="E141" s="748" t="s">
        <v>2385</v>
      </c>
      <c r="F141" s="752"/>
      <c r="G141" s="752"/>
      <c r="H141" s="766">
        <v>0</v>
      </c>
      <c r="I141" s="752">
        <v>2</v>
      </c>
      <c r="J141" s="752">
        <v>150.41999999999996</v>
      </c>
      <c r="K141" s="766">
        <v>1</v>
      </c>
      <c r="L141" s="752">
        <v>2</v>
      </c>
      <c r="M141" s="753">
        <v>150.41999999999996</v>
      </c>
    </row>
    <row r="142" spans="1:13" ht="14.45" customHeight="1" x14ac:dyDescent="0.2">
      <c r="A142" s="747" t="s">
        <v>623</v>
      </c>
      <c r="B142" s="748" t="s">
        <v>2090</v>
      </c>
      <c r="C142" s="748" t="s">
        <v>2091</v>
      </c>
      <c r="D142" s="748" t="s">
        <v>960</v>
      </c>
      <c r="E142" s="748" t="s">
        <v>2092</v>
      </c>
      <c r="F142" s="752"/>
      <c r="G142" s="752"/>
      <c r="H142" s="766">
        <v>0</v>
      </c>
      <c r="I142" s="752">
        <v>14</v>
      </c>
      <c r="J142" s="752">
        <v>46200</v>
      </c>
      <c r="K142" s="766">
        <v>1</v>
      </c>
      <c r="L142" s="752">
        <v>14</v>
      </c>
      <c r="M142" s="753">
        <v>46200</v>
      </c>
    </row>
    <row r="143" spans="1:13" ht="14.45" customHeight="1" x14ac:dyDescent="0.2">
      <c r="A143" s="747" t="s">
        <v>623</v>
      </c>
      <c r="B143" s="748" t="s">
        <v>2093</v>
      </c>
      <c r="C143" s="748" t="s">
        <v>2386</v>
      </c>
      <c r="D143" s="748" t="s">
        <v>2095</v>
      </c>
      <c r="E143" s="748" t="s">
        <v>2387</v>
      </c>
      <c r="F143" s="752"/>
      <c r="G143" s="752"/>
      <c r="H143" s="766">
        <v>0</v>
      </c>
      <c r="I143" s="752">
        <v>3</v>
      </c>
      <c r="J143" s="752">
        <v>208.65</v>
      </c>
      <c r="K143" s="766">
        <v>1</v>
      </c>
      <c r="L143" s="752">
        <v>3</v>
      </c>
      <c r="M143" s="753">
        <v>208.65</v>
      </c>
    </row>
    <row r="144" spans="1:13" ht="14.45" customHeight="1" x14ac:dyDescent="0.2">
      <c r="A144" s="747" t="s">
        <v>623</v>
      </c>
      <c r="B144" s="748" t="s">
        <v>2388</v>
      </c>
      <c r="C144" s="748" t="s">
        <v>2389</v>
      </c>
      <c r="D144" s="748" t="s">
        <v>2390</v>
      </c>
      <c r="E144" s="748" t="s">
        <v>2391</v>
      </c>
      <c r="F144" s="752"/>
      <c r="G144" s="752"/>
      <c r="H144" s="766">
        <v>0</v>
      </c>
      <c r="I144" s="752">
        <v>1</v>
      </c>
      <c r="J144" s="752">
        <v>250.24</v>
      </c>
      <c r="K144" s="766">
        <v>1</v>
      </c>
      <c r="L144" s="752">
        <v>1</v>
      </c>
      <c r="M144" s="753">
        <v>250.24</v>
      </c>
    </row>
    <row r="145" spans="1:13" ht="14.45" customHeight="1" x14ac:dyDescent="0.2">
      <c r="A145" s="747" t="s">
        <v>623</v>
      </c>
      <c r="B145" s="748" t="s">
        <v>2097</v>
      </c>
      <c r="C145" s="748" t="s">
        <v>2098</v>
      </c>
      <c r="D145" s="748" t="s">
        <v>840</v>
      </c>
      <c r="E145" s="748" t="s">
        <v>2099</v>
      </c>
      <c r="F145" s="752"/>
      <c r="G145" s="752"/>
      <c r="H145" s="766">
        <v>0</v>
      </c>
      <c r="I145" s="752">
        <v>10</v>
      </c>
      <c r="J145" s="752">
        <v>1284.4599999999998</v>
      </c>
      <c r="K145" s="766">
        <v>1</v>
      </c>
      <c r="L145" s="752">
        <v>10</v>
      </c>
      <c r="M145" s="753">
        <v>1284.4599999999998</v>
      </c>
    </row>
    <row r="146" spans="1:13" ht="14.45" customHeight="1" x14ac:dyDescent="0.2">
      <c r="A146" s="747" t="s">
        <v>623</v>
      </c>
      <c r="B146" s="748" t="s">
        <v>2097</v>
      </c>
      <c r="C146" s="748" t="s">
        <v>2100</v>
      </c>
      <c r="D146" s="748" t="s">
        <v>840</v>
      </c>
      <c r="E146" s="748" t="s">
        <v>2101</v>
      </c>
      <c r="F146" s="752"/>
      <c r="G146" s="752"/>
      <c r="H146" s="766">
        <v>0</v>
      </c>
      <c r="I146" s="752">
        <v>1</v>
      </c>
      <c r="J146" s="752">
        <v>44.660000000000004</v>
      </c>
      <c r="K146" s="766">
        <v>1</v>
      </c>
      <c r="L146" s="752">
        <v>1</v>
      </c>
      <c r="M146" s="753">
        <v>44.660000000000004</v>
      </c>
    </row>
    <row r="147" spans="1:13" ht="14.45" customHeight="1" x14ac:dyDescent="0.2">
      <c r="A147" s="747" t="s">
        <v>623</v>
      </c>
      <c r="B147" s="748" t="s">
        <v>2097</v>
      </c>
      <c r="C147" s="748" t="s">
        <v>2102</v>
      </c>
      <c r="D147" s="748" t="s">
        <v>840</v>
      </c>
      <c r="E147" s="748" t="s">
        <v>2103</v>
      </c>
      <c r="F147" s="752"/>
      <c r="G147" s="752"/>
      <c r="H147" s="766">
        <v>0</v>
      </c>
      <c r="I147" s="752">
        <v>3</v>
      </c>
      <c r="J147" s="752">
        <v>267.93</v>
      </c>
      <c r="K147" s="766">
        <v>1</v>
      </c>
      <c r="L147" s="752">
        <v>3</v>
      </c>
      <c r="M147" s="753">
        <v>267.93</v>
      </c>
    </row>
    <row r="148" spans="1:13" ht="14.45" customHeight="1" x14ac:dyDescent="0.2">
      <c r="A148" s="747" t="s">
        <v>623</v>
      </c>
      <c r="B148" s="748" t="s">
        <v>2392</v>
      </c>
      <c r="C148" s="748" t="s">
        <v>2393</v>
      </c>
      <c r="D148" s="748" t="s">
        <v>2394</v>
      </c>
      <c r="E148" s="748" t="s">
        <v>2395</v>
      </c>
      <c r="F148" s="752"/>
      <c r="G148" s="752"/>
      <c r="H148" s="766">
        <v>0</v>
      </c>
      <c r="I148" s="752">
        <v>2</v>
      </c>
      <c r="J148" s="752">
        <v>209.33999999999997</v>
      </c>
      <c r="K148" s="766">
        <v>1</v>
      </c>
      <c r="L148" s="752">
        <v>2</v>
      </c>
      <c r="M148" s="753">
        <v>209.33999999999997</v>
      </c>
    </row>
    <row r="149" spans="1:13" ht="14.45" customHeight="1" x14ac:dyDescent="0.2">
      <c r="A149" s="747" t="s">
        <v>623</v>
      </c>
      <c r="B149" s="748" t="s">
        <v>2108</v>
      </c>
      <c r="C149" s="748" t="s">
        <v>2109</v>
      </c>
      <c r="D149" s="748" t="s">
        <v>964</v>
      </c>
      <c r="E149" s="748" t="s">
        <v>965</v>
      </c>
      <c r="F149" s="752"/>
      <c r="G149" s="752"/>
      <c r="H149" s="766">
        <v>0</v>
      </c>
      <c r="I149" s="752">
        <v>11</v>
      </c>
      <c r="J149" s="752">
        <v>444.28999999999996</v>
      </c>
      <c r="K149" s="766">
        <v>1</v>
      </c>
      <c r="L149" s="752">
        <v>11</v>
      </c>
      <c r="M149" s="753">
        <v>444.28999999999996</v>
      </c>
    </row>
    <row r="150" spans="1:13" ht="14.45" customHeight="1" x14ac:dyDescent="0.2">
      <c r="A150" s="747" t="s">
        <v>623</v>
      </c>
      <c r="B150" s="748" t="s">
        <v>2108</v>
      </c>
      <c r="C150" s="748" t="s">
        <v>2396</v>
      </c>
      <c r="D150" s="748" t="s">
        <v>962</v>
      </c>
      <c r="E150" s="748" t="s">
        <v>2397</v>
      </c>
      <c r="F150" s="752"/>
      <c r="G150" s="752"/>
      <c r="H150" s="766">
        <v>0</v>
      </c>
      <c r="I150" s="752">
        <v>8</v>
      </c>
      <c r="J150" s="752">
        <v>252.78999999999996</v>
      </c>
      <c r="K150" s="766">
        <v>1</v>
      </c>
      <c r="L150" s="752">
        <v>8</v>
      </c>
      <c r="M150" s="753">
        <v>252.78999999999996</v>
      </c>
    </row>
    <row r="151" spans="1:13" ht="14.45" customHeight="1" x14ac:dyDescent="0.2">
      <c r="A151" s="747" t="s">
        <v>623</v>
      </c>
      <c r="B151" s="748" t="s">
        <v>2108</v>
      </c>
      <c r="C151" s="748" t="s">
        <v>2110</v>
      </c>
      <c r="D151" s="748" t="s">
        <v>962</v>
      </c>
      <c r="E151" s="748" t="s">
        <v>2111</v>
      </c>
      <c r="F151" s="752"/>
      <c r="G151" s="752"/>
      <c r="H151" s="766">
        <v>0</v>
      </c>
      <c r="I151" s="752">
        <v>2</v>
      </c>
      <c r="J151" s="752">
        <v>117.42</v>
      </c>
      <c r="K151" s="766">
        <v>1</v>
      </c>
      <c r="L151" s="752">
        <v>2</v>
      </c>
      <c r="M151" s="753">
        <v>117.42</v>
      </c>
    </row>
    <row r="152" spans="1:13" ht="14.45" customHeight="1" x14ac:dyDescent="0.2">
      <c r="A152" s="747" t="s">
        <v>623</v>
      </c>
      <c r="B152" s="748" t="s">
        <v>2108</v>
      </c>
      <c r="C152" s="748" t="s">
        <v>2398</v>
      </c>
      <c r="D152" s="748" t="s">
        <v>1680</v>
      </c>
      <c r="E152" s="748" t="s">
        <v>2399</v>
      </c>
      <c r="F152" s="752"/>
      <c r="G152" s="752"/>
      <c r="H152" s="766">
        <v>0</v>
      </c>
      <c r="I152" s="752">
        <v>1</v>
      </c>
      <c r="J152" s="752">
        <v>151.24</v>
      </c>
      <c r="K152" s="766">
        <v>1</v>
      </c>
      <c r="L152" s="752">
        <v>1</v>
      </c>
      <c r="M152" s="753">
        <v>151.24</v>
      </c>
    </row>
    <row r="153" spans="1:13" ht="14.45" customHeight="1" x14ac:dyDescent="0.2">
      <c r="A153" s="747" t="s">
        <v>623</v>
      </c>
      <c r="B153" s="748" t="s">
        <v>2112</v>
      </c>
      <c r="C153" s="748" t="s">
        <v>2115</v>
      </c>
      <c r="D153" s="748" t="s">
        <v>1001</v>
      </c>
      <c r="E153" s="748" t="s">
        <v>2116</v>
      </c>
      <c r="F153" s="752"/>
      <c r="G153" s="752"/>
      <c r="H153" s="766">
        <v>0</v>
      </c>
      <c r="I153" s="752">
        <v>5</v>
      </c>
      <c r="J153" s="752">
        <v>200.91</v>
      </c>
      <c r="K153" s="766">
        <v>1</v>
      </c>
      <c r="L153" s="752">
        <v>5</v>
      </c>
      <c r="M153" s="753">
        <v>200.91</v>
      </c>
    </row>
    <row r="154" spans="1:13" ht="14.45" customHeight="1" x14ac:dyDescent="0.2">
      <c r="A154" s="747" t="s">
        <v>623</v>
      </c>
      <c r="B154" s="748" t="s">
        <v>2112</v>
      </c>
      <c r="C154" s="748" t="s">
        <v>2117</v>
      </c>
      <c r="D154" s="748" t="s">
        <v>1003</v>
      </c>
      <c r="E154" s="748" t="s">
        <v>2118</v>
      </c>
      <c r="F154" s="752"/>
      <c r="G154" s="752"/>
      <c r="H154" s="766">
        <v>0</v>
      </c>
      <c r="I154" s="752">
        <v>1</v>
      </c>
      <c r="J154" s="752">
        <v>59.769999999999996</v>
      </c>
      <c r="K154" s="766">
        <v>1</v>
      </c>
      <c r="L154" s="752">
        <v>1</v>
      </c>
      <c r="M154" s="753">
        <v>59.769999999999996</v>
      </c>
    </row>
    <row r="155" spans="1:13" ht="14.45" customHeight="1" x14ac:dyDescent="0.2">
      <c r="A155" s="747" t="s">
        <v>623</v>
      </c>
      <c r="B155" s="748" t="s">
        <v>2119</v>
      </c>
      <c r="C155" s="748" t="s">
        <v>2400</v>
      </c>
      <c r="D155" s="748" t="s">
        <v>1606</v>
      </c>
      <c r="E155" s="748" t="s">
        <v>1610</v>
      </c>
      <c r="F155" s="752">
        <v>4</v>
      </c>
      <c r="G155" s="752">
        <v>1166.6399999999999</v>
      </c>
      <c r="H155" s="766">
        <v>1</v>
      </c>
      <c r="I155" s="752"/>
      <c r="J155" s="752"/>
      <c r="K155" s="766">
        <v>0</v>
      </c>
      <c r="L155" s="752">
        <v>4</v>
      </c>
      <c r="M155" s="753">
        <v>1166.6399999999999</v>
      </c>
    </row>
    <row r="156" spans="1:13" ht="14.45" customHeight="1" x14ac:dyDescent="0.2">
      <c r="A156" s="747" t="s">
        <v>623</v>
      </c>
      <c r="B156" s="748" t="s">
        <v>2119</v>
      </c>
      <c r="C156" s="748" t="s">
        <v>2401</v>
      </c>
      <c r="D156" s="748" t="s">
        <v>1606</v>
      </c>
      <c r="E156" s="748" t="s">
        <v>2402</v>
      </c>
      <c r="F156" s="752">
        <v>2</v>
      </c>
      <c r="G156" s="752">
        <v>203.45999999999998</v>
      </c>
      <c r="H156" s="766">
        <v>1</v>
      </c>
      <c r="I156" s="752"/>
      <c r="J156" s="752"/>
      <c r="K156" s="766">
        <v>0</v>
      </c>
      <c r="L156" s="752">
        <v>2</v>
      </c>
      <c r="M156" s="753">
        <v>203.45999999999998</v>
      </c>
    </row>
    <row r="157" spans="1:13" ht="14.45" customHeight="1" x14ac:dyDescent="0.2">
      <c r="A157" s="747" t="s">
        <v>623</v>
      </c>
      <c r="B157" s="748" t="s">
        <v>2119</v>
      </c>
      <c r="C157" s="748" t="s">
        <v>2403</v>
      </c>
      <c r="D157" s="748" t="s">
        <v>1606</v>
      </c>
      <c r="E157" s="748" t="s">
        <v>1608</v>
      </c>
      <c r="F157" s="752">
        <v>3</v>
      </c>
      <c r="G157" s="752">
        <v>622.29999999999995</v>
      </c>
      <c r="H157" s="766">
        <v>1</v>
      </c>
      <c r="I157" s="752"/>
      <c r="J157" s="752"/>
      <c r="K157" s="766">
        <v>0</v>
      </c>
      <c r="L157" s="752">
        <v>3</v>
      </c>
      <c r="M157" s="753">
        <v>622.29999999999995</v>
      </c>
    </row>
    <row r="158" spans="1:13" ht="14.45" customHeight="1" x14ac:dyDescent="0.2">
      <c r="A158" s="747" t="s">
        <v>623</v>
      </c>
      <c r="B158" s="748" t="s">
        <v>2119</v>
      </c>
      <c r="C158" s="748" t="s">
        <v>2404</v>
      </c>
      <c r="D158" s="748" t="s">
        <v>1606</v>
      </c>
      <c r="E158" s="748" t="s">
        <v>1607</v>
      </c>
      <c r="F158" s="752">
        <v>6</v>
      </c>
      <c r="G158" s="752">
        <v>433.99999999999989</v>
      </c>
      <c r="H158" s="766">
        <v>1</v>
      </c>
      <c r="I158" s="752"/>
      <c r="J158" s="752"/>
      <c r="K158" s="766">
        <v>0</v>
      </c>
      <c r="L158" s="752">
        <v>6</v>
      </c>
      <c r="M158" s="753">
        <v>433.99999999999989</v>
      </c>
    </row>
    <row r="159" spans="1:13" ht="14.45" customHeight="1" x14ac:dyDescent="0.2">
      <c r="A159" s="747" t="s">
        <v>623</v>
      </c>
      <c r="B159" s="748" t="s">
        <v>2119</v>
      </c>
      <c r="C159" s="748" t="s">
        <v>2405</v>
      </c>
      <c r="D159" s="748" t="s">
        <v>1606</v>
      </c>
      <c r="E159" s="748" t="s">
        <v>1609</v>
      </c>
      <c r="F159" s="752">
        <v>6</v>
      </c>
      <c r="G159" s="752">
        <v>563.13999999999987</v>
      </c>
      <c r="H159" s="766">
        <v>1</v>
      </c>
      <c r="I159" s="752"/>
      <c r="J159" s="752"/>
      <c r="K159" s="766">
        <v>0</v>
      </c>
      <c r="L159" s="752">
        <v>6</v>
      </c>
      <c r="M159" s="753">
        <v>563.13999999999987</v>
      </c>
    </row>
    <row r="160" spans="1:13" ht="14.45" customHeight="1" x14ac:dyDescent="0.2">
      <c r="A160" s="747" t="s">
        <v>623</v>
      </c>
      <c r="B160" s="748" t="s">
        <v>2119</v>
      </c>
      <c r="C160" s="748" t="s">
        <v>2406</v>
      </c>
      <c r="D160" s="748" t="s">
        <v>1606</v>
      </c>
      <c r="E160" s="748" t="s">
        <v>1611</v>
      </c>
      <c r="F160" s="752">
        <v>1</v>
      </c>
      <c r="G160" s="752">
        <v>249.83000000000007</v>
      </c>
      <c r="H160" s="766">
        <v>1</v>
      </c>
      <c r="I160" s="752"/>
      <c r="J160" s="752"/>
      <c r="K160" s="766">
        <v>0</v>
      </c>
      <c r="L160" s="752">
        <v>1</v>
      </c>
      <c r="M160" s="753">
        <v>249.83000000000007</v>
      </c>
    </row>
    <row r="161" spans="1:13" ht="14.45" customHeight="1" x14ac:dyDescent="0.2">
      <c r="A161" s="747" t="s">
        <v>623</v>
      </c>
      <c r="B161" s="748" t="s">
        <v>2119</v>
      </c>
      <c r="C161" s="748" t="s">
        <v>2407</v>
      </c>
      <c r="D161" s="748" t="s">
        <v>1606</v>
      </c>
      <c r="E161" s="748" t="s">
        <v>2408</v>
      </c>
      <c r="F161" s="752"/>
      <c r="G161" s="752"/>
      <c r="H161" s="766">
        <v>0</v>
      </c>
      <c r="I161" s="752">
        <v>1</v>
      </c>
      <c r="J161" s="752">
        <v>125.83999999999996</v>
      </c>
      <c r="K161" s="766">
        <v>1</v>
      </c>
      <c r="L161" s="752">
        <v>1</v>
      </c>
      <c r="M161" s="753">
        <v>125.83999999999996</v>
      </c>
    </row>
    <row r="162" spans="1:13" ht="14.45" customHeight="1" x14ac:dyDescent="0.2">
      <c r="A162" s="747" t="s">
        <v>623</v>
      </c>
      <c r="B162" s="748" t="s">
        <v>2119</v>
      </c>
      <c r="C162" s="748" t="s">
        <v>2122</v>
      </c>
      <c r="D162" s="748" t="s">
        <v>786</v>
      </c>
      <c r="E162" s="748" t="s">
        <v>787</v>
      </c>
      <c r="F162" s="752"/>
      <c r="G162" s="752"/>
      <c r="H162" s="766">
        <v>0</v>
      </c>
      <c r="I162" s="752">
        <v>1</v>
      </c>
      <c r="J162" s="752">
        <v>88.45</v>
      </c>
      <c r="K162" s="766">
        <v>1</v>
      </c>
      <c r="L162" s="752">
        <v>1</v>
      </c>
      <c r="M162" s="753">
        <v>88.45</v>
      </c>
    </row>
    <row r="163" spans="1:13" ht="14.45" customHeight="1" x14ac:dyDescent="0.2">
      <c r="A163" s="747" t="s">
        <v>623</v>
      </c>
      <c r="B163" s="748" t="s">
        <v>2123</v>
      </c>
      <c r="C163" s="748" t="s">
        <v>2124</v>
      </c>
      <c r="D163" s="748" t="s">
        <v>2125</v>
      </c>
      <c r="E163" s="748" t="s">
        <v>2126</v>
      </c>
      <c r="F163" s="752">
        <v>3</v>
      </c>
      <c r="G163" s="752">
        <v>78.449999999999989</v>
      </c>
      <c r="H163" s="766">
        <v>1</v>
      </c>
      <c r="I163" s="752"/>
      <c r="J163" s="752"/>
      <c r="K163" s="766">
        <v>0</v>
      </c>
      <c r="L163" s="752">
        <v>3</v>
      </c>
      <c r="M163" s="753">
        <v>78.449999999999989</v>
      </c>
    </row>
    <row r="164" spans="1:13" ht="14.45" customHeight="1" x14ac:dyDescent="0.2">
      <c r="A164" s="747" t="s">
        <v>623</v>
      </c>
      <c r="B164" s="748" t="s">
        <v>2409</v>
      </c>
      <c r="C164" s="748" t="s">
        <v>2410</v>
      </c>
      <c r="D164" s="748" t="s">
        <v>2411</v>
      </c>
      <c r="E164" s="748" t="s">
        <v>2412</v>
      </c>
      <c r="F164" s="752"/>
      <c r="G164" s="752"/>
      <c r="H164" s="766">
        <v>0</v>
      </c>
      <c r="I164" s="752">
        <v>3</v>
      </c>
      <c r="J164" s="752">
        <v>161.88000000000002</v>
      </c>
      <c r="K164" s="766">
        <v>1</v>
      </c>
      <c r="L164" s="752">
        <v>3</v>
      </c>
      <c r="M164" s="753">
        <v>161.88000000000002</v>
      </c>
    </row>
    <row r="165" spans="1:13" ht="14.45" customHeight="1" x14ac:dyDescent="0.2">
      <c r="A165" s="747" t="s">
        <v>623</v>
      </c>
      <c r="B165" s="748" t="s">
        <v>2409</v>
      </c>
      <c r="C165" s="748" t="s">
        <v>2413</v>
      </c>
      <c r="D165" s="748" t="s">
        <v>2411</v>
      </c>
      <c r="E165" s="748" t="s">
        <v>2414</v>
      </c>
      <c r="F165" s="752"/>
      <c r="G165" s="752"/>
      <c r="H165" s="766">
        <v>0</v>
      </c>
      <c r="I165" s="752">
        <v>6</v>
      </c>
      <c r="J165" s="752">
        <v>90.210000000000008</v>
      </c>
      <c r="K165" s="766">
        <v>1</v>
      </c>
      <c r="L165" s="752">
        <v>6</v>
      </c>
      <c r="M165" s="753">
        <v>90.210000000000008</v>
      </c>
    </row>
    <row r="166" spans="1:13" ht="14.45" customHeight="1" x14ac:dyDescent="0.2">
      <c r="A166" s="747" t="s">
        <v>623</v>
      </c>
      <c r="B166" s="748" t="s">
        <v>2131</v>
      </c>
      <c r="C166" s="748" t="s">
        <v>2415</v>
      </c>
      <c r="D166" s="748" t="s">
        <v>1216</v>
      </c>
      <c r="E166" s="748" t="s">
        <v>2416</v>
      </c>
      <c r="F166" s="752"/>
      <c r="G166" s="752"/>
      <c r="H166" s="766">
        <v>0</v>
      </c>
      <c r="I166" s="752">
        <v>1</v>
      </c>
      <c r="J166" s="752">
        <v>219.56999999999996</v>
      </c>
      <c r="K166" s="766">
        <v>1</v>
      </c>
      <c r="L166" s="752">
        <v>1</v>
      </c>
      <c r="M166" s="753">
        <v>219.56999999999996</v>
      </c>
    </row>
    <row r="167" spans="1:13" ht="14.45" customHeight="1" x14ac:dyDescent="0.2">
      <c r="A167" s="747" t="s">
        <v>623</v>
      </c>
      <c r="B167" s="748" t="s">
        <v>2131</v>
      </c>
      <c r="C167" s="748" t="s">
        <v>2417</v>
      </c>
      <c r="D167" s="748" t="s">
        <v>1763</v>
      </c>
      <c r="E167" s="748" t="s">
        <v>828</v>
      </c>
      <c r="F167" s="752"/>
      <c r="G167" s="752"/>
      <c r="H167" s="766">
        <v>0</v>
      </c>
      <c r="I167" s="752">
        <v>1</v>
      </c>
      <c r="J167" s="752">
        <v>162.79000000000002</v>
      </c>
      <c r="K167" s="766">
        <v>1</v>
      </c>
      <c r="L167" s="752">
        <v>1</v>
      </c>
      <c r="M167" s="753">
        <v>162.79000000000002</v>
      </c>
    </row>
    <row r="168" spans="1:13" ht="14.45" customHeight="1" x14ac:dyDescent="0.2">
      <c r="A168" s="747" t="s">
        <v>623</v>
      </c>
      <c r="B168" s="748" t="s">
        <v>2418</v>
      </c>
      <c r="C168" s="748" t="s">
        <v>2419</v>
      </c>
      <c r="D168" s="748" t="s">
        <v>2420</v>
      </c>
      <c r="E168" s="748" t="s">
        <v>2421</v>
      </c>
      <c r="F168" s="752"/>
      <c r="G168" s="752"/>
      <c r="H168" s="766">
        <v>0</v>
      </c>
      <c r="I168" s="752">
        <v>4</v>
      </c>
      <c r="J168" s="752">
        <v>47.36</v>
      </c>
      <c r="K168" s="766">
        <v>1</v>
      </c>
      <c r="L168" s="752">
        <v>4</v>
      </c>
      <c r="M168" s="753">
        <v>47.36</v>
      </c>
    </row>
    <row r="169" spans="1:13" ht="14.45" customHeight="1" x14ac:dyDescent="0.2">
      <c r="A169" s="747" t="s">
        <v>623</v>
      </c>
      <c r="B169" s="748" t="s">
        <v>2418</v>
      </c>
      <c r="C169" s="748" t="s">
        <v>2422</v>
      </c>
      <c r="D169" s="748" t="s">
        <v>2420</v>
      </c>
      <c r="E169" s="748" t="s">
        <v>2423</v>
      </c>
      <c r="F169" s="752"/>
      <c r="G169" s="752"/>
      <c r="H169" s="766">
        <v>0</v>
      </c>
      <c r="I169" s="752">
        <v>1</v>
      </c>
      <c r="J169" s="752">
        <v>30.150000000000002</v>
      </c>
      <c r="K169" s="766">
        <v>1</v>
      </c>
      <c r="L169" s="752">
        <v>1</v>
      </c>
      <c r="M169" s="753">
        <v>30.150000000000002</v>
      </c>
    </row>
    <row r="170" spans="1:13" ht="14.45" customHeight="1" x14ac:dyDescent="0.2">
      <c r="A170" s="747" t="s">
        <v>623</v>
      </c>
      <c r="B170" s="748" t="s">
        <v>2424</v>
      </c>
      <c r="C170" s="748" t="s">
        <v>2425</v>
      </c>
      <c r="D170" s="748" t="s">
        <v>2426</v>
      </c>
      <c r="E170" s="748" t="s">
        <v>2427</v>
      </c>
      <c r="F170" s="752"/>
      <c r="G170" s="752"/>
      <c r="H170" s="766">
        <v>0</v>
      </c>
      <c r="I170" s="752">
        <v>1</v>
      </c>
      <c r="J170" s="752">
        <v>224.37</v>
      </c>
      <c r="K170" s="766">
        <v>1</v>
      </c>
      <c r="L170" s="752">
        <v>1</v>
      </c>
      <c r="M170" s="753">
        <v>224.37</v>
      </c>
    </row>
    <row r="171" spans="1:13" ht="14.45" customHeight="1" x14ac:dyDescent="0.2">
      <c r="A171" s="747" t="s">
        <v>623</v>
      </c>
      <c r="B171" s="748" t="s">
        <v>2133</v>
      </c>
      <c r="C171" s="748" t="s">
        <v>2134</v>
      </c>
      <c r="D171" s="748" t="s">
        <v>2135</v>
      </c>
      <c r="E171" s="748" t="s">
        <v>2136</v>
      </c>
      <c r="F171" s="752"/>
      <c r="G171" s="752"/>
      <c r="H171" s="766">
        <v>0</v>
      </c>
      <c r="I171" s="752">
        <v>8</v>
      </c>
      <c r="J171" s="752">
        <v>554.8900000000001</v>
      </c>
      <c r="K171" s="766">
        <v>1</v>
      </c>
      <c r="L171" s="752">
        <v>8</v>
      </c>
      <c r="M171" s="753">
        <v>554.8900000000001</v>
      </c>
    </row>
    <row r="172" spans="1:13" ht="14.45" customHeight="1" x14ac:dyDescent="0.2">
      <c r="A172" s="747" t="s">
        <v>623</v>
      </c>
      <c r="B172" s="748" t="s">
        <v>2137</v>
      </c>
      <c r="C172" s="748" t="s">
        <v>2428</v>
      </c>
      <c r="D172" s="748" t="s">
        <v>2139</v>
      </c>
      <c r="E172" s="748" t="s">
        <v>2429</v>
      </c>
      <c r="F172" s="752"/>
      <c r="G172" s="752"/>
      <c r="H172" s="766">
        <v>0</v>
      </c>
      <c r="I172" s="752">
        <v>1</v>
      </c>
      <c r="J172" s="752">
        <v>164.18000000000004</v>
      </c>
      <c r="K172" s="766">
        <v>1</v>
      </c>
      <c r="L172" s="752">
        <v>1</v>
      </c>
      <c r="M172" s="753">
        <v>164.18000000000004</v>
      </c>
    </row>
    <row r="173" spans="1:13" ht="14.45" customHeight="1" x14ac:dyDescent="0.2">
      <c r="A173" s="747" t="s">
        <v>623</v>
      </c>
      <c r="B173" s="748" t="s">
        <v>2055</v>
      </c>
      <c r="C173" s="748" t="s">
        <v>2058</v>
      </c>
      <c r="D173" s="748" t="s">
        <v>707</v>
      </c>
      <c r="E173" s="748" t="s">
        <v>2059</v>
      </c>
      <c r="F173" s="752"/>
      <c r="G173" s="752"/>
      <c r="H173" s="766">
        <v>0</v>
      </c>
      <c r="I173" s="752">
        <v>46</v>
      </c>
      <c r="J173" s="752">
        <v>2987.26</v>
      </c>
      <c r="K173" s="766">
        <v>1</v>
      </c>
      <c r="L173" s="752">
        <v>46</v>
      </c>
      <c r="M173" s="753">
        <v>2987.26</v>
      </c>
    </row>
    <row r="174" spans="1:13" ht="14.45" customHeight="1" x14ac:dyDescent="0.2">
      <c r="A174" s="747" t="s">
        <v>623</v>
      </c>
      <c r="B174" s="748" t="s">
        <v>2148</v>
      </c>
      <c r="C174" s="748" t="s">
        <v>2149</v>
      </c>
      <c r="D174" s="748" t="s">
        <v>2150</v>
      </c>
      <c r="E174" s="748" t="s">
        <v>2151</v>
      </c>
      <c r="F174" s="752">
        <v>100</v>
      </c>
      <c r="G174" s="752">
        <v>3627.4</v>
      </c>
      <c r="H174" s="766">
        <v>1</v>
      </c>
      <c r="I174" s="752"/>
      <c r="J174" s="752"/>
      <c r="K174" s="766">
        <v>0</v>
      </c>
      <c r="L174" s="752">
        <v>100</v>
      </c>
      <c r="M174" s="753">
        <v>3627.4</v>
      </c>
    </row>
    <row r="175" spans="1:13" ht="14.45" customHeight="1" x14ac:dyDescent="0.2">
      <c r="A175" s="747" t="s">
        <v>623</v>
      </c>
      <c r="B175" s="748" t="s">
        <v>2148</v>
      </c>
      <c r="C175" s="748" t="s">
        <v>2152</v>
      </c>
      <c r="D175" s="748" t="s">
        <v>2153</v>
      </c>
      <c r="E175" s="748" t="s">
        <v>2154</v>
      </c>
      <c r="F175" s="752"/>
      <c r="G175" s="752"/>
      <c r="H175" s="766">
        <v>0</v>
      </c>
      <c r="I175" s="752">
        <v>3</v>
      </c>
      <c r="J175" s="752">
        <v>942.81</v>
      </c>
      <c r="K175" s="766">
        <v>1</v>
      </c>
      <c r="L175" s="752">
        <v>3</v>
      </c>
      <c r="M175" s="753">
        <v>942.81</v>
      </c>
    </row>
    <row r="176" spans="1:13" ht="14.45" customHeight="1" x14ac:dyDescent="0.2">
      <c r="A176" s="747" t="s">
        <v>623</v>
      </c>
      <c r="B176" s="748" t="s">
        <v>2155</v>
      </c>
      <c r="C176" s="748" t="s">
        <v>2430</v>
      </c>
      <c r="D176" s="748" t="s">
        <v>2157</v>
      </c>
      <c r="E176" s="748" t="s">
        <v>2431</v>
      </c>
      <c r="F176" s="752"/>
      <c r="G176" s="752"/>
      <c r="H176" s="766">
        <v>0</v>
      </c>
      <c r="I176" s="752">
        <v>1</v>
      </c>
      <c r="J176" s="752">
        <v>92.3</v>
      </c>
      <c r="K176" s="766">
        <v>1</v>
      </c>
      <c r="L176" s="752">
        <v>1</v>
      </c>
      <c r="M176" s="753">
        <v>92.3</v>
      </c>
    </row>
    <row r="177" spans="1:13" ht="14.45" customHeight="1" x14ac:dyDescent="0.2">
      <c r="A177" s="747" t="s">
        <v>623</v>
      </c>
      <c r="B177" s="748" t="s">
        <v>2155</v>
      </c>
      <c r="C177" s="748" t="s">
        <v>2162</v>
      </c>
      <c r="D177" s="748" t="s">
        <v>2160</v>
      </c>
      <c r="E177" s="748" t="s">
        <v>2163</v>
      </c>
      <c r="F177" s="752"/>
      <c r="G177" s="752"/>
      <c r="H177" s="766">
        <v>0</v>
      </c>
      <c r="I177" s="752">
        <v>5</v>
      </c>
      <c r="J177" s="752">
        <v>490.60000000000008</v>
      </c>
      <c r="K177" s="766">
        <v>1</v>
      </c>
      <c r="L177" s="752">
        <v>5</v>
      </c>
      <c r="M177" s="753">
        <v>490.60000000000008</v>
      </c>
    </row>
    <row r="178" spans="1:13" ht="14.45" customHeight="1" x14ac:dyDescent="0.2">
      <c r="A178" s="747" t="s">
        <v>623</v>
      </c>
      <c r="B178" s="748" t="s">
        <v>2155</v>
      </c>
      <c r="C178" s="748" t="s">
        <v>2164</v>
      </c>
      <c r="D178" s="748" t="s">
        <v>2160</v>
      </c>
      <c r="E178" s="748" t="s">
        <v>2165</v>
      </c>
      <c r="F178" s="752"/>
      <c r="G178" s="752"/>
      <c r="H178" s="766">
        <v>0</v>
      </c>
      <c r="I178" s="752">
        <v>2</v>
      </c>
      <c r="J178" s="752">
        <v>125.33999999999997</v>
      </c>
      <c r="K178" s="766">
        <v>1</v>
      </c>
      <c r="L178" s="752">
        <v>2</v>
      </c>
      <c r="M178" s="753">
        <v>125.33999999999997</v>
      </c>
    </row>
    <row r="179" spans="1:13" ht="14.45" customHeight="1" x14ac:dyDescent="0.2">
      <c r="A179" s="747" t="s">
        <v>623</v>
      </c>
      <c r="B179" s="748" t="s">
        <v>2155</v>
      </c>
      <c r="C179" s="748" t="s">
        <v>2168</v>
      </c>
      <c r="D179" s="748" t="s">
        <v>2157</v>
      </c>
      <c r="E179" s="748" t="s">
        <v>2169</v>
      </c>
      <c r="F179" s="752"/>
      <c r="G179" s="752"/>
      <c r="H179" s="766">
        <v>0</v>
      </c>
      <c r="I179" s="752">
        <v>4</v>
      </c>
      <c r="J179" s="752">
        <v>244.44999999999996</v>
      </c>
      <c r="K179" s="766">
        <v>1</v>
      </c>
      <c r="L179" s="752">
        <v>4</v>
      </c>
      <c r="M179" s="753">
        <v>244.44999999999996</v>
      </c>
    </row>
    <row r="180" spans="1:13" ht="14.45" customHeight="1" x14ac:dyDescent="0.2">
      <c r="A180" s="747" t="s">
        <v>623</v>
      </c>
      <c r="B180" s="748" t="s">
        <v>2172</v>
      </c>
      <c r="C180" s="748" t="s">
        <v>2173</v>
      </c>
      <c r="D180" s="748" t="s">
        <v>2174</v>
      </c>
      <c r="E180" s="748" t="s">
        <v>2175</v>
      </c>
      <c r="F180" s="752"/>
      <c r="G180" s="752"/>
      <c r="H180" s="766">
        <v>0</v>
      </c>
      <c r="I180" s="752">
        <v>2</v>
      </c>
      <c r="J180" s="752">
        <v>6142.3</v>
      </c>
      <c r="K180" s="766">
        <v>1</v>
      </c>
      <c r="L180" s="752">
        <v>2</v>
      </c>
      <c r="M180" s="753">
        <v>6142.3</v>
      </c>
    </row>
    <row r="181" spans="1:13" ht="14.45" customHeight="1" x14ac:dyDescent="0.2">
      <c r="A181" s="747" t="s">
        <v>623</v>
      </c>
      <c r="B181" s="748" t="s">
        <v>2176</v>
      </c>
      <c r="C181" s="748" t="s">
        <v>2432</v>
      </c>
      <c r="D181" s="748" t="s">
        <v>1476</v>
      </c>
      <c r="E181" s="748" t="s">
        <v>2433</v>
      </c>
      <c r="F181" s="752"/>
      <c r="G181" s="752"/>
      <c r="H181" s="766">
        <v>0</v>
      </c>
      <c r="I181" s="752">
        <v>4</v>
      </c>
      <c r="J181" s="752">
        <v>457.44</v>
      </c>
      <c r="K181" s="766">
        <v>1</v>
      </c>
      <c r="L181" s="752">
        <v>4</v>
      </c>
      <c r="M181" s="753">
        <v>457.44</v>
      </c>
    </row>
    <row r="182" spans="1:13" ht="14.45" customHeight="1" x14ac:dyDescent="0.2">
      <c r="A182" s="747" t="s">
        <v>623</v>
      </c>
      <c r="B182" s="748" t="s">
        <v>2179</v>
      </c>
      <c r="C182" s="748" t="s">
        <v>2180</v>
      </c>
      <c r="D182" s="748" t="s">
        <v>2181</v>
      </c>
      <c r="E182" s="748" t="s">
        <v>2182</v>
      </c>
      <c r="F182" s="752"/>
      <c r="G182" s="752"/>
      <c r="H182" s="766">
        <v>0</v>
      </c>
      <c r="I182" s="752">
        <v>8.5</v>
      </c>
      <c r="J182" s="752">
        <v>3908.85</v>
      </c>
      <c r="K182" s="766">
        <v>1</v>
      </c>
      <c r="L182" s="752">
        <v>8.5</v>
      </c>
      <c r="M182" s="753">
        <v>3908.85</v>
      </c>
    </row>
    <row r="183" spans="1:13" ht="14.45" customHeight="1" x14ac:dyDescent="0.2">
      <c r="A183" s="747" t="s">
        <v>623</v>
      </c>
      <c r="B183" s="748" t="s">
        <v>2434</v>
      </c>
      <c r="C183" s="748" t="s">
        <v>2435</v>
      </c>
      <c r="D183" s="748" t="s">
        <v>2436</v>
      </c>
      <c r="E183" s="748" t="s">
        <v>2437</v>
      </c>
      <c r="F183" s="752"/>
      <c r="G183" s="752"/>
      <c r="H183" s="766">
        <v>0</v>
      </c>
      <c r="I183" s="752">
        <v>2</v>
      </c>
      <c r="J183" s="752">
        <v>131.07999999999998</v>
      </c>
      <c r="K183" s="766">
        <v>1</v>
      </c>
      <c r="L183" s="752">
        <v>2</v>
      </c>
      <c r="M183" s="753">
        <v>131.07999999999998</v>
      </c>
    </row>
    <row r="184" spans="1:13" ht="14.45" customHeight="1" x14ac:dyDescent="0.2">
      <c r="A184" s="747" t="s">
        <v>623</v>
      </c>
      <c r="B184" s="748" t="s">
        <v>2183</v>
      </c>
      <c r="C184" s="748" t="s">
        <v>2184</v>
      </c>
      <c r="D184" s="748" t="s">
        <v>2185</v>
      </c>
      <c r="E184" s="748" t="s">
        <v>2186</v>
      </c>
      <c r="F184" s="752">
        <v>40</v>
      </c>
      <c r="G184" s="752">
        <v>1200.8000000000002</v>
      </c>
      <c r="H184" s="766">
        <v>1</v>
      </c>
      <c r="I184" s="752"/>
      <c r="J184" s="752"/>
      <c r="K184" s="766">
        <v>0</v>
      </c>
      <c r="L184" s="752">
        <v>40</v>
      </c>
      <c r="M184" s="753">
        <v>1200.8000000000002</v>
      </c>
    </row>
    <row r="185" spans="1:13" ht="14.45" customHeight="1" x14ac:dyDescent="0.2">
      <c r="A185" s="747" t="s">
        <v>623</v>
      </c>
      <c r="B185" s="748" t="s">
        <v>2187</v>
      </c>
      <c r="C185" s="748" t="s">
        <v>2188</v>
      </c>
      <c r="D185" s="748" t="s">
        <v>2189</v>
      </c>
      <c r="E185" s="748" t="s">
        <v>2190</v>
      </c>
      <c r="F185" s="752">
        <v>2</v>
      </c>
      <c r="G185" s="752">
        <v>2233</v>
      </c>
      <c r="H185" s="766">
        <v>1</v>
      </c>
      <c r="I185" s="752"/>
      <c r="J185" s="752"/>
      <c r="K185" s="766">
        <v>0</v>
      </c>
      <c r="L185" s="752">
        <v>2</v>
      </c>
      <c r="M185" s="753">
        <v>2233</v>
      </c>
    </row>
    <row r="186" spans="1:13" ht="14.45" customHeight="1" x14ac:dyDescent="0.2">
      <c r="A186" s="747" t="s">
        <v>623</v>
      </c>
      <c r="B186" s="748" t="s">
        <v>2187</v>
      </c>
      <c r="C186" s="748" t="s">
        <v>2191</v>
      </c>
      <c r="D186" s="748" t="s">
        <v>2192</v>
      </c>
      <c r="E186" s="748" t="s">
        <v>2190</v>
      </c>
      <c r="F186" s="752"/>
      <c r="G186" s="752"/>
      <c r="H186" s="766">
        <v>0</v>
      </c>
      <c r="I186" s="752">
        <v>34.5</v>
      </c>
      <c r="J186" s="752">
        <v>50895.494999999995</v>
      </c>
      <c r="K186" s="766">
        <v>1</v>
      </c>
      <c r="L186" s="752">
        <v>34.5</v>
      </c>
      <c r="M186" s="753">
        <v>50895.494999999995</v>
      </c>
    </row>
    <row r="187" spans="1:13" ht="14.45" customHeight="1" x14ac:dyDescent="0.2">
      <c r="A187" s="747" t="s">
        <v>623</v>
      </c>
      <c r="B187" s="748" t="s">
        <v>2199</v>
      </c>
      <c r="C187" s="748" t="s">
        <v>2200</v>
      </c>
      <c r="D187" s="748" t="s">
        <v>2201</v>
      </c>
      <c r="E187" s="748" t="s">
        <v>2202</v>
      </c>
      <c r="F187" s="752"/>
      <c r="G187" s="752"/>
      <c r="H187" s="766">
        <v>0</v>
      </c>
      <c r="I187" s="752">
        <v>3</v>
      </c>
      <c r="J187" s="752">
        <v>462</v>
      </c>
      <c r="K187" s="766">
        <v>1</v>
      </c>
      <c r="L187" s="752">
        <v>3</v>
      </c>
      <c r="M187" s="753">
        <v>462</v>
      </c>
    </row>
    <row r="188" spans="1:13" ht="14.45" customHeight="1" x14ac:dyDescent="0.2">
      <c r="A188" s="747" t="s">
        <v>623</v>
      </c>
      <c r="B188" s="748" t="s">
        <v>2199</v>
      </c>
      <c r="C188" s="748" t="s">
        <v>2203</v>
      </c>
      <c r="D188" s="748" t="s">
        <v>2201</v>
      </c>
      <c r="E188" s="748" t="s">
        <v>2204</v>
      </c>
      <c r="F188" s="752"/>
      <c r="G188" s="752"/>
      <c r="H188" s="766">
        <v>0</v>
      </c>
      <c r="I188" s="752">
        <v>3</v>
      </c>
      <c r="J188" s="752">
        <v>788.69999999999993</v>
      </c>
      <c r="K188" s="766">
        <v>1</v>
      </c>
      <c r="L188" s="752">
        <v>3</v>
      </c>
      <c r="M188" s="753">
        <v>788.69999999999993</v>
      </c>
    </row>
    <row r="189" spans="1:13" ht="14.45" customHeight="1" x14ac:dyDescent="0.2">
      <c r="A189" s="747" t="s">
        <v>623</v>
      </c>
      <c r="B189" s="748" t="s">
        <v>2205</v>
      </c>
      <c r="C189" s="748" t="s">
        <v>2206</v>
      </c>
      <c r="D189" s="748" t="s">
        <v>2207</v>
      </c>
      <c r="E189" s="748" t="s">
        <v>2208</v>
      </c>
      <c r="F189" s="752"/>
      <c r="G189" s="752"/>
      <c r="H189" s="766">
        <v>0</v>
      </c>
      <c r="I189" s="752">
        <v>13</v>
      </c>
      <c r="J189" s="752">
        <v>9808.7099999999991</v>
      </c>
      <c r="K189" s="766">
        <v>1</v>
      </c>
      <c r="L189" s="752">
        <v>13</v>
      </c>
      <c r="M189" s="753">
        <v>9808.7099999999991</v>
      </c>
    </row>
    <row r="190" spans="1:13" ht="14.45" customHeight="1" x14ac:dyDescent="0.2">
      <c r="A190" s="747" t="s">
        <v>623</v>
      </c>
      <c r="B190" s="748" t="s">
        <v>2212</v>
      </c>
      <c r="C190" s="748" t="s">
        <v>2216</v>
      </c>
      <c r="D190" s="748" t="s">
        <v>2214</v>
      </c>
      <c r="E190" s="748" t="s">
        <v>2217</v>
      </c>
      <c r="F190" s="752"/>
      <c r="G190" s="752"/>
      <c r="H190" s="766">
        <v>0</v>
      </c>
      <c r="I190" s="752">
        <v>40</v>
      </c>
      <c r="J190" s="752">
        <v>2115.2000000000003</v>
      </c>
      <c r="K190" s="766">
        <v>1</v>
      </c>
      <c r="L190" s="752">
        <v>40</v>
      </c>
      <c r="M190" s="753">
        <v>2115.2000000000003</v>
      </c>
    </row>
    <row r="191" spans="1:13" ht="14.45" customHeight="1" x14ac:dyDescent="0.2">
      <c r="A191" s="747" t="s">
        <v>623</v>
      </c>
      <c r="B191" s="748" t="s">
        <v>2218</v>
      </c>
      <c r="C191" s="748" t="s">
        <v>2219</v>
      </c>
      <c r="D191" s="748" t="s">
        <v>2220</v>
      </c>
      <c r="E191" s="748" t="s">
        <v>2221</v>
      </c>
      <c r="F191" s="752"/>
      <c r="G191" s="752"/>
      <c r="H191" s="766">
        <v>0</v>
      </c>
      <c r="I191" s="752">
        <v>6</v>
      </c>
      <c r="J191" s="752">
        <v>2213.8200000000002</v>
      </c>
      <c r="K191" s="766">
        <v>1</v>
      </c>
      <c r="L191" s="752">
        <v>6</v>
      </c>
      <c r="M191" s="753">
        <v>2213.8200000000002</v>
      </c>
    </row>
    <row r="192" spans="1:13" ht="14.45" customHeight="1" x14ac:dyDescent="0.2">
      <c r="A192" s="747" t="s">
        <v>623</v>
      </c>
      <c r="B192" s="748" t="s">
        <v>2225</v>
      </c>
      <c r="C192" s="748" t="s">
        <v>2226</v>
      </c>
      <c r="D192" s="748" t="s">
        <v>2227</v>
      </c>
      <c r="E192" s="748" t="s">
        <v>2228</v>
      </c>
      <c r="F192" s="752"/>
      <c r="G192" s="752"/>
      <c r="H192" s="766">
        <v>0</v>
      </c>
      <c r="I192" s="752">
        <v>17.200000000000003</v>
      </c>
      <c r="J192" s="752">
        <v>3022.1800000000003</v>
      </c>
      <c r="K192" s="766">
        <v>1</v>
      </c>
      <c r="L192" s="752">
        <v>17.200000000000003</v>
      </c>
      <c r="M192" s="753">
        <v>3022.1800000000003</v>
      </c>
    </row>
    <row r="193" spans="1:13" ht="14.45" customHeight="1" x14ac:dyDescent="0.2">
      <c r="A193" s="747" t="s">
        <v>623</v>
      </c>
      <c r="B193" s="748" t="s">
        <v>2225</v>
      </c>
      <c r="C193" s="748" t="s">
        <v>2229</v>
      </c>
      <c r="D193" s="748" t="s">
        <v>2227</v>
      </c>
      <c r="E193" s="748" t="s">
        <v>2230</v>
      </c>
      <c r="F193" s="752"/>
      <c r="G193" s="752"/>
      <c r="H193" s="766">
        <v>0</v>
      </c>
      <c r="I193" s="752">
        <v>1.4</v>
      </c>
      <c r="J193" s="752">
        <v>412.71999999999997</v>
      </c>
      <c r="K193" s="766">
        <v>1</v>
      </c>
      <c r="L193" s="752">
        <v>1.4</v>
      </c>
      <c r="M193" s="753">
        <v>412.71999999999997</v>
      </c>
    </row>
    <row r="194" spans="1:13" ht="14.45" customHeight="1" x14ac:dyDescent="0.2">
      <c r="A194" s="747" t="s">
        <v>623</v>
      </c>
      <c r="B194" s="748" t="s">
        <v>2225</v>
      </c>
      <c r="C194" s="748" t="s">
        <v>2438</v>
      </c>
      <c r="D194" s="748" t="s">
        <v>1870</v>
      </c>
      <c r="E194" s="748" t="s">
        <v>2439</v>
      </c>
      <c r="F194" s="752"/>
      <c r="G194" s="752"/>
      <c r="H194" s="766">
        <v>0</v>
      </c>
      <c r="I194" s="752">
        <v>1</v>
      </c>
      <c r="J194" s="752">
        <v>59.049993438685483</v>
      </c>
      <c r="K194" s="766">
        <v>1</v>
      </c>
      <c r="L194" s="752">
        <v>1</v>
      </c>
      <c r="M194" s="753">
        <v>59.049993438685483</v>
      </c>
    </row>
    <row r="195" spans="1:13" ht="14.45" customHeight="1" x14ac:dyDescent="0.2">
      <c r="A195" s="747" t="s">
        <v>623</v>
      </c>
      <c r="B195" s="748" t="s">
        <v>2225</v>
      </c>
      <c r="C195" s="748" t="s">
        <v>2440</v>
      </c>
      <c r="D195" s="748" t="s">
        <v>1870</v>
      </c>
      <c r="E195" s="748" t="s">
        <v>2441</v>
      </c>
      <c r="F195" s="752"/>
      <c r="G195" s="752"/>
      <c r="H195" s="766">
        <v>0</v>
      </c>
      <c r="I195" s="752">
        <v>1</v>
      </c>
      <c r="J195" s="752">
        <v>2113.96</v>
      </c>
      <c r="K195" s="766">
        <v>1</v>
      </c>
      <c r="L195" s="752">
        <v>1</v>
      </c>
      <c r="M195" s="753">
        <v>2113.96</v>
      </c>
    </row>
    <row r="196" spans="1:13" ht="14.45" customHeight="1" x14ac:dyDescent="0.2">
      <c r="A196" s="747" t="s">
        <v>623</v>
      </c>
      <c r="B196" s="748" t="s">
        <v>2231</v>
      </c>
      <c r="C196" s="748" t="s">
        <v>2235</v>
      </c>
      <c r="D196" s="748" t="s">
        <v>1571</v>
      </c>
      <c r="E196" s="748" t="s">
        <v>1572</v>
      </c>
      <c r="F196" s="752">
        <v>26</v>
      </c>
      <c r="G196" s="752">
        <v>16043.300000000001</v>
      </c>
      <c r="H196" s="766">
        <v>1</v>
      </c>
      <c r="I196" s="752"/>
      <c r="J196" s="752"/>
      <c r="K196" s="766">
        <v>0</v>
      </c>
      <c r="L196" s="752">
        <v>26</v>
      </c>
      <c r="M196" s="753">
        <v>16043.300000000001</v>
      </c>
    </row>
    <row r="197" spans="1:13" ht="14.45" customHeight="1" x14ac:dyDescent="0.2">
      <c r="A197" s="747" t="s">
        <v>623</v>
      </c>
      <c r="B197" s="748" t="s">
        <v>2442</v>
      </c>
      <c r="C197" s="748" t="s">
        <v>2443</v>
      </c>
      <c r="D197" s="748" t="s">
        <v>2444</v>
      </c>
      <c r="E197" s="748" t="s">
        <v>2445</v>
      </c>
      <c r="F197" s="752"/>
      <c r="G197" s="752"/>
      <c r="H197" s="766">
        <v>0</v>
      </c>
      <c r="I197" s="752">
        <v>15</v>
      </c>
      <c r="J197" s="752">
        <v>786.33999999999992</v>
      </c>
      <c r="K197" s="766">
        <v>1</v>
      </c>
      <c r="L197" s="752">
        <v>15</v>
      </c>
      <c r="M197" s="753">
        <v>786.33999999999992</v>
      </c>
    </row>
    <row r="198" spans="1:13" ht="14.45" customHeight="1" x14ac:dyDescent="0.2">
      <c r="A198" s="747" t="s">
        <v>623</v>
      </c>
      <c r="B198" s="748" t="s">
        <v>2245</v>
      </c>
      <c r="C198" s="748" t="s">
        <v>2246</v>
      </c>
      <c r="D198" s="748" t="s">
        <v>2247</v>
      </c>
      <c r="E198" s="748" t="s">
        <v>2248</v>
      </c>
      <c r="F198" s="752"/>
      <c r="G198" s="752"/>
      <c r="H198" s="766">
        <v>0</v>
      </c>
      <c r="I198" s="752">
        <v>1</v>
      </c>
      <c r="J198" s="752">
        <v>715</v>
      </c>
      <c r="K198" s="766">
        <v>1</v>
      </c>
      <c r="L198" s="752">
        <v>1</v>
      </c>
      <c r="M198" s="753">
        <v>715</v>
      </c>
    </row>
    <row r="199" spans="1:13" ht="14.45" customHeight="1" x14ac:dyDescent="0.2">
      <c r="A199" s="747" t="s">
        <v>623</v>
      </c>
      <c r="B199" s="748" t="s">
        <v>2255</v>
      </c>
      <c r="C199" s="748" t="s">
        <v>2256</v>
      </c>
      <c r="D199" s="748" t="s">
        <v>1218</v>
      </c>
      <c r="E199" s="748" t="s">
        <v>2257</v>
      </c>
      <c r="F199" s="752"/>
      <c r="G199" s="752"/>
      <c r="H199" s="766">
        <v>0</v>
      </c>
      <c r="I199" s="752">
        <v>5</v>
      </c>
      <c r="J199" s="752">
        <v>328.9</v>
      </c>
      <c r="K199" s="766">
        <v>1</v>
      </c>
      <c r="L199" s="752">
        <v>5</v>
      </c>
      <c r="M199" s="753">
        <v>328.9</v>
      </c>
    </row>
    <row r="200" spans="1:13" ht="14.45" customHeight="1" x14ac:dyDescent="0.2">
      <c r="A200" s="747" t="s">
        <v>623</v>
      </c>
      <c r="B200" s="748" t="s">
        <v>2255</v>
      </c>
      <c r="C200" s="748" t="s">
        <v>2446</v>
      </c>
      <c r="D200" s="748" t="s">
        <v>1218</v>
      </c>
      <c r="E200" s="748" t="s">
        <v>2447</v>
      </c>
      <c r="F200" s="752"/>
      <c r="G200" s="752"/>
      <c r="H200" s="766">
        <v>0</v>
      </c>
      <c r="I200" s="752">
        <v>4</v>
      </c>
      <c r="J200" s="752">
        <v>2843.6400000000003</v>
      </c>
      <c r="K200" s="766">
        <v>1</v>
      </c>
      <c r="L200" s="752">
        <v>4</v>
      </c>
      <c r="M200" s="753">
        <v>2843.6400000000003</v>
      </c>
    </row>
    <row r="201" spans="1:13" ht="14.45" customHeight="1" x14ac:dyDescent="0.2">
      <c r="A201" s="747" t="s">
        <v>623</v>
      </c>
      <c r="B201" s="748" t="s">
        <v>2255</v>
      </c>
      <c r="C201" s="748" t="s">
        <v>2258</v>
      </c>
      <c r="D201" s="748" t="s">
        <v>1218</v>
      </c>
      <c r="E201" s="748" t="s">
        <v>2259</v>
      </c>
      <c r="F201" s="752"/>
      <c r="G201" s="752"/>
      <c r="H201" s="766">
        <v>0</v>
      </c>
      <c r="I201" s="752">
        <v>3</v>
      </c>
      <c r="J201" s="752">
        <v>2105.4</v>
      </c>
      <c r="K201" s="766">
        <v>1</v>
      </c>
      <c r="L201" s="752">
        <v>3</v>
      </c>
      <c r="M201" s="753">
        <v>2105.4</v>
      </c>
    </row>
    <row r="202" spans="1:13" ht="14.45" customHeight="1" x14ac:dyDescent="0.2">
      <c r="A202" s="747" t="s">
        <v>623</v>
      </c>
      <c r="B202" s="748" t="s">
        <v>2264</v>
      </c>
      <c r="C202" s="748" t="s">
        <v>2448</v>
      </c>
      <c r="D202" s="748" t="s">
        <v>2449</v>
      </c>
      <c r="E202" s="748" t="s">
        <v>2450</v>
      </c>
      <c r="F202" s="752"/>
      <c r="G202" s="752"/>
      <c r="H202" s="766">
        <v>0</v>
      </c>
      <c r="I202" s="752">
        <v>12</v>
      </c>
      <c r="J202" s="752">
        <v>4439.54</v>
      </c>
      <c r="K202" s="766">
        <v>1</v>
      </c>
      <c r="L202" s="752">
        <v>12</v>
      </c>
      <c r="M202" s="753">
        <v>4439.54</v>
      </c>
    </row>
    <row r="203" spans="1:13" ht="14.45" customHeight="1" x14ac:dyDescent="0.2">
      <c r="A203" s="747" t="s">
        <v>623</v>
      </c>
      <c r="B203" s="748" t="s">
        <v>2264</v>
      </c>
      <c r="C203" s="748" t="s">
        <v>2451</v>
      </c>
      <c r="D203" s="748" t="s">
        <v>2449</v>
      </c>
      <c r="E203" s="748" t="s">
        <v>2452</v>
      </c>
      <c r="F203" s="752"/>
      <c r="G203" s="752"/>
      <c r="H203" s="766">
        <v>0</v>
      </c>
      <c r="I203" s="752">
        <v>19</v>
      </c>
      <c r="J203" s="752">
        <v>14711.69</v>
      </c>
      <c r="K203" s="766">
        <v>1</v>
      </c>
      <c r="L203" s="752">
        <v>19</v>
      </c>
      <c r="M203" s="753">
        <v>14711.69</v>
      </c>
    </row>
    <row r="204" spans="1:13" ht="14.45" customHeight="1" x14ac:dyDescent="0.2">
      <c r="A204" s="747" t="s">
        <v>623</v>
      </c>
      <c r="B204" s="748" t="s">
        <v>2453</v>
      </c>
      <c r="C204" s="748" t="s">
        <v>2454</v>
      </c>
      <c r="D204" s="748" t="s">
        <v>2455</v>
      </c>
      <c r="E204" s="748" t="s">
        <v>2456</v>
      </c>
      <c r="F204" s="752"/>
      <c r="G204" s="752"/>
      <c r="H204" s="766">
        <v>0</v>
      </c>
      <c r="I204" s="752">
        <v>2</v>
      </c>
      <c r="J204" s="752">
        <v>1181.5800000000002</v>
      </c>
      <c r="K204" s="766">
        <v>1</v>
      </c>
      <c r="L204" s="752">
        <v>2</v>
      </c>
      <c r="M204" s="753">
        <v>1181.5800000000002</v>
      </c>
    </row>
    <row r="205" spans="1:13" ht="14.45" customHeight="1" x14ac:dyDescent="0.2">
      <c r="A205" s="747" t="s">
        <v>623</v>
      </c>
      <c r="B205" s="748" t="s">
        <v>2060</v>
      </c>
      <c r="C205" s="748" t="s">
        <v>2457</v>
      </c>
      <c r="D205" s="748" t="s">
        <v>2458</v>
      </c>
      <c r="E205" s="748" t="s">
        <v>1729</v>
      </c>
      <c r="F205" s="752">
        <v>2</v>
      </c>
      <c r="G205" s="752">
        <v>145.89999999999998</v>
      </c>
      <c r="H205" s="766">
        <v>1</v>
      </c>
      <c r="I205" s="752"/>
      <c r="J205" s="752"/>
      <c r="K205" s="766">
        <v>0</v>
      </c>
      <c r="L205" s="752">
        <v>2</v>
      </c>
      <c r="M205" s="753">
        <v>145.89999999999998</v>
      </c>
    </row>
    <row r="206" spans="1:13" ht="14.45" customHeight="1" x14ac:dyDescent="0.2">
      <c r="A206" s="747" t="s">
        <v>623</v>
      </c>
      <c r="B206" s="748" t="s">
        <v>2060</v>
      </c>
      <c r="C206" s="748" t="s">
        <v>2268</v>
      </c>
      <c r="D206" s="748" t="s">
        <v>703</v>
      </c>
      <c r="E206" s="748" t="s">
        <v>1171</v>
      </c>
      <c r="F206" s="752"/>
      <c r="G206" s="752"/>
      <c r="H206" s="766">
        <v>0</v>
      </c>
      <c r="I206" s="752">
        <v>41</v>
      </c>
      <c r="J206" s="752">
        <v>1388.24</v>
      </c>
      <c r="K206" s="766">
        <v>1</v>
      </c>
      <c r="L206" s="752">
        <v>41</v>
      </c>
      <c r="M206" s="753">
        <v>1388.24</v>
      </c>
    </row>
    <row r="207" spans="1:13" ht="14.45" customHeight="1" x14ac:dyDescent="0.2">
      <c r="A207" s="747" t="s">
        <v>623</v>
      </c>
      <c r="B207" s="748" t="s">
        <v>2060</v>
      </c>
      <c r="C207" s="748" t="s">
        <v>2459</v>
      </c>
      <c r="D207" s="748" t="s">
        <v>703</v>
      </c>
      <c r="E207" s="748" t="s">
        <v>2460</v>
      </c>
      <c r="F207" s="752"/>
      <c r="G207" s="752"/>
      <c r="H207" s="766">
        <v>0</v>
      </c>
      <c r="I207" s="752">
        <v>15</v>
      </c>
      <c r="J207" s="752">
        <v>760.2</v>
      </c>
      <c r="K207" s="766">
        <v>1</v>
      </c>
      <c r="L207" s="752">
        <v>15</v>
      </c>
      <c r="M207" s="753">
        <v>760.2</v>
      </c>
    </row>
    <row r="208" spans="1:13" ht="14.45" customHeight="1" x14ac:dyDescent="0.2">
      <c r="A208" s="747" t="s">
        <v>623</v>
      </c>
      <c r="B208" s="748" t="s">
        <v>2060</v>
      </c>
      <c r="C208" s="748" t="s">
        <v>2061</v>
      </c>
      <c r="D208" s="748" t="s">
        <v>703</v>
      </c>
      <c r="E208" s="748" t="s">
        <v>2062</v>
      </c>
      <c r="F208" s="752"/>
      <c r="G208" s="752"/>
      <c r="H208" s="766">
        <v>0</v>
      </c>
      <c r="I208" s="752">
        <v>17</v>
      </c>
      <c r="J208" s="752">
        <v>860.88</v>
      </c>
      <c r="K208" s="766">
        <v>1</v>
      </c>
      <c r="L208" s="752">
        <v>17</v>
      </c>
      <c r="M208" s="753">
        <v>860.88</v>
      </c>
    </row>
    <row r="209" spans="1:13" ht="14.45" customHeight="1" x14ac:dyDescent="0.2">
      <c r="A209" s="747" t="s">
        <v>623</v>
      </c>
      <c r="B209" s="748" t="s">
        <v>2269</v>
      </c>
      <c r="C209" s="748" t="s">
        <v>2461</v>
      </c>
      <c r="D209" s="748" t="s">
        <v>2271</v>
      </c>
      <c r="E209" s="748" t="s">
        <v>2462</v>
      </c>
      <c r="F209" s="752"/>
      <c r="G209" s="752"/>
      <c r="H209" s="766">
        <v>0</v>
      </c>
      <c r="I209" s="752">
        <v>3</v>
      </c>
      <c r="J209" s="752">
        <v>512.6</v>
      </c>
      <c r="K209" s="766">
        <v>1</v>
      </c>
      <c r="L209" s="752">
        <v>3</v>
      </c>
      <c r="M209" s="753">
        <v>512.6</v>
      </c>
    </row>
    <row r="210" spans="1:13" ht="14.45" customHeight="1" x14ac:dyDescent="0.2">
      <c r="A210" s="747" t="s">
        <v>623</v>
      </c>
      <c r="B210" s="748" t="s">
        <v>2269</v>
      </c>
      <c r="C210" s="748" t="s">
        <v>2270</v>
      </c>
      <c r="D210" s="748" t="s">
        <v>2271</v>
      </c>
      <c r="E210" s="748" t="s">
        <v>2272</v>
      </c>
      <c r="F210" s="752"/>
      <c r="G210" s="752"/>
      <c r="H210" s="766">
        <v>0</v>
      </c>
      <c r="I210" s="752">
        <v>15</v>
      </c>
      <c r="J210" s="752">
        <v>3382.5</v>
      </c>
      <c r="K210" s="766">
        <v>1</v>
      </c>
      <c r="L210" s="752">
        <v>15</v>
      </c>
      <c r="M210" s="753">
        <v>3382.5</v>
      </c>
    </row>
    <row r="211" spans="1:13" ht="14.45" customHeight="1" x14ac:dyDescent="0.2">
      <c r="A211" s="747" t="s">
        <v>623</v>
      </c>
      <c r="B211" s="748" t="s">
        <v>2273</v>
      </c>
      <c r="C211" s="748" t="s">
        <v>2274</v>
      </c>
      <c r="D211" s="748" t="s">
        <v>856</v>
      </c>
      <c r="E211" s="748" t="s">
        <v>2275</v>
      </c>
      <c r="F211" s="752"/>
      <c r="G211" s="752"/>
      <c r="H211" s="766">
        <v>0</v>
      </c>
      <c r="I211" s="752">
        <v>1</v>
      </c>
      <c r="J211" s="752">
        <v>501.81999999999988</v>
      </c>
      <c r="K211" s="766">
        <v>1</v>
      </c>
      <c r="L211" s="752">
        <v>1</v>
      </c>
      <c r="M211" s="753">
        <v>501.81999999999988</v>
      </c>
    </row>
    <row r="212" spans="1:13" ht="14.45" customHeight="1" x14ac:dyDescent="0.2">
      <c r="A212" s="747" t="s">
        <v>623</v>
      </c>
      <c r="B212" s="748" t="s">
        <v>2273</v>
      </c>
      <c r="C212" s="748" t="s">
        <v>2276</v>
      </c>
      <c r="D212" s="748" t="s">
        <v>2277</v>
      </c>
      <c r="E212" s="748" t="s">
        <v>2278</v>
      </c>
      <c r="F212" s="752"/>
      <c r="G212" s="752"/>
      <c r="H212" s="766">
        <v>0</v>
      </c>
      <c r="I212" s="752">
        <v>4</v>
      </c>
      <c r="J212" s="752">
        <v>950.23</v>
      </c>
      <c r="K212" s="766">
        <v>1</v>
      </c>
      <c r="L212" s="752">
        <v>4</v>
      </c>
      <c r="M212" s="753">
        <v>950.23</v>
      </c>
    </row>
    <row r="213" spans="1:13" ht="14.45" customHeight="1" x14ac:dyDescent="0.2">
      <c r="A213" s="747" t="s">
        <v>623</v>
      </c>
      <c r="B213" s="748" t="s">
        <v>2273</v>
      </c>
      <c r="C213" s="748" t="s">
        <v>2463</v>
      </c>
      <c r="D213" s="748" t="s">
        <v>2464</v>
      </c>
      <c r="E213" s="748" t="s">
        <v>2465</v>
      </c>
      <c r="F213" s="752"/>
      <c r="G213" s="752"/>
      <c r="H213" s="766">
        <v>0</v>
      </c>
      <c r="I213" s="752">
        <v>1</v>
      </c>
      <c r="J213" s="752">
        <v>163.79</v>
      </c>
      <c r="K213" s="766">
        <v>1</v>
      </c>
      <c r="L213" s="752">
        <v>1</v>
      </c>
      <c r="M213" s="753">
        <v>163.79</v>
      </c>
    </row>
    <row r="214" spans="1:13" ht="14.45" customHeight="1" x14ac:dyDescent="0.2">
      <c r="A214" s="747" t="s">
        <v>623</v>
      </c>
      <c r="B214" s="748" t="s">
        <v>2273</v>
      </c>
      <c r="C214" s="748" t="s">
        <v>2279</v>
      </c>
      <c r="D214" s="748" t="s">
        <v>2277</v>
      </c>
      <c r="E214" s="748" t="s">
        <v>2280</v>
      </c>
      <c r="F214" s="752"/>
      <c r="G214" s="752"/>
      <c r="H214" s="766">
        <v>0</v>
      </c>
      <c r="I214" s="752">
        <v>2</v>
      </c>
      <c r="J214" s="752">
        <v>116.78</v>
      </c>
      <c r="K214" s="766">
        <v>1</v>
      </c>
      <c r="L214" s="752">
        <v>2</v>
      </c>
      <c r="M214" s="753">
        <v>116.78</v>
      </c>
    </row>
    <row r="215" spans="1:13" ht="14.45" customHeight="1" x14ac:dyDescent="0.2">
      <c r="A215" s="747" t="s">
        <v>623</v>
      </c>
      <c r="B215" s="748" t="s">
        <v>2281</v>
      </c>
      <c r="C215" s="748" t="s">
        <v>2282</v>
      </c>
      <c r="D215" s="748" t="s">
        <v>2283</v>
      </c>
      <c r="E215" s="748" t="s">
        <v>2284</v>
      </c>
      <c r="F215" s="752"/>
      <c r="G215" s="752"/>
      <c r="H215" s="766">
        <v>0</v>
      </c>
      <c r="I215" s="752">
        <v>5</v>
      </c>
      <c r="J215" s="752">
        <v>570.63</v>
      </c>
      <c r="K215" s="766">
        <v>1</v>
      </c>
      <c r="L215" s="752">
        <v>5</v>
      </c>
      <c r="M215" s="753">
        <v>570.63</v>
      </c>
    </row>
    <row r="216" spans="1:13" ht="14.45" customHeight="1" x14ac:dyDescent="0.2">
      <c r="A216" s="747" t="s">
        <v>623</v>
      </c>
      <c r="B216" s="748" t="s">
        <v>2281</v>
      </c>
      <c r="C216" s="748" t="s">
        <v>2285</v>
      </c>
      <c r="D216" s="748" t="s">
        <v>2283</v>
      </c>
      <c r="E216" s="748" t="s">
        <v>2286</v>
      </c>
      <c r="F216" s="752"/>
      <c r="G216" s="752"/>
      <c r="H216" s="766">
        <v>0</v>
      </c>
      <c r="I216" s="752">
        <v>3</v>
      </c>
      <c r="J216" s="752">
        <v>378.71999999999991</v>
      </c>
      <c r="K216" s="766">
        <v>1</v>
      </c>
      <c r="L216" s="752">
        <v>3</v>
      </c>
      <c r="M216" s="753">
        <v>378.71999999999991</v>
      </c>
    </row>
    <row r="217" spans="1:13" ht="14.45" customHeight="1" x14ac:dyDescent="0.2">
      <c r="A217" s="747" t="s">
        <v>623</v>
      </c>
      <c r="B217" s="748" t="s">
        <v>2281</v>
      </c>
      <c r="C217" s="748" t="s">
        <v>2466</v>
      </c>
      <c r="D217" s="748" t="s">
        <v>2283</v>
      </c>
      <c r="E217" s="748" t="s">
        <v>2467</v>
      </c>
      <c r="F217" s="752"/>
      <c r="G217" s="752"/>
      <c r="H217" s="766">
        <v>0</v>
      </c>
      <c r="I217" s="752">
        <v>2</v>
      </c>
      <c r="J217" s="752">
        <v>510.51999999999987</v>
      </c>
      <c r="K217" s="766">
        <v>1</v>
      </c>
      <c r="L217" s="752">
        <v>2</v>
      </c>
      <c r="M217" s="753">
        <v>510.51999999999987</v>
      </c>
    </row>
    <row r="218" spans="1:13" ht="14.45" customHeight="1" x14ac:dyDescent="0.2">
      <c r="A218" s="747" t="s">
        <v>623</v>
      </c>
      <c r="B218" s="748" t="s">
        <v>2468</v>
      </c>
      <c r="C218" s="748" t="s">
        <v>2469</v>
      </c>
      <c r="D218" s="748" t="s">
        <v>2470</v>
      </c>
      <c r="E218" s="748" t="s">
        <v>2471</v>
      </c>
      <c r="F218" s="752"/>
      <c r="G218" s="752"/>
      <c r="H218" s="766">
        <v>0</v>
      </c>
      <c r="I218" s="752">
        <v>1</v>
      </c>
      <c r="J218" s="752">
        <v>723.38999999999987</v>
      </c>
      <c r="K218" s="766">
        <v>1</v>
      </c>
      <c r="L218" s="752">
        <v>1</v>
      </c>
      <c r="M218" s="753">
        <v>723.38999999999987</v>
      </c>
    </row>
    <row r="219" spans="1:13" ht="14.45" customHeight="1" x14ac:dyDescent="0.2">
      <c r="A219" s="747" t="s">
        <v>623</v>
      </c>
      <c r="B219" s="748" t="s">
        <v>2287</v>
      </c>
      <c r="C219" s="748" t="s">
        <v>2288</v>
      </c>
      <c r="D219" s="748" t="s">
        <v>1214</v>
      </c>
      <c r="E219" s="748" t="s">
        <v>1215</v>
      </c>
      <c r="F219" s="752"/>
      <c r="G219" s="752"/>
      <c r="H219" s="766">
        <v>0</v>
      </c>
      <c r="I219" s="752">
        <v>2</v>
      </c>
      <c r="J219" s="752">
        <v>4329.3600000000006</v>
      </c>
      <c r="K219" s="766">
        <v>1</v>
      </c>
      <c r="L219" s="752">
        <v>2</v>
      </c>
      <c r="M219" s="753">
        <v>4329.3600000000006</v>
      </c>
    </row>
    <row r="220" spans="1:13" ht="14.45" customHeight="1" x14ac:dyDescent="0.2">
      <c r="A220" s="747" t="s">
        <v>623</v>
      </c>
      <c r="B220" s="748" t="s">
        <v>2472</v>
      </c>
      <c r="C220" s="748" t="s">
        <v>2473</v>
      </c>
      <c r="D220" s="748" t="s">
        <v>1761</v>
      </c>
      <c r="E220" s="748" t="s">
        <v>2474</v>
      </c>
      <c r="F220" s="752"/>
      <c r="G220" s="752"/>
      <c r="H220" s="766">
        <v>0</v>
      </c>
      <c r="I220" s="752">
        <v>1</v>
      </c>
      <c r="J220" s="752">
        <v>140</v>
      </c>
      <c r="K220" s="766">
        <v>1</v>
      </c>
      <c r="L220" s="752">
        <v>1</v>
      </c>
      <c r="M220" s="753">
        <v>140</v>
      </c>
    </row>
    <row r="221" spans="1:13" ht="14.45" customHeight="1" x14ac:dyDescent="0.2">
      <c r="A221" s="747" t="s">
        <v>623</v>
      </c>
      <c r="B221" s="748" t="s">
        <v>2295</v>
      </c>
      <c r="C221" s="748" t="s">
        <v>2475</v>
      </c>
      <c r="D221" s="748" t="s">
        <v>2297</v>
      </c>
      <c r="E221" s="748" t="s">
        <v>2476</v>
      </c>
      <c r="F221" s="752"/>
      <c r="G221" s="752"/>
      <c r="H221" s="766">
        <v>0</v>
      </c>
      <c r="I221" s="752">
        <v>2</v>
      </c>
      <c r="J221" s="752">
        <v>94.38</v>
      </c>
      <c r="K221" s="766">
        <v>1</v>
      </c>
      <c r="L221" s="752">
        <v>2</v>
      </c>
      <c r="M221" s="753">
        <v>94.38</v>
      </c>
    </row>
    <row r="222" spans="1:13" ht="14.45" customHeight="1" x14ac:dyDescent="0.2">
      <c r="A222" s="747" t="s">
        <v>623</v>
      </c>
      <c r="B222" s="748" t="s">
        <v>2295</v>
      </c>
      <c r="C222" s="748" t="s">
        <v>2296</v>
      </c>
      <c r="D222" s="748" t="s">
        <v>2297</v>
      </c>
      <c r="E222" s="748" t="s">
        <v>2298</v>
      </c>
      <c r="F222" s="752"/>
      <c r="G222" s="752"/>
      <c r="H222" s="766">
        <v>0</v>
      </c>
      <c r="I222" s="752">
        <v>2</v>
      </c>
      <c r="J222" s="752">
        <v>708.98</v>
      </c>
      <c r="K222" s="766">
        <v>1</v>
      </c>
      <c r="L222" s="752">
        <v>2</v>
      </c>
      <c r="M222" s="753">
        <v>708.98</v>
      </c>
    </row>
    <row r="223" spans="1:13" ht="14.45" customHeight="1" x14ac:dyDescent="0.2">
      <c r="A223" s="747" t="s">
        <v>623</v>
      </c>
      <c r="B223" s="748" t="s">
        <v>2477</v>
      </c>
      <c r="C223" s="748" t="s">
        <v>2478</v>
      </c>
      <c r="D223" s="748" t="s">
        <v>2479</v>
      </c>
      <c r="E223" s="748" t="s">
        <v>2480</v>
      </c>
      <c r="F223" s="752"/>
      <c r="G223" s="752"/>
      <c r="H223" s="766">
        <v>0</v>
      </c>
      <c r="I223" s="752">
        <v>2</v>
      </c>
      <c r="J223" s="752">
        <v>271.2600000000001</v>
      </c>
      <c r="K223" s="766">
        <v>1</v>
      </c>
      <c r="L223" s="752">
        <v>2</v>
      </c>
      <c r="M223" s="753">
        <v>271.2600000000001</v>
      </c>
    </row>
    <row r="224" spans="1:13" ht="14.45" customHeight="1" x14ac:dyDescent="0.2">
      <c r="A224" s="747" t="s">
        <v>623</v>
      </c>
      <c r="B224" s="748" t="s">
        <v>2477</v>
      </c>
      <c r="C224" s="748" t="s">
        <v>2481</v>
      </c>
      <c r="D224" s="748" t="s">
        <v>2479</v>
      </c>
      <c r="E224" s="748" t="s">
        <v>2482</v>
      </c>
      <c r="F224" s="752"/>
      <c r="G224" s="752"/>
      <c r="H224" s="766">
        <v>0</v>
      </c>
      <c r="I224" s="752">
        <v>1</v>
      </c>
      <c r="J224" s="752">
        <v>254.13000000000011</v>
      </c>
      <c r="K224" s="766">
        <v>1</v>
      </c>
      <c r="L224" s="752">
        <v>1</v>
      </c>
      <c r="M224" s="753">
        <v>254.13000000000011</v>
      </c>
    </row>
    <row r="225" spans="1:13" ht="14.45" customHeight="1" x14ac:dyDescent="0.2">
      <c r="A225" s="747" t="s">
        <v>623</v>
      </c>
      <c r="B225" s="748" t="s">
        <v>2308</v>
      </c>
      <c r="C225" s="748" t="s">
        <v>2309</v>
      </c>
      <c r="D225" s="748" t="s">
        <v>2310</v>
      </c>
      <c r="E225" s="748" t="s">
        <v>2311</v>
      </c>
      <c r="F225" s="752"/>
      <c r="G225" s="752"/>
      <c r="H225" s="766">
        <v>0</v>
      </c>
      <c r="I225" s="752">
        <v>4</v>
      </c>
      <c r="J225" s="752">
        <v>78.320000000000007</v>
      </c>
      <c r="K225" s="766">
        <v>1</v>
      </c>
      <c r="L225" s="752">
        <v>4</v>
      </c>
      <c r="M225" s="753">
        <v>78.320000000000007</v>
      </c>
    </row>
    <row r="226" spans="1:13" ht="14.45" customHeight="1" x14ac:dyDescent="0.2">
      <c r="A226" s="747" t="s">
        <v>623</v>
      </c>
      <c r="B226" s="748" t="s">
        <v>2308</v>
      </c>
      <c r="C226" s="748" t="s">
        <v>2312</v>
      </c>
      <c r="D226" s="748" t="s">
        <v>2310</v>
      </c>
      <c r="E226" s="748" t="s">
        <v>2313</v>
      </c>
      <c r="F226" s="752"/>
      <c r="G226" s="752"/>
      <c r="H226" s="766">
        <v>0</v>
      </c>
      <c r="I226" s="752">
        <v>4</v>
      </c>
      <c r="J226" s="752">
        <v>36.479999999999997</v>
      </c>
      <c r="K226" s="766">
        <v>1</v>
      </c>
      <c r="L226" s="752">
        <v>4</v>
      </c>
      <c r="M226" s="753">
        <v>36.479999999999997</v>
      </c>
    </row>
    <row r="227" spans="1:13" ht="14.45" customHeight="1" x14ac:dyDescent="0.2">
      <c r="A227" s="747" t="s">
        <v>623</v>
      </c>
      <c r="B227" s="748" t="s">
        <v>2063</v>
      </c>
      <c r="C227" s="748" t="s">
        <v>2064</v>
      </c>
      <c r="D227" s="748" t="s">
        <v>2065</v>
      </c>
      <c r="E227" s="748" t="s">
        <v>2066</v>
      </c>
      <c r="F227" s="752"/>
      <c r="G227" s="752"/>
      <c r="H227" s="766">
        <v>0</v>
      </c>
      <c r="I227" s="752">
        <v>1</v>
      </c>
      <c r="J227" s="752">
        <v>49.41</v>
      </c>
      <c r="K227" s="766">
        <v>1</v>
      </c>
      <c r="L227" s="752">
        <v>1</v>
      </c>
      <c r="M227" s="753">
        <v>49.41</v>
      </c>
    </row>
    <row r="228" spans="1:13" ht="14.45" customHeight="1" x14ac:dyDescent="0.2">
      <c r="A228" s="747" t="s">
        <v>623</v>
      </c>
      <c r="B228" s="748" t="s">
        <v>2063</v>
      </c>
      <c r="C228" s="748" t="s">
        <v>2314</v>
      </c>
      <c r="D228" s="748" t="s">
        <v>2065</v>
      </c>
      <c r="E228" s="748" t="s">
        <v>2315</v>
      </c>
      <c r="F228" s="752"/>
      <c r="G228" s="752"/>
      <c r="H228" s="766">
        <v>0</v>
      </c>
      <c r="I228" s="752">
        <v>8</v>
      </c>
      <c r="J228" s="752">
        <v>763.11000000000013</v>
      </c>
      <c r="K228" s="766">
        <v>1</v>
      </c>
      <c r="L228" s="752">
        <v>8</v>
      </c>
      <c r="M228" s="753">
        <v>763.11000000000013</v>
      </c>
    </row>
    <row r="229" spans="1:13" ht="14.45" customHeight="1" x14ac:dyDescent="0.2">
      <c r="A229" s="747" t="s">
        <v>623</v>
      </c>
      <c r="B229" s="748" t="s">
        <v>2063</v>
      </c>
      <c r="C229" s="748" t="s">
        <v>2316</v>
      </c>
      <c r="D229" s="748" t="s">
        <v>2065</v>
      </c>
      <c r="E229" s="748" t="s">
        <v>2317</v>
      </c>
      <c r="F229" s="752"/>
      <c r="G229" s="752"/>
      <c r="H229" s="766">
        <v>0</v>
      </c>
      <c r="I229" s="752">
        <v>3</v>
      </c>
      <c r="J229" s="752">
        <v>842.34000000000015</v>
      </c>
      <c r="K229" s="766">
        <v>1</v>
      </c>
      <c r="L229" s="752">
        <v>3</v>
      </c>
      <c r="M229" s="753">
        <v>842.34000000000015</v>
      </c>
    </row>
    <row r="230" spans="1:13" ht="14.45" customHeight="1" x14ac:dyDescent="0.2">
      <c r="A230" s="747" t="s">
        <v>623</v>
      </c>
      <c r="B230" s="748" t="s">
        <v>2318</v>
      </c>
      <c r="C230" s="748" t="s">
        <v>2319</v>
      </c>
      <c r="D230" s="748" t="s">
        <v>1364</v>
      </c>
      <c r="E230" s="748" t="s">
        <v>2320</v>
      </c>
      <c r="F230" s="752">
        <v>2</v>
      </c>
      <c r="G230" s="752">
        <v>90.97999999999999</v>
      </c>
      <c r="H230" s="766">
        <v>1</v>
      </c>
      <c r="I230" s="752"/>
      <c r="J230" s="752"/>
      <c r="K230" s="766">
        <v>0</v>
      </c>
      <c r="L230" s="752">
        <v>2</v>
      </c>
      <c r="M230" s="753">
        <v>90.97999999999999</v>
      </c>
    </row>
    <row r="231" spans="1:13" ht="14.45" customHeight="1" x14ac:dyDescent="0.2">
      <c r="A231" s="747" t="s">
        <v>623</v>
      </c>
      <c r="B231" s="748" t="s">
        <v>2318</v>
      </c>
      <c r="C231" s="748" t="s">
        <v>2483</v>
      </c>
      <c r="D231" s="748" t="s">
        <v>1364</v>
      </c>
      <c r="E231" s="748" t="s">
        <v>2484</v>
      </c>
      <c r="F231" s="752"/>
      <c r="G231" s="752"/>
      <c r="H231" s="766">
        <v>0</v>
      </c>
      <c r="I231" s="752">
        <v>3</v>
      </c>
      <c r="J231" s="752">
        <v>66.389999999999986</v>
      </c>
      <c r="K231" s="766">
        <v>1</v>
      </c>
      <c r="L231" s="752">
        <v>3</v>
      </c>
      <c r="M231" s="753">
        <v>66.389999999999986</v>
      </c>
    </row>
    <row r="232" spans="1:13" ht="14.45" customHeight="1" x14ac:dyDescent="0.2">
      <c r="A232" s="747" t="s">
        <v>623</v>
      </c>
      <c r="B232" s="748" t="s">
        <v>2323</v>
      </c>
      <c r="C232" s="748" t="s">
        <v>2485</v>
      </c>
      <c r="D232" s="748" t="s">
        <v>2328</v>
      </c>
      <c r="E232" s="748" t="s">
        <v>2326</v>
      </c>
      <c r="F232" s="752">
        <v>1</v>
      </c>
      <c r="G232" s="752">
        <v>331.68000000000006</v>
      </c>
      <c r="H232" s="766">
        <v>1</v>
      </c>
      <c r="I232" s="752"/>
      <c r="J232" s="752"/>
      <c r="K232" s="766">
        <v>0</v>
      </c>
      <c r="L232" s="752">
        <v>1</v>
      </c>
      <c r="M232" s="753">
        <v>331.68000000000006</v>
      </c>
    </row>
    <row r="233" spans="1:13" ht="14.45" customHeight="1" x14ac:dyDescent="0.2">
      <c r="A233" s="747" t="s">
        <v>623</v>
      </c>
      <c r="B233" s="748" t="s">
        <v>2323</v>
      </c>
      <c r="C233" s="748" t="s">
        <v>2486</v>
      </c>
      <c r="D233" s="748" t="s">
        <v>2328</v>
      </c>
      <c r="E233" s="748" t="s">
        <v>2487</v>
      </c>
      <c r="F233" s="752"/>
      <c r="G233" s="752"/>
      <c r="H233" s="766">
        <v>0</v>
      </c>
      <c r="I233" s="752">
        <v>14</v>
      </c>
      <c r="J233" s="752">
        <v>1281.43</v>
      </c>
      <c r="K233" s="766">
        <v>1</v>
      </c>
      <c r="L233" s="752">
        <v>14</v>
      </c>
      <c r="M233" s="753">
        <v>1281.43</v>
      </c>
    </row>
    <row r="234" spans="1:13" ht="14.45" customHeight="1" x14ac:dyDescent="0.2">
      <c r="A234" s="747" t="s">
        <v>623</v>
      </c>
      <c r="B234" s="748" t="s">
        <v>2330</v>
      </c>
      <c r="C234" s="748" t="s">
        <v>2488</v>
      </c>
      <c r="D234" s="748" t="s">
        <v>2332</v>
      </c>
      <c r="E234" s="748" t="s">
        <v>2294</v>
      </c>
      <c r="F234" s="752"/>
      <c r="G234" s="752"/>
      <c r="H234" s="766">
        <v>0</v>
      </c>
      <c r="I234" s="752">
        <v>6</v>
      </c>
      <c r="J234" s="752">
        <v>301.14000000000004</v>
      </c>
      <c r="K234" s="766">
        <v>1</v>
      </c>
      <c r="L234" s="752">
        <v>6</v>
      </c>
      <c r="M234" s="753">
        <v>301.14000000000004</v>
      </c>
    </row>
    <row r="235" spans="1:13" ht="14.45" customHeight="1" x14ac:dyDescent="0.2">
      <c r="A235" s="747" t="s">
        <v>623</v>
      </c>
      <c r="B235" s="748" t="s">
        <v>2336</v>
      </c>
      <c r="C235" s="748" t="s">
        <v>2489</v>
      </c>
      <c r="D235" s="748" t="s">
        <v>2490</v>
      </c>
      <c r="E235" s="748" t="s">
        <v>2491</v>
      </c>
      <c r="F235" s="752"/>
      <c r="G235" s="752"/>
      <c r="H235" s="766">
        <v>0</v>
      </c>
      <c r="I235" s="752">
        <v>9</v>
      </c>
      <c r="J235" s="752">
        <v>1246.5999999999997</v>
      </c>
      <c r="K235" s="766">
        <v>1</v>
      </c>
      <c r="L235" s="752">
        <v>9</v>
      </c>
      <c r="M235" s="753">
        <v>1246.5999999999997</v>
      </c>
    </row>
    <row r="236" spans="1:13" ht="14.45" customHeight="1" x14ac:dyDescent="0.2">
      <c r="A236" s="747" t="s">
        <v>623</v>
      </c>
      <c r="B236" s="748" t="s">
        <v>2336</v>
      </c>
      <c r="C236" s="748" t="s">
        <v>2337</v>
      </c>
      <c r="D236" s="748" t="s">
        <v>1144</v>
      </c>
      <c r="E236" s="748" t="s">
        <v>1145</v>
      </c>
      <c r="F236" s="752">
        <v>9</v>
      </c>
      <c r="G236" s="752">
        <v>1078.77</v>
      </c>
      <c r="H236" s="766">
        <v>1</v>
      </c>
      <c r="I236" s="752"/>
      <c r="J236" s="752"/>
      <c r="K236" s="766">
        <v>0</v>
      </c>
      <c r="L236" s="752">
        <v>9</v>
      </c>
      <c r="M236" s="753">
        <v>1078.77</v>
      </c>
    </row>
    <row r="237" spans="1:13" ht="14.45" customHeight="1" x14ac:dyDescent="0.2">
      <c r="A237" s="747" t="s">
        <v>623</v>
      </c>
      <c r="B237" s="748" t="s">
        <v>2338</v>
      </c>
      <c r="C237" s="748" t="s">
        <v>2339</v>
      </c>
      <c r="D237" s="748" t="s">
        <v>765</v>
      </c>
      <c r="E237" s="748" t="s">
        <v>766</v>
      </c>
      <c r="F237" s="752">
        <v>2</v>
      </c>
      <c r="G237" s="752">
        <v>148.08000000000001</v>
      </c>
      <c r="H237" s="766">
        <v>1</v>
      </c>
      <c r="I237" s="752"/>
      <c r="J237" s="752"/>
      <c r="K237" s="766">
        <v>0</v>
      </c>
      <c r="L237" s="752">
        <v>2</v>
      </c>
      <c r="M237" s="753">
        <v>148.08000000000001</v>
      </c>
    </row>
    <row r="238" spans="1:13" ht="14.45" customHeight="1" x14ac:dyDescent="0.2">
      <c r="A238" s="747" t="s">
        <v>623</v>
      </c>
      <c r="B238" s="748" t="s">
        <v>2492</v>
      </c>
      <c r="C238" s="748" t="s">
        <v>2493</v>
      </c>
      <c r="D238" s="748" t="s">
        <v>1626</v>
      </c>
      <c r="E238" s="748" t="s">
        <v>2494</v>
      </c>
      <c r="F238" s="752"/>
      <c r="G238" s="752"/>
      <c r="H238" s="766">
        <v>0</v>
      </c>
      <c r="I238" s="752">
        <v>2</v>
      </c>
      <c r="J238" s="752">
        <v>158.44000000000005</v>
      </c>
      <c r="K238" s="766">
        <v>1</v>
      </c>
      <c r="L238" s="752">
        <v>2</v>
      </c>
      <c r="M238" s="753">
        <v>158.44000000000005</v>
      </c>
    </row>
    <row r="239" spans="1:13" ht="14.45" customHeight="1" x14ac:dyDescent="0.2">
      <c r="A239" s="747" t="s">
        <v>623</v>
      </c>
      <c r="B239" s="748" t="s">
        <v>2340</v>
      </c>
      <c r="C239" s="748" t="s">
        <v>2341</v>
      </c>
      <c r="D239" s="748" t="s">
        <v>2342</v>
      </c>
      <c r="E239" s="748" t="s">
        <v>2343</v>
      </c>
      <c r="F239" s="752"/>
      <c r="G239" s="752"/>
      <c r="H239" s="766">
        <v>0</v>
      </c>
      <c r="I239" s="752">
        <v>26</v>
      </c>
      <c r="J239" s="752">
        <v>2110.9</v>
      </c>
      <c r="K239" s="766">
        <v>1</v>
      </c>
      <c r="L239" s="752">
        <v>26</v>
      </c>
      <c r="M239" s="753">
        <v>2110.9</v>
      </c>
    </row>
    <row r="240" spans="1:13" ht="14.45" customHeight="1" x14ac:dyDescent="0.2">
      <c r="A240" s="747" t="s">
        <v>623</v>
      </c>
      <c r="B240" s="748" t="s">
        <v>2495</v>
      </c>
      <c r="C240" s="748" t="s">
        <v>2496</v>
      </c>
      <c r="D240" s="748" t="s">
        <v>2497</v>
      </c>
      <c r="E240" s="748" t="s">
        <v>2498</v>
      </c>
      <c r="F240" s="752"/>
      <c r="G240" s="752"/>
      <c r="H240" s="766">
        <v>0</v>
      </c>
      <c r="I240" s="752">
        <v>1</v>
      </c>
      <c r="J240" s="752">
        <v>732.62</v>
      </c>
      <c r="K240" s="766">
        <v>1</v>
      </c>
      <c r="L240" s="752">
        <v>1</v>
      </c>
      <c r="M240" s="753">
        <v>732.62</v>
      </c>
    </row>
    <row r="241" spans="1:13" ht="14.45" customHeight="1" x14ac:dyDescent="0.2">
      <c r="A241" s="747" t="s">
        <v>623</v>
      </c>
      <c r="B241" s="748" t="s">
        <v>2499</v>
      </c>
      <c r="C241" s="748" t="s">
        <v>2500</v>
      </c>
      <c r="D241" s="748" t="s">
        <v>2501</v>
      </c>
      <c r="E241" s="748" t="s">
        <v>2294</v>
      </c>
      <c r="F241" s="752"/>
      <c r="G241" s="752"/>
      <c r="H241" s="766">
        <v>0</v>
      </c>
      <c r="I241" s="752">
        <v>3</v>
      </c>
      <c r="J241" s="752">
        <v>952.50000000000011</v>
      </c>
      <c r="K241" s="766">
        <v>1</v>
      </c>
      <c r="L241" s="752">
        <v>3</v>
      </c>
      <c r="M241" s="753">
        <v>952.50000000000011</v>
      </c>
    </row>
    <row r="242" spans="1:13" ht="14.45" customHeight="1" x14ac:dyDescent="0.2">
      <c r="A242" s="747" t="s">
        <v>623</v>
      </c>
      <c r="B242" s="748" t="s">
        <v>2502</v>
      </c>
      <c r="C242" s="748" t="s">
        <v>2503</v>
      </c>
      <c r="D242" s="748" t="s">
        <v>1741</v>
      </c>
      <c r="E242" s="748" t="s">
        <v>1742</v>
      </c>
      <c r="F242" s="752">
        <v>4</v>
      </c>
      <c r="G242" s="752">
        <v>456.08000000000004</v>
      </c>
      <c r="H242" s="766">
        <v>1</v>
      </c>
      <c r="I242" s="752"/>
      <c r="J242" s="752"/>
      <c r="K242" s="766">
        <v>0</v>
      </c>
      <c r="L242" s="752">
        <v>4</v>
      </c>
      <c r="M242" s="753">
        <v>456.08000000000004</v>
      </c>
    </row>
    <row r="243" spans="1:13" ht="14.45" customHeight="1" x14ac:dyDescent="0.2">
      <c r="A243" s="747" t="s">
        <v>623</v>
      </c>
      <c r="B243" s="748" t="s">
        <v>2344</v>
      </c>
      <c r="C243" s="748" t="s">
        <v>2504</v>
      </c>
      <c r="D243" s="748" t="s">
        <v>1359</v>
      </c>
      <c r="E243" s="748" t="s">
        <v>2505</v>
      </c>
      <c r="F243" s="752"/>
      <c r="G243" s="752"/>
      <c r="H243" s="766">
        <v>0</v>
      </c>
      <c r="I243" s="752">
        <v>1</v>
      </c>
      <c r="J243" s="752">
        <v>75.03</v>
      </c>
      <c r="K243" s="766">
        <v>1</v>
      </c>
      <c r="L243" s="752">
        <v>1</v>
      </c>
      <c r="M243" s="753">
        <v>75.03</v>
      </c>
    </row>
    <row r="244" spans="1:13" ht="14.45" customHeight="1" x14ac:dyDescent="0.2">
      <c r="A244" s="747" t="s">
        <v>623</v>
      </c>
      <c r="B244" s="748" t="s">
        <v>2344</v>
      </c>
      <c r="C244" s="748" t="s">
        <v>2345</v>
      </c>
      <c r="D244" s="748" t="s">
        <v>1359</v>
      </c>
      <c r="E244" s="748" t="s">
        <v>828</v>
      </c>
      <c r="F244" s="752"/>
      <c r="G244" s="752"/>
      <c r="H244" s="766">
        <v>0</v>
      </c>
      <c r="I244" s="752">
        <v>2</v>
      </c>
      <c r="J244" s="752">
        <v>59.870000000000005</v>
      </c>
      <c r="K244" s="766">
        <v>1</v>
      </c>
      <c r="L244" s="752">
        <v>2</v>
      </c>
      <c r="M244" s="753">
        <v>59.870000000000005</v>
      </c>
    </row>
    <row r="245" spans="1:13" ht="14.45" customHeight="1" x14ac:dyDescent="0.2">
      <c r="A245" s="747" t="s">
        <v>623</v>
      </c>
      <c r="B245" s="748" t="s">
        <v>2344</v>
      </c>
      <c r="C245" s="748" t="s">
        <v>2346</v>
      </c>
      <c r="D245" s="748" t="s">
        <v>1359</v>
      </c>
      <c r="E245" s="748" t="s">
        <v>2347</v>
      </c>
      <c r="F245" s="752"/>
      <c r="G245" s="752"/>
      <c r="H245" s="766">
        <v>0</v>
      </c>
      <c r="I245" s="752">
        <v>1</v>
      </c>
      <c r="J245" s="752">
        <v>99.86</v>
      </c>
      <c r="K245" s="766">
        <v>1</v>
      </c>
      <c r="L245" s="752">
        <v>1</v>
      </c>
      <c r="M245" s="753">
        <v>99.86</v>
      </c>
    </row>
    <row r="246" spans="1:13" ht="14.45" customHeight="1" x14ac:dyDescent="0.2">
      <c r="A246" s="747" t="s">
        <v>623</v>
      </c>
      <c r="B246" s="748" t="s">
        <v>2348</v>
      </c>
      <c r="C246" s="748" t="s">
        <v>2506</v>
      </c>
      <c r="D246" s="748" t="s">
        <v>1851</v>
      </c>
      <c r="E246" s="748" t="s">
        <v>1393</v>
      </c>
      <c r="F246" s="752"/>
      <c r="G246" s="752"/>
      <c r="H246" s="766">
        <v>0</v>
      </c>
      <c r="I246" s="752">
        <v>3</v>
      </c>
      <c r="J246" s="752">
        <v>402.12016035257466</v>
      </c>
      <c r="K246" s="766">
        <v>1</v>
      </c>
      <c r="L246" s="752">
        <v>3</v>
      </c>
      <c r="M246" s="753">
        <v>402.12016035257466</v>
      </c>
    </row>
    <row r="247" spans="1:13" ht="14.45" customHeight="1" x14ac:dyDescent="0.2">
      <c r="A247" s="747" t="s">
        <v>623</v>
      </c>
      <c r="B247" s="748" t="s">
        <v>2348</v>
      </c>
      <c r="C247" s="748" t="s">
        <v>2507</v>
      </c>
      <c r="D247" s="748" t="s">
        <v>1852</v>
      </c>
      <c r="E247" s="748" t="s">
        <v>1393</v>
      </c>
      <c r="F247" s="752"/>
      <c r="G247" s="752"/>
      <c r="H247" s="766">
        <v>0</v>
      </c>
      <c r="I247" s="752">
        <v>5</v>
      </c>
      <c r="J247" s="752">
        <v>609.27190286747805</v>
      </c>
      <c r="K247" s="766">
        <v>1</v>
      </c>
      <c r="L247" s="752">
        <v>5</v>
      </c>
      <c r="M247" s="753">
        <v>609.27190286747805</v>
      </c>
    </row>
    <row r="248" spans="1:13" ht="14.45" customHeight="1" x14ac:dyDescent="0.2">
      <c r="A248" s="747" t="s">
        <v>623</v>
      </c>
      <c r="B248" s="748" t="s">
        <v>2348</v>
      </c>
      <c r="C248" s="748" t="s">
        <v>2508</v>
      </c>
      <c r="D248" s="748" t="s">
        <v>1847</v>
      </c>
      <c r="E248" s="748" t="s">
        <v>2509</v>
      </c>
      <c r="F248" s="752"/>
      <c r="G248" s="752"/>
      <c r="H248" s="766">
        <v>0</v>
      </c>
      <c r="I248" s="752">
        <v>1</v>
      </c>
      <c r="J248" s="752">
        <v>167.26</v>
      </c>
      <c r="K248" s="766">
        <v>1</v>
      </c>
      <c r="L248" s="752">
        <v>1</v>
      </c>
      <c r="M248" s="753">
        <v>167.26</v>
      </c>
    </row>
    <row r="249" spans="1:13" ht="14.45" customHeight="1" x14ac:dyDescent="0.2">
      <c r="A249" s="747" t="s">
        <v>623</v>
      </c>
      <c r="B249" s="748" t="s">
        <v>2348</v>
      </c>
      <c r="C249" s="748" t="s">
        <v>2510</v>
      </c>
      <c r="D249" s="748" t="s">
        <v>1856</v>
      </c>
      <c r="E249" s="748" t="s">
        <v>2511</v>
      </c>
      <c r="F249" s="752"/>
      <c r="G249" s="752"/>
      <c r="H249" s="766">
        <v>0</v>
      </c>
      <c r="I249" s="752">
        <v>17</v>
      </c>
      <c r="J249" s="752">
        <v>3331.8300000000013</v>
      </c>
      <c r="K249" s="766">
        <v>1</v>
      </c>
      <c r="L249" s="752">
        <v>17</v>
      </c>
      <c r="M249" s="753">
        <v>3331.8300000000013</v>
      </c>
    </row>
    <row r="250" spans="1:13" ht="14.45" customHeight="1" x14ac:dyDescent="0.2">
      <c r="A250" s="747" t="s">
        <v>623</v>
      </c>
      <c r="B250" s="748" t="s">
        <v>2348</v>
      </c>
      <c r="C250" s="748" t="s">
        <v>2349</v>
      </c>
      <c r="D250" s="748" t="s">
        <v>1394</v>
      </c>
      <c r="E250" s="748" t="s">
        <v>1395</v>
      </c>
      <c r="F250" s="752"/>
      <c r="G250" s="752"/>
      <c r="H250" s="766">
        <v>0</v>
      </c>
      <c r="I250" s="752">
        <v>7</v>
      </c>
      <c r="J250" s="752">
        <v>286.43999999999994</v>
      </c>
      <c r="K250" s="766">
        <v>1</v>
      </c>
      <c r="L250" s="752">
        <v>7</v>
      </c>
      <c r="M250" s="753">
        <v>286.43999999999994</v>
      </c>
    </row>
    <row r="251" spans="1:13" ht="14.45" customHeight="1" x14ac:dyDescent="0.2">
      <c r="A251" s="747" t="s">
        <v>623</v>
      </c>
      <c r="B251" s="748" t="s">
        <v>2348</v>
      </c>
      <c r="C251" s="748" t="s">
        <v>2350</v>
      </c>
      <c r="D251" s="748" t="s">
        <v>1396</v>
      </c>
      <c r="E251" s="748" t="s">
        <v>1395</v>
      </c>
      <c r="F251" s="752"/>
      <c r="G251" s="752"/>
      <c r="H251" s="766">
        <v>0</v>
      </c>
      <c r="I251" s="752">
        <v>11</v>
      </c>
      <c r="J251" s="752">
        <v>450.12</v>
      </c>
      <c r="K251" s="766">
        <v>1</v>
      </c>
      <c r="L251" s="752">
        <v>11</v>
      </c>
      <c r="M251" s="753">
        <v>450.12</v>
      </c>
    </row>
    <row r="252" spans="1:13" ht="14.45" customHeight="1" x14ac:dyDescent="0.2">
      <c r="A252" s="747" t="s">
        <v>623</v>
      </c>
      <c r="B252" s="748" t="s">
        <v>2348</v>
      </c>
      <c r="C252" s="748" t="s">
        <v>2512</v>
      </c>
      <c r="D252" s="748" t="s">
        <v>1853</v>
      </c>
      <c r="E252" s="748" t="s">
        <v>1421</v>
      </c>
      <c r="F252" s="752"/>
      <c r="G252" s="752"/>
      <c r="H252" s="766">
        <v>0</v>
      </c>
      <c r="I252" s="752">
        <v>1</v>
      </c>
      <c r="J252" s="752">
        <v>135.6</v>
      </c>
      <c r="K252" s="766">
        <v>1</v>
      </c>
      <c r="L252" s="752">
        <v>1</v>
      </c>
      <c r="M252" s="753">
        <v>135.6</v>
      </c>
    </row>
    <row r="253" spans="1:13" ht="14.45" customHeight="1" x14ac:dyDescent="0.2">
      <c r="A253" s="747" t="s">
        <v>623</v>
      </c>
      <c r="B253" s="748" t="s">
        <v>2348</v>
      </c>
      <c r="C253" s="748" t="s">
        <v>2351</v>
      </c>
      <c r="D253" s="748" t="s">
        <v>2352</v>
      </c>
      <c r="E253" s="748" t="s">
        <v>1417</v>
      </c>
      <c r="F253" s="752"/>
      <c r="G253" s="752"/>
      <c r="H253" s="766">
        <v>0</v>
      </c>
      <c r="I253" s="752">
        <v>67</v>
      </c>
      <c r="J253" s="752">
        <v>11016.81</v>
      </c>
      <c r="K253" s="766">
        <v>1</v>
      </c>
      <c r="L253" s="752">
        <v>67</v>
      </c>
      <c r="M253" s="753">
        <v>11016.81</v>
      </c>
    </row>
    <row r="254" spans="1:13" ht="14.45" customHeight="1" x14ac:dyDescent="0.2">
      <c r="A254" s="747" t="s">
        <v>623</v>
      </c>
      <c r="B254" s="748" t="s">
        <v>2348</v>
      </c>
      <c r="C254" s="748" t="s">
        <v>2353</v>
      </c>
      <c r="D254" s="748" t="s">
        <v>1442</v>
      </c>
      <c r="E254" s="748" t="s">
        <v>1417</v>
      </c>
      <c r="F254" s="752"/>
      <c r="G254" s="752"/>
      <c r="H254" s="766">
        <v>0</v>
      </c>
      <c r="I254" s="752">
        <v>9</v>
      </c>
      <c r="J254" s="752">
        <v>2656.8900000000003</v>
      </c>
      <c r="K254" s="766">
        <v>1</v>
      </c>
      <c r="L254" s="752">
        <v>9</v>
      </c>
      <c r="M254" s="753">
        <v>2656.8900000000003</v>
      </c>
    </row>
    <row r="255" spans="1:13" ht="14.45" customHeight="1" x14ac:dyDescent="0.2">
      <c r="A255" s="747" t="s">
        <v>623</v>
      </c>
      <c r="B255" s="748" t="s">
        <v>2348</v>
      </c>
      <c r="C255" s="748" t="s">
        <v>2354</v>
      </c>
      <c r="D255" s="748" t="s">
        <v>1438</v>
      </c>
      <c r="E255" s="748" t="s">
        <v>1417</v>
      </c>
      <c r="F255" s="752"/>
      <c r="G255" s="752"/>
      <c r="H255" s="766">
        <v>0</v>
      </c>
      <c r="I255" s="752">
        <v>92</v>
      </c>
      <c r="J255" s="752">
        <v>30009.940000000002</v>
      </c>
      <c r="K255" s="766">
        <v>1</v>
      </c>
      <c r="L255" s="752">
        <v>92</v>
      </c>
      <c r="M255" s="753">
        <v>30009.940000000002</v>
      </c>
    </row>
    <row r="256" spans="1:13" ht="14.45" customHeight="1" x14ac:dyDescent="0.2">
      <c r="A256" s="747" t="s">
        <v>623</v>
      </c>
      <c r="B256" s="748" t="s">
        <v>2348</v>
      </c>
      <c r="C256" s="748" t="s">
        <v>2355</v>
      </c>
      <c r="D256" s="748" t="s">
        <v>1444</v>
      </c>
      <c r="E256" s="748" t="s">
        <v>1417</v>
      </c>
      <c r="F256" s="752"/>
      <c r="G256" s="752"/>
      <c r="H256" s="766">
        <v>0</v>
      </c>
      <c r="I256" s="752">
        <v>207</v>
      </c>
      <c r="J256" s="752">
        <v>32396.81</v>
      </c>
      <c r="K256" s="766">
        <v>1</v>
      </c>
      <c r="L256" s="752">
        <v>207</v>
      </c>
      <c r="M256" s="753">
        <v>32396.81</v>
      </c>
    </row>
    <row r="257" spans="1:13" ht="14.45" customHeight="1" x14ac:dyDescent="0.2">
      <c r="A257" s="747" t="s">
        <v>623</v>
      </c>
      <c r="B257" s="748" t="s">
        <v>2348</v>
      </c>
      <c r="C257" s="748" t="s">
        <v>2357</v>
      </c>
      <c r="D257" s="748" t="s">
        <v>1423</v>
      </c>
      <c r="E257" s="748" t="s">
        <v>1398</v>
      </c>
      <c r="F257" s="752"/>
      <c r="G257" s="752"/>
      <c r="H257" s="766">
        <v>0</v>
      </c>
      <c r="I257" s="752">
        <v>3</v>
      </c>
      <c r="J257" s="752">
        <v>318.40000000000009</v>
      </c>
      <c r="K257" s="766">
        <v>1</v>
      </c>
      <c r="L257" s="752">
        <v>3</v>
      </c>
      <c r="M257" s="753">
        <v>318.40000000000009</v>
      </c>
    </row>
    <row r="258" spans="1:13" ht="14.45" customHeight="1" x14ac:dyDescent="0.2">
      <c r="A258" s="747" t="s">
        <v>623</v>
      </c>
      <c r="B258" s="748" t="s">
        <v>2348</v>
      </c>
      <c r="C258" s="748" t="s">
        <v>2358</v>
      </c>
      <c r="D258" s="748" t="s">
        <v>1428</v>
      </c>
      <c r="E258" s="748" t="s">
        <v>1398</v>
      </c>
      <c r="F258" s="752"/>
      <c r="G258" s="752"/>
      <c r="H258" s="766">
        <v>0</v>
      </c>
      <c r="I258" s="752">
        <v>13</v>
      </c>
      <c r="J258" s="752">
        <v>1437.9</v>
      </c>
      <c r="K258" s="766">
        <v>1</v>
      </c>
      <c r="L258" s="752">
        <v>13</v>
      </c>
      <c r="M258" s="753">
        <v>1437.9</v>
      </c>
    </row>
    <row r="259" spans="1:13" ht="14.45" customHeight="1" x14ac:dyDescent="0.2">
      <c r="A259" s="747" t="s">
        <v>623</v>
      </c>
      <c r="B259" s="748" t="s">
        <v>2348</v>
      </c>
      <c r="C259" s="748" t="s">
        <v>2359</v>
      </c>
      <c r="D259" s="748" t="s">
        <v>1425</v>
      </c>
      <c r="E259" s="748" t="s">
        <v>1398</v>
      </c>
      <c r="F259" s="752"/>
      <c r="G259" s="752"/>
      <c r="H259" s="766">
        <v>0</v>
      </c>
      <c r="I259" s="752">
        <v>11</v>
      </c>
      <c r="J259" s="752">
        <v>1231.45</v>
      </c>
      <c r="K259" s="766">
        <v>1</v>
      </c>
      <c r="L259" s="752">
        <v>11</v>
      </c>
      <c r="M259" s="753">
        <v>1231.45</v>
      </c>
    </row>
    <row r="260" spans="1:13" ht="14.45" customHeight="1" x14ac:dyDescent="0.2">
      <c r="A260" s="747" t="s">
        <v>623</v>
      </c>
      <c r="B260" s="748" t="s">
        <v>2348</v>
      </c>
      <c r="C260" s="748" t="s">
        <v>2362</v>
      </c>
      <c r="D260" s="748" t="s">
        <v>1392</v>
      </c>
      <c r="E260" s="748" t="s">
        <v>1393</v>
      </c>
      <c r="F260" s="752"/>
      <c r="G260" s="752"/>
      <c r="H260" s="766">
        <v>0</v>
      </c>
      <c r="I260" s="752">
        <v>2</v>
      </c>
      <c r="J260" s="752">
        <v>327.33999999999992</v>
      </c>
      <c r="K260" s="766">
        <v>1</v>
      </c>
      <c r="L260" s="752">
        <v>2</v>
      </c>
      <c r="M260" s="753">
        <v>327.33999999999992</v>
      </c>
    </row>
    <row r="261" spans="1:13" ht="14.45" customHeight="1" x14ac:dyDescent="0.2">
      <c r="A261" s="747" t="s">
        <v>623</v>
      </c>
      <c r="B261" s="748" t="s">
        <v>2348</v>
      </c>
      <c r="C261" s="748" t="s">
        <v>2363</v>
      </c>
      <c r="D261" s="748" t="s">
        <v>1435</v>
      </c>
      <c r="E261" s="748" t="s">
        <v>1393</v>
      </c>
      <c r="F261" s="752"/>
      <c r="G261" s="752"/>
      <c r="H261" s="766">
        <v>0</v>
      </c>
      <c r="I261" s="752">
        <v>5</v>
      </c>
      <c r="J261" s="752">
        <v>613.45000000000005</v>
      </c>
      <c r="K261" s="766">
        <v>1</v>
      </c>
      <c r="L261" s="752">
        <v>5</v>
      </c>
      <c r="M261" s="753">
        <v>613.45000000000005</v>
      </c>
    </row>
    <row r="262" spans="1:13" ht="14.45" customHeight="1" x14ac:dyDescent="0.2">
      <c r="A262" s="747" t="s">
        <v>623</v>
      </c>
      <c r="B262" s="748" t="s">
        <v>2348</v>
      </c>
      <c r="C262" s="748" t="s">
        <v>2364</v>
      </c>
      <c r="D262" s="748" t="s">
        <v>1434</v>
      </c>
      <c r="E262" s="748" t="s">
        <v>1393</v>
      </c>
      <c r="F262" s="752"/>
      <c r="G262" s="752"/>
      <c r="H262" s="766">
        <v>0</v>
      </c>
      <c r="I262" s="752">
        <v>3</v>
      </c>
      <c r="J262" s="752">
        <v>368.07000000000005</v>
      </c>
      <c r="K262" s="766">
        <v>1</v>
      </c>
      <c r="L262" s="752">
        <v>3</v>
      </c>
      <c r="M262" s="753">
        <v>368.07000000000005</v>
      </c>
    </row>
    <row r="263" spans="1:13" ht="14.45" customHeight="1" x14ac:dyDescent="0.2">
      <c r="A263" s="747" t="s">
        <v>623</v>
      </c>
      <c r="B263" s="748" t="s">
        <v>2348</v>
      </c>
      <c r="C263" s="748" t="s">
        <v>2366</v>
      </c>
      <c r="D263" s="748" t="s">
        <v>1433</v>
      </c>
      <c r="E263" s="748" t="s">
        <v>1393</v>
      </c>
      <c r="F263" s="752"/>
      <c r="G263" s="752"/>
      <c r="H263" s="766">
        <v>0</v>
      </c>
      <c r="I263" s="752">
        <v>1</v>
      </c>
      <c r="J263" s="752">
        <v>145.50000000000003</v>
      </c>
      <c r="K263" s="766">
        <v>1</v>
      </c>
      <c r="L263" s="752">
        <v>1</v>
      </c>
      <c r="M263" s="753">
        <v>145.50000000000003</v>
      </c>
    </row>
    <row r="264" spans="1:13" ht="14.45" customHeight="1" x14ac:dyDescent="0.2">
      <c r="A264" s="747" t="s">
        <v>623</v>
      </c>
      <c r="B264" s="748" t="s">
        <v>2348</v>
      </c>
      <c r="C264" s="748" t="s">
        <v>2367</v>
      </c>
      <c r="D264" s="748" t="s">
        <v>2368</v>
      </c>
      <c r="E264" s="748" t="s">
        <v>1419</v>
      </c>
      <c r="F264" s="752"/>
      <c r="G264" s="752"/>
      <c r="H264" s="766">
        <v>0</v>
      </c>
      <c r="I264" s="752">
        <v>30</v>
      </c>
      <c r="J264" s="752">
        <v>5377.7999999999993</v>
      </c>
      <c r="K264" s="766">
        <v>1</v>
      </c>
      <c r="L264" s="752">
        <v>30</v>
      </c>
      <c r="M264" s="753">
        <v>5377.7999999999993</v>
      </c>
    </row>
    <row r="265" spans="1:13" ht="14.45" customHeight="1" x14ac:dyDescent="0.2">
      <c r="A265" s="747" t="s">
        <v>623</v>
      </c>
      <c r="B265" s="748" t="s">
        <v>2348</v>
      </c>
      <c r="C265" s="748" t="s">
        <v>2369</v>
      </c>
      <c r="D265" s="748" t="s">
        <v>1430</v>
      </c>
      <c r="E265" s="748" t="s">
        <v>1393</v>
      </c>
      <c r="F265" s="752"/>
      <c r="G265" s="752"/>
      <c r="H265" s="766">
        <v>0</v>
      </c>
      <c r="I265" s="752">
        <v>4</v>
      </c>
      <c r="J265" s="752">
        <v>519.88</v>
      </c>
      <c r="K265" s="766">
        <v>1</v>
      </c>
      <c r="L265" s="752">
        <v>4</v>
      </c>
      <c r="M265" s="753">
        <v>519.88</v>
      </c>
    </row>
    <row r="266" spans="1:13" ht="14.45" customHeight="1" x14ac:dyDescent="0.2">
      <c r="A266" s="747" t="s">
        <v>623</v>
      </c>
      <c r="B266" s="748" t="s">
        <v>2348</v>
      </c>
      <c r="C266" s="748" t="s">
        <v>2370</v>
      </c>
      <c r="D266" s="748" t="s">
        <v>1429</v>
      </c>
      <c r="E266" s="748" t="s">
        <v>1393</v>
      </c>
      <c r="F266" s="752"/>
      <c r="G266" s="752"/>
      <c r="H266" s="766">
        <v>0</v>
      </c>
      <c r="I266" s="752">
        <v>23</v>
      </c>
      <c r="J266" s="752">
        <v>2989.31</v>
      </c>
      <c r="K266" s="766">
        <v>1</v>
      </c>
      <c r="L266" s="752">
        <v>23</v>
      </c>
      <c r="M266" s="753">
        <v>2989.31</v>
      </c>
    </row>
    <row r="267" spans="1:13" ht="14.45" customHeight="1" x14ac:dyDescent="0.2">
      <c r="A267" s="747" t="s">
        <v>623</v>
      </c>
      <c r="B267" s="748" t="s">
        <v>2348</v>
      </c>
      <c r="C267" s="748" t="s">
        <v>2513</v>
      </c>
      <c r="D267" s="748" t="s">
        <v>1854</v>
      </c>
      <c r="E267" s="748" t="s">
        <v>1421</v>
      </c>
      <c r="F267" s="752"/>
      <c r="G267" s="752"/>
      <c r="H267" s="766">
        <v>0</v>
      </c>
      <c r="I267" s="752">
        <v>2</v>
      </c>
      <c r="J267" s="752">
        <v>271.20000000000005</v>
      </c>
      <c r="K267" s="766">
        <v>1</v>
      </c>
      <c r="L267" s="752">
        <v>2</v>
      </c>
      <c r="M267" s="753">
        <v>271.20000000000005</v>
      </c>
    </row>
    <row r="268" spans="1:13" ht="14.45" customHeight="1" x14ac:dyDescent="0.2">
      <c r="A268" s="747" t="s">
        <v>602</v>
      </c>
      <c r="B268" s="748" t="s">
        <v>2082</v>
      </c>
      <c r="C268" s="748" t="s">
        <v>2514</v>
      </c>
      <c r="D268" s="748" t="s">
        <v>2515</v>
      </c>
      <c r="E268" s="748" t="s">
        <v>2516</v>
      </c>
      <c r="F268" s="752"/>
      <c r="G268" s="752"/>
      <c r="H268" s="766">
        <v>0</v>
      </c>
      <c r="I268" s="752">
        <v>41</v>
      </c>
      <c r="J268" s="752">
        <v>11229.900000000001</v>
      </c>
      <c r="K268" s="766">
        <v>1</v>
      </c>
      <c r="L268" s="752">
        <v>41</v>
      </c>
      <c r="M268" s="753">
        <v>11229.900000000001</v>
      </c>
    </row>
    <row r="269" spans="1:13" ht="14.45" customHeight="1" x14ac:dyDescent="0.2">
      <c r="A269" s="747" t="s">
        <v>602</v>
      </c>
      <c r="B269" s="748" t="s">
        <v>2097</v>
      </c>
      <c r="C269" s="748" t="s">
        <v>2098</v>
      </c>
      <c r="D269" s="748" t="s">
        <v>840</v>
      </c>
      <c r="E269" s="748" t="s">
        <v>2099</v>
      </c>
      <c r="F269" s="752"/>
      <c r="G269" s="752"/>
      <c r="H269" s="766">
        <v>0</v>
      </c>
      <c r="I269" s="752">
        <v>13</v>
      </c>
      <c r="J269" s="752">
        <v>1669.5100000000002</v>
      </c>
      <c r="K269" s="766">
        <v>1</v>
      </c>
      <c r="L269" s="752">
        <v>13</v>
      </c>
      <c r="M269" s="753">
        <v>1669.5100000000002</v>
      </c>
    </row>
    <row r="270" spans="1:13" ht="14.45" customHeight="1" x14ac:dyDescent="0.2">
      <c r="A270" s="747" t="s">
        <v>602</v>
      </c>
      <c r="B270" s="748" t="s">
        <v>2108</v>
      </c>
      <c r="C270" s="748" t="s">
        <v>2109</v>
      </c>
      <c r="D270" s="748" t="s">
        <v>964</v>
      </c>
      <c r="E270" s="748" t="s">
        <v>965</v>
      </c>
      <c r="F270" s="752"/>
      <c r="G270" s="752"/>
      <c r="H270" s="766">
        <v>0</v>
      </c>
      <c r="I270" s="752">
        <v>6</v>
      </c>
      <c r="J270" s="752">
        <v>242.26000000000005</v>
      </c>
      <c r="K270" s="766">
        <v>1</v>
      </c>
      <c r="L270" s="752">
        <v>6</v>
      </c>
      <c r="M270" s="753">
        <v>242.26000000000005</v>
      </c>
    </row>
    <row r="271" spans="1:13" ht="14.45" customHeight="1" x14ac:dyDescent="0.2">
      <c r="A271" s="747" t="s">
        <v>602</v>
      </c>
      <c r="B271" s="748" t="s">
        <v>2119</v>
      </c>
      <c r="C271" s="748" t="s">
        <v>2121</v>
      </c>
      <c r="D271" s="748" t="s">
        <v>786</v>
      </c>
      <c r="E271" s="748" t="s">
        <v>787</v>
      </c>
      <c r="F271" s="752"/>
      <c r="G271" s="752"/>
      <c r="H271" s="766">
        <v>0</v>
      </c>
      <c r="I271" s="752">
        <v>6</v>
      </c>
      <c r="J271" s="752">
        <v>542.02</v>
      </c>
      <c r="K271" s="766">
        <v>1</v>
      </c>
      <c r="L271" s="752">
        <v>6</v>
      </c>
      <c r="M271" s="753">
        <v>542.02</v>
      </c>
    </row>
    <row r="272" spans="1:13" ht="14.45" customHeight="1" x14ac:dyDescent="0.2">
      <c r="A272" s="747" t="s">
        <v>602</v>
      </c>
      <c r="B272" s="748" t="s">
        <v>2119</v>
      </c>
      <c r="C272" s="748" t="s">
        <v>2122</v>
      </c>
      <c r="D272" s="748" t="s">
        <v>786</v>
      </c>
      <c r="E272" s="748" t="s">
        <v>787</v>
      </c>
      <c r="F272" s="752"/>
      <c r="G272" s="752"/>
      <c r="H272" s="766">
        <v>0</v>
      </c>
      <c r="I272" s="752">
        <v>1</v>
      </c>
      <c r="J272" s="752">
        <v>88.45</v>
      </c>
      <c r="K272" s="766">
        <v>1</v>
      </c>
      <c r="L272" s="752">
        <v>1</v>
      </c>
      <c r="M272" s="753">
        <v>88.45</v>
      </c>
    </row>
    <row r="273" spans="1:13" ht="14.45" customHeight="1" x14ac:dyDescent="0.2">
      <c r="A273" s="747" t="s">
        <v>602</v>
      </c>
      <c r="B273" s="748" t="s">
        <v>2148</v>
      </c>
      <c r="C273" s="748" t="s">
        <v>2149</v>
      </c>
      <c r="D273" s="748" t="s">
        <v>2150</v>
      </c>
      <c r="E273" s="748" t="s">
        <v>2151</v>
      </c>
      <c r="F273" s="752">
        <v>70</v>
      </c>
      <c r="G273" s="752">
        <v>2539.9000000000005</v>
      </c>
      <c r="H273" s="766">
        <v>1</v>
      </c>
      <c r="I273" s="752"/>
      <c r="J273" s="752"/>
      <c r="K273" s="766">
        <v>0</v>
      </c>
      <c r="L273" s="752">
        <v>70</v>
      </c>
      <c r="M273" s="753">
        <v>2539.9000000000005</v>
      </c>
    </row>
    <row r="274" spans="1:13" ht="14.45" customHeight="1" x14ac:dyDescent="0.2">
      <c r="A274" s="747" t="s">
        <v>602</v>
      </c>
      <c r="B274" s="748" t="s">
        <v>2148</v>
      </c>
      <c r="C274" s="748" t="s">
        <v>2152</v>
      </c>
      <c r="D274" s="748" t="s">
        <v>2153</v>
      </c>
      <c r="E274" s="748" t="s">
        <v>2154</v>
      </c>
      <c r="F274" s="752"/>
      <c r="G274" s="752"/>
      <c r="H274" s="766">
        <v>0</v>
      </c>
      <c r="I274" s="752">
        <v>13</v>
      </c>
      <c r="J274" s="752">
        <v>4085.5099999999998</v>
      </c>
      <c r="K274" s="766">
        <v>1</v>
      </c>
      <c r="L274" s="752">
        <v>13</v>
      </c>
      <c r="M274" s="753">
        <v>4085.5099999999998</v>
      </c>
    </row>
    <row r="275" spans="1:13" ht="14.45" customHeight="1" x14ac:dyDescent="0.2">
      <c r="A275" s="747" t="s">
        <v>602</v>
      </c>
      <c r="B275" s="748" t="s">
        <v>2245</v>
      </c>
      <c r="C275" s="748" t="s">
        <v>2246</v>
      </c>
      <c r="D275" s="748" t="s">
        <v>2247</v>
      </c>
      <c r="E275" s="748" t="s">
        <v>2248</v>
      </c>
      <c r="F275" s="752"/>
      <c r="G275" s="752"/>
      <c r="H275" s="766">
        <v>0</v>
      </c>
      <c r="I275" s="752">
        <v>335</v>
      </c>
      <c r="J275" s="752">
        <v>240281.36</v>
      </c>
      <c r="K275" s="766">
        <v>1</v>
      </c>
      <c r="L275" s="752">
        <v>335</v>
      </c>
      <c r="M275" s="753">
        <v>240281.36</v>
      </c>
    </row>
    <row r="276" spans="1:13" ht="14.45" customHeight="1" x14ac:dyDescent="0.2">
      <c r="A276" s="747" t="s">
        <v>602</v>
      </c>
      <c r="B276" s="748" t="s">
        <v>2517</v>
      </c>
      <c r="C276" s="748" t="s">
        <v>2518</v>
      </c>
      <c r="D276" s="748" t="s">
        <v>1904</v>
      </c>
      <c r="E276" s="748" t="s">
        <v>1944</v>
      </c>
      <c r="F276" s="752"/>
      <c r="G276" s="752"/>
      <c r="H276" s="766">
        <v>0</v>
      </c>
      <c r="I276" s="752">
        <v>5</v>
      </c>
      <c r="J276" s="752">
        <v>1133.4000000000001</v>
      </c>
      <c r="K276" s="766">
        <v>1</v>
      </c>
      <c r="L276" s="752">
        <v>5</v>
      </c>
      <c r="M276" s="753">
        <v>1133.4000000000001</v>
      </c>
    </row>
    <row r="277" spans="1:13" ht="14.45" customHeight="1" x14ac:dyDescent="0.2">
      <c r="A277" s="747" t="s">
        <v>602</v>
      </c>
      <c r="B277" s="748" t="s">
        <v>2519</v>
      </c>
      <c r="C277" s="748" t="s">
        <v>2520</v>
      </c>
      <c r="D277" s="748" t="s">
        <v>2521</v>
      </c>
      <c r="E277" s="748" t="s">
        <v>2522</v>
      </c>
      <c r="F277" s="752"/>
      <c r="G277" s="752"/>
      <c r="H277" s="766">
        <v>0</v>
      </c>
      <c r="I277" s="752">
        <v>24.161599999999964</v>
      </c>
      <c r="J277" s="752">
        <v>294694.20287999965</v>
      </c>
      <c r="K277" s="766">
        <v>1</v>
      </c>
      <c r="L277" s="752">
        <v>24.161599999999964</v>
      </c>
      <c r="M277" s="753">
        <v>294694.20287999965</v>
      </c>
    </row>
    <row r="278" spans="1:13" ht="14.45" customHeight="1" x14ac:dyDescent="0.2">
      <c r="A278" s="747" t="s">
        <v>602</v>
      </c>
      <c r="B278" s="748" t="s">
        <v>2249</v>
      </c>
      <c r="C278" s="748" t="s">
        <v>2523</v>
      </c>
      <c r="D278" s="748" t="s">
        <v>2251</v>
      </c>
      <c r="E278" s="748" t="s">
        <v>2524</v>
      </c>
      <c r="F278" s="752"/>
      <c r="G278" s="752"/>
      <c r="H278" s="766">
        <v>0</v>
      </c>
      <c r="I278" s="752">
        <v>270</v>
      </c>
      <c r="J278" s="752">
        <v>22169.200000000001</v>
      </c>
      <c r="K278" s="766">
        <v>1</v>
      </c>
      <c r="L278" s="752">
        <v>270</v>
      </c>
      <c r="M278" s="753">
        <v>22169.200000000001</v>
      </c>
    </row>
    <row r="279" spans="1:13" ht="14.45" customHeight="1" x14ac:dyDescent="0.2">
      <c r="A279" s="747" t="s">
        <v>602</v>
      </c>
      <c r="B279" s="748" t="s">
        <v>2249</v>
      </c>
      <c r="C279" s="748" t="s">
        <v>2253</v>
      </c>
      <c r="D279" s="748" t="s">
        <v>2251</v>
      </c>
      <c r="E279" s="748" t="s">
        <v>2254</v>
      </c>
      <c r="F279" s="752"/>
      <c r="G279" s="752"/>
      <c r="H279" s="766">
        <v>0</v>
      </c>
      <c r="I279" s="752">
        <v>1740</v>
      </c>
      <c r="J279" s="752">
        <v>257059.96</v>
      </c>
      <c r="K279" s="766">
        <v>1</v>
      </c>
      <c r="L279" s="752">
        <v>1740</v>
      </c>
      <c r="M279" s="753">
        <v>257059.96</v>
      </c>
    </row>
    <row r="280" spans="1:13" ht="14.45" customHeight="1" x14ac:dyDescent="0.2">
      <c r="A280" s="747" t="s">
        <v>602</v>
      </c>
      <c r="B280" s="748" t="s">
        <v>2255</v>
      </c>
      <c r="C280" s="748" t="s">
        <v>2525</v>
      </c>
      <c r="D280" s="748" t="s">
        <v>1914</v>
      </c>
      <c r="E280" s="748" t="s">
        <v>2257</v>
      </c>
      <c r="F280" s="752">
        <v>10</v>
      </c>
      <c r="G280" s="752">
        <v>1971.2000000000003</v>
      </c>
      <c r="H280" s="766">
        <v>1</v>
      </c>
      <c r="I280" s="752"/>
      <c r="J280" s="752"/>
      <c r="K280" s="766">
        <v>0</v>
      </c>
      <c r="L280" s="752">
        <v>10</v>
      </c>
      <c r="M280" s="753">
        <v>1971.2000000000003</v>
      </c>
    </row>
    <row r="281" spans="1:13" ht="14.45" customHeight="1" x14ac:dyDescent="0.2">
      <c r="A281" s="747" t="s">
        <v>602</v>
      </c>
      <c r="B281" s="748" t="s">
        <v>2255</v>
      </c>
      <c r="C281" s="748" t="s">
        <v>2526</v>
      </c>
      <c r="D281" s="748" t="s">
        <v>1914</v>
      </c>
      <c r="E281" s="748" t="s">
        <v>2259</v>
      </c>
      <c r="F281" s="752">
        <v>1</v>
      </c>
      <c r="G281" s="752">
        <v>841.5</v>
      </c>
      <c r="H281" s="766">
        <v>1</v>
      </c>
      <c r="I281" s="752"/>
      <c r="J281" s="752"/>
      <c r="K281" s="766">
        <v>0</v>
      </c>
      <c r="L281" s="752">
        <v>1</v>
      </c>
      <c r="M281" s="753">
        <v>841.5</v>
      </c>
    </row>
    <row r="282" spans="1:13" ht="14.45" customHeight="1" x14ac:dyDescent="0.2">
      <c r="A282" s="747" t="s">
        <v>602</v>
      </c>
      <c r="B282" s="748" t="s">
        <v>2255</v>
      </c>
      <c r="C282" s="748" t="s">
        <v>2256</v>
      </c>
      <c r="D282" s="748" t="s">
        <v>1218</v>
      </c>
      <c r="E282" s="748" t="s">
        <v>2257</v>
      </c>
      <c r="F282" s="752"/>
      <c r="G282" s="752"/>
      <c r="H282" s="766">
        <v>0</v>
      </c>
      <c r="I282" s="752">
        <v>918.6</v>
      </c>
      <c r="J282" s="752">
        <v>66710.028000000006</v>
      </c>
      <c r="K282" s="766">
        <v>1</v>
      </c>
      <c r="L282" s="752">
        <v>918.6</v>
      </c>
      <c r="M282" s="753">
        <v>66710.028000000006</v>
      </c>
    </row>
    <row r="283" spans="1:13" ht="14.45" customHeight="1" x14ac:dyDescent="0.2">
      <c r="A283" s="747" t="s">
        <v>602</v>
      </c>
      <c r="B283" s="748" t="s">
        <v>2255</v>
      </c>
      <c r="C283" s="748" t="s">
        <v>2446</v>
      </c>
      <c r="D283" s="748" t="s">
        <v>1218</v>
      </c>
      <c r="E283" s="748" t="s">
        <v>2447</v>
      </c>
      <c r="F283" s="752"/>
      <c r="G283" s="752"/>
      <c r="H283" s="766">
        <v>0</v>
      </c>
      <c r="I283" s="752">
        <v>53</v>
      </c>
      <c r="J283" s="752">
        <v>43336.3</v>
      </c>
      <c r="K283" s="766">
        <v>1</v>
      </c>
      <c r="L283" s="752">
        <v>53</v>
      </c>
      <c r="M283" s="753">
        <v>43336.3</v>
      </c>
    </row>
    <row r="284" spans="1:13" ht="14.45" customHeight="1" x14ac:dyDescent="0.2">
      <c r="A284" s="747" t="s">
        <v>602</v>
      </c>
      <c r="B284" s="748" t="s">
        <v>2255</v>
      </c>
      <c r="C284" s="748" t="s">
        <v>2258</v>
      </c>
      <c r="D284" s="748" t="s">
        <v>1218</v>
      </c>
      <c r="E284" s="748" t="s">
        <v>2259</v>
      </c>
      <c r="F284" s="752"/>
      <c r="G284" s="752"/>
      <c r="H284" s="766">
        <v>0</v>
      </c>
      <c r="I284" s="752">
        <v>48</v>
      </c>
      <c r="J284" s="752">
        <v>31442.400000000001</v>
      </c>
      <c r="K284" s="766">
        <v>1</v>
      </c>
      <c r="L284" s="752">
        <v>48</v>
      </c>
      <c r="M284" s="753">
        <v>31442.400000000001</v>
      </c>
    </row>
    <row r="285" spans="1:13" ht="14.45" customHeight="1" x14ac:dyDescent="0.2">
      <c r="A285" s="747" t="s">
        <v>602</v>
      </c>
      <c r="B285" s="748" t="s">
        <v>2260</v>
      </c>
      <c r="C285" s="748" t="s">
        <v>2261</v>
      </c>
      <c r="D285" s="748" t="s">
        <v>2262</v>
      </c>
      <c r="E285" s="748" t="s">
        <v>2263</v>
      </c>
      <c r="F285" s="752"/>
      <c r="G285" s="752"/>
      <c r="H285" s="766">
        <v>0</v>
      </c>
      <c r="I285" s="752">
        <v>250</v>
      </c>
      <c r="J285" s="752">
        <v>27500</v>
      </c>
      <c r="K285" s="766">
        <v>1</v>
      </c>
      <c r="L285" s="752">
        <v>250</v>
      </c>
      <c r="M285" s="753">
        <v>27500</v>
      </c>
    </row>
    <row r="286" spans="1:13" ht="14.45" customHeight="1" x14ac:dyDescent="0.2">
      <c r="A286" s="747" t="s">
        <v>602</v>
      </c>
      <c r="B286" s="748" t="s">
        <v>2060</v>
      </c>
      <c r="C286" s="748" t="s">
        <v>2061</v>
      </c>
      <c r="D286" s="748" t="s">
        <v>703</v>
      </c>
      <c r="E286" s="748" t="s">
        <v>2062</v>
      </c>
      <c r="F286" s="752"/>
      <c r="G286" s="752"/>
      <c r="H286" s="766">
        <v>0</v>
      </c>
      <c r="I286" s="752">
        <v>124</v>
      </c>
      <c r="J286" s="752">
        <v>6281.26</v>
      </c>
      <c r="K286" s="766">
        <v>1</v>
      </c>
      <c r="L286" s="752">
        <v>124</v>
      </c>
      <c r="M286" s="753">
        <v>6281.26</v>
      </c>
    </row>
    <row r="287" spans="1:13" ht="14.45" customHeight="1" x14ac:dyDescent="0.2">
      <c r="A287" s="747" t="s">
        <v>602</v>
      </c>
      <c r="B287" s="748" t="s">
        <v>2269</v>
      </c>
      <c r="C287" s="748" t="s">
        <v>2461</v>
      </c>
      <c r="D287" s="748" t="s">
        <v>2271</v>
      </c>
      <c r="E287" s="748" t="s">
        <v>2462</v>
      </c>
      <c r="F287" s="752"/>
      <c r="G287" s="752"/>
      <c r="H287" s="766">
        <v>0</v>
      </c>
      <c r="I287" s="752">
        <v>3</v>
      </c>
      <c r="J287" s="752">
        <v>494.99998166609828</v>
      </c>
      <c r="K287" s="766">
        <v>1</v>
      </c>
      <c r="L287" s="752">
        <v>3</v>
      </c>
      <c r="M287" s="753">
        <v>494.99998166609828</v>
      </c>
    </row>
    <row r="288" spans="1:13" ht="14.45" customHeight="1" x14ac:dyDescent="0.2">
      <c r="A288" s="747" t="s">
        <v>602</v>
      </c>
      <c r="B288" s="748" t="s">
        <v>2269</v>
      </c>
      <c r="C288" s="748" t="s">
        <v>2270</v>
      </c>
      <c r="D288" s="748" t="s">
        <v>2271</v>
      </c>
      <c r="E288" s="748" t="s">
        <v>2272</v>
      </c>
      <c r="F288" s="752"/>
      <c r="G288" s="752"/>
      <c r="H288" s="766">
        <v>0</v>
      </c>
      <c r="I288" s="752">
        <v>15</v>
      </c>
      <c r="J288" s="752">
        <v>3382.5</v>
      </c>
      <c r="K288" s="766">
        <v>1</v>
      </c>
      <c r="L288" s="752">
        <v>15</v>
      </c>
      <c r="M288" s="753">
        <v>3382.5</v>
      </c>
    </row>
    <row r="289" spans="1:13" ht="14.45" customHeight="1" x14ac:dyDescent="0.2">
      <c r="A289" s="747" t="s">
        <v>602</v>
      </c>
      <c r="B289" s="748" t="s">
        <v>2063</v>
      </c>
      <c r="C289" s="748" t="s">
        <v>2064</v>
      </c>
      <c r="D289" s="748" t="s">
        <v>2065</v>
      </c>
      <c r="E289" s="748" t="s">
        <v>2066</v>
      </c>
      <c r="F289" s="752"/>
      <c r="G289" s="752"/>
      <c r="H289" s="766">
        <v>0</v>
      </c>
      <c r="I289" s="752">
        <v>18</v>
      </c>
      <c r="J289" s="752">
        <v>888.81999999999994</v>
      </c>
      <c r="K289" s="766">
        <v>1</v>
      </c>
      <c r="L289" s="752">
        <v>18</v>
      </c>
      <c r="M289" s="753">
        <v>888.81999999999994</v>
      </c>
    </row>
    <row r="290" spans="1:13" ht="14.45" customHeight="1" x14ac:dyDescent="0.2">
      <c r="A290" s="747" t="s">
        <v>602</v>
      </c>
      <c r="B290" s="748" t="s">
        <v>2063</v>
      </c>
      <c r="C290" s="748" t="s">
        <v>2527</v>
      </c>
      <c r="D290" s="748" t="s">
        <v>2065</v>
      </c>
      <c r="E290" s="748" t="s">
        <v>2528</v>
      </c>
      <c r="F290" s="752"/>
      <c r="G290" s="752"/>
      <c r="H290" s="766">
        <v>0</v>
      </c>
      <c r="I290" s="752">
        <v>1</v>
      </c>
      <c r="J290" s="752">
        <v>67.319999999999993</v>
      </c>
      <c r="K290" s="766">
        <v>1</v>
      </c>
      <c r="L290" s="752">
        <v>1</v>
      </c>
      <c r="M290" s="753">
        <v>67.319999999999993</v>
      </c>
    </row>
    <row r="291" spans="1:13" ht="14.45" customHeight="1" x14ac:dyDescent="0.2">
      <c r="A291" s="747" t="s">
        <v>602</v>
      </c>
      <c r="B291" s="748" t="s">
        <v>2340</v>
      </c>
      <c r="C291" s="748" t="s">
        <v>2529</v>
      </c>
      <c r="D291" s="748" t="s">
        <v>1939</v>
      </c>
      <c r="E291" s="748" t="s">
        <v>2530</v>
      </c>
      <c r="F291" s="752"/>
      <c r="G291" s="752"/>
      <c r="H291" s="766">
        <v>0</v>
      </c>
      <c r="I291" s="752">
        <v>10</v>
      </c>
      <c r="J291" s="752">
        <v>498.12000000000006</v>
      </c>
      <c r="K291" s="766">
        <v>1</v>
      </c>
      <c r="L291" s="752">
        <v>10</v>
      </c>
      <c r="M291" s="753">
        <v>498.12000000000006</v>
      </c>
    </row>
    <row r="292" spans="1:13" ht="14.45" customHeight="1" x14ac:dyDescent="0.2">
      <c r="A292" s="747" t="s">
        <v>605</v>
      </c>
      <c r="B292" s="748" t="s">
        <v>2082</v>
      </c>
      <c r="C292" s="748" t="s">
        <v>2514</v>
      </c>
      <c r="D292" s="748" t="s">
        <v>2515</v>
      </c>
      <c r="E292" s="748" t="s">
        <v>2516</v>
      </c>
      <c r="F292" s="752"/>
      <c r="G292" s="752"/>
      <c r="H292" s="766">
        <v>0</v>
      </c>
      <c r="I292" s="752">
        <v>39</v>
      </c>
      <c r="J292" s="752">
        <v>10682.099999999999</v>
      </c>
      <c r="K292" s="766">
        <v>1</v>
      </c>
      <c r="L292" s="752">
        <v>39</v>
      </c>
      <c r="M292" s="753">
        <v>10682.099999999999</v>
      </c>
    </row>
    <row r="293" spans="1:13" ht="14.45" customHeight="1" x14ac:dyDescent="0.2">
      <c r="A293" s="747" t="s">
        <v>605</v>
      </c>
      <c r="B293" s="748" t="s">
        <v>2097</v>
      </c>
      <c r="C293" s="748" t="s">
        <v>2098</v>
      </c>
      <c r="D293" s="748" t="s">
        <v>840</v>
      </c>
      <c r="E293" s="748" t="s">
        <v>2099</v>
      </c>
      <c r="F293" s="752"/>
      <c r="G293" s="752"/>
      <c r="H293" s="766">
        <v>0</v>
      </c>
      <c r="I293" s="752">
        <v>4</v>
      </c>
      <c r="J293" s="752">
        <v>513.76</v>
      </c>
      <c r="K293" s="766">
        <v>1</v>
      </c>
      <c r="L293" s="752">
        <v>4</v>
      </c>
      <c r="M293" s="753">
        <v>513.76</v>
      </c>
    </row>
    <row r="294" spans="1:13" ht="14.45" customHeight="1" x14ac:dyDescent="0.2">
      <c r="A294" s="747" t="s">
        <v>605</v>
      </c>
      <c r="B294" s="748" t="s">
        <v>2108</v>
      </c>
      <c r="C294" s="748" t="s">
        <v>2109</v>
      </c>
      <c r="D294" s="748" t="s">
        <v>964</v>
      </c>
      <c r="E294" s="748" t="s">
        <v>965</v>
      </c>
      <c r="F294" s="752"/>
      <c r="G294" s="752"/>
      <c r="H294" s="766">
        <v>0</v>
      </c>
      <c r="I294" s="752">
        <v>32</v>
      </c>
      <c r="J294" s="752">
        <v>1292.3200000000002</v>
      </c>
      <c r="K294" s="766">
        <v>1</v>
      </c>
      <c r="L294" s="752">
        <v>32</v>
      </c>
      <c r="M294" s="753">
        <v>1292.3200000000002</v>
      </c>
    </row>
    <row r="295" spans="1:13" ht="14.45" customHeight="1" x14ac:dyDescent="0.2">
      <c r="A295" s="747" t="s">
        <v>605</v>
      </c>
      <c r="B295" s="748" t="s">
        <v>2119</v>
      </c>
      <c r="C295" s="748" t="s">
        <v>2122</v>
      </c>
      <c r="D295" s="748" t="s">
        <v>786</v>
      </c>
      <c r="E295" s="748" t="s">
        <v>787</v>
      </c>
      <c r="F295" s="752"/>
      <c r="G295" s="752"/>
      <c r="H295" s="766">
        <v>0</v>
      </c>
      <c r="I295" s="752">
        <v>4</v>
      </c>
      <c r="J295" s="752">
        <v>353.8</v>
      </c>
      <c r="K295" s="766">
        <v>1</v>
      </c>
      <c r="L295" s="752">
        <v>4</v>
      </c>
      <c r="M295" s="753">
        <v>353.8</v>
      </c>
    </row>
    <row r="296" spans="1:13" ht="14.45" customHeight="1" x14ac:dyDescent="0.2">
      <c r="A296" s="747" t="s">
        <v>605</v>
      </c>
      <c r="B296" s="748" t="s">
        <v>2148</v>
      </c>
      <c r="C296" s="748" t="s">
        <v>2149</v>
      </c>
      <c r="D296" s="748" t="s">
        <v>2150</v>
      </c>
      <c r="E296" s="748" t="s">
        <v>2151</v>
      </c>
      <c r="F296" s="752">
        <v>15</v>
      </c>
      <c r="G296" s="752">
        <v>543.9</v>
      </c>
      <c r="H296" s="766">
        <v>1</v>
      </c>
      <c r="I296" s="752"/>
      <c r="J296" s="752"/>
      <c r="K296" s="766">
        <v>0</v>
      </c>
      <c r="L296" s="752">
        <v>15</v>
      </c>
      <c r="M296" s="753">
        <v>543.9</v>
      </c>
    </row>
    <row r="297" spans="1:13" ht="14.45" customHeight="1" x14ac:dyDescent="0.2">
      <c r="A297" s="747" t="s">
        <v>605</v>
      </c>
      <c r="B297" s="748" t="s">
        <v>2148</v>
      </c>
      <c r="C297" s="748" t="s">
        <v>2152</v>
      </c>
      <c r="D297" s="748" t="s">
        <v>2153</v>
      </c>
      <c r="E297" s="748" t="s">
        <v>2154</v>
      </c>
      <c r="F297" s="752"/>
      <c r="G297" s="752"/>
      <c r="H297" s="766">
        <v>0</v>
      </c>
      <c r="I297" s="752">
        <v>3</v>
      </c>
      <c r="J297" s="752">
        <v>942.81</v>
      </c>
      <c r="K297" s="766">
        <v>1</v>
      </c>
      <c r="L297" s="752">
        <v>3</v>
      </c>
      <c r="M297" s="753">
        <v>942.81</v>
      </c>
    </row>
    <row r="298" spans="1:13" ht="14.45" customHeight="1" x14ac:dyDescent="0.2">
      <c r="A298" s="747" t="s">
        <v>605</v>
      </c>
      <c r="B298" s="748" t="s">
        <v>2245</v>
      </c>
      <c r="C298" s="748" t="s">
        <v>2246</v>
      </c>
      <c r="D298" s="748" t="s">
        <v>2247</v>
      </c>
      <c r="E298" s="748" t="s">
        <v>2248</v>
      </c>
      <c r="F298" s="752"/>
      <c r="G298" s="752"/>
      <c r="H298" s="766">
        <v>0</v>
      </c>
      <c r="I298" s="752">
        <v>302</v>
      </c>
      <c r="J298" s="752">
        <v>216139.51999999999</v>
      </c>
      <c r="K298" s="766">
        <v>1</v>
      </c>
      <c r="L298" s="752">
        <v>302</v>
      </c>
      <c r="M298" s="753">
        <v>216139.51999999999</v>
      </c>
    </row>
    <row r="299" spans="1:13" ht="14.45" customHeight="1" x14ac:dyDescent="0.2">
      <c r="A299" s="747" t="s">
        <v>605</v>
      </c>
      <c r="B299" s="748" t="s">
        <v>2517</v>
      </c>
      <c r="C299" s="748" t="s">
        <v>2518</v>
      </c>
      <c r="D299" s="748" t="s">
        <v>1904</v>
      </c>
      <c r="E299" s="748" t="s">
        <v>1944</v>
      </c>
      <c r="F299" s="752"/>
      <c r="G299" s="752"/>
      <c r="H299" s="766">
        <v>0</v>
      </c>
      <c r="I299" s="752">
        <v>2</v>
      </c>
      <c r="J299" s="752">
        <v>453.36</v>
      </c>
      <c r="K299" s="766">
        <v>1</v>
      </c>
      <c r="L299" s="752">
        <v>2</v>
      </c>
      <c r="M299" s="753">
        <v>453.36</v>
      </c>
    </row>
    <row r="300" spans="1:13" ht="14.45" customHeight="1" x14ac:dyDescent="0.2">
      <c r="A300" s="747" t="s">
        <v>605</v>
      </c>
      <c r="B300" s="748" t="s">
        <v>2519</v>
      </c>
      <c r="C300" s="748" t="s">
        <v>2520</v>
      </c>
      <c r="D300" s="748" t="s">
        <v>2521</v>
      </c>
      <c r="E300" s="748" t="s">
        <v>2522</v>
      </c>
      <c r="F300" s="752"/>
      <c r="G300" s="752"/>
      <c r="H300" s="766">
        <v>0</v>
      </c>
      <c r="I300" s="752">
        <v>22.985033333333305</v>
      </c>
      <c r="J300" s="752">
        <v>280343.06720166642</v>
      </c>
      <c r="K300" s="766">
        <v>1</v>
      </c>
      <c r="L300" s="752">
        <v>22.985033333333305</v>
      </c>
      <c r="M300" s="753">
        <v>280343.06720166642</v>
      </c>
    </row>
    <row r="301" spans="1:13" ht="14.45" customHeight="1" x14ac:dyDescent="0.2">
      <c r="A301" s="747" t="s">
        <v>605</v>
      </c>
      <c r="B301" s="748" t="s">
        <v>2255</v>
      </c>
      <c r="C301" s="748" t="s">
        <v>2525</v>
      </c>
      <c r="D301" s="748" t="s">
        <v>1914</v>
      </c>
      <c r="E301" s="748" t="s">
        <v>2257</v>
      </c>
      <c r="F301" s="752">
        <v>71</v>
      </c>
      <c r="G301" s="752">
        <v>13995.519999999999</v>
      </c>
      <c r="H301" s="766">
        <v>1</v>
      </c>
      <c r="I301" s="752"/>
      <c r="J301" s="752"/>
      <c r="K301" s="766">
        <v>0</v>
      </c>
      <c r="L301" s="752">
        <v>71</v>
      </c>
      <c r="M301" s="753">
        <v>13995.519999999999</v>
      </c>
    </row>
    <row r="302" spans="1:13" ht="14.45" customHeight="1" x14ac:dyDescent="0.2">
      <c r="A302" s="747" t="s">
        <v>605</v>
      </c>
      <c r="B302" s="748" t="s">
        <v>2255</v>
      </c>
      <c r="C302" s="748" t="s">
        <v>2526</v>
      </c>
      <c r="D302" s="748" t="s">
        <v>1914</v>
      </c>
      <c r="E302" s="748" t="s">
        <v>2259</v>
      </c>
      <c r="F302" s="752">
        <v>1</v>
      </c>
      <c r="G302" s="752">
        <v>841.5</v>
      </c>
      <c r="H302" s="766">
        <v>1</v>
      </c>
      <c r="I302" s="752"/>
      <c r="J302" s="752"/>
      <c r="K302" s="766">
        <v>0</v>
      </c>
      <c r="L302" s="752">
        <v>1</v>
      </c>
      <c r="M302" s="753">
        <v>841.5</v>
      </c>
    </row>
    <row r="303" spans="1:13" ht="14.45" customHeight="1" x14ac:dyDescent="0.2">
      <c r="A303" s="747" t="s">
        <v>605</v>
      </c>
      <c r="B303" s="748" t="s">
        <v>2255</v>
      </c>
      <c r="C303" s="748" t="s">
        <v>2256</v>
      </c>
      <c r="D303" s="748" t="s">
        <v>1218</v>
      </c>
      <c r="E303" s="748" t="s">
        <v>2257</v>
      </c>
      <c r="F303" s="752"/>
      <c r="G303" s="752"/>
      <c r="H303" s="766">
        <v>0</v>
      </c>
      <c r="I303" s="752">
        <v>883.4</v>
      </c>
      <c r="J303" s="752">
        <v>62891.751999999993</v>
      </c>
      <c r="K303" s="766">
        <v>1</v>
      </c>
      <c r="L303" s="752">
        <v>883.4</v>
      </c>
      <c r="M303" s="753">
        <v>62891.751999999993</v>
      </c>
    </row>
    <row r="304" spans="1:13" ht="14.45" customHeight="1" x14ac:dyDescent="0.2">
      <c r="A304" s="747" t="s">
        <v>605</v>
      </c>
      <c r="B304" s="748" t="s">
        <v>2255</v>
      </c>
      <c r="C304" s="748" t="s">
        <v>2446</v>
      </c>
      <c r="D304" s="748" t="s">
        <v>1218</v>
      </c>
      <c r="E304" s="748" t="s">
        <v>2447</v>
      </c>
      <c r="F304" s="752"/>
      <c r="G304" s="752"/>
      <c r="H304" s="766">
        <v>0</v>
      </c>
      <c r="I304" s="752">
        <v>26</v>
      </c>
      <c r="J304" s="752">
        <v>21259.320000000003</v>
      </c>
      <c r="K304" s="766">
        <v>1</v>
      </c>
      <c r="L304" s="752">
        <v>26</v>
      </c>
      <c r="M304" s="753">
        <v>21259.320000000003</v>
      </c>
    </row>
    <row r="305" spans="1:13" ht="14.45" customHeight="1" x14ac:dyDescent="0.2">
      <c r="A305" s="747" t="s">
        <v>605</v>
      </c>
      <c r="B305" s="748" t="s">
        <v>2255</v>
      </c>
      <c r="C305" s="748" t="s">
        <v>2258</v>
      </c>
      <c r="D305" s="748" t="s">
        <v>1218</v>
      </c>
      <c r="E305" s="748" t="s">
        <v>2259</v>
      </c>
      <c r="F305" s="752"/>
      <c r="G305" s="752"/>
      <c r="H305" s="766">
        <v>0</v>
      </c>
      <c r="I305" s="752">
        <v>15</v>
      </c>
      <c r="J305" s="752">
        <v>10975.8</v>
      </c>
      <c r="K305" s="766">
        <v>1</v>
      </c>
      <c r="L305" s="752">
        <v>15</v>
      </c>
      <c r="M305" s="753">
        <v>10975.8</v>
      </c>
    </row>
    <row r="306" spans="1:13" ht="14.45" customHeight="1" x14ac:dyDescent="0.2">
      <c r="A306" s="747" t="s">
        <v>605</v>
      </c>
      <c r="B306" s="748" t="s">
        <v>2260</v>
      </c>
      <c r="C306" s="748" t="s">
        <v>2261</v>
      </c>
      <c r="D306" s="748" t="s">
        <v>2262</v>
      </c>
      <c r="E306" s="748" t="s">
        <v>2263</v>
      </c>
      <c r="F306" s="752"/>
      <c r="G306" s="752"/>
      <c r="H306" s="766">
        <v>0</v>
      </c>
      <c r="I306" s="752">
        <v>214</v>
      </c>
      <c r="J306" s="752">
        <v>23540</v>
      </c>
      <c r="K306" s="766">
        <v>1</v>
      </c>
      <c r="L306" s="752">
        <v>214</v>
      </c>
      <c r="M306" s="753">
        <v>23540</v>
      </c>
    </row>
    <row r="307" spans="1:13" ht="14.45" customHeight="1" x14ac:dyDescent="0.2">
      <c r="A307" s="747" t="s">
        <v>605</v>
      </c>
      <c r="B307" s="748" t="s">
        <v>2060</v>
      </c>
      <c r="C307" s="748" t="s">
        <v>2061</v>
      </c>
      <c r="D307" s="748" t="s">
        <v>703</v>
      </c>
      <c r="E307" s="748" t="s">
        <v>2062</v>
      </c>
      <c r="F307" s="752"/>
      <c r="G307" s="752"/>
      <c r="H307" s="766">
        <v>0</v>
      </c>
      <c r="I307" s="752">
        <v>255</v>
      </c>
      <c r="J307" s="752">
        <v>12913.45</v>
      </c>
      <c r="K307" s="766">
        <v>1</v>
      </c>
      <c r="L307" s="752">
        <v>255</v>
      </c>
      <c r="M307" s="753">
        <v>12913.45</v>
      </c>
    </row>
    <row r="308" spans="1:13" ht="14.45" customHeight="1" x14ac:dyDescent="0.2">
      <c r="A308" s="747" t="s">
        <v>605</v>
      </c>
      <c r="B308" s="748" t="s">
        <v>2269</v>
      </c>
      <c r="C308" s="748" t="s">
        <v>2461</v>
      </c>
      <c r="D308" s="748" t="s">
        <v>2271</v>
      </c>
      <c r="E308" s="748" t="s">
        <v>2462</v>
      </c>
      <c r="F308" s="752"/>
      <c r="G308" s="752"/>
      <c r="H308" s="766">
        <v>0</v>
      </c>
      <c r="I308" s="752">
        <v>3</v>
      </c>
      <c r="J308" s="752">
        <v>495</v>
      </c>
      <c r="K308" s="766">
        <v>1</v>
      </c>
      <c r="L308" s="752">
        <v>3</v>
      </c>
      <c r="M308" s="753">
        <v>495</v>
      </c>
    </row>
    <row r="309" spans="1:13" ht="14.45" customHeight="1" x14ac:dyDescent="0.2">
      <c r="A309" s="747" t="s">
        <v>605</v>
      </c>
      <c r="B309" s="748" t="s">
        <v>2269</v>
      </c>
      <c r="C309" s="748" t="s">
        <v>2270</v>
      </c>
      <c r="D309" s="748" t="s">
        <v>2271</v>
      </c>
      <c r="E309" s="748" t="s">
        <v>2272</v>
      </c>
      <c r="F309" s="752"/>
      <c r="G309" s="752"/>
      <c r="H309" s="766">
        <v>0</v>
      </c>
      <c r="I309" s="752">
        <v>10</v>
      </c>
      <c r="J309" s="752">
        <v>2255</v>
      </c>
      <c r="K309" s="766">
        <v>1</v>
      </c>
      <c r="L309" s="752">
        <v>10</v>
      </c>
      <c r="M309" s="753">
        <v>2255</v>
      </c>
    </row>
    <row r="310" spans="1:13" ht="14.45" customHeight="1" x14ac:dyDescent="0.2">
      <c r="A310" s="747" t="s">
        <v>605</v>
      </c>
      <c r="B310" s="748" t="s">
        <v>2063</v>
      </c>
      <c r="C310" s="748" t="s">
        <v>2064</v>
      </c>
      <c r="D310" s="748" t="s">
        <v>2065</v>
      </c>
      <c r="E310" s="748" t="s">
        <v>2066</v>
      </c>
      <c r="F310" s="752"/>
      <c r="G310" s="752"/>
      <c r="H310" s="766">
        <v>0</v>
      </c>
      <c r="I310" s="752">
        <v>15</v>
      </c>
      <c r="J310" s="752">
        <v>740.55000000000007</v>
      </c>
      <c r="K310" s="766">
        <v>1</v>
      </c>
      <c r="L310" s="752">
        <v>15</v>
      </c>
      <c r="M310" s="753">
        <v>740.55000000000007</v>
      </c>
    </row>
    <row r="311" spans="1:13" ht="14.45" customHeight="1" x14ac:dyDescent="0.2">
      <c r="A311" s="747" t="s">
        <v>605</v>
      </c>
      <c r="B311" s="748" t="s">
        <v>2340</v>
      </c>
      <c r="C311" s="748" t="s">
        <v>2529</v>
      </c>
      <c r="D311" s="748" t="s">
        <v>1939</v>
      </c>
      <c r="E311" s="748" t="s">
        <v>2530</v>
      </c>
      <c r="F311" s="752"/>
      <c r="G311" s="752"/>
      <c r="H311" s="766">
        <v>0</v>
      </c>
      <c r="I311" s="752">
        <v>4</v>
      </c>
      <c r="J311" s="752">
        <v>199.21000000000004</v>
      </c>
      <c r="K311" s="766">
        <v>1</v>
      </c>
      <c r="L311" s="752">
        <v>4</v>
      </c>
      <c r="M311" s="753">
        <v>199.21000000000004</v>
      </c>
    </row>
    <row r="312" spans="1:13" ht="14.45" customHeight="1" x14ac:dyDescent="0.2">
      <c r="A312" s="747" t="s">
        <v>608</v>
      </c>
      <c r="B312" s="748" t="s">
        <v>2082</v>
      </c>
      <c r="C312" s="748" t="s">
        <v>2514</v>
      </c>
      <c r="D312" s="748" t="s">
        <v>2515</v>
      </c>
      <c r="E312" s="748" t="s">
        <v>2516</v>
      </c>
      <c r="F312" s="752"/>
      <c r="G312" s="752"/>
      <c r="H312" s="766">
        <v>0</v>
      </c>
      <c r="I312" s="752">
        <v>4</v>
      </c>
      <c r="J312" s="752">
        <v>1095.5999999999999</v>
      </c>
      <c r="K312" s="766">
        <v>1</v>
      </c>
      <c r="L312" s="752">
        <v>4</v>
      </c>
      <c r="M312" s="753">
        <v>1095.5999999999999</v>
      </c>
    </row>
    <row r="313" spans="1:13" ht="14.45" customHeight="1" x14ac:dyDescent="0.2">
      <c r="A313" s="747" t="s">
        <v>608</v>
      </c>
      <c r="B313" s="748" t="s">
        <v>2108</v>
      </c>
      <c r="C313" s="748" t="s">
        <v>2109</v>
      </c>
      <c r="D313" s="748" t="s">
        <v>964</v>
      </c>
      <c r="E313" s="748" t="s">
        <v>965</v>
      </c>
      <c r="F313" s="752"/>
      <c r="G313" s="752"/>
      <c r="H313" s="766">
        <v>0</v>
      </c>
      <c r="I313" s="752">
        <v>2</v>
      </c>
      <c r="J313" s="752">
        <v>80.780000000000015</v>
      </c>
      <c r="K313" s="766">
        <v>1</v>
      </c>
      <c r="L313" s="752">
        <v>2</v>
      </c>
      <c r="M313" s="753">
        <v>80.780000000000015</v>
      </c>
    </row>
    <row r="314" spans="1:13" ht="14.45" customHeight="1" x14ac:dyDescent="0.2">
      <c r="A314" s="747" t="s">
        <v>608</v>
      </c>
      <c r="B314" s="748" t="s">
        <v>2260</v>
      </c>
      <c r="C314" s="748" t="s">
        <v>2261</v>
      </c>
      <c r="D314" s="748" t="s">
        <v>2262</v>
      </c>
      <c r="E314" s="748" t="s">
        <v>2263</v>
      </c>
      <c r="F314" s="752"/>
      <c r="G314" s="752"/>
      <c r="H314" s="766">
        <v>0</v>
      </c>
      <c r="I314" s="752">
        <v>23</v>
      </c>
      <c r="J314" s="752">
        <v>2530</v>
      </c>
      <c r="K314" s="766">
        <v>1</v>
      </c>
      <c r="L314" s="752">
        <v>23</v>
      </c>
      <c r="M314" s="753">
        <v>2530</v>
      </c>
    </row>
    <row r="315" spans="1:13" ht="14.45" customHeight="1" x14ac:dyDescent="0.2">
      <c r="A315" s="747" t="s">
        <v>608</v>
      </c>
      <c r="B315" s="748" t="s">
        <v>2060</v>
      </c>
      <c r="C315" s="748" t="s">
        <v>2061</v>
      </c>
      <c r="D315" s="748" t="s">
        <v>703</v>
      </c>
      <c r="E315" s="748" t="s">
        <v>2062</v>
      </c>
      <c r="F315" s="752"/>
      <c r="G315" s="752"/>
      <c r="H315" s="766">
        <v>0</v>
      </c>
      <c r="I315" s="752">
        <v>56</v>
      </c>
      <c r="J315" s="752">
        <v>2835.8399999999997</v>
      </c>
      <c r="K315" s="766">
        <v>1</v>
      </c>
      <c r="L315" s="752">
        <v>56</v>
      </c>
      <c r="M315" s="753">
        <v>2835.8399999999997</v>
      </c>
    </row>
    <row r="316" spans="1:13" ht="14.45" customHeight="1" x14ac:dyDescent="0.2">
      <c r="A316" s="747" t="s">
        <v>608</v>
      </c>
      <c r="B316" s="748" t="s">
        <v>2269</v>
      </c>
      <c r="C316" s="748" t="s">
        <v>2270</v>
      </c>
      <c r="D316" s="748" t="s">
        <v>2271</v>
      </c>
      <c r="E316" s="748" t="s">
        <v>2272</v>
      </c>
      <c r="F316" s="752"/>
      <c r="G316" s="752"/>
      <c r="H316" s="766">
        <v>0</v>
      </c>
      <c r="I316" s="752">
        <v>2</v>
      </c>
      <c r="J316" s="752">
        <v>451</v>
      </c>
      <c r="K316" s="766">
        <v>1</v>
      </c>
      <c r="L316" s="752">
        <v>2</v>
      </c>
      <c r="M316" s="753">
        <v>451</v>
      </c>
    </row>
    <row r="317" spans="1:13" ht="14.45" customHeight="1" x14ac:dyDescent="0.2">
      <c r="A317" s="747" t="s">
        <v>608</v>
      </c>
      <c r="B317" s="748" t="s">
        <v>2340</v>
      </c>
      <c r="C317" s="748" t="s">
        <v>2529</v>
      </c>
      <c r="D317" s="748" t="s">
        <v>1939</v>
      </c>
      <c r="E317" s="748" t="s">
        <v>2530</v>
      </c>
      <c r="F317" s="752"/>
      <c r="G317" s="752"/>
      <c r="H317" s="766">
        <v>0</v>
      </c>
      <c r="I317" s="752">
        <v>2</v>
      </c>
      <c r="J317" s="752">
        <v>99.639999999999986</v>
      </c>
      <c r="K317" s="766">
        <v>1</v>
      </c>
      <c r="L317" s="752">
        <v>2</v>
      </c>
      <c r="M317" s="753">
        <v>99.639999999999986</v>
      </c>
    </row>
    <row r="318" spans="1:13" ht="14.45" customHeight="1" x14ac:dyDescent="0.2">
      <c r="A318" s="747" t="s">
        <v>611</v>
      </c>
      <c r="B318" s="748" t="s">
        <v>2082</v>
      </c>
      <c r="C318" s="748" t="s">
        <v>2514</v>
      </c>
      <c r="D318" s="748" t="s">
        <v>2515</v>
      </c>
      <c r="E318" s="748" t="s">
        <v>2516</v>
      </c>
      <c r="F318" s="752"/>
      <c r="G318" s="752"/>
      <c r="H318" s="766">
        <v>0</v>
      </c>
      <c r="I318" s="752">
        <v>1</v>
      </c>
      <c r="J318" s="752">
        <v>273.89999999999998</v>
      </c>
      <c r="K318" s="766">
        <v>1</v>
      </c>
      <c r="L318" s="752">
        <v>1</v>
      </c>
      <c r="M318" s="753">
        <v>273.89999999999998</v>
      </c>
    </row>
    <row r="319" spans="1:13" ht="14.45" customHeight="1" x14ac:dyDescent="0.2">
      <c r="A319" s="747" t="s">
        <v>611</v>
      </c>
      <c r="B319" s="748" t="s">
        <v>2148</v>
      </c>
      <c r="C319" s="748" t="s">
        <v>2152</v>
      </c>
      <c r="D319" s="748" t="s">
        <v>2153</v>
      </c>
      <c r="E319" s="748" t="s">
        <v>2154</v>
      </c>
      <c r="F319" s="752"/>
      <c r="G319" s="752"/>
      <c r="H319" s="766">
        <v>0</v>
      </c>
      <c r="I319" s="752">
        <v>2</v>
      </c>
      <c r="J319" s="752">
        <v>628.54</v>
      </c>
      <c r="K319" s="766">
        <v>1</v>
      </c>
      <c r="L319" s="752">
        <v>2</v>
      </c>
      <c r="M319" s="753">
        <v>628.54</v>
      </c>
    </row>
    <row r="320" spans="1:13" ht="14.45" customHeight="1" x14ac:dyDescent="0.2">
      <c r="A320" s="747" t="s">
        <v>611</v>
      </c>
      <c r="B320" s="748" t="s">
        <v>2245</v>
      </c>
      <c r="C320" s="748" t="s">
        <v>2246</v>
      </c>
      <c r="D320" s="748" t="s">
        <v>2247</v>
      </c>
      <c r="E320" s="748" t="s">
        <v>2248</v>
      </c>
      <c r="F320" s="752"/>
      <c r="G320" s="752"/>
      <c r="H320" s="766">
        <v>0</v>
      </c>
      <c r="I320" s="752">
        <v>55</v>
      </c>
      <c r="J320" s="752">
        <v>39325</v>
      </c>
      <c r="K320" s="766">
        <v>1</v>
      </c>
      <c r="L320" s="752">
        <v>55</v>
      </c>
      <c r="M320" s="753">
        <v>39325</v>
      </c>
    </row>
    <row r="321" spans="1:13" ht="14.45" customHeight="1" x14ac:dyDescent="0.2">
      <c r="A321" s="747" t="s">
        <v>611</v>
      </c>
      <c r="B321" s="748" t="s">
        <v>2519</v>
      </c>
      <c r="C321" s="748" t="s">
        <v>2531</v>
      </c>
      <c r="D321" s="748" t="s">
        <v>2532</v>
      </c>
      <c r="E321" s="748" t="s">
        <v>2533</v>
      </c>
      <c r="F321" s="752">
        <v>29</v>
      </c>
      <c r="G321" s="752">
        <v>74830.149999999994</v>
      </c>
      <c r="H321" s="766">
        <v>1</v>
      </c>
      <c r="I321" s="752"/>
      <c r="J321" s="752"/>
      <c r="K321" s="766">
        <v>0</v>
      </c>
      <c r="L321" s="752">
        <v>29</v>
      </c>
      <c r="M321" s="753">
        <v>74830.149999999994</v>
      </c>
    </row>
    <row r="322" spans="1:13" ht="14.45" customHeight="1" x14ac:dyDescent="0.2">
      <c r="A322" s="747" t="s">
        <v>611</v>
      </c>
      <c r="B322" s="748" t="s">
        <v>2255</v>
      </c>
      <c r="C322" s="748" t="s">
        <v>2256</v>
      </c>
      <c r="D322" s="748" t="s">
        <v>1218</v>
      </c>
      <c r="E322" s="748" t="s">
        <v>2257</v>
      </c>
      <c r="F322" s="752"/>
      <c r="G322" s="752"/>
      <c r="H322" s="766">
        <v>0</v>
      </c>
      <c r="I322" s="752">
        <v>27</v>
      </c>
      <c r="J322" s="752">
        <v>1776.0599999999997</v>
      </c>
      <c r="K322" s="766">
        <v>1</v>
      </c>
      <c r="L322" s="752">
        <v>27</v>
      </c>
      <c r="M322" s="753">
        <v>1776.0599999999997</v>
      </c>
    </row>
    <row r="323" spans="1:13" ht="14.45" customHeight="1" x14ac:dyDescent="0.2">
      <c r="A323" s="747" t="s">
        <v>611</v>
      </c>
      <c r="B323" s="748" t="s">
        <v>2255</v>
      </c>
      <c r="C323" s="748" t="s">
        <v>2446</v>
      </c>
      <c r="D323" s="748" t="s">
        <v>1218</v>
      </c>
      <c r="E323" s="748" t="s">
        <v>2447</v>
      </c>
      <c r="F323" s="752"/>
      <c r="G323" s="752"/>
      <c r="H323" s="766">
        <v>0</v>
      </c>
      <c r="I323" s="752">
        <v>2</v>
      </c>
      <c r="J323" s="752">
        <v>1635.4</v>
      </c>
      <c r="K323" s="766">
        <v>1</v>
      </c>
      <c r="L323" s="752">
        <v>2</v>
      </c>
      <c r="M323" s="753">
        <v>1635.4</v>
      </c>
    </row>
    <row r="324" spans="1:13" ht="14.45" customHeight="1" x14ac:dyDescent="0.2">
      <c r="A324" s="747" t="s">
        <v>611</v>
      </c>
      <c r="B324" s="748" t="s">
        <v>2255</v>
      </c>
      <c r="C324" s="748" t="s">
        <v>2258</v>
      </c>
      <c r="D324" s="748" t="s">
        <v>1218</v>
      </c>
      <c r="E324" s="748" t="s">
        <v>2259</v>
      </c>
      <c r="F324" s="752"/>
      <c r="G324" s="752"/>
      <c r="H324" s="766">
        <v>0</v>
      </c>
      <c r="I324" s="752">
        <v>5</v>
      </c>
      <c r="J324" s="752">
        <v>3359.3999999999996</v>
      </c>
      <c r="K324" s="766">
        <v>1</v>
      </c>
      <c r="L324" s="752">
        <v>5</v>
      </c>
      <c r="M324" s="753">
        <v>3359.3999999999996</v>
      </c>
    </row>
    <row r="325" spans="1:13" ht="14.45" customHeight="1" x14ac:dyDescent="0.2">
      <c r="A325" s="747" t="s">
        <v>611</v>
      </c>
      <c r="B325" s="748" t="s">
        <v>2260</v>
      </c>
      <c r="C325" s="748" t="s">
        <v>2261</v>
      </c>
      <c r="D325" s="748" t="s">
        <v>2262</v>
      </c>
      <c r="E325" s="748" t="s">
        <v>2263</v>
      </c>
      <c r="F325" s="752"/>
      <c r="G325" s="752"/>
      <c r="H325" s="766">
        <v>0</v>
      </c>
      <c r="I325" s="752">
        <v>44</v>
      </c>
      <c r="J325" s="752">
        <v>4840</v>
      </c>
      <c r="K325" s="766">
        <v>1</v>
      </c>
      <c r="L325" s="752">
        <v>44</v>
      </c>
      <c r="M325" s="753">
        <v>4840</v>
      </c>
    </row>
    <row r="326" spans="1:13" ht="14.45" customHeight="1" x14ac:dyDescent="0.2">
      <c r="A326" s="747" t="s">
        <v>611</v>
      </c>
      <c r="B326" s="748" t="s">
        <v>2060</v>
      </c>
      <c r="C326" s="748" t="s">
        <v>2061</v>
      </c>
      <c r="D326" s="748" t="s">
        <v>703</v>
      </c>
      <c r="E326" s="748" t="s">
        <v>2062</v>
      </c>
      <c r="F326" s="752"/>
      <c r="G326" s="752"/>
      <c r="H326" s="766">
        <v>0</v>
      </c>
      <c r="I326" s="752">
        <v>19</v>
      </c>
      <c r="J326" s="752">
        <v>962.26</v>
      </c>
      <c r="K326" s="766">
        <v>1</v>
      </c>
      <c r="L326" s="752">
        <v>19</v>
      </c>
      <c r="M326" s="753">
        <v>962.26</v>
      </c>
    </row>
    <row r="327" spans="1:13" ht="14.45" customHeight="1" x14ac:dyDescent="0.2">
      <c r="A327" s="747" t="s">
        <v>611</v>
      </c>
      <c r="B327" s="748" t="s">
        <v>2269</v>
      </c>
      <c r="C327" s="748" t="s">
        <v>2270</v>
      </c>
      <c r="D327" s="748" t="s">
        <v>2271</v>
      </c>
      <c r="E327" s="748" t="s">
        <v>2272</v>
      </c>
      <c r="F327" s="752"/>
      <c r="G327" s="752"/>
      <c r="H327" s="766">
        <v>0</v>
      </c>
      <c r="I327" s="752">
        <v>2</v>
      </c>
      <c r="J327" s="752">
        <v>451.00000000000006</v>
      </c>
      <c r="K327" s="766">
        <v>1</v>
      </c>
      <c r="L327" s="752">
        <v>2</v>
      </c>
      <c r="M327" s="753">
        <v>451.00000000000006</v>
      </c>
    </row>
    <row r="328" spans="1:13" ht="14.45" customHeight="1" thickBot="1" x14ac:dyDescent="0.25">
      <c r="A328" s="754" t="s">
        <v>611</v>
      </c>
      <c r="B328" s="755" t="s">
        <v>2340</v>
      </c>
      <c r="C328" s="755" t="s">
        <v>2529</v>
      </c>
      <c r="D328" s="755" t="s">
        <v>1939</v>
      </c>
      <c r="E328" s="755" t="s">
        <v>2530</v>
      </c>
      <c r="F328" s="759"/>
      <c r="G328" s="759"/>
      <c r="H328" s="767">
        <v>0</v>
      </c>
      <c r="I328" s="759">
        <v>2</v>
      </c>
      <c r="J328" s="759">
        <v>99.639999999999986</v>
      </c>
      <c r="K328" s="767">
        <v>1</v>
      </c>
      <c r="L328" s="759">
        <v>2</v>
      </c>
      <c r="M328" s="760">
        <v>99.639999999999986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5C8D121-F954-4D08-AAD3-7AF3AC1717B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6262</v>
      </c>
      <c r="C3" s="396">
        <f>SUM(C6:C1048576)</f>
        <v>1723</v>
      </c>
      <c r="D3" s="396">
        <f>SUM(D6:D1048576)</f>
        <v>534</v>
      </c>
      <c r="E3" s="397">
        <f>SUM(E6:E1048576)</f>
        <v>0</v>
      </c>
      <c r="F3" s="394">
        <f>IF(SUM($B3:$E3)=0,"",B3/SUM($B3:$E3))</f>
        <v>0.73506280079821573</v>
      </c>
      <c r="G3" s="392">
        <f t="shared" ref="G3:I3" si="0">IF(SUM($B3:$E3)=0,"",C3/SUM($B3:$E3))</f>
        <v>0.20225378565559338</v>
      </c>
      <c r="H3" s="392">
        <f t="shared" si="0"/>
        <v>6.2683413546190864E-2</v>
      </c>
      <c r="I3" s="393">
        <f t="shared" si="0"/>
        <v>0</v>
      </c>
      <c r="J3" s="396">
        <f>SUM(J6:J1048576)</f>
        <v>718</v>
      </c>
      <c r="K3" s="396">
        <f>SUM(K6:K1048576)</f>
        <v>486</v>
      </c>
      <c r="L3" s="396">
        <f>SUM(L6:L1048576)</f>
        <v>534</v>
      </c>
      <c r="M3" s="397">
        <f>SUM(M6:M1048576)</f>
        <v>0</v>
      </c>
      <c r="N3" s="394">
        <f>IF(SUM($J3:$M3)=0,"",J3/SUM($J3:$M3))</f>
        <v>0.41311852704257768</v>
      </c>
      <c r="O3" s="392">
        <f t="shared" ref="O3:Q3" si="1">IF(SUM($J3:$M3)=0,"",K3/SUM($J3:$M3))</f>
        <v>0.27963176064441886</v>
      </c>
      <c r="P3" s="392">
        <f t="shared" si="1"/>
        <v>0.30724971231300346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2535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1971</v>
      </c>
      <c r="B7" s="798">
        <v>93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31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5" customHeight="1" x14ac:dyDescent="0.2">
      <c r="A8" s="792" t="s">
        <v>1966</v>
      </c>
      <c r="B8" s="798">
        <v>1365</v>
      </c>
      <c r="C8" s="752">
        <v>1023</v>
      </c>
      <c r="D8" s="752">
        <v>439</v>
      </c>
      <c r="E8" s="753"/>
      <c r="F8" s="795">
        <v>0.48284400424478247</v>
      </c>
      <c r="G8" s="766">
        <v>0.36186770428015563</v>
      </c>
      <c r="H8" s="766">
        <v>0.1552882914750619</v>
      </c>
      <c r="I8" s="801">
        <v>0</v>
      </c>
      <c r="J8" s="798">
        <v>96</v>
      </c>
      <c r="K8" s="752">
        <v>309</v>
      </c>
      <c r="L8" s="752">
        <v>439</v>
      </c>
      <c r="M8" s="753"/>
      <c r="N8" s="795">
        <v>0.11374407582938388</v>
      </c>
      <c r="O8" s="766">
        <v>0.36611374407582936</v>
      </c>
      <c r="P8" s="766">
        <v>0.52014218009478674</v>
      </c>
      <c r="Q8" s="789">
        <v>0</v>
      </c>
    </row>
    <row r="9" spans="1:17" ht="14.45" customHeight="1" x14ac:dyDescent="0.2">
      <c r="A9" s="792" t="s">
        <v>1972</v>
      </c>
      <c r="B9" s="798">
        <v>1084</v>
      </c>
      <c r="C9" s="752">
        <v>691</v>
      </c>
      <c r="D9" s="752">
        <v>95</v>
      </c>
      <c r="E9" s="753"/>
      <c r="F9" s="795">
        <v>0.57967914438502677</v>
      </c>
      <c r="G9" s="766">
        <v>0.3695187165775401</v>
      </c>
      <c r="H9" s="766">
        <v>5.0802139037433157E-2</v>
      </c>
      <c r="I9" s="801">
        <v>0</v>
      </c>
      <c r="J9" s="798">
        <v>89</v>
      </c>
      <c r="K9" s="752">
        <v>170</v>
      </c>
      <c r="L9" s="752">
        <v>95</v>
      </c>
      <c r="M9" s="753"/>
      <c r="N9" s="795">
        <v>0.25141242937853109</v>
      </c>
      <c r="O9" s="766">
        <v>0.48022598870056499</v>
      </c>
      <c r="P9" s="766">
        <v>0.26836158192090398</v>
      </c>
      <c r="Q9" s="789">
        <v>0</v>
      </c>
    </row>
    <row r="10" spans="1:17" ht="14.45" customHeight="1" x14ac:dyDescent="0.2">
      <c r="A10" s="792" t="s">
        <v>1967</v>
      </c>
      <c r="B10" s="798">
        <v>2036</v>
      </c>
      <c r="C10" s="752">
        <v>5</v>
      </c>
      <c r="D10" s="752"/>
      <c r="E10" s="753"/>
      <c r="F10" s="795">
        <v>0.99755022048015674</v>
      </c>
      <c r="G10" s="766">
        <v>2.4497795198432141E-3</v>
      </c>
      <c r="H10" s="766">
        <v>0</v>
      </c>
      <c r="I10" s="801">
        <v>0</v>
      </c>
      <c r="J10" s="798">
        <v>191</v>
      </c>
      <c r="K10" s="752">
        <v>3</v>
      </c>
      <c r="L10" s="752"/>
      <c r="M10" s="753"/>
      <c r="N10" s="795">
        <v>0.98453608247422686</v>
      </c>
      <c r="O10" s="766">
        <v>1.5463917525773196E-2</v>
      </c>
      <c r="P10" s="766">
        <v>0</v>
      </c>
      <c r="Q10" s="789">
        <v>0</v>
      </c>
    </row>
    <row r="11" spans="1:17" ht="14.45" customHeight="1" x14ac:dyDescent="0.2">
      <c r="A11" s="792" t="s">
        <v>1968</v>
      </c>
      <c r="B11" s="798">
        <v>1315</v>
      </c>
      <c r="C11" s="752">
        <v>4</v>
      </c>
      <c r="D11" s="752"/>
      <c r="E11" s="753"/>
      <c r="F11" s="795">
        <v>0.99696739954510993</v>
      </c>
      <c r="G11" s="766">
        <v>3.0326004548900682E-3</v>
      </c>
      <c r="H11" s="766">
        <v>0</v>
      </c>
      <c r="I11" s="801">
        <v>0</v>
      </c>
      <c r="J11" s="798">
        <v>159</v>
      </c>
      <c r="K11" s="752">
        <v>4</v>
      </c>
      <c r="L11" s="752"/>
      <c r="M11" s="753"/>
      <c r="N11" s="795">
        <v>0.97546012269938653</v>
      </c>
      <c r="O11" s="766">
        <v>2.4539877300613498E-2</v>
      </c>
      <c r="P11" s="766">
        <v>0</v>
      </c>
      <c r="Q11" s="789">
        <v>0</v>
      </c>
    </row>
    <row r="12" spans="1:17" ht="14.45" customHeight="1" x14ac:dyDescent="0.2">
      <c r="A12" s="792" t="s">
        <v>1970</v>
      </c>
      <c r="B12" s="798">
        <v>186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74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5" customHeight="1" thickBot="1" x14ac:dyDescent="0.25">
      <c r="A13" s="793" t="s">
        <v>1969</v>
      </c>
      <c r="B13" s="799">
        <v>183</v>
      </c>
      <c r="C13" s="759"/>
      <c r="D13" s="759"/>
      <c r="E13" s="760"/>
      <c r="F13" s="796">
        <v>1</v>
      </c>
      <c r="G13" s="767">
        <v>0</v>
      </c>
      <c r="H13" s="767">
        <v>0</v>
      </c>
      <c r="I13" s="802">
        <v>0</v>
      </c>
      <c r="J13" s="799">
        <v>78</v>
      </c>
      <c r="K13" s="759"/>
      <c r="L13" s="759"/>
      <c r="M13" s="760"/>
      <c r="N13" s="796">
        <v>1</v>
      </c>
      <c r="O13" s="767">
        <v>0</v>
      </c>
      <c r="P13" s="767">
        <v>0</v>
      </c>
      <c r="Q13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7E2B16F-30AC-4B52-B4FD-C4BB2CC754C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7</v>
      </c>
      <c r="B5" s="730" t="s">
        <v>2536</v>
      </c>
      <c r="C5" s="733">
        <v>6204940.9100000001</v>
      </c>
      <c r="D5" s="733">
        <v>3480</v>
      </c>
      <c r="E5" s="733">
        <v>4919450.46</v>
      </c>
      <c r="F5" s="803">
        <v>0.79282793041134692</v>
      </c>
      <c r="G5" s="733">
        <v>2561</v>
      </c>
      <c r="H5" s="803">
        <v>0.73591954022988504</v>
      </c>
      <c r="I5" s="733">
        <v>1285490.45</v>
      </c>
      <c r="J5" s="803">
        <v>0.207172069588653</v>
      </c>
      <c r="K5" s="733">
        <v>919</v>
      </c>
      <c r="L5" s="803">
        <v>0.26408045977011496</v>
      </c>
      <c r="M5" s="733" t="s">
        <v>73</v>
      </c>
      <c r="N5" s="270"/>
    </row>
    <row r="6" spans="1:14" ht="14.45" customHeight="1" x14ac:dyDescent="0.2">
      <c r="A6" s="729">
        <v>7</v>
      </c>
      <c r="B6" s="730" t="s">
        <v>2537</v>
      </c>
      <c r="C6" s="733">
        <v>6204940.9100000001</v>
      </c>
      <c r="D6" s="733">
        <v>3448</v>
      </c>
      <c r="E6" s="733">
        <v>4919450.46</v>
      </c>
      <c r="F6" s="803">
        <v>0.79282793041134692</v>
      </c>
      <c r="G6" s="733">
        <v>2530</v>
      </c>
      <c r="H6" s="803">
        <v>0.73375870069605564</v>
      </c>
      <c r="I6" s="733">
        <v>1285490.45</v>
      </c>
      <c r="J6" s="803">
        <v>0.207172069588653</v>
      </c>
      <c r="K6" s="733">
        <v>918</v>
      </c>
      <c r="L6" s="803">
        <v>0.2662412993039443</v>
      </c>
      <c r="M6" s="733" t="s">
        <v>1</v>
      </c>
      <c r="N6" s="270"/>
    </row>
    <row r="7" spans="1:14" ht="14.45" customHeight="1" x14ac:dyDescent="0.2">
      <c r="A7" s="729">
        <v>7</v>
      </c>
      <c r="B7" s="730" t="s">
        <v>2538</v>
      </c>
      <c r="C7" s="733">
        <v>0</v>
      </c>
      <c r="D7" s="733">
        <v>32</v>
      </c>
      <c r="E7" s="733">
        <v>0</v>
      </c>
      <c r="F7" s="803" t="s">
        <v>581</v>
      </c>
      <c r="G7" s="733">
        <v>31</v>
      </c>
      <c r="H7" s="803">
        <v>0.96875</v>
      </c>
      <c r="I7" s="733">
        <v>0</v>
      </c>
      <c r="J7" s="803" t="s">
        <v>581</v>
      </c>
      <c r="K7" s="733">
        <v>1</v>
      </c>
      <c r="L7" s="803">
        <v>3.125E-2</v>
      </c>
      <c r="M7" s="733" t="s">
        <v>1</v>
      </c>
      <c r="N7" s="270"/>
    </row>
    <row r="8" spans="1:14" ht="14.45" customHeight="1" x14ac:dyDescent="0.2">
      <c r="A8" s="729" t="s">
        <v>2539</v>
      </c>
      <c r="B8" s="730" t="s">
        <v>3</v>
      </c>
      <c r="C8" s="733">
        <v>6204940.9100000001</v>
      </c>
      <c r="D8" s="733">
        <v>3480</v>
      </c>
      <c r="E8" s="733">
        <v>4919450.46</v>
      </c>
      <c r="F8" s="803">
        <v>0.79282793041134692</v>
      </c>
      <c r="G8" s="733">
        <v>2561</v>
      </c>
      <c r="H8" s="803">
        <v>0.73591954022988504</v>
      </c>
      <c r="I8" s="733">
        <v>1285490.45</v>
      </c>
      <c r="J8" s="803">
        <v>0.207172069588653</v>
      </c>
      <c r="K8" s="733">
        <v>919</v>
      </c>
      <c r="L8" s="803">
        <v>0.26408045977011496</v>
      </c>
      <c r="M8" s="733" t="s">
        <v>593</v>
      </c>
      <c r="N8" s="270"/>
    </row>
    <row r="10" spans="1:14" ht="14.45" customHeight="1" x14ac:dyDescent="0.2">
      <c r="A10" s="729">
        <v>7</v>
      </c>
      <c r="B10" s="730" t="s">
        <v>2536</v>
      </c>
      <c r="C10" s="733" t="s">
        <v>581</v>
      </c>
      <c r="D10" s="733" t="s">
        <v>581</v>
      </c>
      <c r="E10" s="733" t="s">
        <v>581</v>
      </c>
      <c r="F10" s="803" t="s">
        <v>581</v>
      </c>
      <c r="G10" s="733" t="s">
        <v>581</v>
      </c>
      <c r="H10" s="803" t="s">
        <v>581</v>
      </c>
      <c r="I10" s="733" t="s">
        <v>581</v>
      </c>
      <c r="J10" s="803" t="s">
        <v>581</v>
      </c>
      <c r="K10" s="733" t="s">
        <v>581</v>
      </c>
      <c r="L10" s="803" t="s">
        <v>581</v>
      </c>
      <c r="M10" s="733" t="s">
        <v>73</v>
      </c>
      <c r="N10" s="270"/>
    </row>
    <row r="11" spans="1:14" ht="14.45" customHeight="1" x14ac:dyDescent="0.2">
      <c r="A11" s="729" t="s">
        <v>2540</v>
      </c>
      <c r="B11" s="730" t="s">
        <v>2537</v>
      </c>
      <c r="C11" s="733">
        <v>74441.610000000015</v>
      </c>
      <c r="D11" s="733">
        <v>236</v>
      </c>
      <c r="E11" s="733">
        <v>67500.920000000013</v>
      </c>
      <c r="F11" s="803">
        <v>0.90676330079373613</v>
      </c>
      <c r="G11" s="733">
        <v>205</v>
      </c>
      <c r="H11" s="803">
        <v>0.86864406779661019</v>
      </c>
      <c r="I11" s="733">
        <v>6940.6900000000005</v>
      </c>
      <c r="J11" s="803">
        <v>9.323669920626379E-2</v>
      </c>
      <c r="K11" s="733">
        <v>31</v>
      </c>
      <c r="L11" s="803">
        <v>0.13135593220338984</v>
      </c>
      <c r="M11" s="733" t="s">
        <v>1</v>
      </c>
      <c r="N11" s="270"/>
    </row>
    <row r="12" spans="1:14" ht="14.45" customHeight="1" x14ac:dyDescent="0.2">
      <c r="A12" s="729" t="s">
        <v>2540</v>
      </c>
      <c r="B12" s="730" t="s">
        <v>2538</v>
      </c>
      <c r="C12" s="733">
        <v>0</v>
      </c>
      <c r="D12" s="733">
        <v>3</v>
      </c>
      <c r="E12" s="733">
        <v>0</v>
      </c>
      <c r="F12" s="803" t="s">
        <v>581</v>
      </c>
      <c r="G12" s="733">
        <v>3</v>
      </c>
      <c r="H12" s="803">
        <v>1</v>
      </c>
      <c r="I12" s="733" t="s">
        <v>581</v>
      </c>
      <c r="J12" s="803" t="s">
        <v>581</v>
      </c>
      <c r="K12" s="733" t="s">
        <v>581</v>
      </c>
      <c r="L12" s="803">
        <v>0</v>
      </c>
      <c r="M12" s="733" t="s">
        <v>1</v>
      </c>
      <c r="N12" s="270"/>
    </row>
    <row r="13" spans="1:14" ht="14.45" customHeight="1" x14ac:dyDescent="0.2">
      <c r="A13" s="729" t="s">
        <v>2540</v>
      </c>
      <c r="B13" s="730" t="s">
        <v>2541</v>
      </c>
      <c r="C13" s="733">
        <v>74441.610000000015</v>
      </c>
      <c r="D13" s="733">
        <v>239</v>
      </c>
      <c r="E13" s="733">
        <v>67500.920000000013</v>
      </c>
      <c r="F13" s="803">
        <v>0.90676330079373613</v>
      </c>
      <c r="G13" s="733">
        <v>208</v>
      </c>
      <c r="H13" s="803">
        <v>0.87029288702928875</v>
      </c>
      <c r="I13" s="733">
        <v>6940.6900000000005</v>
      </c>
      <c r="J13" s="803">
        <v>9.323669920626379E-2</v>
      </c>
      <c r="K13" s="733">
        <v>31</v>
      </c>
      <c r="L13" s="803">
        <v>0.1297071129707113</v>
      </c>
      <c r="M13" s="733" t="s">
        <v>597</v>
      </c>
      <c r="N13" s="270"/>
    </row>
    <row r="14" spans="1:14" ht="14.45" customHeight="1" x14ac:dyDescent="0.2">
      <c r="A14" s="729" t="s">
        <v>581</v>
      </c>
      <c r="B14" s="730" t="s">
        <v>581</v>
      </c>
      <c r="C14" s="733" t="s">
        <v>581</v>
      </c>
      <c r="D14" s="733" t="s">
        <v>581</v>
      </c>
      <c r="E14" s="733" t="s">
        <v>581</v>
      </c>
      <c r="F14" s="803" t="s">
        <v>581</v>
      </c>
      <c r="G14" s="733" t="s">
        <v>581</v>
      </c>
      <c r="H14" s="803" t="s">
        <v>581</v>
      </c>
      <c r="I14" s="733" t="s">
        <v>581</v>
      </c>
      <c r="J14" s="803" t="s">
        <v>581</v>
      </c>
      <c r="K14" s="733" t="s">
        <v>581</v>
      </c>
      <c r="L14" s="803" t="s">
        <v>581</v>
      </c>
      <c r="M14" s="733" t="s">
        <v>598</v>
      </c>
      <c r="N14" s="270"/>
    </row>
    <row r="15" spans="1:14" ht="14.45" customHeight="1" x14ac:dyDescent="0.2">
      <c r="A15" s="729" t="s">
        <v>2542</v>
      </c>
      <c r="B15" s="730" t="s">
        <v>2537</v>
      </c>
      <c r="C15" s="733">
        <v>6130499.3000000026</v>
      </c>
      <c r="D15" s="733">
        <v>3212</v>
      </c>
      <c r="E15" s="733">
        <v>4851949.5400000019</v>
      </c>
      <c r="F15" s="803">
        <v>0.79144443259295372</v>
      </c>
      <c r="G15" s="733">
        <v>2325</v>
      </c>
      <c r="H15" s="803">
        <v>0.7238480697384807</v>
      </c>
      <c r="I15" s="733">
        <v>1278549.7600000005</v>
      </c>
      <c r="J15" s="803">
        <v>0.20855556740704626</v>
      </c>
      <c r="K15" s="733">
        <v>887</v>
      </c>
      <c r="L15" s="803">
        <v>0.2761519302615193</v>
      </c>
      <c r="M15" s="733" t="s">
        <v>1</v>
      </c>
      <c r="N15" s="270"/>
    </row>
    <row r="16" spans="1:14" ht="14.45" customHeight="1" x14ac:dyDescent="0.2">
      <c r="A16" s="729" t="s">
        <v>2542</v>
      </c>
      <c r="B16" s="730" t="s">
        <v>2538</v>
      </c>
      <c r="C16" s="733">
        <v>0</v>
      </c>
      <c r="D16" s="733">
        <v>29</v>
      </c>
      <c r="E16" s="733">
        <v>0</v>
      </c>
      <c r="F16" s="803" t="s">
        <v>581</v>
      </c>
      <c r="G16" s="733">
        <v>28</v>
      </c>
      <c r="H16" s="803">
        <v>0.96551724137931039</v>
      </c>
      <c r="I16" s="733">
        <v>0</v>
      </c>
      <c r="J16" s="803" t="s">
        <v>581</v>
      </c>
      <c r="K16" s="733">
        <v>1</v>
      </c>
      <c r="L16" s="803">
        <v>3.4482758620689655E-2</v>
      </c>
      <c r="M16" s="733" t="s">
        <v>1</v>
      </c>
      <c r="N16" s="270"/>
    </row>
    <row r="17" spans="1:14" ht="14.45" customHeight="1" x14ac:dyDescent="0.2">
      <c r="A17" s="729" t="s">
        <v>2542</v>
      </c>
      <c r="B17" s="730" t="s">
        <v>2543</v>
      </c>
      <c r="C17" s="733">
        <v>6130499.3000000026</v>
      </c>
      <c r="D17" s="733">
        <v>3241</v>
      </c>
      <c r="E17" s="733">
        <v>4851949.5400000019</v>
      </c>
      <c r="F17" s="803">
        <v>0.79144443259295372</v>
      </c>
      <c r="G17" s="733">
        <v>2353</v>
      </c>
      <c r="H17" s="803">
        <v>0.72601049058932432</v>
      </c>
      <c r="I17" s="733">
        <v>1278549.7600000005</v>
      </c>
      <c r="J17" s="803">
        <v>0.20855556740704626</v>
      </c>
      <c r="K17" s="733">
        <v>888</v>
      </c>
      <c r="L17" s="803">
        <v>0.27398950941067574</v>
      </c>
      <c r="M17" s="733" t="s">
        <v>597</v>
      </c>
      <c r="N17" s="270"/>
    </row>
    <row r="18" spans="1:14" ht="14.45" customHeight="1" x14ac:dyDescent="0.2">
      <c r="A18" s="729" t="s">
        <v>581</v>
      </c>
      <c r="B18" s="730" t="s">
        <v>581</v>
      </c>
      <c r="C18" s="733" t="s">
        <v>581</v>
      </c>
      <c r="D18" s="733" t="s">
        <v>581</v>
      </c>
      <c r="E18" s="733" t="s">
        <v>581</v>
      </c>
      <c r="F18" s="803" t="s">
        <v>581</v>
      </c>
      <c r="G18" s="733" t="s">
        <v>581</v>
      </c>
      <c r="H18" s="803" t="s">
        <v>581</v>
      </c>
      <c r="I18" s="733" t="s">
        <v>581</v>
      </c>
      <c r="J18" s="803" t="s">
        <v>581</v>
      </c>
      <c r="K18" s="733" t="s">
        <v>581</v>
      </c>
      <c r="L18" s="803" t="s">
        <v>581</v>
      </c>
      <c r="M18" s="733" t="s">
        <v>598</v>
      </c>
      <c r="N18" s="270"/>
    </row>
    <row r="19" spans="1:14" ht="14.45" customHeight="1" x14ac:dyDescent="0.2">
      <c r="A19" s="729" t="s">
        <v>2539</v>
      </c>
      <c r="B19" s="730" t="s">
        <v>2544</v>
      </c>
      <c r="C19" s="733">
        <v>6204940.9100000029</v>
      </c>
      <c r="D19" s="733">
        <v>3480</v>
      </c>
      <c r="E19" s="733">
        <v>4919450.4600000018</v>
      </c>
      <c r="F19" s="803">
        <v>0.79282793041134692</v>
      </c>
      <c r="G19" s="733">
        <v>2561</v>
      </c>
      <c r="H19" s="803">
        <v>0.73591954022988504</v>
      </c>
      <c r="I19" s="733">
        <v>1285490.4500000004</v>
      </c>
      <c r="J19" s="803">
        <v>0.207172069588653</v>
      </c>
      <c r="K19" s="733">
        <v>919</v>
      </c>
      <c r="L19" s="803">
        <v>0.26408045977011496</v>
      </c>
      <c r="M19" s="733" t="s">
        <v>593</v>
      </c>
      <c r="N19" s="270"/>
    </row>
    <row r="20" spans="1:14" ht="14.45" customHeight="1" x14ac:dyDescent="0.2">
      <c r="A20" s="804" t="s">
        <v>301</v>
      </c>
    </row>
    <row r="21" spans="1:14" ht="14.45" customHeight="1" x14ac:dyDescent="0.2">
      <c r="A21" s="805" t="s">
        <v>2545</v>
      </c>
    </row>
    <row r="22" spans="1:14" ht="14.45" customHeight="1" x14ac:dyDescent="0.2">
      <c r="A22" s="804" t="s">
        <v>2546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 xr:uid="{AA91CDC3-F9DA-4CC2-9E7B-F171C8EA99C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2547</v>
      </c>
      <c r="B5" s="797">
        <v>141.25</v>
      </c>
      <c r="C5" s="741">
        <v>1</v>
      </c>
      <c r="D5" s="810">
        <v>1</v>
      </c>
      <c r="E5" s="813" t="s">
        <v>2547</v>
      </c>
      <c r="F5" s="797">
        <v>141.25</v>
      </c>
      <c r="G5" s="765">
        <v>1</v>
      </c>
      <c r="H5" s="745">
        <v>1</v>
      </c>
      <c r="I5" s="788">
        <v>1</v>
      </c>
      <c r="J5" s="816"/>
      <c r="K5" s="765">
        <v>0</v>
      </c>
      <c r="L5" s="745"/>
      <c r="M5" s="788">
        <v>0</v>
      </c>
    </row>
    <row r="6" spans="1:13" ht="14.45" customHeight="1" x14ac:dyDescent="0.2">
      <c r="A6" s="807" t="s">
        <v>2548</v>
      </c>
      <c r="B6" s="798">
        <v>715398.3199999996</v>
      </c>
      <c r="C6" s="748">
        <v>1</v>
      </c>
      <c r="D6" s="811">
        <v>418</v>
      </c>
      <c r="E6" s="814" t="s">
        <v>2548</v>
      </c>
      <c r="F6" s="798">
        <v>565945.21999999962</v>
      </c>
      <c r="G6" s="766">
        <v>0.79109106658232009</v>
      </c>
      <c r="H6" s="752">
        <v>282</v>
      </c>
      <c r="I6" s="789">
        <v>0.67464114832535882</v>
      </c>
      <c r="J6" s="817">
        <v>149453.09999999998</v>
      </c>
      <c r="K6" s="766">
        <v>0.20890893341767991</v>
      </c>
      <c r="L6" s="752">
        <v>136</v>
      </c>
      <c r="M6" s="789">
        <v>0.32535885167464113</v>
      </c>
    </row>
    <row r="7" spans="1:13" ht="14.45" customHeight="1" x14ac:dyDescent="0.2">
      <c r="A7" s="807" t="s">
        <v>2549</v>
      </c>
      <c r="B7" s="798">
        <v>425586.86</v>
      </c>
      <c r="C7" s="748">
        <v>1</v>
      </c>
      <c r="D7" s="811">
        <v>249</v>
      </c>
      <c r="E7" s="814" t="s">
        <v>2549</v>
      </c>
      <c r="F7" s="798">
        <v>362170.71</v>
      </c>
      <c r="G7" s="766">
        <v>0.85099128765394694</v>
      </c>
      <c r="H7" s="752">
        <v>193</v>
      </c>
      <c r="I7" s="789">
        <v>0.77510040160642568</v>
      </c>
      <c r="J7" s="817">
        <v>63416.149999999994</v>
      </c>
      <c r="K7" s="766">
        <v>0.14900871234605315</v>
      </c>
      <c r="L7" s="752">
        <v>56</v>
      </c>
      <c r="M7" s="789">
        <v>0.22489959839357429</v>
      </c>
    </row>
    <row r="8" spans="1:13" ht="14.45" customHeight="1" x14ac:dyDescent="0.2">
      <c r="A8" s="807" t="s">
        <v>2550</v>
      </c>
      <c r="B8" s="798">
        <v>301.85000000000002</v>
      </c>
      <c r="C8" s="748">
        <v>1</v>
      </c>
      <c r="D8" s="811">
        <v>4</v>
      </c>
      <c r="E8" s="814" t="s">
        <v>2550</v>
      </c>
      <c r="F8" s="798">
        <v>301.85000000000002</v>
      </c>
      <c r="G8" s="766">
        <v>1</v>
      </c>
      <c r="H8" s="752">
        <v>4</v>
      </c>
      <c r="I8" s="789">
        <v>1</v>
      </c>
      <c r="J8" s="817"/>
      <c r="K8" s="766">
        <v>0</v>
      </c>
      <c r="L8" s="752"/>
      <c r="M8" s="789">
        <v>0</v>
      </c>
    </row>
    <row r="9" spans="1:13" ht="14.45" customHeight="1" x14ac:dyDescent="0.2">
      <c r="A9" s="807" t="s">
        <v>2551</v>
      </c>
      <c r="B9" s="798">
        <v>1561.8</v>
      </c>
      <c r="C9" s="748">
        <v>1</v>
      </c>
      <c r="D9" s="811">
        <v>1</v>
      </c>
      <c r="E9" s="814" t="s">
        <v>2551</v>
      </c>
      <c r="F9" s="798">
        <v>1561.8</v>
      </c>
      <c r="G9" s="766">
        <v>1</v>
      </c>
      <c r="H9" s="752">
        <v>1</v>
      </c>
      <c r="I9" s="789">
        <v>1</v>
      </c>
      <c r="J9" s="817"/>
      <c r="K9" s="766">
        <v>0</v>
      </c>
      <c r="L9" s="752"/>
      <c r="M9" s="789">
        <v>0</v>
      </c>
    </row>
    <row r="10" spans="1:13" ht="14.45" customHeight="1" x14ac:dyDescent="0.2">
      <c r="A10" s="807" t="s">
        <v>2552</v>
      </c>
      <c r="B10" s="798">
        <v>200913.15000000002</v>
      </c>
      <c r="C10" s="748">
        <v>1</v>
      </c>
      <c r="D10" s="811">
        <v>88</v>
      </c>
      <c r="E10" s="814" t="s">
        <v>2552</v>
      </c>
      <c r="F10" s="798">
        <v>163776.11000000002</v>
      </c>
      <c r="G10" s="766">
        <v>0.81515873898746793</v>
      </c>
      <c r="H10" s="752">
        <v>62</v>
      </c>
      <c r="I10" s="789">
        <v>0.70454545454545459</v>
      </c>
      <c r="J10" s="817">
        <v>37137.040000000001</v>
      </c>
      <c r="K10" s="766">
        <v>0.18484126101253201</v>
      </c>
      <c r="L10" s="752">
        <v>26</v>
      </c>
      <c r="M10" s="789">
        <v>0.29545454545454547</v>
      </c>
    </row>
    <row r="11" spans="1:13" ht="14.45" customHeight="1" x14ac:dyDescent="0.2">
      <c r="A11" s="807" t="s">
        <v>2553</v>
      </c>
      <c r="B11" s="798">
        <v>291.5</v>
      </c>
      <c r="C11" s="748">
        <v>1</v>
      </c>
      <c r="D11" s="811">
        <v>2</v>
      </c>
      <c r="E11" s="814" t="s">
        <v>2553</v>
      </c>
      <c r="F11" s="798">
        <v>291.5</v>
      </c>
      <c r="G11" s="766">
        <v>1</v>
      </c>
      <c r="H11" s="752">
        <v>2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5" customHeight="1" x14ac:dyDescent="0.2">
      <c r="A12" s="807" t="s">
        <v>2554</v>
      </c>
      <c r="B12" s="798">
        <v>5306.56</v>
      </c>
      <c r="C12" s="748">
        <v>1</v>
      </c>
      <c r="D12" s="811">
        <v>33</v>
      </c>
      <c r="E12" s="814" t="s">
        <v>2554</v>
      </c>
      <c r="F12" s="798">
        <v>5306.56</v>
      </c>
      <c r="G12" s="766">
        <v>1</v>
      </c>
      <c r="H12" s="752">
        <v>33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5" customHeight="1" x14ac:dyDescent="0.2">
      <c r="A13" s="807" t="s">
        <v>2555</v>
      </c>
      <c r="B13" s="798">
        <v>2912.5199999999995</v>
      </c>
      <c r="C13" s="748">
        <v>1</v>
      </c>
      <c r="D13" s="811">
        <v>16</v>
      </c>
      <c r="E13" s="814" t="s">
        <v>2555</v>
      </c>
      <c r="F13" s="798">
        <v>2912.5199999999995</v>
      </c>
      <c r="G13" s="766">
        <v>1</v>
      </c>
      <c r="H13" s="752">
        <v>16</v>
      </c>
      <c r="I13" s="789">
        <v>1</v>
      </c>
      <c r="J13" s="817"/>
      <c r="K13" s="766">
        <v>0</v>
      </c>
      <c r="L13" s="752"/>
      <c r="M13" s="789">
        <v>0</v>
      </c>
    </row>
    <row r="14" spans="1:13" ht="14.45" customHeight="1" x14ac:dyDescent="0.2">
      <c r="A14" s="807" t="s">
        <v>2556</v>
      </c>
      <c r="B14" s="798">
        <v>1541.4099999999999</v>
      </c>
      <c r="C14" s="748">
        <v>1</v>
      </c>
      <c r="D14" s="811">
        <v>12</v>
      </c>
      <c r="E14" s="814" t="s">
        <v>2556</v>
      </c>
      <c r="F14" s="798">
        <v>1411.82</v>
      </c>
      <c r="G14" s="766">
        <v>0.91592762470724864</v>
      </c>
      <c r="H14" s="752">
        <v>10</v>
      </c>
      <c r="I14" s="789">
        <v>0.83333333333333337</v>
      </c>
      <c r="J14" s="817">
        <v>129.59</v>
      </c>
      <c r="K14" s="766">
        <v>8.4072375292751453E-2</v>
      </c>
      <c r="L14" s="752">
        <v>2</v>
      </c>
      <c r="M14" s="789">
        <v>0.16666666666666666</v>
      </c>
    </row>
    <row r="15" spans="1:13" ht="14.45" customHeight="1" x14ac:dyDescent="0.2">
      <c r="A15" s="807" t="s">
        <v>2557</v>
      </c>
      <c r="B15" s="798">
        <v>31897.11</v>
      </c>
      <c r="C15" s="748">
        <v>1</v>
      </c>
      <c r="D15" s="811">
        <v>20</v>
      </c>
      <c r="E15" s="814" t="s">
        <v>2557</v>
      </c>
      <c r="F15" s="798">
        <v>31074.95</v>
      </c>
      <c r="G15" s="766">
        <v>0.97422462411171418</v>
      </c>
      <c r="H15" s="752">
        <v>17</v>
      </c>
      <c r="I15" s="789">
        <v>0.85</v>
      </c>
      <c r="J15" s="817">
        <v>822.16</v>
      </c>
      <c r="K15" s="766">
        <v>2.5775375888285802E-2</v>
      </c>
      <c r="L15" s="752">
        <v>3</v>
      </c>
      <c r="M15" s="789">
        <v>0.15</v>
      </c>
    </row>
    <row r="16" spans="1:13" ht="14.45" customHeight="1" x14ac:dyDescent="0.2">
      <c r="A16" s="807" t="s">
        <v>2558</v>
      </c>
      <c r="B16" s="798">
        <v>103.67</v>
      </c>
      <c r="C16" s="748">
        <v>1</v>
      </c>
      <c r="D16" s="811">
        <v>1</v>
      </c>
      <c r="E16" s="814" t="s">
        <v>2558</v>
      </c>
      <c r="F16" s="798">
        <v>103.67</v>
      </c>
      <c r="G16" s="766">
        <v>1</v>
      </c>
      <c r="H16" s="752">
        <v>1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5" customHeight="1" x14ac:dyDescent="0.2">
      <c r="A17" s="807" t="s">
        <v>2559</v>
      </c>
      <c r="B17" s="798">
        <v>927554.06999999983</v>
      </c>
      <c r="C17" s="748">
        <v>1</v>
      </c>
      <c r="D17" s="811">
        <v>447</v>
      </c>
      <c r="E17" s="814" t="s">
        <v>2559</v>
      </c>
      <c r="F17" s="798">
        <v>683882.28999999992</v>
      </c>
      <c r="G17" s="766">
        <v>0.73729641442897231</v>
      </c>
      <c r="H17" s="752">
        <v>331</v>
      </c>
      <c r="I17" s="789">
        <v>0.74049217002237133</v>
      </c>
      <c r="J17" s="817">
        <v>243671.77999999994</v>
      </c>
      <c r="K17" s="766">
        <v>0.26270358557102769</v>
      </c>
      <c r="L17" s="752">
        <v>116</v>
      </c>
      <c r="M17" s="789">
        <v>0.25950782997762861</v>
      </c>
    </row>
    <row r="18" spans="1:13" ht="14.45" customHeight="1" x14ac:dyDescent="0.2">
      <c r="A18" s="807" t="s">
        <v>2560</v>
      </c>
      <c r="B18" s="798">
        <v>658057.79999999981</v>
      </c>
      <c r="C18" s="748">
        <v>1</v>
      </c>
      <c r="D18" s="811">
        <v>392</v>
      </c>
      <c r="E18" s="814" t="s">
        <v>2560</v>
      </c>
      <c r="F18" s="798">
        <v>517111.70999999985</v>
      </c>
      <c r="G18" s="766">
        <v>0.78581503022986732</v>
      </c>
      <c r="H18" s="752">
        <v>279</v>
      </c>
      <c r="I18" s="789">
        <v>0.71173469387755106</v>
      </c>
      <c r="J18" s="817">
        <v>140946.09</v>
      </c>
      <c r="K18" s="766">
        <v>0.21418496977013271</v>
      </c>
      <c r="L18" s="752">
        <v>113</v>
      </c>
      <c r="M18" s="789">
        <v>0.28826530612244899</v>
      </c>
    </row>
    <row r="19" spans="1:13" ht="14.45" customHeight="1" x14ac:dyDescent="0.2">
      <c r="A19" s="807" t="s">
        <v>2561</v>
      </c>
      <c r="B19" s="798">
        <v>1311.15</v>
      </c>
      <c r="C19" s="748">
        <v>1</v>
      </c>
      <c r="D19" s="811">
        <v>12</v>
      </c>
      <c r="E19" s="814" t="s">
        <v>2561</v>
      </c>
      <c r="F19" s="798">
        <v>1311.15</v>
      </c>
      <c r="G19" s="766">
        <v>1</v>
      </c>
      <c r="H19" s="752">
        <v>12</v>
      </c>
      <c r="I19" s="789">
        <v>1</v>
      </c>
      <c r="J19" s="817"/>
      <c r="K19" s="766">
        <v>0</v>
      </c>
      <c r="L19" s="752"/>
      <c r="M19" s="789">
        <v>0</v>
      </c>
    </row>
    <row r="20" spans="1:13" ht="14.45" customHeight="1" x14ac:dyDescent="0.2">
      <c r="A20" s="807" t="s">
        <v>2562</v>
      </c>
      <c r="B20" s="798">
        <v>1209767.0600000003</v>
      </c>
      <c r="C20" s="748">
        <v>1</v>
      </c>
      <c r="D20" s="811">
        <v>609</v>
      </c>
      <c r="E20" s="814" t="s">
        <v>2562</v>
      </c>
      <c r="F20" s="798">
        <v>948489.61000000022</v>
      </c>
      <c r="G20" s="766">
        <v>0.78402664559241675</v>
      </c>
      <c r="H20" s="752">
        <v>443</v>
      </c>
      <c r="I20" s="789">
        <v>0.72742200328407225</v>
      </c>
      <c r="J20" s="817">
        <v>261277.45</v>
      </c>
      <c r="K20" s="766">
        <v>0.2159733544075832</v>
      </c>
      <c r="L20" s="752">
        <v>166</v>
      </c>
      <c r="M20" s="789">
        <v>0.27257799671592775</v>
      </c>
    </row>
    <row r="21" spans="1:13" ht="14.45" customHeight="1" x14ac:dyDescent="0.2">
      <c r="A21" s="807" t="s">
        <v>2563</v>
      </c>
      <c r="B21" s="798">
        <v>181.9</v>
      </c>
      <c r="C21" s="748">
        <v>1</v>
      </c>
      <c r="D21" s="811">
        <v>1</v>
      </c>
      <c r="E21" s="814" t="s">
        <v>2563</v>
      </c>
      <c r="F21" s="798">
        <v>181.9</v>
      </c>
      <c r="G21" s="766">
        <v>1</v>
      </c>
      <c r="H21" s="752">
        <v>1</v>
      </c>
      <c r="I21" s="789">
        <v>1</v>
      </c>
      <c r="J21" s="817"/>
      <c r="K21" s="766">
        <v>0</v>
      </c>
      <c r="L21" s="752"/>
      <c r="M21" s="789">
        <v>0</v>
      </c>
    </row>
    <row r="22" spans="1:13" ht="14.45" customHeight="1" x14ac:dyDescent="0.2">
      <c r="A22" s="807" t="s">
        <v>2564</v>
      </c>
      <c r="B22" s="798">
        <v>1909.6499999999999</v>
      </c>
      <c r="C22" s="748">
        <v>1</v>
      </c>
      <c r="D22" s="811">
        <v>8</v>
      </c>
      <c r="E22" s="814" t="s">
        <v>2564</v>
      </c>
      <c r="F22" s="798">
        <v>1265.54</v>
      </c>
      <c r="G22" s="766">
        <v>0.6627078260414212</v>
      </c>
      <c r="H22" s="752">
        <v>5</v>
      </c>
      <c r="I22" s="789">
        <v>0.625</v>
      </c>
      <c r="J22" s="817">
        <v>644.1099999999999</v>
      </c>
      <c r="K22" s="766">
        <v>0.33729217395857874</v>
      </c>
      <c r="L22" s="752">
        <v>3</v>
      </c>
      <c r="M22" s="789">
        <v>0.375</v>
      </c>
    </row>
    <row r="23" spans="1:13" ht="14.45" customHeight="1" x14ac:dyDescent="0.2">
      <c r="A23" s="807" t="s">
        <v>2565</v>
      </c>
      <c r="B23" s="798">
        <v>988.58999999999992</v>
      </c>
      <c r="C23" s="748">
        <v>1</v>
      </c>
      <c r="D23" s="811">
        <v>6</v>
      </c>
      <c r="E23" s="814" t="s">
        <v>2565</v>
      </c>
      <c r="F23" s="798">
        <v>900.43</v>
      </c>
      <c r="G23" s="766">
        <v>0.91082248454870074</v>
      </c>
      <c r="H23" s="752">
        <v>5</v>
      </c>
      <c r="I23" s="789">
        <v>0.83333333333333337</v>
      </c>
      <c r="J23" s="817">
        <v>88.16</v>
      </c>
      <c r="K23" s="766">
        <v>8.917751545129933E-2</v>
      </c>
      <c r="L23" s="752">
        <v>1</v>
      </c>
      <c r="M23" s="789">
        <v>0.16666666666666666</v>
      </c>
    </row>
    <row r="24" spans="1:13" ht="14.45" customHeight="1" x14ac:dyDescent="0.2">
      <c r="A24" s="807" t="s">
        <v>2566</v>
      </c>
      <c r="B24" s="798">
        <v>1327.68</v>
      </c>
      <c r="C24" s="748">
        <v>1</v>
      </c>
      <c r="D24" s="811">
        <v>9</v>
      </c>
      <c r="E24" s="814" t="s">
        <v>2566</v>
      </c>
      <c r="F24" s="798">
        <v>1026.47</v>
      </c>
      <c r="G24" s="766">
        <v>0.7731305736322005</v>
      </c>
      <c r="H24" s="752">
        <v>6</v>
      </c>
      <c r="I24" s="789">
        <v>0.66666666666666663</v>
      </c>
      <c r="J24" s="817">
        <v>301.20999999999998</v>
      </c>
      <c r="K24" s="766">
        <v>0.22686942636779944</v>
      </c>
      <c r="L24" s="752">
        <v>3</v>
      </c>
      <c r="M24" s="789">
        <v>0.33333333333333331</v>
      </c>
    </row>
    <row r="25" spans="1:13" ht="14.45" customHeight="1" x14ac:dyDescent="0.2">
      <c r="A25" s="807" t="s">
        <v>2567</v>
      </c>
      <c r="B25" s="798">
        <v>479.34</v>
      </c>
      <c r="C25" s="748">
        <v>1</v>
      </c>
      <c r="D25" s="811">
        <v>3</v>
      </c>
      <c r="E25" s="814" t="s">
        <v>2567</v>
      </c>
      <c r="F25" s="798">
        <v>479.34</v>
      </c>
      <c r="G25" s="766">
        <v>1</v>
      </c>
      <c r="H25" s="752">
        <v>3</v>
      </c>
      <c r="I25" s="789">
        <v>1</v>
      </c>
      <c r="J25" s="817"/>
      <c r="K25" s="766">
        <v>0</v>
      </c>
      <c r="L25" s="752"/>
      <c r="M25" s="789">
        <v>0</v>
      </c>
    </row>
    <row r="26" spans="1:13" ht="14.45" customHeight="1" x14ac:dyDescent="0.2">
      <c r="A26" s="807" t="s">
        <v>2568</v>
      </c>
      <c r="B26" s="798">
        <v>670639.95999999985</v>
      </c>
      <c r="C26" s="748">
        <v>1</v>
      </c>
      <c r="D26" s="811">
        <v>351</v>
      </c>
      <c r="E26" s="814" t="s">
        <v>2568</v>
      </c>
      <c r="F26" s="798">
        <v>586737.04999999993</v>
      </c>
      <c r="G26" s="766">
        <v>0.87489127549154699</v>
      </c>
      <c r="H26" s="752">
        <v>267</v>
      </c>
      <c r="I26" s="789">
        <v>0.76068376068376065</v>
      </c>
      <c r="J26" s="817">
        <v>83902.90999999996</v>
      </c>
      <c r="K26" s="766">
        <v>0.12510872450845306</v>
      </c>
      <c r="L26" s="752">
        <v>84</v>
      </c>
      <c r="M26" s="789">
        <v>0.23931623931623933</v>
      </c>
    </row>
    <row r="27" spans="1:13" ht="14.45" customHeight="1" x14ac:dyDescent="0.2">
      <c r="A27" s="807" t="s">
        <v>2569</v>
      </c>
      <c r="B27" s="798">
        <v>413.16999999999996</v>
      </c>
      <c r="C27" s="748">
        <v>1</v>
      </c>
      <c r="D27" s="811">
        <v>5</v>
      </c>
      <c r="E27" s="814" t="s">
        <v>2569</v>
      </c>
      <c r="F27" s="798">
        <v>413.16999999999996</v>
      </c>
      <c r="G27" s="766">
        <v>1</v>
      </c>
      <c r="H27" s="752">
        <v>4</v>
      </c>
      <c r="I27" s="789">
        <v>0.8</v>
      </c>
      <c r="J27" s="817">
        <v>0</v>
      </c>
      <c r="K27" s="766">
        <v>0</v>
      </c>
      <c r="L27" s="752">
        <v>1</v>
      </c>
      <c r="M27" s="789">
        <v>0.2</v>
      </c>
    </row>
    <row r="28" spans="1:13" ht="14.45" customHeight="1" x14ac:dyDescent="0.2">
      <c r="A28" s="807" t="s">
        <v>2570</v>
      </c>
      <c r="B28" s="798">
        <v>473515.0400000001</v>
      </c>
      <c r="C28" s="748">
        <v>1</v>
      </c>
      <c r="D28" s="811">
        <v>203</v>
      </c>
      <c r="E28" s="814" t="s">
        <v>2570</v>
      </c>
      <c r="F28" s="798">
        <v>397533.34000000008</v>
      </c>
      <c r="G28" s="766">
        <v>0.83953688144731364</v>
      </c>
      <c r="H28" s="752">
        <v>161</v>
      </c>
      <c r="I28" s="789">
        <v>0.7931034482758621</v>
      </c>
      <c r="J28" s="817">
        <v>75981.7</v>
      </c>
      <c r="K28" s="766">
        <v>0.16046311855268627</v>
      </c>
      <c r="L28" s="752">
        <v>42</v>
      </c>
      <c r="M28" s="789">
        <v>0.20689655172413793</v>
      </c>
    </row>
    <row r="29" spans="1:13" ht="14.45" customHeight="1" x14ac:dyDescent="0.2">
      <c r="A29" s="807" t="s">
        <v>2571</v>
      </c>
      <c r="B29" s="798">
        <v>3117.6800000000003</v>
      </c>
      <c r="C29" s="748">
        <v>1</v>
      </c>
      <c r="D29" s="811">
        <v>12</v>
      </c>
      <c r="E29" s="814" t="s">
        <v>2571</v>
      </c>
      <c r="F29" s="798">
        <v>146.07</v>
      </c>
      <c r="G29" s="766">
        <v>4.6852146467886373E-2</v>
      </c>
      <c r="H29" s="752">
        <v>3</v>
      </c>
      <c r="I29" s="789">
        <v>0.25</v>
      </c>
      <c r="J29" s="817">
        <v>2971.61</v>
      </c>
      <c r="K29" s="766">
        <v>0.95314785353211362</v>
      </c>
      <c r="L29" s="752">
        <v>9</v>
      </c>
      <c r="M29" s="789">
        <v>0.75</v>
      </c>
    </row>
    <row r="30" spans="1:13" ht="14.45" customHeight="1" x14ac:dyDescent="0.2">
      <c r="A30" s="807" t="s">
        <v>2572</v>
      </c>
      <c r="B30" s="798">
        <v>5360.420000000001</v>
      </c>
      <c r="C30" s="748">
        <v>1</v>
      </c>
      <c r="D30" s="811">
        <v>20</v>
      </c>
      <c r="E30" s="814" t="s">
        <v>2572</v>
      </c>
      <c r="F30" s="798">
        <v>5360.420000000001</v>
      </c>
      <c r="G30" s="766">
        <v>1</v>
      </c>
      <c r="H30" s="752">
        <v>20</v>
      </c>
      <c r="I30" s="789">
        <v>1</v>
      </c>
      <c r="J30" s="817"/>
      <c r="K30" s="766">
        <v>0</v>
      </c>
      <c r="L30" s="752"/>
      <c r="M30" s="789">
        <v>0</v>
      </c>
    </row>
    <row r="31" spans="1:13" ht="14.45" customHeight="1" x14ac:dyDescent="0.2">
      <c r="A31" s="807" t="s">
        <v>2573</v>
      </c>
      <c r="B31" s="798">
        <v>4207.0600000000004</v>
      </c>
      <c r="C31" s="748">
        <v>1</v>
      </c>
      <c r="D31" s="811">
        <v>6</v>
      </c>
      <c r="E31" s="814" t="s">
        <v>2573</v>
      </c>
      <c r="F31" s="798">
        <v>4207.0600000000004</v>
      </c>
      <c r="G31" s="766">
        <v>1</v>
      </c>
      <c r="H31" s="752">
        <v>6</v>
      </c>
      <c r="I31" s="789">
        <v>1</v>
      </c>
      <c r="J31" s="817"/>
      <c r="K31" s="766">
        <v>0</v>
      </c>
      <c r="L31" s="752"/>
      <c r="M31" s="789">
        <v>0</v>
      </c>
    </row>
    <row r="32" spans="1:13" ht="14.45" customHeight="1" x14ac:dyDescent="0.2">
      <c r="A32" s="807" t="s">
        <v>2574</v>
      </c>
      <c r="B32" s="798">
        <v>815991.31999999983</v>
      </c>
      <c r="C32" s="748">
        <v>1</v>
      </c>
      <c r="D32" s="811">
        <v>456</v>
      </c>
      <c r="E32" s="814" t="s">
        <v>2574</v>
      </c>
      <c r="F32" s="798">
        <v>595875.27999999991</v>
      </c>
      <c r="G32" s="766">
        <v>0.73024708154983808</v>
      </c>
      <c r="H32" s="752">
        <v>315</v>
      </c>
      <c r="I32" s="789">
        <v>0.69078947368421051</v>
      </c>
      <c r="J32" s="817">
        <v>220116.03999999995</v>
      </c>
      <c r="K32" s="766">
        <v>0.26975291845016192</v>
      </c>
      <c r="L32" s="752">
        <v>141</v>
      </c>
      <c r="M32" s="789">
        <v>0.30921052631578949</v>
      </c>
    </row>
    <row r="33" spans="1:13" ht="14.45" customHeight="1" x14ac:dyDescent="0.2">
      <c r="A33" s="807" t="s">
        <v>2575</v>
      </c>
      <c r="B33" s="798">
        <v>1970.33</v>
      </c>
      <c r="C33" s="748">
        <v>1</v>
      </c>
      <c r="D33" s="811">
        <v>12</v>
      </c>
      <c r="E33" s="814" t="s">
        <v>2575</v>
      </c>
      <c r="F33" s="798">
        <v>1970.33</v>
      </c>
      <c r="G33" s="766">
        <v>1</v>
      </c>
      <c r="H33" s="752">
        <v>12</v>
      </c>
      <c r="I33" s="789">
        <v>1</v>
      </c>
      <c r="J33" s="817"/>
      <c r="K33" s="766">
        <v>0</v>
      </c>
      <c r="L33" s="752"/>
      <c r="M33" s="789">
        <v>0</v>
      </c>
    </row>
    <row r="34" spans="1:13" ht="14.45" customHeight="1" x14ac:dyDescent="0.2">
      <c r="A34" s="807" t="s">
        <v>2576</v>
      </c>
      <c r="B34" s="798">
        <v>26208.339999999997</v>
      </c>
      <c r="C34" s="748">
        <v>1</v>
      </c>
      <c r="D34" s="811">
        <v>24</v>
      </c>
      <c r="E34" s="814" t="s">
        <v>2576</v>
      </c>
      <c r="F34" s="798">
        <v>25745.519999999997</v>
      </c>
      <c r="G34" s="766">
        <v>0.98234073581157755</v>
      </c>
      <c r="H34" s="752">
        <v>21</v>
      </c>
      <c r="I34" s="789">
        <v>0.875</v>
      </c>
      <c r="J34" s="817">
        <v>462.82</v>
      </c>
      <c r="K34" s="766">
        <v>1.7659264188422466E-2</v>
      </c>
      <c r="L34" s="752">
        <v>3</v>
      </c>
      <c r="M34" s="789">
        <v>0.125</v>
      </c>
    </row>
    <row r="35" spans="1:13" ht="14.45" customHeight="1" x14ac:dyDescent="0.2">
      <c r="A35" s="807" t="s">
        <v>2577</v>
      </c>
      <c r="B35" s="798">
        <v>2095.83</v>
      </c>
      <c r="C35" s="748">
        <v>1</v>
      </c>
      <c r="D35" s="811">
        <v>11</v>
      </c>
      <c r="E35" s="814" t="s">
        <v>2577</v>
      </c>
      <c r="F35" s="798">
        <v>2095.83</v>
      </c>
      <c r="G35" s="766">
        <v>1</v>
      </c>
      <c r="H35" s="752">
        <v>11</v>
      </c>
      <c r="I35" s="789">
        <v>1</v>
      </c>
      <c r="J35" s="817"/>
      <c r="K35" s="766">
        <v>0</v>
      </c>
      <c r="L35" s="752"/>
      <c r="M35" s="789">
        <v>0</v>
      </c>
    </row>
    <row r="36" spans="1:13" ht="14.45" customHeight="1" x14ac:dyDescent="0.2">
      <c r="A36" s="807" t="s">
        <v>2578</v>
      </c>
      <c r="B36" s="798">
        <v>767.98</v>
      </c>
      <c r="C36" s="748">
        <v>1</v>
      </c>
      <c r="D36" s="811">
        <v>4</v>
      </c>
      <c r="E36" s="814" t="s">
        <v>2578</v>
      </c>
      <c r="F36" s="798">
        <v>414.12</v>
      </c>
      <c r="G36" s="766">
        <v>0.5392327925206386</v>
      </c>
      <c r="H36" s="752">
        <v>2</v>
      </c>
      <c r="I36" s="789">
        <v>0.5</v>
      </c>
      <c r="J36" s="817">
        <v>353.86</v>
      </c>
      <c r="K36" s="766">
        <v>0.46076720747936145</v>
      </c>
      <c r="L36" s="752">
        <v>2</v>
      </c>
      <c r="M36" s="789">
        <v>0.5</v>
      </c>
    </row>
    <row r="37" spans="1:13" ht="14.45" customHeight="1" x14ac:dyDescent="0.2">
      <c r="A37" s="807" t="s">
        <v>2579</v>
      </c>
      <c r="B37" s="798">
        <v>4291.8500000000004</v>
      </c>
      <c r="C37" s="748">
        <v>1</v>
      </c>
      <c r="D37" s="811">
        <v>10</v>
      </c>
      <c r="E37" s="814" t="s">
        <v>2579</v>
      </c>
      <c r="F37" s="798">
        <v>2440.9300000000003</v>
      </c>
      <c r="G37" s="766">
        <v>0.56873609282710258</v>
      </c>
      <c r="H37" s="752">
        <v>8</v>
      </c>
      <c r="I37" s="789">
        <v>0.8</v>
      </c>
      <c r="J37" s="817">
        <v>1850.92</v>
      </c>
      <c r="K37" s="766">
        <v>0.43126390717289748</v>
      </c>
      <c r="L37" s="752">
        <v>2</v>
      </c>
      <c r="M37" s="789">
        <v>0.2</v>
      </c>
    </row>
    <row r="38" spans="1:13" ht="14.45" customHeight="1" x14ac:dyDescent="0.2">
      <c r="A38" s="807" t="s">
        <v>2580</v>
      </c>
      <c r="B38" s="798">
        <v>0</v>
      </c>
      <c r="C38" s="748"/>
      <c r="D38" s="811">
        <v>2</v>
      </c>
      <c r="E38" s="814" t="s">
        <v>2580</v>
      </c>
      <c r="F38" s="798"/>
      <c r="G38" s="766"/>
      <c r="H38" s="752"/>
      <c r="I38" s="789">
        <v>0</v>
      </c>
      <c r="J38" s="817">
        <v>0</v>
      </c>
      <c r="K38" s="766"/>
      <c r="L38" s="752">
        <v>2</v>
      </c>
      <c r="M38" s="789">
        <v>1</v>
      </c>
    </row>
    <row r="39" spans="1:13" ht="14.45" customHeight="1" x14ac:dyDescent="0.2">
      <c r="A39" s="807" t="s">
        <v>2581</v>
      </c>
      <c r="B39" s="798">
        <v>2294.6</v>
      </c>
      <c r="C39" s="748">
        <v>1</v>
      </c>
      <c r="D39" s="811">
        <v>6</v>
      </c>
      <c r="E39" s="814" t="s">
        <v>2581</v>
      </c>
      <c r="F39" s="798">
        <v>1427.78</v>
      </c>
      <c r="G39" s="766">
        <v>0.62223481216769805</v>
      </c>
      <c r="H39" s="752">
        <v>4</v>
      </c>
      <c r="I39" s="789">
        <v>0.66666666666666663</v>
      </c>
      <c r="J39" s="817">
        <v>866.81999999999994</v>
      </c>
      <c r="K39" s="766">
        <v>0.3777651878323019</v>
      </c>
      <c r="L39" s="752">
        <v>2</v>
      </c>
      <c r="M39" s="789">
        <v>0.33333333333333331</v>
      </c>
    </row>
    <row r="40" spans="1:13" ht="14.45" customHeight="1" x14ac:dyDescent="0.2">
      <c r="A40" s="807" t="s">
        <v>2582</v>
      </c>
      <c r="B40" s="798">
        <v>590.66</v>
      </c>
      <c r="C40" s="748">
        <v>1</v>
      </c>
      <c r="D40" s="811">
        <v>5</v>
      </c>
      <c r="E40" s="814" t="s">
        <v>2582</v>
      </c>
      <c r="F40" s="798">
        <v>90.95</v>
      </c>
      <c r="G40" s="766">
        <v>0.15398029323130058</v>
      </c>
      <c r="H40" s="752">
        <v>1</v>
      </c>
      <c r="I40" s="789">
        <v>0.2</v>
      </c>
      <c r="J40" s="817">
        <v>499.71</v>
      </c>
      <c r="K40" s="766">
        <v>0.84601970676869942</v>
      </c>
      <c r="L40" s="752">
        <v>4</v>
      </c>
      <c r="M40" s="789">
        <v>0.8</v>
      </c>
    </row>
    <row r="41" spans="1:13" ht="14.45" customHeight="1" x14ac:dyDescent="0.2">
      <c r="A41" s="807" t="s">
        <v>2583</v>
      </c>
      <c r="B41" s="798">
        <v>0</v>
      </c>
      <c r="C41" s="748"/>
      <c r="D41" s="811">
        <v>1</v>
      </c>
      <c r="E41" s="814" t="s">
        <v>2583</v>
      </c>
      <c r="F41" s="798">
        <v>0</v>
      </c>
      <c r="G41" s="766"/>
      <c r="H41" s="752">
        <v>1</v>
      </c>
      <c r="I41" s="789">
        <v>1</v>
      </c>
      <c r="J41" s="817"/>
      <c r="K41" s="766"/>
      <c r="L41" s="752"/>
      <c r="M41" s="789">
        <v>0</v>
      </c>
    </row>
    <row r="42" spans="1:13" ht="14.45" customHeight="1" x14ac:dyDescent="0.2">
      <c r="A42" s="807" t="s">
        <v>2584</v>
      </c>
      <c r="B42" s="798">
        <v>3553.0600000000004</v>
      </c>
      <c r="C42" s="748">
        <v>1</v>
      </c>
      <c r="D42" s="811">
        <v>7</v>
      </c>
      <c r="E42" s="814" t="s">
        <v>2584</v>
      </c>
      <c r="F42" s="798">
        <v>3221.8000000000006</v>
      </c>
      <c r="G42" s="766">
        <v>0.9067676875707138</v>
      </c>
      <c r="H42" s="752">
        <v>6</v>
      </c>
      <c r="I42" s="789">
        <v>0.8571428571428571</v>
      </c>
      <c r="J42" s="817">
        <v>331.26</v>
      </c>
      <c r="K42" s="766">
        <v>9.3232312429286299E-2</v>
      </c>
      <c r="L42" s="752">
        <v>1</v>
      </c>
      <c r="M42" s="789">
        <v>0.14285714285714285</v>
      </c>
    </row>
    <row r="43" spans="1:13" ht="14.45" customHeight="1" x14ac:dyDescent="0.2">
      <c r="A43" s="807" t="s">
        <v>2585</v>
      </c>
      <c r="B43" s="798">
        <v>1589.7400000000002</v>
      </c>
      <c r="C43" s="748">
        <v>1</v>
      </c>
      <c r="D43" s="811">
        <v>7</v>
      </c>
      <c r="E43" s="814" t="s">
        <v>2585</v>
      </c>
      <c r="F43" s="798">
        <v>1323.7800000000002</v>
      </c>
      <c r="G43" s="766">
        <v>0.83270220287594199</v>
      </c>
      <c r="H43" s="752">
        <v>7</v>
      </c>
      <c r="I43" s="789">
        <v>1</v>
      </c>
      <c r="J43" s="817">
        <v>265.95999999999998</v>
      </c>
      <c r="K43" s="766">
        <v>0.16729779712405798</v>
      </c>
      <c r="L43" s="752"/>
      <c r="M43" s="789">
        <v>0</v>
      </c>
    </row>
    <row r="44" spans="1:13" ht="14.45" customHeight="1" x14ac:dyDescent="0.2">
      <c r="A44" s="807" t="s">
        <v>2586</v>
      </c>
      <c r="B44" s="798">
        <v>199.5</v>
      </c>
      <c r="C44" s="748">
        <v>1</v>
      </c>
      <c r="D44" s="811">
        <v>2</v>
      </c>
      <c r="E44" s="814" t="s">
        <v>2586</v>
      </c>
      <c r="F44" s="798">
        <v>199.5</v>
      </c>
      <c r="G44" s="766">
        <v>1</v>
      </c>
      <c r="H44" s="752">
        <v>2</v>
      </c>
      <c r="I44" s="789">
        <v>1</v>
      </c>
      <c r="J44" s="817"/>
      <c r="K44" s="766">
        <v>0</v>
      </c>
      <c r="L44" s="752"/>
      <c r="M44" s="789">
        <v>0</v>
      </c>
    </row>
    <row r="45" spans="1:13" ht="14.45" customHeight="1" thickBot="1" x14ac:dyDescent="0.25">
      <c r="A45" s="808" t="s">
        <v>2587</v>
      </c>
      <c r="B45" s="799">
        <v>601.13</v>
      </c>
      <c r="C45" s="755">
        <v>1</v>
      </c>
      <c r="D45" s="812">
        <v>4</v>
      </c>
      <c r="E45" s="815" t="s">
        <v>2587</v>
      </c>
      <c r="F45" s="799">
        <v>601.13</v>
      </c>
      <c r="G45" s="767">
        <v>1</v>
      </c>
      <c r="H45" s="759">
        <v>3</v>
      </c>
      <c r="I45" s="790">
        <v>0.75</v>
      </c>
      <c r="J45" s="818">
        <v>0</v>
      </c>
      <c r="K45" s="767">
        <v>0</v>
      </c>
      <c r="L45" s="759">
        <v>1</v>
      </c>
      <c r="M45" s="790">
        <v>0.25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56E7710-A687-408C-910E-5AF204F71BD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63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3899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6204940.9100000048</v>
      </c>
      <c r="N3" s="70">
        <f>SUBTOTAL(9,N7:N1048576)</f>
        <v>12344</v>
      </c>
      <c r="O3" s="70">
        <f>SUBTOTAL(9,O7:O1048576)</f>
        <v>3480</v>
      </c>
      <c r="P3" s="70">
        <f>SUBTOTAL(9,P7:P1048576)</f>
        <v>4919450.4599999944</v>
      </c>
      <c r="Q3" s="71">
        <f>IF(M3=0,0,P3/M3)</f>
        <v>0.79282793041134547</v>
      </c>
      <c r="R3" s="70">
        <f>SUBTOTAL(9,R7:R1048576)</f>
        <v>9130</v>
      </c>
      <c r="S3" s="71">
        <f>IF(N3=0,0,R3/N3)</f>
        <v>0.73963058976020735</v>
      </c>
      <c r="T3" s="70">
        <f>SUBTOTAL(9,T7:T1048576)</f>
        <v>2561</v>
      </c>
      <c r="U3" s="72">
        <f>IF(O3=0,0,T3/O3)</f>
        <v>0.73591954022988504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7</v>
      </c>
      <c r="B7" s="825" t="s">
        <v>2536</v>
      </c>
      <c r="C7" s="825" t="s">
        <v>2540</v>
      </c>
      <c r="D7" s="826" t="s">
        <v>3897</v>
      </c>
      <c r="E7" s="827" t="s">
        <v>2548</v>
      </c>
      <c r="F7" s="825" t="s">
        <v>2537</v>
      </c>
      <c r="G7" s="825" t="s">
        <v>2588</v>
      </c>
      <c r="H7" s="825" t="s">
        <v>581</v>
      </c>
      <c r="I7" s="825" t="s">
        <v>2589</v>
      </c>
      <c r="J7" s="825" t="s">
        <v>2590</v>
      </c>
      <c r="K7" s="825" t="s">
        <v>2591</v>
      </c>
      <c r="L7" s="828">
        <v>176.32</v>
      </c>
      <c r="M7" s="828">
        <v>176.32</v>
      </c>
      <c r="N7" s="825">
        <v>1</v>
      </c>
      <c r="O7" s="829">
        <v>1</v>
      </c>
      <c r="P7" s="828">
        <v>176.32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5" customHeight="1" x14ac:dyDescent="0.2">
      <c r="A8" s="831">
        <v>7</v>
      </c>
      <c r="B8" s="832" t="s">
        <v>2536</v>
      </c>
      <c r="C8" s="832" t="s">
        <v>2540</v>
      </c>
      <c r="D8" s="833" t="s">
        <v>3897</v>
      </c>
      <c r="E8" s="834" t="s">
        <v>2548</v>
      </c>
      <c r="F8" s="832" t="s">
        <v>2537</v>
      </c>
      <c r="G8" s="832" t="s">
        <v>2592</v>
      </c>
      <c r="H8" s="832" t="s">
        <v>581</v>
      </c>
      <c r="I8" s="832" t="s">
        <v>2593</v>
      </c>
      <c r="J8" s="832" t="s">
        <v>2594</v>
      </c>
      <c r="K8" s="832" t="s">
        <v>2595</v>
      </c>
      <c r="L8" s="835">
        <v>115.18</v>
      </c>
      <c r="M8" s="835">
        <v>115.18</v>
      </c>
      <c r="N8" s="832">
        <v>1</v>
      </c>
      <c r="O8" s="836">
        <v>1</v>
      </c>
      <c r="P8" s="835">
        <v>115.18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5" customHeight="1" x14ac:dyDescent="0.2">
      <c r="A9" s="831">
        <v>7</v>
      </c>
      <c r="B9" s="832" t="s">
        <v>2536</v>
      </c>
      <c r="C9" s="832" t="s">
        <v>2540</v>
      </c>
      <c r="D9" s="833" t="s">
        <v>3897</v>
      </c>
      <c r="E9" s="834" t="s">
        <v>2548</v>
      </c>
      <c r="F9" s="832" t="s">
        <v>2537</v>
      </c>
      <c r="G9" s="832" t="s">
        <v>2596</v>
      </c>
      <c r="H9" s="832" t="s">
        <v>581</v>
      </c>
      <c r="I9" s="832" t="s">
        <v>2597</v>
      </c>
      <c r="J9" s="832" t="s">
        <v>2598</v>
      </c>
      <c r="K9" s="832" t="s">
        <v>2599</v>
      </c>
      <c r="L9" s="835">
        <v>386.89</v>
      </c>
      <c r="M9" s="835">
        <v>773.78</v>
      </c>
      <c r="N9" s="832">
        <v>2</v>
      </c>
      <c r="O9" s="836">
        <v>1</v>
      </c>
      <c r="P9" s="835">
        <v>773.78</v>
      </c>
      <c r="Q9" s="837">
        <v>1</v>
      </c>
      <c r="R9" s="832">
        <v>2</v>
      </c>
      <c r="S9" s="837">
        <v>1</v>
      </c>
      <c r="T9" s="836">
        <v>1</v>
      </c>
      <c r="U9" s="838">
        <v>1</v>
      </c>
    </row>
    <row r="10" spans="1:21" ht="14.45" customHeight="1" x14ac:dyDescent="0.2">
      <c r="A10" s="831">
        <v>7</v>
      </c>
      <c r="B10" s="832" t="s">
        <v>2536</v>
      </c>
      <c r="C10" s="832" t="s">
        <v>2540</v>
      </c>
      <c r="D10" s="833" t="s">
        <v>3897</v>
      </c>
      <c r="E10" s="834" t="s">
        <v>2548</v>
      </c>
      <c r="F10" s="832" t="s">
        <v>2537</v>
      </c>
      <c r="G10" s="832" t="s">
        <v>2600</v>
      </c>
      <c r="H10" s="832" t="s">
        <v>581</v>
      </c>
      <c r="I10" s="832" t="s">
        <v>2601</v>
      </c>
      <c r="J10" s="832" t="s">
        <v>2602</v>
      </c>
      <c r="K10" s="832" t="s">
        <v>2603</v>
      </c>
      <c r="L10" s="835">
        <v>59.56</v>
      </c>
      <c r="M10" s="835">
        <v>59.56</v>
      </c>
      <c r="N10" s="832">
        <v>1</v>
      </c>
      <c r="O10" s="836">
        <v>1</v>
      </c>
      <c r="P10" s="835">
        <v>59.56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5" customHeight="1" x14ac:dyDescent="0.2">
      <c r="A11" s="831">
        <v>7</v>
      </c>
      <c r="B11" s="832" t="s">
        <v>2536</v>
      </c>
      <c r="C11" s="832" t="s">
        <v>2540</v>
      </c>
      <c r="D11" s="833" t="s">
        <v>3897</v>
      </c>
      <c r="E11" s="834" t="s">
        <v>2548</v>
      </c>
      <c r="F11" s="832" t="s">
        <v>2537</v>
      </c>
      <c r="G11" s="832" t="s">
        <v>2604</v>
      </c>
      <c r="H11" s="832" t="s">
        <v>581</v>
      </c>
      <c r="I11" s="832" t="s">
        <v>2605</v>
      </c>
      <c r="J11" s="832" t="s">
        <v>1546</v>
      </c>
      <c r="K11" s="832" t="s">
        <v>2606</v>
      </c>
      <c r="L11" s="835">
        <v>61.97</v>
      </c>
      <c r="M11" s="835">
        <v>123.94</v>
      </c>
      <c r="N11" s="832">
        <v>2</v>
      </c>
      <c r="O11" s="836">
        <v>1.5</v>
      </c>
      <c r="P11" s="835">
        <v>123.94</v>
      </c>
      <c r="Q11" s="837">
        <v>1</v>
      </c>
      <c r="R11" s="832">
        <v>2</v>
      </c>
      <c r="S11" s="837">
        <v>1</v>
      </c>
      <c r="T11" s="836">
        <v>1.5</v>
      </c>
      <c r="U11" s="838">
        <v>1</v>
      </c>
    </row>
    <row r="12" spans="1:21" ht="14.45" customHeight="1" x14ac:dyDescent="0.2">
      <c r="A12" s="831">
        <v>7</v>
      </c>
      <c r="B12" s="832" t="s">
        <v>2536</v>
      </c>
      <c r="C12" s="832" t="s">
        <v>2540</v>
      </c>
      <c r="D12" s="833" t="s">
        <v>3897</v>
      </c>
      <c r="E12" s="834" t="s">
        <v>2548</v>
      </c>
      <c r="F12" s="832" t="s">
        <v>2537</v>
      </c>
      <c r="G12" s="832" t="s">
        <v>2604</v>
      </c>
      <c r="H12" s="832" t="s">
        <v>581</v>
      </c>
      <c r="I12" s="832" t="s">
        <v>2607</v>
      </c>
      <c r="J12" s="832" t="s">
        <v>1546</v>
      </c>
      <c r="K12" s="832" t="s">
        <v>1547</v>
      </c>
      <c r="L12" s="835">
        <v>61.97</v>
      </c>
      <c r="M12" s="835">
        <v>61.97</v>
      </c>
      <c r="N12" s="832">
        <v>1</v>
      </c>
      <c r="O12" s="836">
        <v>0.5</v>
      </c>
      <c r="P12" s="835">
        <v>61.97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5" customHeight="1" x14ac:dyDescent="0.2">
      <c r="A13" s="831">
        <v>7</v>
      </c>
      <c r="B13" s="832" t="s">
        <v>2536</v>
      </c>
      <c r="C13" s="832" t="s">
        <v>2540</v>
      </c>
      <c r="D13" s="833" t="s">
        <v>3897</v>
      </c>
      <c r="E13" s="834" t="s">
        <v>2552</v>
      </c>
      <c r="F13" s="832" t="s">
        <v>2537</v>
      </c>
      <c r="G13" s="832" t="s">
        <v>2608</v>
      </c>
      <c r="H13" s="832" t="s">
        <v>581</v>
      </c>
      <c r="I13" s="832" t="s">
        <v>2609</v>
      </c>
      <c r="J13" s="832" t="s">
        <v>2610</v>
      </c>
      <c r="K13" s="832" t="s">
        <v>2611</v>
      </c>
      <c r="L13" s="835">
        <v>55.95</v>
      </c>
      <c r="M13" s="835">
        <v>55.95</v>
      </c>
      <c r="N13" s="832">
        <v>1</v>
      </c>
      <c r="O13" s="836">
        <v>0.5</v>
      </c>
      <c r="P13" s="835">
        <v>55.95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5" customHeight="1" x14ac:dyDescent="0.2">
      <c r="A14" s="831">
        <v>7</v>
      </c>
      <c r="B14" s="832" t="s">
        <v>2536</v>
      </c>
      <c r="C14" s="832" t="s">
        <v>2540</v>
      </c>
      <c r="D14" s="833" t="s">
        <v>3897</v>
      </c>
      <c r="E14" s="834" t="s">
        <v>2552</v>
      </c>
      <c r="F14" s="832" t="s">
        <v>2537</v>
      </c>
      <c r="G14" s="832" t="s">
        <v>2612</v>
      </c>
      <c r="H14" s="832" t="s">
        <v>581</v>
      </c>
      <c r="I14" s="832" t="s">
        <v>2613</v>
      </c>
      <c r="J14" s="832" t="s">
        <v>2614</v>
      </c>
      <c r="K14" s="832" t="s">
        <v>2615</v>
      </c>
      <c r="L14" s="835">
        <v>117.03</v>
      </c>
      <c r="M14" s="835">
        <v>117.03</v>
      </c>
      <c r="N14" s="832">
        <v>1</v>
      </c>
      <c r="O14" s="836">
        <v>0.5</v>
      </c>
      <c r="P14" s="835">
        <v>117.03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5" customHeight="1" x14ac:dyDescent="0.2">
      <c r="A15" s="831">
        <v>7</v>
      </c>
      <c r="B15" s="832" t="s">
        <v>2536</v>
      </c>
      <c r="C15" s="832" t="s">
        <v>2540</v>
      </c>
      <c r="D15" s="833" t="s">
        <v>3897</v>
      </c>
      <c r="E15" s="834" t="s">
        <v>2552</v>
      </c>
      <c r="F15" s="832" t="s">
        <v>2537</v>
      </c>
      <c r="G15" s="832" t="s">
        <v>2616</v>
      </c>
      <c r="H15" s="832" t="s">
        <v>674</v>
      </c>
      <c r="I15" s="832" t="s">
        <v>2435</v>
      </c>
      <c r="J15" s="832" t="s">
        <v>2436</v>
      </c>
      <c r="K15" s="832" t="s">
        <v>2437</v>
      </c>
      <c r="L15" s="835">
        <v>85.27</v>
      </c>
      <c r="M15" s="835">
        <v>170.54</v>
      </c>
      <c r="N15" s="832">
        <v>2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7</v>
      </c>
      <c r="B16" s="832" t="s">
        <v>2536</v>
      </c>
      <c r="C16" s="832" t="s">
        <v>2540</v>
      </c>
      <c r="D16" s="833" t="s">
        <v>3897</v>
      </c>
      <c r="E16" s="834" t="s">
        <v>2552</v>
      </c>
      <c r="F16" s="832" t="s">
        <v>2537</v>
      </c>
      <c r="G16" s="832" t="s">
        <v>2617</v>
      </c>
      <c r="H16" s="832" t="s">
        <v>581</v>
      </c>
      <c r="I16" s="832" t="s">
        <v>2618</v>
      </c>
      <c r="J16" s="832" t="s">
        <v>2619</v>
      </c>
      <c r="K16" s="832" t="s">
        <v>2620</v>
      </c>
      <c r="L16" s="835">
        <v>273.33</v>
      </c>
      <c r="M16" s="835">
        <v>819.99</v>
      </c>
      <c r="N16" s="832">
        <v>3</v>
      </c>
      <c r="O16" s="836">
        <v>2</v>
      </c>
      <c r="P16" s="835">
        <v>546.66</v>
      </c>
      <c r="Q16" s="837">
        <v>0.66666666666666663</v>
      </c>
      <c r="R16" s="832">
        <v>2</v>
      </c>
      <c r="S16" s="837">
        <v>0.66666666666666663</v>
      </c>
      <c r="T16" s="836">
        <v>1</v>
      </c>
      <c r="U16" s="838">
        <v>0.5</v>
      </c>
    </row>
    <row r="17" spans="1:21" ht="14.45" customHeight="1" x14ac:dyDescent="0.2">
      <c r="A17" s="831">
        <v>7</v>
      </c>
      <c r="B17" s="832" t="s">
        <v>2536</v>
      </c>
      <c r="C17" s="832" t="s">
        <v>2540</v>
      </c>
      <c r="D17" s="833" t="s">
        <v>3897</v>
      </c>
      <c r="E17" s="834" t="s">
        <v>2552</v>
      </c>
      <c r="F17" s="832" t="s">
        <v>2537</v>
      </c>
      <c r="G17" s="832" t="s">
        <v>2621</v>
      </c>
      <c r="H17" s="832" t="s">
        <v>581</v>
      </c>
      <c r="I17" s="832" t="s">
        <v>2622</v>
      </c>
      <c r="J17" s="832" t="s">
        <v>2623</v>
      </c>
      <c r="K17" s="832" t="s">
        <v>2624</v>
      </c>
      <c r="L17" s="835">
        <v>130.69999999999999</v>
      </c>
      <c r="M17" s="835">
        <v>261.39999999999998</v>
      </c>
      <c r="N17" s="832">
        <v>2</v>
      </c>
      <c r="O17" s="836">
        <v>0.5</v>
      </c>
      <c r="P17" s="835">
        <v>261.39999999999998</v>
      </c>
      <c r="Q17" s="837">
        <v>1</v>
      </c>
      <c r="R17" s="832">
        <v>2</v>
      </c>
      <c r="S17" s="837">
        <v>1</v>
      </c>
      <c r="T17" s="836">
        <v>0.5</v>
      </c>
      <c r="U17" s="838">
        <v>1</v>
      </c>
    </row>
    <row r="18" spans="1:21" ht="14.45" customHeight="1" x14ac:dyDescent="0.2">
      <c r="A18" s="831">
        <v>7</v>
      </c>
      <c r="B18" s="832" t="s">
        <v>2536</v>
      </c>
      <c r="C18" s="832" t="s">
        <v>2540</v>
      </c>
      <c r="D18" s="833" t="s">
        <v>3897</v>
      </c>
      <c r="E18" s="834" t="s">
        <v>2552</v>
      </c>
      <c r="F18" s="832" t="s">
        <v>2537</v>
      </c>
      <c r="G18" s="832" t="s">
        <v>2625</v>
      </c>
      <c r="H18" s="832" t="s">
        <v>581</v>
      </c>
      <c r="I18" s="832" t="s">
        <v>2626</v>
      </c>
      <c r="J18" s="832" t="s">
        <v>2627</v>
      </c>
      <c r="K18" s="832" t="s">
        <v>2628</v>
      </c>
      <c r="L18" s="835">
        <v>73.150000000000006</v>
      </c>
      <c r="M18" s="835">
        <v>219.45000000000002</v>
      </c>
      <c r="N18" s="832">
        <v>3</v>
      </c>
      <c r="O18" s="836">
        <v>0.5</v>
      </c>
      <c r="P18" s="835">
        <v>219.45000000000002</v>
      </c>
      <c r="Q18" s="837">
        <v>1</v>
      </c>
      <c r="R18" s="832">
        <v>3</v>
      </c>
      <c r="S18" s="837">
        <v>1</v>
      </c>
      <c r="T18" s="836">
        <v>0.5</v>
      </c>
      <c r="U18" s="838">
        <v>1</v>
      </c>
    </row>
    <row r="19" spans="1:21" ht="14.45" customHeight="1" x14ac:dyDescent="0.2">
      <c r="A19" s="831">
        <v>7</v>
      </c>
      <c r="B19" s="832" t="s">
        <v>2536</v>
      </c>
      <c r="C19" s="832" t="s">
        <v>2540</v>
      </c>
      <c r="D19" s="833" t="s">
        <v>3897</v>
      </c>
      <c r="E19" s="834" t="s">
        <v>2552</v>
      </c>
      <c r="F19" s="832" t="s">
        <v>2537</v>
      </c>
      <c r="G19" s="832" t="s">
        <v>2629</v>
      </c>
      <c r="H19" s="832" t="s">
        <v>581</v>
      </c>
      <c r="I19" s="832" t="s">
        <v>2630</v>
      </c>
      <c r="J19" s="832" t="s">
        <v>2631</v>
      </c>
      <c r="K19" s="832" t="s">
        <v>2632</v>
      </c>
      <c r="L19" s="835">
        <v>73.010000000000005</v>
      </c>
      <c r="M19" s="835">
        <v>73.010000000000005</v>
      </c>
      <c r="N19" s="832">
        <v>1</v>
      </c>
      <c r="O19" s="836">
        <v>1</v>
      </c>
      <c r="P19" s="835">
        <v>73.010000000000005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5" customHeight="1" x14ac:dyDescent="0.2">
      <c r="A20" s="831">
        <v>7</v>
      </c>
      <c r="B20" s="832" t="s">
        <v>2536</v>
      </c>
      <c r="C20" s="832" t="s">
        <v>2540</v>
      </c>
      <c r="D20" s="833" t="s">
        <v>3897</v>
      </c>
      <c r="E20" s="834" t="s">
        <v>2552</v>
      </c>
      <c r="F20" s="832" t="s">
        <v>2537</v>
      </c>
      <c r="G20" s="832" t="s">
        <v>2633</v>
      </c>
      <c r="H20" s="832" t="s">
        <v>674</v>
      </c>
      <c r="I20" s="832" t="s">
        <v>2415</v>
      </c>
      <c r="J20" s="832" t="s">
        <v>1216</v>
      </c>
      <c r="K20" s="832" t="s">
        <v>2416</v>
      </c>
      <c r="L20" s="835">
        <v>143.09</v>
      </c>
      <c r="M20" s="835">
        <v>143.09</v>
      </c>
      <c r="N20" s="832">
        <v>1</v>
      </c>
      <c r="O20" s="836">
        <v>0.5</v>
      </c>
      <c r="P20" s="835">
        <v>143.09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5" customHeight="1" x14ac:dyDescent="0.2">
      <c r="A21" s="831">
        <v>7</v>
      </c>
      <c r="B21" s="832" t="s">
        <v>2536</v>
      </c>
      <c r="C21" s="832" t="s">
        <v>2540</v>
      </c>
      <c r="D21" s="833" t="s">
        <v>3897</v>
      </c>
      <c r="E21" s="834" t="s">
        <v>2552</v>
      </c>
      <c r="F21" s="832" t="s">
        <v>2537</v>
      </c>
      <c r="G21" s="832" t="s">
        <v>2634</v>
      </c>
      <c r="H21" s="832" t="s">
        <v>581</v>
      </c>
      <c r="I21" s="832" t="s">
        <v>2635</v>
      </c>
      <c r="J21" s="832" t="s">
        <v>2636</v>
      </c>
      <c r="K21" s="832" t="s">
        <v>2637</v>
      </c>
      <c r="L21" s="835">
        <v>218.62</v>
      </c>
      <c r="M21" s="835">
        <v>218.62</v>
      </c>
      <c r="N21" s="832">
        <v>1</v>
      </c>
      <c r="O21" s="836">
        <v>0.5</v>
      </c>
      <c r="P21" s="835">
        <v>218.62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5" customHeight="1" x14ac:dyDescent="0.2">
      <c r="A22" s="831">
        <v>7</v>
      </c>
      <c r="B22" s="832" t="s">
        <v>2536</v>
      </c>
      <c r="C22" s="832" t="s">
        <v>2540</v>
      </c>
      <c r="D22" s="833" t="s">
        <v>3897</v>
      </c>
      <c r="E22" s="834" t="s">
        <v>2552</v>
      </c>
      <c r="F22" s="832" t="s">
        <v>2537</v>
      </c>
      <c r="G22" s="832" t="s">
        <v>2634</v>
      </c>
      <c r="H22" s="832" t="s">
        <v>581</v>
      </c>
      <c r="I22" s="832" t="s">
        <v>2638</v>
      </c>
      <c r="J22" s="832" t="s">
        <v>2636</v>
      </c>
      <c r="K22" s="832" t="s">
        <v>2639</v>
      </c>
      <c r="L22" s="835">
        <v>437.23</v>
      </c>
      <c r="M22" s="835">
        <v>874.46</v>
      </c>
      <c r="N22" s="832">
        <v>2</v>
      </c>
      <c r="O22" s="836">
        <v>2</v>
      </c>
      <c r="P22" s="835">
        <v>874.46</v>
      </c>
      <c r="Q22" s="837">
        <v>1</v>
      </c>
      <c r="R22" s="832">
        <v>2</v>
      </c>
      <c r="S22" s="837">
        <v>1</v>
      </c>
      <c r="T22" s="836">
        <v>2</v>
      </c>
      <c r="U22" s="838">
        <v>1</v>
      </c>
    </row>
    <row r="23" spans="1:21" ht="14.45" customHeight="1" x14ac:dyDescent="0.2">
      <c r="A23" s="831">
        <v>7</v>
      </c>
      <c r="B23" s="832" t="s">
        <v>2536</v>
      </c>
      <c r="C23" s="832" t="s">
        <v>2540</v>
      </c>
      <c r="D23" s="833" t="s">
        <v>3897</v>
      </c>
      <c r="E23" s="834" t="s">
        <v>2552</v>
      </c>
      <c r="F23" s="832" t="s">
        <v>2537</v>
      </c>
      <c r="G23" s="832" t="s">
        <v>2640</v>
      </c>
      <c r="H23" s="832" t="s">
        <v>581</v>
      </c>
      <c r="I23" s="832" t="s">
        <v>2641</v>
      </c>
      <c r="J23" s="832" t="s">
        <v>733</v>
      </c>
      <c r="K23" s="832" t="s">
        <v>2642</v>
      </c>
      <c r="L23" s="835">
        <v>127.91</v>
      </c>
      <c r="M23" s="835">
        <v>383.73</v>
      </c>
      <c r="N23" s="832">
        <v>3</v>
      </c>
      <c r="O23" s="836">
        <v>0.5</v>
      </c>
      <c r="P23" s="835">
        <v>383.73</v>
      </c>
      <c r="Q23" s="837">
        <v>1</v>
      </c>
      <c r="R23" s="832">
        <v>3</v>
      </c>
      <c r="S23" s="837">
        <v>1</v>
      </c>
      <c r="T23" s="836">
        <v>0.5</v>
      </c>
      <c r="U23" s="838">
        <v>1</v>
      </c>
    </row>
    <row r="24" spans="1:21" ht="14.45" customHeight="1" x14ac:dyDescent="0.2">
      <c r="A24" s="831">
        <v>7</v>
      </c>
      <c r="B24" s="832" t="s">
        <v>2536</v>
      </c>
      <c r="C24" s="832" t="s">
        <v>2540</v>
      </c>
      <c r="D24" s="833" t="s">
        <v>3897</v>
      </c>
      <c r="E24" s="834" t="s">
        <v>2552</v>
      </c>
      <c r="F24" s="832" t="s">
        <v>2537</v>
      </c>
      <c r="G24" s="832" t="s">
        <v>2643</v>
      </c>
      <c r="H24" s="832" t="s">
        <v>581</v>
      </c>
      <c r="I24" s="832" t="s">
        <v>2644</v>
      </c>
      <c r="J24" s="832" t="s">
        <v>2645</v>
      </c>
      <c r="K24" s="832" t="s">
        <v>2646</v>
      </c>
      <c r="L24" s="835">
        <v>115.18</v>
      </c>
      <c r="M24" s="835">
        <v>115.18</v>
      </c>
      <c r="N24" s="832">
        <v>1</v>
      </c>
      <c r="O24" s="836">
        <v>0.5</v>
      </c>
      <c r="P24" s="835">
        <v>115.18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5" customHeight="1" x14ac:dyDescent="0.2">
      <c r="A25" s="831">
        <v>7</v>
      </c>
      <c r="B25" s="832" t="s">
        <v>2536</v>
      </c>
      <c r="C25" s="832" t="s">
        <v>2540</v>
      </c>
      <c r="D25" s="833" t="s">
        <v>3897</v>
      </c>
      <c r="E25" s="834" t="s">
        <v>2552</v>
      </c>
      <c r="F25" s="832" t="s">
        <v>2537</v>
      </c>
      <c r="G25" s="832" t="s">
        <v>2647</v>
      </c>
      <c r="H25" s="832" t="s">
        <v>581</v>
      </c>
      <c r="I25" s="832" t="s">
        <v>2648</v>
      </c>
      <c r="J25" s="832" t="s">
        <v>2649</v>
      </c>
      <c r="K25" s="832" t="s">
        <v>2650</v>
      </c>
      <c r="L25" s="835">
        <v>0</v>
      </c>
      <c r="M25" s="835">
        <v>0</v>
      </c>
      <c r="N25" s="832">
        <v>3</v>
      </c>
      <c r="O25" s="836">
        <v>1</v>
      </c>
      <c r="P25" s="835">
        <v>0</v>
      </c>
      <c r="Q25" s="837"/>
      <c r="R25" s="832">
        <v>3</v>
      </c>
      <c r="S25" s="837">
        <v>1</v>
      </c>
      <c r="T25" s="836">
        <v>1</v>
      </c>
      <c r="U25" s="838">
        <v>1</v>
      </c>
    </row>
    <row r="26" spans="1:21" ht="14.45" customHeight="1" x14ac:dyDescent="0.2">
      <c r="A26" s="831">
        <v>7</v>
      </c>
      <c r="B26" s="832" t="s">
        <v>2536</v>
      </c>
      <c r="C26" s="832" t="s">
        <v>2540</v>
      </c>
      <c r="D26" s="833" t="s">
        <v>3897</v>
      </c>
      <c r="E26" s="834" t="s">
        <v>2552</v>
      </c>
      <c r="F26" s="832" t="s">
        <v>2537</v>
      </c>
      <c r="G26" s="832" t="s">
        <v>2651</v>
      </c>
      <c r="H26" s="832" t="s">
        <v>581</v>
      </c>
      <c r="I26" s="832" t="s">
        <v>2652</v>
      </c>
      <c r="J26" s="832" t="s">
        <v>2653</v>
      </c>
      <c r="K26" s="832" t="s">
        <v>2294</v>
      </c>
      <c r="L26" s="835">
        <v>0</v>
      </c>
      <c r="M26" s="835">
        <v>0</v>
      </c>
      <c r="N26" s="832">
        <v>3</v>
      </c>
      <c r="O26" s="836">
        <v>2</v>
      </c>
      <c r="P26" s="835">
        <v>0</v>
      </c>
      <c r="Q26" s="837"/>
      <c r="R26" s="832">
        <v>3</v>
      </c>
      <c r="S26" s="837">
        <v>1</v>
      </c>
      <c r="T26" s="836">
        <v>2</v>
      </c>
      <c r="U26" s="838">
        <v>1</v>
      </c>
    </row>
    <row r="27" spans="1:21" ht="14.45" customHeight="1" x14ac:dyDescent="0.2">
      <c r="A27" s="831">
        <v>7</v>
      </c>
      <c r="B27" s="832" t="s">
        <v>2536</v>
      </c>
      <c r="C27" s="832" t="s">
        <v>2540</v>
      </c>
      <c r="D27" s="833" t="s">
        <v>3897</v>
      </c>
      <c r="E27" s="834" t="s">
        <v>2552</v>
      </c>
      <c r="F27" s="832" t="s">
        <v>2537</v>
      </c>
      <c r="G27" s="832" t="s">
        <v>2654</v>
      </c>
      <c r="H27" s="832" t="s">
        <v>581</v>
      </c>
      <c r="I27" s="832" t="s">
        <v>2655</v>
      </c>
      <c r="J27" s="832" t="s">
        <v>2656</v>
      </c>
      <c r="K27" s="832" t="s">
        <v>2657</v>
      </c>
      <c r="L27" s="835">
        <v>1546.98</v>
      </c>
      <c r="M27" s="835">
        <v>1546.98</v>
      </c>
      <c r="N27" s="832">
        <v>1</v>
      </c>
      <c r="O27" s="836">
        <v>1</v>
      </c>
      <c r="P27" s="835">
        <v>1546.98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5" customHeight="1" x14ac:dyDescent="0.2">
      <c r="A28" s="831">
        <v>7</v>
      </c>
      <c r="B28" s="832" t="s">
        <v>2536</v>
      </c>
      <c r="C28" s="832" t="s">
        <v>2540</v>
      </c>
      <c r="D28" s="833" t="s">
        <v>3897</v>
      </c>
      <c r="E28" s="834" t="s">
        <v>2552</v>
      </c>
      <c r="F28" s="832" t="s">
        <v>2537</v>
      </c>
      <c r="G28" s="832" t="s">
        <v>2658</v>
      </c>
      <c r="H28" s="832" t="s">
        <v>581</v>
      </c>
      <c r="I28" s="832" t="s">
        <v>2659</v>
      </c>
      <c r="J28" s="832" t="s">
        <v>1097</v>
      </c>
      <c r="K28" s="832" t="s">
        <v>1098</v>
      </c>
      <c r="L28" s="835">
        <v>374.79</v>
      </c>
      <c r="M28" s="835">
        <v>749.58</v>
      </c>
      <c r="N28" s="832">
        <v>2</v>
      </c>
      <c r="O28" s="836">
        <v>1</v>
      </c>
      <c r="P28" s="835">
        <v>749.58</v>
      </c>
      <c r="Q28" s="837">
        <v>1</v>
      </c>
      <c r="R28" s="832">
        <v>2</v>
      </c>
      <c r="S28" s="837">
        <v>1</v>
      </c>
      <c r="T28" s="836">
        <v>1</v>
      </c>
      <c r="U28" s="838">
        <v>1</v>
      </c>
    </row>
    <row r="29" spans="1:21" ht="14.45" customHeight="1" x14ac:dyDescent="0.2">
      <c r="A29" s="831">
        <v>7</v>
      </c>
      <c r="B29" s="832" t="s">
        <v>2536</v>
      </c>
      <c r="C29" s="832" t="s">
        <v>2540</v>
      </c>
      <c r="D29" s="833" t="s">
        <v>3897</v>
      </c>
      <c r="E29" s="834" t="s">
        <v>2552</v>
      </c>
      <c r="F29" s="832" t="s">
        <v>2537</v>
      </c>
      <c r="G29" s="832" t="s">
        <v>2660</v>
      </c>
      <c r="H29" s="832" t="s">
        <v>581</v>
      </c>
      <c r="I29" s="832" t="s">
        <v>2661</v>
      </c>
      <c r="J29" s="832" t="s">
        <v>1128</v>
      </c>
      <c r="K29" s="832" t="s">
        <v>1129</v>
      </c>
      <c r="L29" s="835">
        <v>107.27</v>
      </c>
      <c r="M29" s="835">
        <v>321.81</v>
      </c>
      <c r="N29" s="832">
        <v>3</v>
      </c>
      <c r="O29" s="836">
        <v>1</v>
      </c>
      <c r="P29" s="835">
        <v>321.81</v>
      </c>
      <c r="Q29" s="837">
        <v>1</v>
      </c>
      <c r="R29" s="832">
        <v>3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7</v>
      </c>
      <c r="B30" s="832" t="s">
        <v>2536</v>
      </c>
      <c r="C30" s="832" t="s">
        <v>2540</v>
      </c>
      <c r="D30" s="833" t="s">
        <v>3897</v>
      </c>
      <c r="E30" s="834" t="s">
        <v>2559</v>
      </c>
      <c r="F30" s="832" t="s">
        <v>2537</v>
      </c>
      <c r="G30" s="832" t="s">
        <v>2616</v>
      </c>
      <c r="H30" s="832" t="s">
        <v>581</v>
      </c>
      <c r="I30" s="832" t="s">
        <v>2662</v>
      </c>
      <c r="J30" s="832" t="s">
        <v>2663</v>
      </c>
      <c r="K30" s="832" t="s">
        <v>1863</v>
      </c>
      <c r="L30" s="835">
        <v>170.52</v>
      </c>
      <c r="M30" s="835">
        <v>170.52</v>
      </c>
      <c r="N30" s="832">
        <v>1</v>
      </c>
      <c r="O30" s="836">
        <v>1</v>
      </c>
      <c r="P30" s="835">
        <v>170.52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5" customHeight="1" x14ac:dyDescent="0.2">
      <c r="A31" s="831">
        <v>7</v>
      </c>
      <c r="B31" s="832" t="s">
        <v>2536</v>
      </c>
      <c r="C31" s="832" t="s">
        <v>2540</v>
      </c>
      <c r="D31" s="833" t="s">
        <v>3897</v>
      </c>
      <c r="E31" s="834" t="s">
        <v>2559</v>
      </c>
      <c r="F31" s="832" t="s">
        <v>2537</v>
      </c>
      <c r="G31" s="832" t="s">
        <v>2664</v>
      </c>
      <c r="H31" s="832" t="s">
        <v>674</v>
      </c>
      <c r="I31" s="832" t="s">
        <v>2665</v>
      </c>
      <c r="J31" s="832" t="s">
        <v>829</v>
      </c>
      <c r="K31" s="832" t="s">
        <v>830</v>
      </c>
      <c r="L31" s="835">
        <v>132</v>
      </c>
      <c r="M31" s="835">
        <v>396</v>
      </c>
      <c r="N31" s="832">
        <v>3</v>
      </c>
      <c r="O31" s="836">
        <v>0.5</v>
      </c>
      <c r="P31" s="835">
        <v>396</v>
      </c>
      <c r="Q31" s="837">
        <v>1</v>
      </c>
      <c r="R31" s="832">
        <v>3</v>
      </c>
      <c r="S31" s="837">
        <v>1</v>
      </c>
      <c r="T31" s="836">
        <v>0.5</v>
      </c>
      <c r="U31" s="838">
        <v>1</v>
      </c>
    </row>
    <row r="32" spans="1:21" ht="14.45" customHeight="1" x14ac:dyDescent="0.2">
      <c r="A32" s="831">
        <v>7</v>
      </c>
      <c r="B32" s="832" t="s">
        <v>2536</v>
      </c>
      <c r="C32" s="832" t="s">
        <v>2540</v>
      </c>
      <c r="D32" s="833" t="s">
        <v>3897</v>
      </c>
      <c r="E32" s="834" t="s">
        <v>2559</v>
      </c>
      <c r="F32" s="832" t="s">
        <v>2537</v>
      </c>
      <c r="G32" s="832" t="s">
        <v>2666</v>
      </c>
      <c r="H32" s="832" t="s">
        <v>581</v>
      </c>
      <c r="I32" s="832" t="s">
        <v>2667</v>
      </c>
      <c r="J32" s="832" t="s">
        <v>1189</v>
      </c>
      <c r="K32" s="832" t="s">
        <v>2668</v>
      </c>
      <c r="L32" s="835">
        <v>147.85</v>
      </c>
      <c r="M32" s="835">
        <v>147.85</v>
      </c>
      <c r="N32" s="832">
        <v>1</v>
      </c>
      <c r="O32" s="836">
        <v>1</v>
      </c>
      <c r="P32" s="835">
        <v>147.85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5" customHeight="1" x14ac:dyDescent="0.2">
      <c r="A33" s="831">
        <v>7</v>
      </c>
      <c r="B33" s="832" t="s">
        <v>2536</v>
      </c>
      <c r="C33" s="832" t="s">
        <v>2540</v>
      </c>
      <c r="D33" s="833" t="s">
        <v>3897</v>
      </c>
      <c r="E33" s="834" t="s">
        <v>2559</v>
      </c>
      <c r="F33" s="832" t="s">
        <v>2537</v>
      </c>
      <c r="G33" s="832" t="s">
        <v>2669</v>
      </c>
      <c r="H33" s="832" t="s">
        <v>581</v>
      </c>
      <c r="I33" s="832" t="s">
        <v>2670</v>
      </c>
      <c r="J33" s="832" t="s">
        <v>1130</v>
      </c>
      <c r="K33" s="832" t="s">
        <v>1132</v>
      </c>
      <c r="L33" s="835">
        <v>42.05</v>
      </c>
      <c r="M33" s="835">
        <v>84.1</v>
      </c>
      <c r="N33" s="832">
        <v>2</v>
      </c>
      <c r="O33" s="836">
        <v>1</v>
      </c>
      <c r="P33" s="835">
        <v>84.1</v>
      </c>
      <c r="Q33" s="837">
        <v>1</v>
      </c>
      <c r="R33" s="832">
        <v>2</v>
      </c>
      <c r="S33" s="837">
        <v>1</v>
      </c>
      <c r="T33" s="836">
        <v>1</v>
      </c>
      <c r="U33" s="838">
        <v>1</v>
      </c>
    </row>
    <row r="34" spans="1:21" ht="14.45" customHeight="1" x14ac:dyDescent="0.2">
      <c r="A34" s="831">
        <v>7</v>
      </c>
      <c r="B34" s="832" t="s">
        <v>2536</v>
      </c>
      <c r="C34" s="832" t="s">
        <v>2540</v>
      </c>
      <c r="D34" s="833" t="s">
        <v>3897</v>
      </c>
      <c r="E34" s="834" t="s">
        <v>2559</v>
      </c>
      <c r="F34" s="832" t="s">
        <v>2537</v>
      </c>
      <c r="G34" s="832" t="s">
        <v>2617</v>
      </c>
      <c r="H34" s="832" t="s">
        <v>581</v>
      </c>
      <c r="I34" s="832" t="s">
        <v>2671</v>
      </c>
      <c r="J34" s="832" t="s">
        <v>2619</v>
      </c>
      <c r="K34" s="832" t="s">
        <v>2672</v>
      </c>
      <c r="L34" s="835">
        <v>182.22</v>
      </c>
      <c r="M34" s="835">
        <v>182.22</v>
      </c>
      <c r="N34" s="832">
        <v>1</v>
      </c>
      <c r="O34" s="836">
        <v>0.5</v>
      </c>
      <c r="P34" s="835">
        <v>182.22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5" customHeight="1" x14ac:dyDescent="0.2">
      <c r="A35" s="831">
        <v>7</v>
      </c>
      <c r="B35" s="832" t="s">
        <v>2536</v>
      </c>
      <c r="C35" s="832" t="s">
        <v>2540</v>
      </c>
      <c r="D35" s="833" t="s">
        <v>3897</v>
      </c>
      <c r="E35" s="834" t="s">
        <v>2559</v>
      </c>
      <c r="F35" s="832" t="s">
        <v>2537</v>
      </c>
      <c r="G35" s="832" t="s">
        <v>2617</v>
      </c>
      <c r="H35" s="832" t="s">
        <v>581</v>
      </c>
      <c r="I35" s="832" t="s">
        <v>2618</v>
      </c>
      <c r="J35" s="832" t="s">
        <v>2619</v>
      </c>
      <c r="K35" s="832" t="s">
        <v>2620</v>
      </c>
      <c r="L35" s="835">
        <v>273.33</v>
      </c>
      <c r="M35" s="835">
        <v>273.33</v>
      </c>
      <c r="N35" s="832">
        <v>1</v>
      </c>
      <c r="O35" s="836">
        <v>0.5</v>
      </c>
      <c r="P35" s="835">
        <v>273.33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5" customHeight="1" x14ac:dyDescent="0.2">
      <c r="A36" s="831">
        <v>7</v>
      </c>
      <c r="B36" s="832" t="s">
        <v>2536</v>
      </c>
      <c r="C36" s="832" t="s">
        <v>2540</v>
      </c>
      <c r="D36" s="833" t="s">
        <v>3897</v>
      </c>
      <c r="E36" s="834" t="s">
        <v>2559</v>
      </c>
      <c r="F36" s="832" t="s">
        <v>2537</v>
      </c>
      <c r="G36" s="832" t="s">
        <v>2617</v>
      </c>
      <c r="H36" s="832" t="s">
        <v>581</v>
      </c>
      <c r="I36" s="832" t="s">
        <v>2673</v>
      </c>
      <c r="J36" s="832" t="s">
        <v>2619</v>
      </c>
      <c r="K36" s="832" t="s">
        <v>2674</v>
      </c>
      <c r="L36" s="835">
        <v>273.33</v>
      </c>
      <c r="M36" s="835">
        <v>273.33</v>
      </c>
      <c r="N36" s="832">
        <v>1</v>
      </c>
      <c r="O36" s="836">
        <v>1</v>
      </c>
      <c r="P36" s="835">
        <v>273.33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5" customHeight="1" x14ac:dyDescent="0.2">
      <c r="A37" s="831">
        <v>7</v>
      </c>
      <c r="B37" s="832" t="s">
        <v>2536</v>
      </c>
      <c r="C37" s="832" t="s">
        <v>2540</v>
      </c>
      <c r="D37" s="833" t="s">
        <v>3897</v>
      </c>
      <c r="E37" s="834" t="s">
        <v>2559</v>
      </c>
      <c r="F37" s="832" t="s">
        <v>2537</v>
      </c>
      <c r="G37" s="832" t="s">
        <v>2675</v>
      </c>
      <c r="H37" s="832" t="s">
        <v>581</v>
      </c>
      <c r="I37" s="832" t="s">
        <v>2676</v>
      </c>
      <c r="J37" s="832" t="s">
        <v>2677</v>
      </c>
      <c r="K37" s="832" t="s">
        <v>2678</v>
      </c>
      <c r="L37" s="835">
        <v>29.13</v>
      </c>
      <c r="M37" s="835">
        <v>87.39</v>
      </c>
      <c r="N37" s="832">
        <v>3</v>
      </c>
      <c r="O37" s="836">
        <v>0.5</v>
      </c>
      <c r="P37" s="835">
        <v>87.39</v>
      </c>
      <c r="Q37" s="837">
        <v>1</v>
      </c>
      <c r="R37" s="832">
        <v>3</v>
      </c>
      <c r="S37" s="837">
        <v>1</v>
      </c>
      <c r="T37" s="836">
        <v>0.5</v>
      </c>
      <c r="U37" s="838">
        <v>1</v>
      </c>
    </row>
    <row r="38" spans="1:21" ht="14.45" customHeight="1" x14ac:dyDescent="0.2">
      <c r="A38" s="831">
        <v>7</v>
      </c>
      <c r="B38" s="832" t="s">
        <v>2536</v>
      </c>
      <c r="C38" s="832" t="s">
        <v>2540</v>
      </c>
      <c r="D38" s="833" t="s">
        <v>3897</v>
      </c>
      <c r="E38" s="834" t="s">
        <v>2559</v>
      </c>
      <c r="F38" s="832" t="s">
        <v>2537</v>
      </c>
      <c r="G38" s="832" t="s">
        <v>2675</v>
      </c>
      <c r="H38" s="832" t="s">
        <v>581</v>
      </c>
      <c r="I38" s="832" t="s">
        <v>2676</v>
      </c>
      <c r="J38" s="832" t="s">
        <v>2677</v>
      </c>
      <c r="K38" s="832" t="s">
        <v>2678</v>
      </c>
      <c r="L38" s="835">
        <v>24.68</v>
      </c>
      <c r="M38" s="835">
        <v>74.039999999999992</v>
      </c>
      <c r="N38" s="832">
        <v>3</v>
      </c>
      <c r="O38" s="836">
        <v>1</v>
      </c>
      <c r="P38" s="835">
        <v>74.039999999999992</v>
      </c>
      <c r="Q38" s="837">
        <v>1</v>
      </c>
      <c r="R38" s="832">
        <v>3</v>
      </c>
      <c r="S38" s="837">
        <v>1</v>
      </c>
      <c r="T38" s="836">
        <v>1</v>
      </c>
      <c r="U38" s="838">
        <v>1</v>
      </c>
    </row>
    <row r="39" spans="1:21" ht="14.45" customHeight="1" x14ac:dyDescent="0.2">
      <c r="A39" s="831">
        <v>7</v>
      </c>
      <c r="B39" s="832" t="s">
        <v>2536</v>
      </c>
      <c r="C39" s="832" t="s">
        <v>2540</v>
      </c>
      <c r="D39" s="833" t="s">
        <v>3897</v>
      </c>
      <c r="E39" s="834" t="s">
        <v>2559</v>
      </c>
      <c r="F39" s="832" t="s">
        <v>2537</v>
      </c>
      <c r="G39" s="832" t="s">
        <v>2679</v>
      </c>
      <c r="H39" s="832" t="s">
        <v>581</v>
      </c>
      <c r="I39" s="832" t="s">
        <v>2680</v>
      </c>
      <c r="J39" s="832" t="s">
        <v>2681</v>
      </c>
      <c r="K39" s="832" t="s">
        <v>2682</v>
      </c>
      <c r="L39" s="835">
        <v>93.98</v>
      </c>
      <c r="M39" s="835">
        <v>187.96</v>
      </c>
      <c r="N39" s="832">
        <v>2</v>
      </c>
      <c r="O39" s="836">
        <v>1</v>
      </c>
      <c r="P39" s="835">
        <v>187.96</v>
      </c>
      <c r="Q39" s="837">
        <v>1</v>
      </c>
      <c r="R39" s="832">
        <v>2</v>
      </c>
      <c r="S39" s="837">
        <v>1</v>
      </c>
      <c r="T39" s="836">
        <v>1</v>
      </c>
      <c r="U39" s="838">
        <v>1</v>
      </c>
    </row>
    <row r="40" spans="1:21" ht="14.45" customHeight="1" x14ac:dyDescent="0.2">
      <c r="A40" s="831">
        <v>7</v>
      </c>
      <c r="B40" s="832" t="s">
        <v>2536</v>
      </c>
      <c r="C40" s="832" t="s">
        <v>2540</v>
      </c>
      <c r="D40" s="833" t="s">
        <v>3897</v>
      </c>
      <c r="E40" s="834" t="s">
        <v>2559</v>
      </c>
      <c r="F40" s="832" t="s">
        <v>2537</v>
      </c>
      <c r="G40" s="832" t="s">
        <v>2683</v>
      </c>
      <c r="H40" s="832" t="s">
        <v>581</v>
      </c>
      <c r="I40" s="832" t="s">
        <v>2684</v>
      </c>
      <c r="J40" s="832" t="s">
        <v>1205</v>
      </c>
      <c r="K40" s="832" t="s">
        <v>2685</v>
      </c>
      <c r="L40" s="835">
        <v>0</v>
      </c>
      <c r="M40" s="835">
        <v>0</v>
      </c>
      <c r="N40" s="832">
        <v>1</v>
      </c>
      <c r="O40" s="836">
        <v>0.5</v>
      </c>
      <c r="P40" s="835">
        <v>0</v>
      </c>
      <c r="Q40" s="837"/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7</v>
      </c>
      <c r="B41" s="832" t="s">
        <v>2536</v>
      </c>
      <c r="C41" s="832" t="s">
        <v>2540</v>
      </c>
      <c r="D41" s="833" t="s">
        <v>3897</v>
      </c>
      <c r="E41" s="834" t="s">
        <v>2559</v>
      </c>
      <c r="F41" s="832" t="s">
        <v>2537</v>
      </c>
      <c r="G41" s="832" t="s">
        <v>2686</v>
      </c>
      <c r="H41" s="832" t="s">
        <v>581</v>
      </c>
      <c r="I41" s="832" t="s">
        <v>2687</v>
      </c>
      <c r="J41" s="832" t="s">
        <v>1706</v>
      </c>
      <c r="K41" s="832" t="s">
        <v>2688</v>
      </c>
      <c r="L41" s="835">
        <v>75.05</v>
      </c>
      <c r="M41" s="835">
        <v>225.14999999999998</v>
      </c>
      <c r="N41" s="832">
        <v>3</v>
      </c>
      <c r="O41" s="836">
        <v>2</v>
      </c>
      <c r="P41" s="835">
        <v>225.14999999999998</v>
      </c>
      <c r="Q41" s="837">
        <v>1</v>
      </c>
      <c r="R41" s="832">
        <v>3</v>
      </c>
      <c r="S41" s="837">
        <v>1</v>
      </c>
      <c r="T41" s="836">
        <v>2</v>
      </c>
      <c r="U41" s="838">
        <v>1</v>
      </c>
    </row>
    <row r="42" spans="1:21" ht="14.45" customHeight="1" x14ac:dyDescent="0.2">
      <c r="A42" s="831">
        <v>7</v>
      </c>
      <c r="B42" s="832" t="s">
        <v>2536</v>
      </c>
      <c r="C42" s="832" t="s">
        <v>2540</v>
      </c>
      <c r="D42" s="833" t="s">
        <v>3897</v>
      </c>
      <c r="E42" s="834" t="s">
        <v>2559</v>
      </c>
      <c r="F42" s="832" t="s">
        <v>2537</v>
      </c>
      <c r="G42" s="832" t="s">
        <v>2686</v>
      </c>
      <c r="H42" s="832" t="s">
        <v>581</v>
      </c>
      <c r="I42" s="832" t="s">
        <v>2689</v>
      </c>
      <c r="J42" s="832" t="s">
        <v>2690</v>
      </c>
      <c r="K42" s="832" t="s">
        <v>2691</v>
      </c>
      <c r="L42" s="835">
        <v>45.03</v>
      </c>
      <c r="M42" s="835">
        <v>135.09</v>
      </c>
      <c r="N42" s="832">
        <v>3</v>
      </c>
      <c r="O42" s="836">
        <v>1</v>
      </c>
      <c r="P42" s="835">
        <v>135.09</v>
      </c>
      <c r="Q42" s="837">
        <v>1</v>
      </c>
      <c r="R42" s="832">
        <v>3</v>
      </c>
      <c r="S42" s="837">
        <v>1</v>
      </c>
      <c r="T42" s="836">
        <v>1</v>
      </c>
      <c r="U42" s="838">
        <v>1</v>
      </c>
    </row>
    <row r="43" spans="1:21" ht="14.45" customHeight="1" x14ac:dyDescent="0.2">
      <c r="A43" s="831">
        <v>7</v>
      </c>
      <c r="B43" s="832" t="s">
        <v>2536</v>
      </c>
      <c r="C43" s="832" t="s">
        <v>2540</v>
      </c>
      <c r="D43" s="833" t="s">
        <v>3897</v>
      </c>
      <c r="E43" s="834" t="s">
        <v>2559</v>
      </c>
      <c r="F43" s="832" t="s">
        <v>2537</v>
      </c>
      <c r="G43" s="832" t="s">
        <v>2692</v>
      </c>
      <c r="H43" s="832" t="s">
        <v>581</v>
      </c>
      <c r="I43" s="832" t="s">
        <v>2693</v>
      </c>
      <c r="J43" s="832" t="s">
        <v>1342</v>
      </c>
      <c r="K43" s="832" t="s">
        <v>2694</v>
      </c>
      <c r="L43" s="835">
        <v>94.7</v>
      </c>
      <c r="M43" s="835">
        <v>284.10000000000002</v>
      </c>
      <c r="N43" s="832">
        <v>3</v>
      </c>
      <c r="O43" s="836">
        <v>0.5</v>
      </c>
      <c r="P43" s="835">
        <v>284.10000000000002</v>
      </c>
      <c r="Q43" s="837">
        <v>1</v>
      </c>
      <c r="R43" s="832">
        <v>3</v>
      </c>
      <c r="S43" s="837">
        <v>1</v>
      </c>
      <c r="T43" s="836">
        <v>0.5</v>
      </c>
      <c r="U43" s="838">
        <v>1</v>
      </c>
    </row>
    <row r="44" spans="1:21" ht="14.45" customHeight="1" x14ac:dyDescent="0.2">
      <c r="A44" s="831">
        <v>7</v>
      </c>
      <c r="B44" s="832" t="s">
        <v>2536</v>
      </c>
      <c r="C44" s="832" t="s">
        <v>2540</v>
      </c>
      <c r="D44" s="833" t="s">
        <v>3897</v>
      </c>
      <c r="E44" s="834" t="s">
        <v>2559</v>
      </c>
      <c r="F44" s="832" t="s">
        <v>2537</v>
      </c>
      <c r="G44" s="832" t="s">
        <v>2695</v>
      </c>
      <c r="H44" s="832" t="s">
        <v>581</v>
      </c>
      <c r="I44" s="832" t="s">
        <v>2696</v>
      </c>
      <c r="J44" s="832" t="s">
        <v>2697</v>
      </c>
      <c r="K44" s="832" t="s">
        <v>2698</v>
      </c>
      <c r="L44" s="835">
        <v>0</v>
      </c>
      <c r="M44" s="835">
        <v>0</v>
      </c>
      <c r="N44" s="832">
        <v>2</v>
      </c>
      <c r="O44" s="836">
        <v>1</v>
      </c>
      <c r="P44" s="835">
        <v>0</v>
      </c>
      <c r="Q44" s="837"/>
      <c r="R44" s="832">
        <v>2</v>
      </c>
      <c r="S44" s="837">
        <v>1</v>
      </c>
      <c r="T44" s="836">
        <v>1</v>
      </c>
      <c r="U44" s="838">
        <v>1</v>
      </c>
    </row>
    <row r="45" spans="1:21" ht="14.45" customHeight="1" x14ac:dyDescent="0.2">
      <c r="A45" s="831">
        <v>7</v>
      </c>
      <c r="B45" s="832" t="s">
        <v>2536</v>
      </c>
      <c r="C45" s="832" t="s">
        <v>2540</v>
      </c>
      <c r="D45" s="833" t="s">
        <v>3897</v>
      </c>
      <c r="E45" s="834" t="s">
        <v>2559</v>
      </c>
      <c r="F45" s="832" t="s">
        <v>2537</v>
      </c>
      <c r="G45" s="832" t="s">
        <v>2699</v>
      </c>
      <c r="H45" s="832" t="s">
        <v>581</v>
      </c>
      <c r="I45" s="832" t="s">
        <v>2700</v>
      </c>
      <c r="J45" s="832" t="s">
        <v>1534</v>
      </c>
      <c r="K45" s="832" t="s">
        <v>2701</v>
      </c>
      <c r="L45" s="835">
        <v>89.91</v>
      </c>
      <c r="M45" s="835">
        <v>89.91</v>
      </c>
      <c r="N45" s="832">
        <v>1</v>
      </c>
      <c r="O45" s="836">
        <v>1</v>
      </c>
      <c r="P45" s="835">
        <v>89.91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5" customHeight="1" x14ac:dyDescent="0.2">
      <c r="A46" s="831">
        <v>7</v>
      </c>
      <c r="B46" s="832" t="s">
        <v>2536</v>
      </c>
      <c r="C46" s="832" t="s">
        <v>2540</v>
      </c>
      <c r="D46" s="833" t="s">
        <v>3897</v>
      </c>
      <c r="E46" s="834" t="s">
        <v>2559</v>
      </c>
      <c r="F46" s="832" t="s">
        <v>2537</v>
      </c>
      <c r="G46" s="832" t="s">
        <v>2702</v>
      </c>
      <c r="H46" s="832" t="s">
        <v>581</v>
      </c>
      <c r="I46" s="832" t="s">
        <v>2703</v>
      </c>
      <c r="J46" s="832" t="s">
        <v>2704</v>
      </c>
      <c r="K46" s="832" t="s">
        <v>2705</v>
      </c>
      <c r="L46" s="835">
        <v>31.33</v>
      </c>
      <c r="M46" s="835">
        <v>563.93999999999994</v>
      </c>
      <c r="N46" s="832">
        <v>18</v>
      </c>
      <c r="O46" s="836">
        <v>3.5</v>
      </c>
      <c r="P46" s="835">
        <v>563.93999999999994</v>
      </c>
      <c r="Q46" s="837">
        <v>1</v>
      </c>
      <c r="R46" s="832">
        <v>18</v>
      </c>
      <c r="S46" s="837">
        <v>1</v>
      </c>
      <c r="T46" s="836">
        <v>3.5</v>
      </c>
      <c r="U46" s="838">
        <v>1</v>
      </c>
    </row>
    <row r="47" spans="1:21" ht="14.45" customHeight="1" x14ac:dyDescent="0.2">
      <c r="A47" s="831">
        <v>7</v>
      </c>
      <c r="B47" s="832" t="s">
        <v>2536</v>
      </c>
      <c r="C47" s="832" t="s">
        <v>2540</v>
      </c>
      <c r="D47" s="833" t="s">
        <v>3897</v>
      </c>
      <c r="E47" s="834" t="s">
        <v>2559</v>
      </c>
      <c r="F47" s="832" t="s">
        <v>2537</v>
      </c>
      <c r="G47" s="832" t="s">
        <v>2706</v>
      </c>
      <c r="H47" s="832" t="s">
        <v>581</v>
      </c>
      <c r="I47" s="832" t="s">
        <v>2707</v>
      </c>
      <c r="J47" s="832" t="s">
        <v>2708</v>
      </c>
      <c r="K47" s="832" t="s">
        <v>2709</v>
      </c>
      <c r="L47" s="835">
        <v>111.72</v>
      </c>
      <c r="M47" s="835">
        <v>670.31999999999994</v>
      </c>
      <c r="N47" s="832">
        <v>6</v>
      </c>
      <c r="O47" s="836">
        <v>2</v>
      </c>
      <c r="P47" s="835">
        <v>446.88</v>
      </c>
      <c r="Q47" s="837">
        <v>0.66666666666666674</v>
      </c>
      <c r="R47" s="832">
        <v>4</v>
      </c>
      <c r="S47" s="837">
        <v>0.66666666666666663</v>
      </c>
      <c r="T47" s="836">
        <v>1</v>
      </c>
      <c r="U47" s="838">
        <v>0.5</v>
      </c>
    </row>
    <row r="48" spans="1:21" ht="14.45" customHeight="1" x14ac:dyDescent="0.2">
      <c r="A48" s="831">
        <v>7</v>
      </c>
      <c r="B48" s="832" t="s">
        <v>2536</v>
      </c>
      <c r="C48" s="832" t="s">
        <v>2540</v>
      </c>
      <c r="D48" s="833" t="s">
        <v>3897</v>
      </c>
      <c r="E48" s="834" t="s">
        <v>2559</v>
      </c>
      <c r="F48" s="832" t="s">
        <v>2537</v>
      </c>
      <c r="G48" s="832" t="s">
        <v>2710</v>
      </c>
      <c r="H48" s="832" t="s">
        <v>581</v>
      </c>
      <c r="I48" s="832" t="s">
        <v>2711</v>
      </c>
      <c r="J48" s="832" t="s">
        <v>2712</v>
      </c>
      <c r="K48" s="832" t="s">
        <v>2713</v>
      </c>
      <c r="L48" s="835">
        <v>132.97999999999999</v>
      </c>
      <c r="M48" s="835">
        <v>265.95999999999998</v>
      </c>
      <c r="N48" s="832">
        <v>2</v>
      </c>
      <c r="O48" s="836">
        <v>1</v>
      </c>
      <c r="P48" s="835">
        <v>265.95999999999998</v>
      </c>
      <c r="Q48" s="837">
        <v>1</v>
      </c>
      <c r="R48" s="832">
        <v>2</v>
      </c>
      <c r="S48" s="837">
        <v>1</v>
      </c>
      <c r="T48" s="836">
        <v>1</v>
      </c>
      <c r="U48" s="838">
        <v>1</v>
      </c>
    </row>
    <row r="49" spans="1:21" ht="14.45" customHeight="1" x14ac:dyDescent="0.2">
      <c r="A49" s="831">
        <v>7</v>
      </c>
      <c r="B49" s="832" t="s">
        <v>2536</v>
      </c>
      <c r="C49" s="832" t="s">
        <v>2540</v>
      </c>
      <c r="D49" s="833" t="s">
        <v>3897</v>
      </c>
      <c r="E49" s="834" t="s">
        <v>2559</v>
      </c>
      <c r="F49" s="832" t="s">
        <v>2537</v>
      </c>
      <c r="G49" s="832" t="s">
        <v>2714</v>
      </c>
      <c r="H49" s="832" t="s">
        <v>674</v>
      </c>
      <c r="I49" s="832" t="s">
        <v>2715</v>
      </c>
      <c r="J49" s="832" t="s">
        <v>2716</v>
      </c>
      <c r="K49" s="832" t="s">
        <v>2717</v>
      </c>
      <c r="L49" s="835">
        <v>923.74</v>
      </c>
      <c r="M49" s="835">
        <v>923.74</v>
      </c>
      <c r="N49" s="832">
        <v>1</v>
      </c>
      <c r="O49" s="836">
        <v>1</v>
      </c>
      <c r="P49" s="835">
        <v>923.74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5" customHeight="1" x14ac:dyDescent="0.2">
      <c r="A50" s="831">
        <v>7</v>
      </c>
      <c r="B50" s="832" t="s">
        <v>2536</v>
      </c>
      <c r="C50" s="832" t="s">
        <v>2540</v>
      </c>
      <c r="D50" s="833" t="s">
        <v>3897</v>
      </c>
      <c r="E50" s="834" t="s">
        <v>2559</v>
      </c>
      <c r="F50" s="832" t="s">
        <v>2537</v>
      </c>
      <c r="G50" s="832" t="s">
        <v>2718</v>
      </c>
      <c r="H50" s="832" t="s">
        <v>581</v>
      </c>
      <c r="I50" s="832" t="s">
        <v>2719</v>
      </c>
      <c r="J50" s="832" t="s">
        <v>922</v>
      </c>
      <c r="K50" s="832" t="s">
        <v>2720</v>
      </c>
      <c r="L50" s="835">
        <v>0</v>
      </c>
      <c r="M50" s="835">
        <v>0</v>
      </c>
      <c r="N50" s="832">
        <v>1</v>
      </c>
      <c r="O50" s="836">
        <v>0.5</v>
      </c>
      <c r="P50" s="835">
        <v>0</v>
      </c>
      <c r="Q50" s="837"/>
      <c r="R50" s="832">
        <v>1</v>
      </c>
      <c r="S50" s="837">
        <v>1</v>
      </c>
      <c r="T50" s="836">
        <v>0.5</v>
      </c>
      <c r="U50" s="838">
        <v>1</v>
      </c>
    </row>
    <row r="51" spans="1:21" ht="14.45" customHeight="1" x14ac:dyDescent="0.2">
      <c r="A51" s="831">
        <v>7</v>
      </c>
      <c r="B51" s="832" t="s">
        <v>2536</v>
      </c>
      <c r="C51" s="832" t="s">
        <v>2540</v>
      </c>
      <c r="D51" s="833" t="s">
        <v>3897</v>
      </c>
      <c r="E51" s="834" t="s">
        <v>2559</v>
      </c>
      <c r="F51" s="832" t="s">
        <v>2537</v>
      </c>
      <c r="G51" s="832" t="s">
        <v>2721</v>
      </c>
      <c r="H51" s="832" t="s">
        <v>674</v>
      </c>
      <c r="I51" s="832" t="s">
        <v>2375</v>
      </c>
      <c r="J51" s="832" t="s">
        <v>2074</v>
      </c>
      <c r="K51" s="832" t="s">
        <v>2376</v>
      </c>
      <c r="L51" s="835">
        <v>115.18</v>
      </c>
      <c r="M51" s="835">
        <v>460.72</v>
      </c>
      <c r="N51" s="832">
        <v>4</v>
      </c>
      <c r="O51" s="836">
        <v>1.5</v>
      </c>
      <c r="P51" s="835">
        <v>460.72</v>
      </c>
      <c r="Q51" s="837">
        <v>1</v>
      </c>
      <c r="R51" s="832">
        <v>4</v>
      </c>
      <c r="S51" s="837">
        <v>1</v>
      </c>
      <c r="T51" s="836">
        <v>1.5</v>
      </c>
      <c r="U51" s="838">
        <v>1</v>
      </c>
    </row>
    <row r="52" spans="1:21" ht="14.45" customHeight="1" x14ac:dyDescent="0.2">
      <c r="A52" s="831">
        <v>7</v>
      </c>
      <c r="B52" s="832" t="s">
        <v>2536</v>
      </c>
      <c r="C52" s="832" t="s">
        <v>2540</v>
      </c>
      <c r="D52" s="833" t="s">
        <v>3897</v>
      </c>
      <c r="E52" s="834" t="s">
        <v>2559</v>
      </c>
      <c r="F52" s="832" t="s">
        <v>2537</v>
      </c>
      <c r="G52" s="832" t="s">
        <v>2722</v>
      </c>
      <c r="H52" s="832" t="s">
        <v>581</v>
      </c>
      <c r="I52" s="832" t="s">
        <v>2723</v>
      </c>
      <c r="J52" s="832" t="s">
        <v>2724</v>
      </c>
      <c r="K52" s="832" t="s">
        <v>2725</v>
      </c>
      <c r="L52" s="835">
        <v>0</v>
      </c>
      <c r="M52" s="835">
        <v>0</v>
      </c>
      <c r="N52" s="832">
        <v>1</v>
      </c>
      <c r="O52" s="836">
        <v>1</v>
      </c>
      <c r="P52" s="835">
        <v>0</v>
      </c>
      <c r="Q52" s="837"/>
      <c r="R52" s="832">
        <v>1</v>
      </c>
      <c r="S52" s="837">
        <v>1</v>
      </c>
      <c r="T52" s="836">
        <v>1</v>
      </c>
      <c r="U52" s="838">
        <v>1</v>
      </c>
    </row>
    <row r="53" spans="1:21" ht="14.45" customHeight="1" x14ac:dyDescent="0.2">
      <c r="A53" s="831">
        <v>7</v>
      </c>
      <c r="B53" s="832" t="s">
        <v>2536</v>
      </c>
      <c r="C53" s="832" t="s">
        <v>2540</v>
      </c>
      <c r="D53" s="833" t="s">
        <v>3897</v>
      </c>
      <c r="E53" s="834" t="s">
        <v>2559</v>
      </c>
      <c r="F53" s="832" t="s">
        <v>2537</v>
      </c>
      <c r="G53" s="832" t="s">
        <v>2726</v>
      </c>
      <c r="H53" s="832" t="s">
        <v>581</v>
      </c>
      <c r="I53" s="832" t="s">
        <v>2727</v>
      </c>
      <c r="J53" s="832" t="s">
        <v>2728</v>
      </c>
      <c r="K53" s="832" t="s">
        <v>2729</v>
      </c>
      <c r="L53" s="835">
        <v>311.02</v>
      </c>
      <c r="M53" s="835">
        <v>622.04</v>
      </c>
      <c r="N53" s="832">
        <v>2</v>
      </c>
      <c r="O53" s="836">
        <v>1.5</v>
      </c>
      <c r="P53" s="835">
        <v>622.04</v>
      </c>
      <c r="Q53" s="837">
        <v>1</v>
      </c>
      <c r="R53" s="832">
        <v>2</v>
      </c>
      <c r="S53" s="837">
        <v>1</v>
      </c>
      <c r="T53" s="836">
        <v>1.5</v>
      </c>
      <c r="U53" s="838">
        <v>1</v>
      </c>
    </row>
    <row r="54" spans="1:21" ht="14.45" customHeight="1" x14ac:dyDescent="0.2">
      <c r="A54" s="831">
        <v>7</v>
      </c>
      <c r="B54" s="832" t="s">
        <v>2536</v>
      </c>
      <c r="C54" s="832" t="s">
        <v>2540</v>
      </c>
      <c r="D54" s="833" t="s">
        <v>3897</v>
      </c>
      <c r="E54" s="834" t="s">
        <v>2559</v>
      </c>
      <c r="F54" s="832" t="s">
        <v>2537</v>
      </c>
      <c r="G54" s="832" t="s">
        <v>2651</v>
      </c>
      <c r="H54" s="832" t="s">
        <v>581</v>
      </c>
      <c r="I54" s="832" t="s">
        <v>2319</v>
      </c>
      <c r="J54" s="832" t="s">
        <v>1364</v>
      </c>
      <c r="K54" s="832" t="s">
        <v>2320</v>
      </c>
      <c r="L54" s="835">
        <v>0</v>
      </c>
      <c r="M54" s="835">
        <v>0</v>
      </c>
      <c r="N54" s="832">
        <v>4</v>
      </c>
      <c r="O54" s="836">
        <v>1.5</v>
      </c>
      <c r="P54" s="835">
        <v>0</v>
      </c>
      <c r="Q54" s="837"/>
      <c r="R54" s="832">
        <v>4</v>
      </c>
      <c r="S54" s="837">
        <v>1</v>
      </c>
      <c r="T54" s="836">
        <v>1.5</v>
      </c>
      <c r="U54" s="838">
        <v>1</v>
      </c>
    </row>
    <row r="55" spans="1:21" ht="14.45" customHeight="1" x14ac:dyDescent="0.2">
      <c r="A55" s="831">
        <v>7</v>
      </c>
      <c r="B55" s="832" t="s">
        <v>2536</v>
      </c>
      <c r="C55" s="832" t="s">
        <v>2540</v>
      </c>
      <c r="D55" s="833" t="s">
        <v>3897</v>
      </c>
      <c r="E55" s="834" t="s">
        <v>2559</v>
      </c>
      <c r="F55" s="832" t="s">
        <v>2537</v>
      </c>
      <c r="G55" s="832" t="s">
        <v>2730</v>
      </c>
      <c r="H55" s="832" t="s">
        <v>674</v>
      </c>
      <c r="I55" s="832" t="s">
        <v>2731</v>
      </c>
      <c r="J55" s="832" t="s">
        <v>2080</v>
      </c>
      <c r="K55" s="832" t="s">
        <v>2732</v>
      </c>
      <c r="L55" s="835">
        <v>414.07</v>
      </c>
      <c r="M55" s="835">
        <v>1656.28</v>
      </c>
      <c r="N55" s="832">
        <v>4</v>
      </c>
      <c r="O55" s="836">
        <v>1.5</v>
      </c>
      <c r="P55" s="835">
        <v>1656.28</v>
      </c>
      <c r="Q55" s="837">
        <v>1</v>
      </c>
      <c r="R55" s="832">
        <v>4</v>
      </c>
      <c r="S55" s="837">
        <v>1</v>
      </c>
      <c r="T55" s="836">
        <v>1.5</v>
      </c>
      <c r="U55" s="838">
        <v>1</v>
      </c>
    </row>
    <row r="56" spans="1:21" ht="14.45" customHeight="1" x14ac:dyDescent="0.2">
      <c r="A56" s="831">
        <v>7</v>
      </c>
      <c r="B56" s="832" t="s">
        <v>2536</v>
      </c>
      <c r="C56" s="832" t="s">
        <v>2540</v>
      </c>
      <c r="D56" s="833" t="s">
        <v>3897</v>
      </c>
      <c r="E56" s="834" t="s">
        <v>2559</v>
      </c>
      <c r="F56" s="832" t="s">
        <v>2537</v>
      </c>
      <c r="G56" s="832" t="s">
        <v>2733</v>
      </c>
      <c r="H56" s="832" t="s">
        <v>581</v>
      </c>
      <c r="I56" s="832" t="s">
        <v>2734</v>
      </c>
      <c r="J56" s="832" t="s">
        <v>2735</v>
      </c>
      <c r="K56" s="832" t="s">
        <v>2736</v>
      </c>
      <c r="L56" s="835">
        <v>299.83999999999997</v>
      </c>
      <c r="M56" s="835">
        <v>899.52</v>
      </c>
      <c r="N56" s="832">
        <v>3</v>
      </c>
      <c r="O56" s="836">
        <v>1.5</v>
      </c>
      <c r="P56" s="835">
        <v>599.67999999999995</v>
      </c>
      <c r="Q56" s="837">
        <v>0.66666666666666663</v>
      </c>
      <c r="R56" s="832">
        <v>2</v>
      </c>
      <c r="S56" s="837">
        <v>0.66666666666666663</v>
      </c>
      <c r="T56" s="836">
        <v>0.5</v>
      </c>
      <c r="U56" s="838">
        <v>0.33333333333333331</v>
      </c>
    </row>
    <row r="57" spans="1:21" ht="14.45" customHeight="1" x14ac:dyDescent="0.2">
      <c r="A57" s="831">
        <v>7</v>
      </c>
      <c r="B57" s="832" t="s">
        <v>2536</v>
      </c>
      <c r="C57" s="832" t="s">
        <v>2540</v>
      </c>
      <c r="D57" s="833" t="s">
        <v>3897</v>
      </c>
      <c r="E57" s="834" t="s">
        <v>2559</v>
      </c>
      <c r="F57" s="832" t="s">
        <v>2537</v>
      </c>
      <c r="G57" s="832" t="s">
        <v>2737</v>
      </c>
      <c r="H57" s="832" t="s">
        <v>581</v>
      </c>
      <c r="I57" s="832" t="s">
        <v>2738</v>
      </c>
      <c r="J57" s="832" t="s">
        <v>1476</v>
      </c>
      <c r="K57" s="832" t="s">
        <v>2433</v>
      </c>
      <c r="L57" s="835">
        <v>154.36000000000001</v>
      </c>
      <c r="M57" s="835">
        <v>308.72000000000003</v>
      </c>
      <c r="N57" s="832">
        <v>2</v>
      </c>
      <c r="O57" s="836">
        <v>1</v>
      </c>
      <c r="P57" s="835">
        <v>308.72000000000003</v>
      </c>
      <c r="Q57" s="837">
        <v>1</v>
      </c>
      <c r="R57" s="832">
        <v>2</v>
      </c>
      <c r="S57" s="837">
        <v>1</v>
      </c>
      <c r="T57" s="836">
        <v>1</v>
      </c>
      <c r="U57" s="838">
        <v>1</v>
      </c>
    </row>
    <row r="58" spans="1:21" ht="14.45" customHeight="1" x14ac:dyDescent="0.2">
      <c r="A58" s="831">
        <v>7</v>
      </c>
      <c r="B58" s="832" t="s">
        <v>2536</v>
      </c>
      <c r="C58" s="832" t="s">
        <v>2540</v>
      </c>
      <c r="D58" s="833" t="s">
        <v>3897</v>
      </c>
      <c r="E58" s="834" t="s">
        <v>2559</v>
      </c>
      <c r="F58" s="832" t="s">
        <v>2537</v>
      </c>
      <c r="G58" s="832" t="s">
        <v>2737</v>
      </c>
      <c r="H58" s="832" t="s">
        <v>581</v>
      </c>
      <c r="I58" s="832" t="s">
        <v>2739</v>
      </c>
      <c r="J58" s="832" t="s">
        <v>1476</v>
      </c>
      <c r="K58" s="832" t="s">
        <v>2433</v>
      </c>
      <c r="L58" s="835">
        <v>154.36000000000001</v>
      </c>
      <c r="M58" s="835">
        <v>926.16000000000008</v>
      </c>
      <c r="N58" s="832">
        <v>6</v>
      </c>
      <c r="O58" s="836">
        <v>1.5</v>
      </c>
      <c r="P58" s="835">
        <v>926.16000000000008</v>
      </c>
      <c r="Q58" s="837">
        <v>1</v>
      </c>
      <c r="R58" s="832">
        <v>6</v>
      </c>
      <c r="S58" s="837">
        <v>1</v>
      </c>
      <c r="T58" s="836">
        <v>1.5</v>
      </c>
      <c r="U58" s="838">
        <v>1</v>
      </c>
    </row>
    <row r="59" spans="1:21" ht="14.45" customHeight="1" x14ac:dyDescent="0.2">
      <c r="A59" s="831">
        <v>7</v>
      </c>
      <c r="B59" s="832" t="s">
        <v>2536</v>
      </c>
      <c r="C59" s="832" t="s">
        <v>2540</v>
      </c>
      <c r="D59" s="833" t="s">
        <v>3897</v>
      </c>
      <c r="E59" s="834" t="s">
        <v>2561</v>
      </c>
      <c r="F59" s="832" t="s">
        <v>2537</v>
      </c>
      <c r="G59" s="832" t="s">
        <v>2666</v>
      </c>
      <c r="H59" s="832" t="s">
        <v>581</v>
      </c>
      <c r="I59" s="832" t="s">
        <v>2667</v>
      </c>
      <c r="J59" s="832" t="s">
        <v>1189</v>
      </c>
      <c r="K59" s="832" t="s">
        <v>2668</v>
      </c>
      <c r="L59" s="835">
        <v>147.85</v>
      </c>
      <c r="M59" s="835">
        <v>147.85</v>
      </c>
      <c r="N59" s="832">
        <v>1</v>
      </c>
      <c r="O59" s="836">
        <v>1</v>
      </c>
      <c r="P59" s="835">
        <v>147.85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5" customHeight="1" x14ac:dyDescent="0.2">
      <c r="A60" s="831">
        <v>7</v>
      </c>
      <c r="B60" s="832" t="s">
        <v>2536</v>
      </c>
      <c r="C60" s="832" t="s">
        <v>2540</v>
      </c>
      <c r="D60" s="833" t="s">
        <v>3897</v>
      </c>
      <c r="E60" s="834" t="s">
        <v>2561</v>
      </c>
      <c r="F60" s="832" t="s">
        <v>2537</v>
      </c>
      <c r="G60" s="832" t="s">
        <v>2740</v>
      </c>
      <c r="H60" s="832" t="s">
        <v>581</v>
      </c>
      <c r="I60" s="832" t="s">
        <v>2741</v>
      </c>
      <c r="J60" s="832" t="s">
        <v>2742</v>
      </c>
      <c r="K60" s="832" t="s">
        <v>2743</v>
      </c>
      <c r="L60" s="835">
        <v>136.04</v>
      </c>
      <c r="M60" s="835">
        <v>136.04</v>
      </c>
      <c r="N60" s="832">
        <v>1</v>
      </c>
      <c r="O60" s="836">
        <v>0.5</v>
      </c>
      <c r="P60" s="835">
        <v>136.04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5" customHeight="1" x14ac:dyDescent="0.2">
      <c r="A61" s="831">
        <v>7</v>
      </c>
      <c r="B61" s="832" t="s">
        <v>2536</v>
      </c>
      <c r="C61" s="832" t="s">
        <v>2540</v>
      </c>
      <c r="D61" s="833" t="s">
        <v>3897</v>
      </c>
      <c r="E61" s="834" t="s">
        <v>2561</v>
      </c>
      <c r="F61" s="832" t="s">
        <v>2537</v>
      </c>
      <c r="G61" s="832" t="s">
        <v>2744</v>
      </c>
      <c r="H61" s="832" t="s">
        <v>581</v>
      </c>
      <c r="I61" s="832" t="s">
        <v>2745</v>
      </c>
      <c r="J61" s="832" t="s">
        <v>1117</v>
      </c>
      <c r="K61" s="832" t="s">
        <v>2746</v>
      </c>
      <c r="L61" s="835">
        <v>79.64</v>
      </c>
      <c r="M61" s="835">
        <v>79.64</v>
      </c>
      <c r="N61" s="832">
        <v>1</v>
      </c>
      <c r="O61" s="836">
        <v>0.5</v>
      </c>
      <c r="P61" s="835">
        <v>79.64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5" customHeight="1" x14ac:dyDescent="0.2">
      <c r="A62" s="831">
        <v>7</v>
      </c>
      <c r="B62" s="832" t="s">
        <v>2536</v>
      </c>
      <c r="C62" s="832" t="s">
        <v>2540</v>
      </c>
      <c r="D62" s="833" t="s">
        <v>3897</v>
      </c>
      <c r="E62" s="834" t="s">
        <v>2561</v>
      </c>
      <c r="F62" s="832" t="s">
        <v>2537</v>
      </c>
      <c r="G62" s="832" t="s">
        <v>2747</v>
      </c>
      <c r="H62" s="832" t="s">
        <v>581</v>
      </c>
      <c r="I62" s="832" t="s">
        <v>2748</v>
      </c>
      <c r="J62" s="832" t="s">
        <v>2749</v>
      </c>
      <c r="K62" s="832" t="s">
        <v>2750</v>
      </c>
      <c r="L62" s="835">
        <v>0</v>
      </c>
      <c r="M62" s="835">
        <v>0</v>
      </c>
      <c r="N62" s="832">
        <v>1</v>
      </c>
      <c r="O62" s="836">
        <v>0.5</v>
      </c>
      <c r="P62" s="835">
        <v>0</v>
      </c>
      <c r="Q62" s="837"/>
      <c r="R62" s="832">
        <v>1</v>
      </c>
      <c r="S62" s="837">
        <v>1</v>
      </c>
      <c r="T62" s="836">
        <v>0.5</v>
      </c>
      <c r="U62" s="838">
        <v>1</v>
      </c>
    </row>
    <row r="63" spans="1:21" ht="14.45" customHeight="1" x14ac:dyDescent="0.2">
      <c r="A63" s="831">
        <v>7</v>
      </c>
      <c r="B63" s="832" t="s">
        <v>2536</v>
      </c>
      <c r="C63" s="832" t="s">
        <v>2540</v>
      </c>
      <c r="D63" s="833" t="s">
        <v>3897</v>
      </c>
      <c r="E63" s="834" t="s">
        <v>2561</v>
      </c>
      <c r="F63" s="832" t="s">
        <v>2537</v>
      </c>
      <c r="G63" s="832" t="s">
        <v>2588</v>
      </c>
      <c r="H63" s="832" t="s">
        <v>581</v>
      </c>
      <c r="I63" s="832" t="s">
        <v>2751</v>
      </c>
      <c r="J63" s="832" t="s">
        <v>2752</v>
      </c>
      <c r="K63" s="832" t="s">
        <v>2292</v>
      </c>
      <c r="L63" s="835">
        <v>54.85</v>
      </c>
      <c r="M63" s="835">
        <v>54.85</v>
      </c>
      <c r="N63" s="832">
        <v>1</v>
      </c>
      <c r="O63" s="836">
        <v>0.5</v>
      </c>
      <c r="P63" s="835">
        <v>54.85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5" customHeight="1" x14ac:dyDescent="0.2">
      <c r="A64" s="831">
        <v>7</v>
      </c>
      <c r="B64" s="832" t="s">
        <v>2536</v>
      </c>
      <c r="C64" s="832" t="s">
        <v>2540</v>
      </c>
      <c r="D64" s="833" t="s">
        <v>3897</v>
      </c>
      <c r="E64" s="834" t="s">
        <v>2561</v>
      </c>
      <c r="F64" s="832" t="s">
        <v>2537</v>
      </c>
      <c r="G64" s="832" t="s">
        <v>2753</v>
      </c>
      <c r="H64" s="832" t="s">
        <v>581</v>
      </c>
      <c r="I64" s="832" t="s">
        <v>2754</v>
      </c>
      <c r="J64" s="832" t="s">
        <v>775</v>
      </c>
      <c r="K64" s="832" t="s">
        <v>2755</v>
      </c>
      <c r="L64" s="835">
        <v>17.62</v>
      </c>
      <c r="M64" s="835">
        <v>17.62</v>
      </c>
      <c r="N64" s="832">
        <v>1</v>
      </c>
      <c r="O64" s="836">
        <v>1</v>
      </c>
      <c r="P64" s="835">
        <v>17.62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5" customHeight="1" x14ac:dyDescent="0.2">
      <c r="A65" s="831">
        <v>7</v>
      </c>
      <c r="B65" s="832" t="s">
        <v>2536</v>
      </c>
      <c r="C65" s="832" t="s">
        <v>2540</v>
      </c>
      <c r="D65" s="833" t="s">
        <v>3897</v>
      </c>
      <c r="E65" s="834" t="s">
        <v>2561</v>
      </c>
      <c r="F65" s="832" t="s">
        <v>2537</v>
      </c>
      <c r="G65" s="832" t="s">
        <v>2753</v>
      </c>
      <c r="H65" s="832" t="s">
        <v>581</v>
      </c>
      <c r="I65" s="832" t="s">
        <v>2756</v>
      </c>
      <c r="J65" s="832" t="s">
        <v>775</v>
      </c>
      <c r="K65" s="832" t="s">
        <v>2757</v>
      </c>
      <c r="L65" s="835">
        <v>35.25</v>
      </c>
      <c r="M65" s="835">
        <v>35.25</v>
      </c>
      <c r="N65" s="832">
        <v>1</v>
      </c>
      <c r="O65" s="836">
        <v>1</v>
      </c>
      <c r="P65" s="835">
        <v>35.25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5" customHeight="1" x14ac:dyDescent="0.2">
      <c r="A66" s="831">
        <v>7</v>
      </c>
      <c r="B66" s="832" t="s">
        <v>2536</v>
      </c>
      <c r="C66" s="832" t="s">
        <v>2540</v>
      </c>
      <c r="D66" s="833" t="s">
        <v>3897</v>
      </c>
      <c r="E66" s="834" t="s">
        <v>2561</v>
      </c>
      <c r="F66" s="832" t="s">
        <v>2537</v>
      </c>
      <c r="G66" s="832" t="s">
        <v>2758</v>
      </c>
      <c r="H66" s="832" t="s">
        <v>674</v>
      </c>
      <c r="I66" s="832" t="s">
        <v>2529</v>
      </c>
      <c r="J66" s="832" t="s">
        <v>1939</v>
      </c>
      <c r="K66" s="832" t="s">
        <v>2530</v>
      </c>
      <c r="L66" s="835">
        <v>63.75</v>
      </c>
      <c r="M66" s="835">
        <v>191.25</v>
      </c>
      <c r="N66" s="832">
        <v>3</v>
      </c>
      <c r="O66" s="836">
        <v>2</v>
      </c>
      <c r="P66" s="835">
        <v>191.25</v>
      </c>
      <c r="Q66" s="837">
        <v>1</v>
      </c>
      <c r="R66" s="832">
        <v>3</v>
      </c>
      <c r="S66" s="837">
        <v>1</v>
      </c>
      <c r="T66" s="836">
        <v>2</v>
      </c>
      <c r="U66" s="838">
        <v>1</v>
      </c>
    </row>
    <row r="67" spans="1:21" ht="14.45" customHeight="1" x14ac:dyDescent="0.2">
      <c r="A67" s="831">
        <v>7</v>
      </c>
      <c r="B67" s="832" t="s">
        <v>2536</v>
      </c>
      <c r="C67" s="832" t="s">
        <v>2540</v>
      </c>
      <c r="D67" s="833" t="s">
        <v>3897</v>
      </c>
      <c r="E67" s="834" t="s">
        <v>2561</v>
      </c>
      <c r="F67" s="832" t="s">
        <v>2537</v>
      </c>
      <c r="G67" s="832" t="s">
        <v>2600</v>
      </c>
      <c r="H67" s="832" t="s">
        <v>581</v>
      </c>
      <c r="I67" s="832" t="s">
        <v>2759</v>
      </c>
      <c r="J67" s="832" t="s">
        <v>2602</v>
      </c>
      <c r="K67" s="832" t="s">
        <v>2760</v>
      </c>
      <c r="L67" s="835">
        <v>42.54</v>
      </c>
      <c r="M67" s="835">
        <v>42.54</v>
      </c>
      <c r="N67" s="832">
        <v>1</v>
      </c>
      <c r="O67" s="836">
        <v>1</v>
      </c>
      <c r="P67" s="835">
        <v>42.54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5" customHeight="1" x14ac:dyDescent="0.2">
      <c r="A68" s="831">
        <v>7</v>
      </c>
      <c r="B68" s="832" t="s">
        <v>2536</v>
      </c>
      <c r="C68" s="832" t="s">
        <v>2540</v>
      </c>
      <c r="D68" s="833" t="s">
        <v>3897</v>
      </c>
      <c r="E68" s="834" t="s">
        <v>2561</v>
      </c>
      <c r="F68" s="832" t="s">
        <v>2537</v>
      </c>
      <c r="G68" s="832" t="s">
        <v>2737</v>
      </c>
      <c r="H68" s="832" t="s">
        <v>581</v>
      </c>
      <c r="I68" s="832" t="s">
        <v>2761</v>
      </c>
      <c r="J68" s="832" t="s">
        <v>2762</v>
      </c>
      <c r="K68" s="832" t="s">
        <v>2763</v>
      </c>
      <c r="L68" s="835">
        <v>154.36000000000001</v>
      </c>
      <c r="M68" s="835">
        <v>154.36000000000001</v>
      </c>
      <c r="N68" s="832">
        <v>1</v>
      </c>
      <c r="O68" s="836">
        <v>1</v>
      </c>
      <c r="P68" s="835">
        <v>154.36000000000001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5" customHeight="1" x14ac:dyDescent="0.2">
      <c r="A69" s="831">
        <v>7</v>
      </c>
      <c r="B69" s="832" t="s">
        <v>2536</v>
      </c>
      <c r="C69" s="832" t="s">
        <v>2540</v>
      </c>
      <c r="D69" s="833" t="s">
        <v>3897</v>
      </c>
      <c r="E69" s="834" t="s">
        <v>2561</v>
      </c>
      <c r="F69" s="832" t="s">
        <v>2537</v>
      </c>
      <c r="G69" s="832" t="s">
        <v>2764</v>
      </c>
      <c r="H69" s="832" t="s">
        <v>581</v>
      </c>
      <c r="I69" s="832" t="s">
        <v>2765</v>
      </c>
      <c r="J69" s="832" t="s">
        <v>2766</v>
      </c>
      <c r="K69" s="832" t="s">
        <v>2767</v>
      </c>
      <c r="L69" s="835">
        <v>79.069999999999993</v>
      </c>
      <c r="M69" s="835">
        <v>237.20999999999998</v>
      </c>
      <c r="N69" s="832">
        <v>3</v>
      </c>
      <c r="O69" s="836">
        <v>1.5</v>
      </c>
      <c r="P69" s="835">
        <v>237.20999999999998</v>
      </c>
      <c r="Q69" s="837">
        <v>1</v>
      </c>
      <c r="R69" s="832">
        <v>3</v>
      </c>
      <c r="S69" s="837">
        <v>1</v>
      </c>
      <c r="T69" s="836">
        <v>1.5</v>
      </c>
      <c r="U69" s="838">
        <v>1</v>
      </c>
    </row>
    <row r="70" spans="1:21" ht="14.45" customHeight="1" x14ac:dyDescent="0.2">
      <c r="A70" s="831">
        <v>7</v>
      </c>
      <c r="B70" s="832" t="s">
        <v>2536</v>
      </c>
      <c r="C70" s="832" t="s">
        <v>2540</v>
      </c>
      <c r="D70" s="833" t="s">
        <v>3897</v>
      </c>
      <c r="E70" s="834" t="s">
        <v>2561</v>
      </c>
      <c r="F70" s="832" t="s">
        <v>2537</v>
      </c>
      <c r="G70" s="832" t="s">
        <v>2660</v>
      </c>
      <c r="H70" s="832" t="s">
        <v>581</v>
      </c>
      <c r="I70" s="832" t="s">
        <v>2661</v>
      </c>
      <c r="J70" s="832" t="s">
        <v>1128</v>
      </c>
      <c r="K70" s="832" t="s">
        <v>1129</v>
      </c>
      <c r="L70" s="835">
        <v>107.27</v>
      </c>
      <c r="M70" s="835">
        <v>214.54</v>
      </c>
      <c r="N70" s="832">
        <v>2</v>
      </c>
      <c r="O70" s="836">
        <v>1.5</v>
      </c>
      <c r="P70" s="835">
        <v>214.54</v>
      </c>
      <c r="Q70" s="837">
        <v>1</v>
      </c>
      <c r="R70" s="832">
        <v>2</v>
      </c>
      <c r="S70" s="837">
        <v>1</v>
      </c>
      <c r="T70" s="836">
        <v>1.5</v>
      </c>
      <c r="U70" s="838">
        <v>1</v>
      </c>
    </row>
    <row r="71" spans="1:21" ht="14.45" customHeight="1" x14ac:dyDescent="0.2">
      <c r="A71" s="831">
        <v>7</v>
      </c>
      <c r="B71" s="832" t="s">
        <v>2536</v>
      </c>
      <c r="C71" s="832" t="s">
        <v>2540</v>
      </c>
      <c r="D71" s="833" t="s">
        <v>3897</v>
      </c>
      <c r="E71" s="834" t="s">
        <v>2564</v>
      </c>
      <c r="F71" s="832" t="s">
        <v>2537</v>
      </c>
      <c r="G71" s="832" t="s">
        <v>2669</v>
      </c>
      <c r="H71" s="832" t="s">
        <v>581</v>
      </c>
      <c r="I71" s="832" t="s">
        <v>2670</v>
      </c>
      <c r="J71" s="832" t="s">
        <v>1130</v>
      </c>
      <c r="K71" s="832" t="s">
        <v>1132</v>
      </c>
      <c r="L71" s="835">
        <v>42.05</v>
      </c>
      <c r="M71" s="835">
        <v>42.05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7</v>
      </c>
      <c r="B72" s="832" t="s">
        <v>2536</v>
      </c>
      <c r="C72" s="832" t="s">
        <v>2540</v>
      </c>
      <c r="D72" s="833" t="s">
        <v>3897</v>
      </c>
      <c r="E72" s="834" t="s">
        <v>2564</v>
      </c>
      <c r="F72" s="832" t="s">
        <v>2537</v>
      </c>
      <c r="G72" s="832" t="s">
        <v>2617</v>
      </c>
      <c r="H72" s="832" t="s">
        <v>581</v>
      </c>
      <c r="I72" s="832" t="s">
        <v>2768</v>
      </c>
      <c r="J72" s="832" t="s">
        <v>2619</v>
      </c>
      <c r="K72" s="832" t="s">
        <v>2769</v>
      </c>
      <c r="L72" s="835">
        <v>91.11</v>
      </c>
      <c r="M72" s="835">
        <v>91.11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5" customHeight="1" x14ac:dyDescent="0.2">
      <c r="A73" s="831">
        <v>7</v>
      </c>
      <c r="B73" s="832" t="s">
        <v>2536</v>
      </c>
      <c r="C73" s="832" t="s">
        <v>2540</v>
      </c>
      <c r="D73" s="833" t="s">
        <v>3897</v>
      </c>
      <c r="E73" s="834" t="s">
        <v>2564</v>
      </c>
      <c r="F73" s="832" t="s">
        <v>2537</v>
      </c>
      <c r="G73" s="832" t="s">
        <v>2617</v>
      </c>
      <c r="H73" s="832" t="s">
        <v>581</v>
      </c>
      <c r="I73" s="832" t="s">
        <v>2671</v>
      </c>
      <c r="J73" s="832" t="s">
        <v>2619</v>
      </c>
      <c r="K73" s="832" t="s">
        <v>2672</v>
      </c>
      <c r="L73" s="835">
        <v>182.22</v>
      </c>
      <c r="M73" s="835">
        <v>182.22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7</v>
      </c>
      <c r="B74" s="832" t="s">
        <v>2536</v>
      </c>
      <c r="C74" s="832" t="s">
        <v>2540</v>
      </c>
      <c r="D74" s="833" t="s">
        <v>3897</v>
      </c>
      <c r="E74" s="834" t="s">
        <v>2564</v>
      </c>
      <c r="F74" s="832" t="s">
        <v>2537</v>
      </c>
      <c r="G74" s="832" t="s">
        <v>2617</v>
      </c>
      <c r="H74" s="832" t="s">
        <v>581</v>
      </c>
      <c r="I74" s="832" t="s">
        <v>2770</v>
      </c>
      <c r="J74" s="832" t="s">
        <v>2619</v>
      </c>
      <c r="K74" s="832" t="s">
        <v>2672</v>
      </c>
      <c r="L74" s="835">
        <v>182.22</v>
      </c>
      <c r="M74" s="835">
        <v>182.22</v>
      </c>
      <c r="N74" s="832">
        <v>1</v>
      </c>
      <c r="O74" s="836">
        <v>0.5</v>
      </c>
      <c r="P74" s="835">
        <v>182.22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5" customHeight="1" x14ac:dyDescent="0.2">
      <c r="A75" s="831">
        <v>7</v>
      </c>
      <c r="B75" s="832" t="s">
        <v>2536</v>
      </c>
      <c r="C75" s="832" t="s">
        <v>2540</v>
      </c>
      <c r="D75" s="833" t="s">
        <v>3897</v>
      </c>
      <c r="E75" s="834" t="s">
        <v>2564</v>
      </c>
      <c r="F75" s="832" t="s">
        <v>2537</v>
      </c>
      <c r="G75" s="832" t="s">
        <v>2718</v>
      </c>
      <c r="H75" s="832" t="s">
        <v>581</v>
      </c>
      <c r="I75" s="832" t="s">
        <v>2719</v>
      </c>
      <c r="J75" s="832" t="s">
        <v>922</v>
      </c>
      <c r="K75" s="832" t="s">
        <v>2720</v>
      </c>
      <c r="L75" s="835">
        <v>0</v>
      </c>
      <c r="M75" s="835">
        <v>0</v>
      </c>
      <c r="N75" s="832">
        <v>1</v>
      </c>
      <c r="O75" s="836">
        <v>0.5</v>
      </c>
      <c r="P75" s="835"/>
      <c r="Q75" s="837"/>
      <c r="R75" s="832"/>
      <c r="S75" s="837">
        <v>0</v>
      </c>
      <c r="T75" s="836"/>
      <c r="U75" s="838">
        <v>0</v>
      </c>
    </row>
    <row r="76" spans="1:21" ht="14.45" customHeight="1" x14ac:dyDescent="0.2">
      <c r="A76" s="831">
        <v>7</v>
      </c>
      <c r="B76" s="832" t="s">
        <v>2536</v>
      </c>
      <c r="C76" s="832" t="s">
        <v>2540</v>
      </c>
      <c r="D76" s="833" t="s">
        <v>3897</v>
      </c>
      <c r="E76" s="834" t="s">
        <v>2564</v>
      </c>
      <c r="F76" s="832" t="s">
        <v>2537</v>
      </c>
      <c r="G76" s="832" t="s">
        <v>2592</v>
      </c>
      <c r="H76" s="832" t="s">
        <v>581</v>
      </c>
      <c r="I76" s="832" t="s">
        <v>2771</v>
      </c>
      <c r="J76" s="832" t="s">
        <v>992</v>
      </c>
      <c r="K76" s="832" t="s">
        <v>2772</v>
      </c>
      <c r="L76" s="835">
        <v>103.67</v>
      </c>
      <c r="M76" s="835">
        <v>311.01</v>
      </c>
      <c r="N76" s="832">
        <v>3</v>
      </c>
      <c r="O76" s="836">
        <v>1.5</v>
      </c>
      <c r="P76" s="835">
        <v>207.34</v>
      </c>
      <c r="Q76" s="837">
        <v>0.66666666666666674</v>
      </c>
      <c r="R76" s="832">
        <v>2</v>
      </c>
      <c r="S76" s="837">
        <v>0.66666666666666663</v>
      </c>
      <c r="T76" s="836">
        <v>1</v>
      </c>
      <c r="U76" s="838">
        <v>0.66666666666666663</v>
      </c>
    </row>
    <row r="77" spans="1:21" ht="14.45" customHeight="1" x14ac:dyDescent="0.2">
      <c r="A77" s="831">
        <v>7</v>
      </c>
      <c r="B77" s="832" t="s">
        <v>2536</v>
      </c>
      <c r="C77" s="832" t="s">
        <v>2540</v>
      </c>
      <c r="D77" s="833" t="s">
        <v>3897</v>
      </c>
      <c r="E77" s="834" t="s">
        <v>2564</v>
      </c>
      <c r="F77" s="832" t="s">
        <v>2537</v>
      </c>
      <c r="G77" s="832" t="s">
        <v>2773</v>
      </c>
      <c r="H77" s="832" t="s">
        <v>581</v>
      </c>
      <c r="I77" s="832" t="s">
        <v>2774</v>
      </c>
      <c r="J77" s="832" t="s">
        <v>2775</v>
      </c>
      <c r="K77" s="832" t="s">
        <v>2776</v>
      </c>
      <c r="L77" s="835">
        <v>34.07</v>
      </c>
      <c r="M77" s="835">
        <v>68.14</v>
      </c>
      <c r="N77" s="832">
        <v>2</v>
      </c>
      <c r="O77" s="836">
        <v>0.5</v>
      </c>
      <c r="P77" s="835">
        <v>68.14</v>
      </c>
      <c r="Q77" s="837">
        <v>1</v>
      </c>
      <c r="R77" s="832">
        <v>2</v>
      </c>
      <c r="S77" s="837">
        <v>1</v>
      </c>
      <c r="T77" s="836">
        <v>0.5</v>
      </c>
      <c r="U77" s="838">
        <v>1</v>
      </c>
    </row>
    <row r="78" spans="1:21" ht="14.45" customHeight="1" x14ac:dyDescent="0.2">
      <c r="A78" s="831">
        <v>7</v>
      </c>
      <c r="B78" s="832" t="s">
        <v>2536</v>
      </c>
      <c r="C78" s="832" t="s">
        <v>2540</v>
      </c>
      <c r="D78" s="833" t="s">
        <v>3897</v>
      </c>
      <c r="E78" s="834" t="s">
        <v>2564</v>
      </c>
      <c r="F78" s="832" t="s">
        <v>2537</v>
      </c>
      <c r="G78" s="832" t="s">
        <v>2777</v>
      </c>
      <c r="H78" s="832" t="s">
        <v>674</v>
      </c>
      <c r="I78" s="832" t="s">
        <v>2493</v>
      </c>
      <c r="J78" s="832" t="s">
        <v>1626</v>
      </c>
      <c r="K78" s="832" t="s">
        <v>2494</v>
      </c>
      <c r="L78" s="835">
        <v>0</v>
      </c>
      <c r="M78" s="835">
        <v>0</v>
      </c>
      <c r="N78" s="832">
        <v>2</v>
      </c>
      <c r="O78" s="836">
        <v>0.5</v>
      </c>
      <c r="P78" s="835">
        <v>0</v>
      </c>
      <c r="Q78" s="837"/>
      <c r="R78" s="832">
        <v>2</v>
      </c>
      <c r="S78" s="837">
        <v>1</v>
      </c>
      <c r="T78" s="836">
        <v>0.5</v>
      </c>
      <c r="U78" s="838">
        <v>1</v>
      </c>
    </row>
    <row r="79" spans="1:21" ht="14.45" customHeight="1" x14ac:dyDescent="0.2">
      <c r="A79" s="831">
        <v>7</v>
      </c>
      <c r="B79" s="832" t="s">
        <v>2536</v>
      </c>
      <c r="C79" s="832" t="s">
        <v>2540</v>
      </c>
      <c r="D79" s="833" t="s">
        <v>3897</v>
      </c>
      <c r="E79" s="834" t="s">
        <v>2564</v>
      </c>
      <c r="F79" s="832" t="s">
        <v>2537</v>
      </c>
      <c r="G79" s="832" t="s">
        <v>2737</v>
      </c>
      <c r="H79" s="832" t="s">
        <v>674</v>
      </c>
      <c r="I79" s="832" t="s">
        <v>2432</v>
      </c>
      <c r="J79" s="832" t="s">
        <v>1476</v>
      </c>
      <c r="K79" s="832" t="s">
        <v>2433</v>
      </c>
      <c r="L79" s="835">
        <v>154.36000000000001</v>
      </c>
      <c r="M79" s="835">
        <v>154.36000000000001</v>
      </c>
      <c r="N79" s="832">
        <v>1</v>
      </c>
      <c r="O79" s="836">
        <v>0.5</v>
      </c>
      <c r="P79" s="835">
        <v>154.36000000000001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5" customHeight="1" x14ac:dyDescent="0.2">
      <c r="A80" s="831">
        <v>7</v>
      </c>
      <c r="B80" s="832" t="s">
        <v>2536</v>
      </c>
      <c r="C80" s="832" t="s">
        <v>2540</v>
      </c>
      <c r="D80" s="833" t="s">
        <v>3897</v>
      </c>
      <c r="E80" s="834" t="s">
        <v>2564</v>
      </c>
      <c r="F80" s="832" t="s">
        <v>2537</v>
      </c>
      <c r="G80" s="832" t="s">
        <v>2737</v>
      </c>
      <c r="H80" s="832" t="s">
        <v>674</v>
      </c>
      <c r="I80" s="832" t="s">
        <v>2177</v>
      </c>
      <c r="J80" s="832" t="s">
        <v>1476</v>
      </c>
      <c r="K80" s="832" t="s">
        <v>2178</v>
      </c>
      <c r="L80" s="835">
        <v>225.06</v>
      </c>
      <c r="M80" s="835">
        <v>225.06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7</v>
      </c>
      <c r="B81" s="832" t="s">
        <v>2536</v>
      </c>
      <c r="C81" s="832" t="s">
        <v>2540</v>
      </c>
      <c r="D81" s="833" t="s">
        <v>3897</v>
      </c>
      <c r="E81" s="834" t="s">
        <v>2565</v>
      </c>
      <c r="F81" s="832" t="s">
        <v>2537</v>
      </c>
      <c r="G81" s="832" t="s">
        <v>2778</v>
      </c>
      <c r="H81" s="832" t="s">
        <v>581</v>
      </c>
      <c r="I81" s="832" t="s">
        <v>2779</v>
      </c>
      <c r="J81" s="832" t="s">
        <v>2780</v>
      </c>
      <c r="K81" s="832" t="s">
        <v>2746</v>
      </c>
      <c r="L81" s="835">
        <v>179.68</v>
      </c>
      <c r="M81" s="835">
        <v>179.68</v>
      </c>
      <c r="N81" s="832">
        <v>1</v>
      </c>
      <c r="O81" s="836">
        <v>1</v>
      </c>
      <c r="P81" s="835">
        <v>179.68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5" customHeight="1" x14ac:dyDescent="0.2">
      <c r="A82" s="831">
        <v>7</v>
      </c>
      <c r="B82" s="832" t="s">
        <v>2536</v>
      </c>
      <c r="C82" s="832" t="s">
        <v>2540</v>
      </c>
      <c r="D82" s="833" t="s">
        <v>3897</v>
      </c>
      <c r="E82" s="834" t="s">
        <v>2565</v>
      </c>
      <c r="F82" s="832" t="s">
        <v>2537</v>
      </c>
      <c r="G82" s="832" t="s">
        <v>2781</v>
      </c>
      <c r="H82" s="832" t="s">
        <v>581</v>
      </c>
      <c r="I82" s="832" t="s">
        <v>2782</v>
      </c>
      <c r="J82" s="832" t="s">
        <v>2783</v>
      </c>
      <c r="K82" s="832" t="s">
        <v>2784</v>
      </c>
      <c r="L82" s="835">
        <v>0</v>
      </c>
      <c r="M82" s="835">
        <v>0</v>
      </c>
      <c r="N82" s="832">
        <v>1</v>
      </c>
      <c r="O82" s="836">
        <v>1</v>
      </c>
      <c r="P82" s="835">
        <v>0</v>
      </c>
      <c r="Q82" s="837"/>
      <c r="R82" s="832">
        <v>1</v>
      </c>
      <c r="S82" s="837">
        <v>1</v>
      </c>
      <c r="T82" s="836">
        <v>1</v>
      </c>
      <c r="U82" s="838">
        <v>1</v>
      </c>
    </row>
    <row r="83" spans="1:21" ht="14.45" customHeight="1" x14ac:dyDescent="0.2">
      <c r="A83" s="831">
        <v>7</v>
      </c>
      <c r="B83" s="832" t="s">
        <v>2536</v>
      </c>
      <c r="C83" s="832" t="s">
        <v>2540</v>
      </c>
      <c r="D83" s="833" t="s">
        <v>3897</v>
      </c>
      <c r="E83" s="834" t="s">
        <v>2565</v>
      </c>
      <c r="F83" s="832" t="s">
        <v>2537</v>
      </c>
      <c r="G83" s="832" t="s">
        <v>2785</v>
      </c>
      <c r="H83" s="832" t="s">
        <v>674</v>
      </c>
      <c r="I83" s="832" t="s">
        <v>2197</v>
      </c>
      <c r="J83" s="832" t="s">
        <v>2195</v>
      </c>
      <c r="K83" s="832" t="s">
        <v>2198</v>
      </c>
      <c r="L83" s="835">
        <v>119.7</v>
      </c>
      <c r="M83" s="835">
        <v>239.4</v>
      </c>
      <c r="N83" s="832">
        <v>2</v>
      </c>
      <c r="O83" s="836">
        <v>0.5</v>
      </c>
      <c r="P83" s="835">
        <v>239.4</v>
      </c>
      <c r="Q83" s="837">
        <v>1</v>
      </c>
      <c r="R83" s="832">
        <v>2</v>
      </c>
      <c r="S83" s="837">
        <v>1</v>
      </c>
      <c r="T83" s="836">
        <v>0.5</v>
      </c>
      <c r="U83" s="838">
        <v>1</v>
      </c>
    </row>
    <row r="84" spans="1:21" ht="14.45" customHeight="1" x14ac:dyDescent="0.2">
      <c r="A84" s="831">
        <v>7</v>
      </c>
      <c r="B84" s="832" t="s">
        <v>2536</v>
      </c>
      <c r="C84" s="832" t="s">
        <v>2540</v>
      </c>
      <c r="D84" s="833" t="s">
        <v>3897</v>
      </c>
      <c r="E84" s="834" t="s">
        <v>2565</v>
      </c>
      <c r="F84" s="832" t="s">
        <v>2537</v>
      </c>
      <c r="G84" s="832" t="s">
        <v>2786</v>
      </c>
      <c r="H84" s="832" t="s">
        <v>581</v>
      </c>
      <c r="I84" s="832" t="s">
        <v>2787</v>
      </c>
      <c r="J84" s="832" t="s">
        <v>2788</v>
      </c>
      <c r="K84" s="832" t="s">
        <v>2789</v>
      </c>
      <c r="L84" s="835">
        <v>117.55</v>
      </c>
      <c r="M84" s="835">
        <v>117.55</v>
      </c>
      <c r="N84" s="832">
        <v>1</v>
      </c>
      <c r="O84" s="836">
        <v>1</v>
      </c>
      <c r="P84" s="835">
        <v>117.55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5" customHeight="1" x14ac:dyDescent="0.2">
      <c r="A85" s="831">
        <v>7</v>
      </c>
      <c r="B85" s="832" t="s">
        <v>2536</v>
      </c>
      <c r="C85" s="832" t="s">
        <v>2540</v>
      </c>
      <c r="D85" s="833" t="s">
        <v>3897</v>
      </c>
      <c r="E85" s="834" t="s">
        <v>2565</v>
      </c>
      <c r="F85" s="832" t="s">
        <v>2537</v>
      </c>
      <c r="G85" s="832" t="s">
        <v>2786</v>
      </c>
      <c r="H85" s="832" t="s">
        <v>581</v>
      </c>
      <c r="I85" s="832" t="s">
        <v>2790</v>
      </c>
      <c r="J85" s="832" t="s">
        <v>2788</v>
      </c>
      <c r="K85" s="832" t="s">
        <v>2791</v>
      </c>
      <c r="L85" s="835">
        <v>88.16</v>
      </c>
      <c r="M85" s="835">
        <v>88.16</v>
      </c>
      <c r="N85" s="832">
        <v>1</v>
      </c>
      <c r="O85" s="836">
        <v>1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5" customHeight="1" x14ac:dyDescent="0.2">
      <c r="A86" s="831">
        <v>7</v>
      </c>
      <c r="B86" s="832" t="s">
        <v>2536</v>
      </c>
      <c r="C86" s="832" t="s">
        <v>2540</v>
      </c>
      <c r="D86" s="833" t="s">
        <v>3897</v>
      </c>
      <c r="E86" s="834" t="s">
        <v>2565</v>
      </c>
      <c r="F86" s="832" t="s">
        <v>2537</v>
      </c>
      <c r="G86" s="832" t="s">
        <v>2792</v>
      </c>
      <c r="H86" s="832" t="s">
        <v>581</v>
      </c>
      <c r="I86" s="832" t="s">
        <v>2793</v>
      </c>
      <c r="J86" s="832" t="s">
        <v>1332</v>
      </c>
      <c r="K86" s="832" t="s">
        <v>2794</v>
      </c>
      <c r="L86" s="835">
        <v>90.95</v>
      </c>
      <c r="M86" s="835">
        <v>363.8</v>
      </c>
      <c r="N86" s="832">
        <v>4</v>
      </c>
      <c r="O86" s="836">
        <v>1</v>
      </c>
      <c r="P86" s="835">
        <v>363.8</v>
      </c>
      <c r="Q86" s="837">
        <v>1</v>
      </c>
      <c r="R86" s="832">
        <v>4</v>
      </c>
      <c r="S86" s="837">
        <v>1</v>
      </c>
      <c r="T86" s="836">
        <v>1</v>
      </c>
      <c r="U86" s="838">
        <v>1</v>
      </c>
    </row>
    <row r="87" spans="1:21" ht="14.45" customHeight="1" x14ac:dyDescent="0.2">
      <c r="A87" s="831">
        <v>7</v>
      </c>
      <c r="B87" s="832" t="s">
        <v>2536</v>
      </c>
      <c r="C87" s="832" t="s">
        <v>2540</v>
      </c>
      <c r="D87" s="833" t="s">
        <v>3897</v>
      </c>
      <c r="E87" s="834" t="s">
        <v>2565</v>
      </c>
      <c r="F87" s="832" t="s">
        <v>2537</v>
      </c>
      <c r="G87" s="832" t="s">
        <v>2718</v>
      </c>
      <c r="H87" s="832" t="s">
        <v>581</v>
      </c>
      <c r="I87" s="832" t="s">
        <v>2719</v>
      </c>
      <c r="J87" s="832" t="s">
        <v>922</v>
      </c>
      <c r="K87" s="832" t="s">
        <v>2720</v>
      </c>
      <c r="L87" s="835">
        <v>0</v>
      </c>
      <c r="M87" s="835">
        <v>0</v>
      </c>
      <c r="N87" s="832">
        <v>2</v>
      </c>
      <c r="O87" s="836">
        <v>0.5</v>
      </c>
      <c r="P87" s="835">
        <v>0</v>
      </c>
      <c r="Q87" s="837"/>
      <c r="R87" s="832">
        <v>2</v>
      </c>
      <c r="S87" s="837">
        <v>1</v>
      </c>
      <c r="T87" s="836">
        <v>0.5</v>
      </c>
      <c r="U87" s="838">
        <v>1</v>
      </c>
    </row>
    <row r="88" spans="1:21" ht="14.45" customHeight="1" x14ac:dyDescent="0.2">
      <c r="A88" s="831">
        <v>7</v>
      </c>
      <c r="B88" s="832" t="s">
        <v>2536</v>
      </c>
      <c r="C88" s="832" t="s">
        <v>2540</v>
      </c>
      <c r="D88" s="833" t="s">
        <v>3897</v>
      </c>
      <c r="E88" s="834" t="s">
        <v>2567</v>
      </c>
      <c r="F88" s="832" t="s">
        <v>2537</v>
      </c>
      <c r="G88" s="832" t="s">
        <v>2785</v>
      </c>
      <c r="H88" s="832" t="s">
        <v>674</v>
      </c>
      <c r="I88" s="832" t="s">
        <v>2194</v>
      </c>
      <c r="J88" s="832" t="s">
        <v>2195</v>
      </c>
      <c r="K88" s="832" t="s">
        <v>2196</v>
      </c>
      <c r="L88" s="835">
        <v>119.7</v>
      </c>
      <c r="M88" s="835">
        <v>119.7</v>
      </c>
      <c r="N88" s="832">
        <v>1</v>
      </c>
      <c r="O88" s="836">
        <v>1</v>
      </c>
      <c r="P88" s="835">
        <v>119.7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5" customHeight="1" x14ac:dyDescent="0.2">
      <c r="A89" s="831">
        <v>7</v>
      </c>
      <c r="B89" s="832" t="s">
        <v>2536</v>
      </c>
      <c r="C89" s="832" t="s">
        <v>2540</v>
      </c>
      <c r="D89" s="833" t="s">
        <v>3897</v>
      </c>
      <c r="E89" s="834" t="s">
        <v>2567</v>
      </c>
      <c r="F89" s="832" t="s">
        <v>2537</v>
      </c>
      <c r="G89" s="832" t="s">
        <v>2699</v>
      </c>
      <c r="H89" s="832" t="s">
        <v>581</v>
      </c>
      <c r="I89" s="832" t="s">
        <v>2700</v>
      </c>
      <c r="J89" s="832" t="s">
        <v>1534</v>
      </c>
      <c r="K89" s="832" t="s">
        <v>2701</v>
      </c>
      <c r="L89" s="835">
        <v>89.91</v>
      </c>
      <c r="M89" s="835">
        <v>359.64</v>
      </c>
      <c r="N89" s="832">
        <v>4</v>
      </c>
      <c r="O89" s="836">
        <v>2</v>
      </c>
      <c r="P89" s="835">
        <v>359.64</v>
      </c>
      <c r="Q89" s="837">
        <v>1</v>
      </c>
      <c r="R89" s="832">
        <v>4</v>
      </c>
      <c r="S89" s="837">
        <v>1</v>
      </c>
      <c r="T89" s="836">
        <v>2</v>
      </c>
      <c r="U89" s="838">
        <v>1</v>
      </c>
    </row>
    <row r="90" spans="1:21" ht="14.45" customHeight="1" x14ac:dyDescent="0.2">
      <c r="A90" s="831">
        <v>7</v>
      </c>
      <c r="B90" s="832" t="s">
        <v>2536</v>
      </c>
      <c r="C90" s="832" t="s">
        <v>2540</v>
      </c>
      <c r="D90" s="833" t="s">
        <v>3897</v>
      </c>
      <c r="E90" s="834" t="s">
        <v>2572</v>
      </c>
      <c r="F90" s="832" t="s">
        <v>2537</v>
      </c>
      <c r="G90" s="832" t="s">
        <v>2795</v>
      </c>
      <c r="H90" s="832" t="s">
        <v>674</v>
      </c>
      <c r="I90" s="832" t="s">
        <v>2312</v>
      </c>
      <c r="J90" s="832" t="s">
        <v>2310</v>
      </c>
      <c r="K90" s="832" t="s">
        <v>2313</v>
      </c>
      <c r="L90" s="835">
        <v>4.7</v>
      </c>
      <c r="M90" s="835">
        <v>4.7</v>
      </c>
      <c r="N90" s="832">
        <v>1</v>
      </c>
      <c r="O90" s="836">
        <v>1</v>
      </c>
      <c r="P90" s="835">
        <v>4.7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5" customHeight="1" x14ac:dyDescent="0.2">
      <c r="A91" s="831">
        <v>7</v>
      </c>
      <c r="B91" s="832" t="s">
        <v>2536</v>
      </c>
      <c r="C91" s="832" t="s">
        <v>2540</v>
      </c>
      <c r="D91" s="833" t="s">
        <v>3897</v>
      </c>
      <c r="E91" s="834" t="s">
        <v>2572</v>
      </c>
      <c r="F91" s="832" t="s">
        <v>2537</v>
      </c>
      <c r="G91" s="832" t="s">
        <v>2796</v>
      </c>
      <c r="H91" s="832" t="s">
        <v>581</v>
      </c>
      <c r="I91" s="832" t="s">
        <v>2797</v>
      </c>
      <c r="J91" s="832" t="s">
        <v>2798</v>
      </c>
      <c r="K91" s="832" t="s">
        <v>2799</v>
      </c>
      <c r="L91" s="835">
        <v>281.88</v>
      </c>
      <c r="M91" s="835">
        <v>5355.7200000000012</v>
      </c>
      <c r="N91" s="832">
        <v>19</v>
      </c>
      <c r="O91" s="836">
        <v>19</v>
      </c>
      <c r="P91" s="835">
        <v>5355.7200000000012</v>
      </c>
      <c r="Q91" s="837">
        <v>1</v>
      </c>
      <c r="R91" s="832">
        <v>19</v>
      </c>
      <c r="S91" s="837">
        <v>1</v>
      </c>
      <c r="T91" s="836">
        <v>19</v>
      </c>
      <c r="U91" s="838">
        <v>1</v>
      </c>
    </row>
    <row r="92" spans="1:21" ht="14.45" customHeight="1" x14ac:dyDescent="0.2">
      <c r="A92" s="831">
        <v>7</v>
      </c>
      <c r="B92" s="832" t="s">
        <v>2536</v>
      </c>
      <c r="C92" s="832" t="s">
        <v>2540</v>
      </c>
      <c r="D92" s="833" t="s">
        <v>3897</v>
      </c>
      <c r="E92" s="834" t="s">
        <v>2575</v>
      </c>
      <c r="F92" s="832" t="s">
        <v>2537</v>
      </c>
      <c r="G92" s="832" t="s">
        <v>2795</v>
      </c>
      <c r="H92" s="832" t="s">
        <v>581</v>
      </c>
      <c r="I92" s="832" t="s">
        <v>2800</v>
      </c>
      <c r="J92" s="832" t="s">
        <v>2801</v>
      </c>
      <c r="K92" s="832" t="s">
        <v>2311</v>
      </c>
      <c r="L92" s="835">
        <v>9.4</v>
      </c>
      <c r="M92" s="835">
        <v>9.4</v>
      </c>
      <c r="N92" s="832">
        <v>1</v>
      </c>
      <c r="O92" s="836">
        <v>0.5</v>
      </c>
      <c r="P92" s="835">
        <v>9.4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5" customHeight="1" x14ac:dyDescent="0.2">
      <c r="A93" s="831">
        <v>7</v>
      </c>
      <c r="B93" s="832" t="s">
        <v>2536</v>
      </c>
      <c r="C93" s="832" t="s">
        <v>2540</v>
      </c>
      <c r="D93" s="833" t="s">
        <v>3897</v>
      </c>
      <c r="E93" s="834" t="s">
        <v>2575</v>
      </c>
      <c r="F93" s="832" t="s">
        <v>2537</v>
      </c>
      <c r="G93" s="832" t="s">
        <v>2802</v>
      </c>
      <c r="H93" s="832" t="s">
        <v>581</v>
      </c>
      <c r="I93" s="832" t="s">
        <v>2803</v>
      </c>
      <c r="J93" s="832" t="s">
        <v>2804</v>
      </c>
      <c r="K93" s="832" t="s">
        <v>2805</v>
      </c>
      <c r="L93" s="835">
        <v>0</v>
      </c>
      <c r="M93" s="835">
        <v>0</v>
      </c>
      <c r="N93" s="832">
        <v>4</v>
      </c>
      <c r="O93" s="836">
        <v>2</v>
      </c>
      <c r="P93" s="835">
        <v>0</v>
      </c>
      <c r="Q93" s="837"/>
      <c r="R93" s="832">
        <v>4</v>
      </c>
      <c r="S93" s="837">
        <v>1</v>
      </c>
      <c r="T93" s="836">
        <v>2</v>
      </c>
      <c r="U93" s="838">
        <v>1</v>
      </c>
    </row>
    <row r="94" spans="1:21" ht="14.45" customHeight="1" x14ac:dyDescent="0.2">
      <c r="A94" s="831">
        <v>7</v>
      </c>
      <c r="B94" s="832" t="s">
        <v>2536</v>
      </c>
      <c r="C94" s="832" t="s">
        <v>2540</v>
      </c>
      <c r="D94" s="833" t="s">
        <v>3897</v>
      </c>
      <c r="E94" s="834" t="s">
        <v>2575</v>
      </c>
      <c r="F94" s="832" t="s">
        <v>2537</v>
      </c>
      <c r="G94" s="832" t="s">
        <v>2806</v>
      </c>
      <c r="H94" s="832" t="s">
        <v>581</v>
      </c>
      <c r="I94" s="832" t="s">
        <v>2807</v>
      </c>
      <c r="J94" s="832" t="s">
        <v>2808</v>
      </c>
      <c r="K94" s="832" t="s">
        <v>2809</v>
      </c>
      <c r="L94" s="835">
        <v>113.81</v>
      </c>
      <c r="M94" s="835">
        <v>341.43</v>
      </c>
      <c r="N94" s="832">
        <v>3</v>
      </c>
      <c r="O94" s="836">
        <v>0.5</v>
      </c>
      <c r="P94" s="835">
        <v>341.43</v>
      </c>
      <c r="Q94" s="837">
        <v>1</v>
      </c>
      <c r="R94" s="832">
        <v>3</v>
      </c>
      <c r="S94" s="837">
        <v>1</v>
      </c>
      <c r="T94" s="836">
        <v>0.5</v>
      </c>
      <c r="U94" s="838">
        <v>1</v>
      </c>
    </row>
    <row r="95" spans="1:21" ht="14.45" customHeight="1" x14ac:dyDescent="0.2">
      <c r="A95" s="831">
        <v>7</v>
      </c>
      <c r="B95" s="832" t="s">
        <v>2536</v>
      </c>
      <c r="C95" s="832" t="s">
        <v>2540</v>
      </c>
      <c r="D95" s="833" t="s">
        <v>3897</v>
      </c>
      <c r="E95" s="834" t="s">
        <v>2575</v>
      </c>
      <c r="F95" s="832" t="s">
        <v>2537</v>
      </c>
      <c r="G95" s="832" t="s">
        <v>2810</v>
      </c>
      <c r="H95" s="832" t="s">
        <v>581</v>
      </c>
      <c r="I95" s="832" t="s">
        <v>2811</v>
      </c>
      <c r="J95" s="832" t="s">
        <v>2812</v>
      </c>
      <c r="K95" s="832" t="s">
        <v>2813</v>
      </c>
      <c r="L95" s="835">
        <v>91.78</v>
      </c>
      <c r="M95" s="835">
        <v>91.78</v>
      </c>
      <c r="N95" s="832">
        <v>1</v>
      </c>
      <c r="O95" s="836">
        <v>0.5</v>
      </c>
      <c r="P95" s="835">
        <v>91.78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5" customHeight="1" x14ac:dyDescent="0.2">
      <c r="A96" s="831">
        <v>7</v>
      </c>
      <c r="B96" s="832" t="s">
        <v>2536</v>
      </c>
      <c r="C96" s="832" t="s">
        <v>2540</v>
      </c>
      <c r="D96" s="833" t="s">
        <v>3897</v>
      </c>
      <c r="E96" s="834" t="s">
        <v>2575</v>
      </c>
      <c r="F96" s="832" t="s">
        <v>2537</v>
      </c>
      <c r="G96" s="832" t="s">
        <v>2706</v>
      </c>
      <c r="H96" s="832" t="s">
        <v>581</v>
      </c>
      <c r="I96" s="832" t="s">
        <v>2814</v>
      </c>
      <c r="J96" s="832" t="s">
        <v>2708</v>
      </c>
      <c r="K96" s="832" t="s">
        <v>2815</v>
      </c>
      <c r="L96" s="835">
        <v>83.79</v>
      </c>
      <c r="M96" s="835">
        <v>83.79</v>
      </c>
      <c r="N96" s="832">
        <v>1</v>
      </c>
      <c r="O96" s="836">
        <v>1</v>
      </c>
      <c r="P96" s="835">
        <v>83.79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5" customHeight="1" x14ac:dyDescent="0.2">
      <c r="A97" s="831">
        <v>7</v>
      </c>
      <c r="B97" s="832" t="s">
        <v>2536</v>
      </c>
      <c r="C97" s="832" t="s">
        <v>2540</v>
      </c>
      <c r="D97" s="833" t="s">
        <v>3897</v>
      </c>
      <c r="E97" s="834" t="s">
        <v>2575</v>
      </c>
      <c r="F97" s="832" t="s">
        <v>2537</v>
      </c>
      <c r="G97" s="832" t="s">
        <v>2706</v>
      </c>
      <c r="H97" s="832" t="s">
        <v>581</v>
      </c>
      <c r="I97" s="832" t="s">
        <v>2816</v>
      </c>
      <c r="J97" s="832" t="s">
        <v>2708</v>
      </c>
      <c r="K97" s="832" t="s">
        <v>2709</v>
      </c>
      <c r="L97" s="835">
        <v>111.72</v>
      </c>
      <c r="M97" s="835">
        <v>223.44</v>
      </c>
      <c r="N97" s="832">
        <v>2</v>
      </c>
      <c r="O97" s="836">
        <v>1.5</v>
      </c>
      <c r="P97" s="835">
        <v>223.44</v>
      </c>
      <c r="Q97" s="837">
        <v>1</v>
      </c>
      <c r="R97" s="832">
        <v>2</v>
      </c>
      <c r="S97" s="837">
        <v>1</v>
      </c>
      <c r="T97" s="836">
        <v>1.5</v>
      </c>
      <c r="U97" s="838">
        <v>1</v>
      </c>
    </row>
    <row r="98" spans="1:21" ht="14.45" customHeight="1" x14ac:dyDescent="0.2">
      <c r="A98" s="831">
        <v>7</v>
      </c>
      <c r="B98" s="832" t="s">
        <v>2536</v>
      </c>
      <c r="C98" s="832" t="s">
        <v>2540</v>
      </c>
      <c r="D98" s="833" t="s">
        <v>3897</v>
      </c>
      <c r="E98" s="834" t="s">
        <v>2575</v>
      </c>
      <c r="F98" s="832" t="s">
        <v>2537</v>
      </c>
      <c r="G98" s="832" t="s">
        <v>2817</v>
      </c>
      <c r="H98" s="832" t="s">
        <v>581</v>
      </c>
      <c r="I98" s="832" t="s">
        <v>2818</v>
      </c>
      <c r="J98" s="832" t="s">
        <v>890</v>
      </c>
      <c r="K98" s="832" t="s">
        <v>2101</v>
      </c>
      <c r="L98" s="835">
        <v>38.56</v>
      </c>
      <c r="M98" s="835">
        <v>77.12</v>
      </c>
      <c r="N98" s="832">
        <v>2</v>
      </c>
      <c r="O98" s="836">
        <v>1</v>
      </c>
      <c r="P98" s="835">
        <v>77.12</v>
      </c>
      <c r="Q98" s="837">
        <v>1</v>
      </c>
      <c r="R98" s="832">
        <v>2</v>
      </c>
      <c r="S98" s="837">
        <v>1</v>
      </c>
      <c r="T98" s="836">
        <v>1</v>
      </c>
      <c r="U98" s="838">
        <v>1</v>
      </c>
    </row>
    <row r="99" spans="1:21" ht="14.45" customHeight="1" x14ac:dyDescent="0.2">
      <c r="A99" s="831">
        <v>7</v>
      </c>
      <c r="B99" s="832" t="s">
        <v>2536</v>
      </c>
      <c r="C99" s="832" t="s">
        <v>2540</v>
      </c>
      <c r="D99" s="833" t="s">
        <v>3897</v>
      </c>
      <c r="E99" s="834" t="s">
        <v>2575</v>
      </c>
      <c r="F99" s="832" t="s">
        <v>2537</v>
      </c>
      <c r="G99" s="832" t="s">
        <v>2753</v>
      </c>
      <c r="H99" s="832" t="s">
        <v>581</v>
      </c>
      <c r="I99" s="832" t="s">
        <v>2819</v>
      </c>
      <c r="J99" s="832" t="s">
        <v>775</v>
      </c>
      <c r="K99" s="832" t="s">
        <v>2820</v>
      </c>
      <c r="L99" s="835">
        <v>35.25</v>
      </c>
      <c r="M99" s="835">
        <v>35.25</v>
      </c>
      <c r="N99" s="832">
        <v>1</v>
      </c>
      <c r="O99" s="836">
        <v>0.5</v>
      </c>
      <c r="P99" s="835">
        <v>35.25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5" customHeight="1" x14ac:dyDescent="0.2">
      <c r="A100" s="831">
        <v>7</v>
      </c>
      <c r="B100" s="832" t="s">
        <v>2536</v>
      </c>
      <c r="C100" s="832" t="s">
        <v>2540</v>
      </c>
      <c r="D100" s="833" t="s">
        <v>3897</v>
      </c>
      <c r="E100" s="834" t="s">
        <v>2575</v>
      </c>
      <c r="F100" s="832" t="s">
        <v>2537</v>
      </c>
      <c r="G100" s="832" t="s">
        <v>2651</v>
      </c>
      <c r="H100" s="832" t="s">
        <v>581</v>
      </c>
      <c r="I100" s="832" t="s">
        <v>2821</v>
      </c>
      <c r="J100" s="832" t="s">
        <v>2822</v>
      </c>
      <c r="K100" s="832" t="s">
        <v>2823</v>
      </c>
      <c r="L100" s="835">
        <v>0</v>
      </c>
      <c r="M100" s="835">
        <v>0</v>
      </c>
      <c r="N100" s="832">
        <v>2</v>
      </c>
      <c r="O100" s="836">
        <v>1.5</v>
      </c>
      <c r="P100" s="835">
        <v>0</v>
      </c>
      <c r="Q100" s="837"/>
      <c r="R100" s="832">
        <v>2</v>
      </c>
      <c r="S100" s="837">
        <v>1</v>
      </c>
      <c r="T100" s="836">
        <v>1.5</v>
      </c>
      <c r="U100" s="838">
        <v>1</v>
      </c>
    </row>
    <row r="101" spans="1:21" ht="14.45" customHeight="1" x14ac:dyDescent="0.2">
      <c r="A101" s="831">
        <v>7</v>
      </c>
      <c r="B101" s="832" t="s">
        <v>2536</v>
      </c>
      <c r="C101" s="832" t="s">
        <v>2540</v>
      </c>
      <c r="D101" s="833" t="s">
        <v>3897</v>
      </c>
      <c r="E101" s="834" t="s">
        <v>2575</v>
      </c>
      <c r="F101" s="832" t="s">
        <v>2537</v>
      </c>
      <c r="G101" s="832" t="s">
        <v>2824</v>
      </c>
      <c r="H101" s="832" t="s">
        <v>674</v>
      </c>
      <c r="I101" s="832" t="s">
        <v>2825</v>
      </c>
      <c r="J101" s="832" t="s">
        <v>2826</v>
      </c>
      <c r="K101" s="832" t="s">
        <v>2827</v>
      </c>
      <c r="L101" s="835">
        <v>786.31</v>
      </c>
      <c r="M101" s="835">
        <v>786.31</v>
      </c>
      <c r="N101" s="832">
        <v>1</v>
      </c>
      <c r="O101" s="836">
        <v>0.5</v>
      </c>
      <c r="P101" s="835">
        <v>786.31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5" customHeight="1" x14ac:dyDescent="0.2">
      <c r="A102" s="831">
        <v>7</v>
      </c>
      <c r="B102" s="832" t="s">
        <v>2536</v>
      </c>
      <c r="C102" s="832" t="s">
        <v>2540</v>
      </c>
      <c r="D102" s="833" t="s">
        <v>3897</v>
      </c>
      <c r="E102" s="834" t="s">
        <v>2575</v>
      </c>
      <c r="F102" s="832" t="s">
        <v>2537</v>
      </c>
      <c r="G102" s="832" t="s">
        <v>2660</v>
      </c>
      <c r="H102" s="832" t="s">
        <v>581</v>
      </c>
      <c r="I102" s="832" t="s">
        <v>2661</v>
      </c>
      <c r="J102" s="832" t="s">
        <v>1128</v>
      </c>
      <c r="K102" s="832" t="s">
        <v>1129</v>
      </c>
      <c r="L102" s="835">
        <v>107.27</v>
      </c>
      <c r="M102" s="835">
        <v>321.81</v>
      </c>
      <c r="N102" s="832">
        <v>3</v>
      </c>
      <c r="O102" s="836">
        <v>0.5</v>
      </c>
      <c r="P102" s="835">
        <v>321.81</v>
      </c>
      <c r="Q102" s="837">
        <v>1</v>
      </c>
      <c r="R102" s="832">
        <v>3</v>
      </c>
      <c r="S102" s="837">
        <v>1</v>
      </c>
      <c r="T102" s="836">
        <v>0.5</v>
      </c>
      <c r="U102" s="838">
        <v>1</v>
      </c>
    </row>
    <row r="103" spans="1:21" ht="14.45" customHeight="1" x14ac:dyDescent="0.2">
      <c r="A103" s="831">
        <v>7</v>
      </c>
      <c r="B103" s="832" t="s">
        <v>2536</v>
      </c>
      <c r="C103" s="832" t="s">
        <v>2540</v>
      </c>
      <c r="D103" s="833" t="s">
        <v>3897</v>
      </c>
      <c r="E103" s="834" t="s">
        <v>2575</v>
      </c>
      <c r="F103" s="832" t="s">
        <v>2538</v>
      </c>
      <c r="G103" s="832" t="s">
        <v>2828</v>
      </c>
      <c r="H103" s="832" t="s">
        <v>581</v>
      </c>
      <c r="I103" s="832" t="s">
        <v>2829</v>
      </c>
      <c r="J103" s="832" t="s">
        <v>2830</v>
      </c>
      <c r="K103" s="832"/>
      <c r="L103" s="835">
        <v>0</v>
      </c>
      <c r="M103" s="835">
        <v>0</v>
      </c>
      <c r="N103" s="832">
        <v>2</v>
      </c>
      <c r="O103" s="836">
        <v>2</v>
      </c>
      <c r="P103" s="835">
        <v>0</v>
      </c>
      <c r="Q103" s="837"/>
      <c r="R103" s="832">
        <v>2</v>
      </c>
      <c r="S103" s="837">
        <v>1</v>
      </c>
      <c r="T103" s="836">
        <v>2</v>
      </c>
      <c r="U103" s="838">
        <v>1</v>
      </c>
    </row>
    <row r="104" spans="1:21" ht="14.45" customHeight="1" x14ac:dyDescent="0.2">
      <c r="A104" s="831">
        <v>7</v>
      </c>
      <c r="B104" s="832" t="s">
        <v>2536</v>
      </c>
      <c r="C104" s="832" t="s">
        <v>2540</v>
      </c>
      <c r="D104" s="833" t="s">
        <v>3897</v>
      </c>
      <c r="E104" s="834" t="s">
        <v>2576</v>
      </c>
      <c r="F104" s="832" t="s">
        <v>2537</v>
      </c>
      <c r="G104" s="832" t="s">
        <v>2612</v>
      </c>
      <c r="H104" s="832" t="s">
        <v>581</v>
      </c>
      <c r="I104" s="832" t="s">
        <v>2831</v>
      </c>
      <c r="J104" s="832" t="s">
        <v>2125</v>
      </c>
      <c r="K104" s="832" t="s">
        <v>2615</v>
      </c>
      <c r="L104" s="835">
        <v>117.03</v>
      </c>
      <c r="M104" s="835">
        <v>117.03</v>
      </c>
      <c r="N104" s="832">
        <v>1</v>
      </c>
      <c r="O104" s="836">
        <v>0.5</v>
      </c>
      <c r="P104" s="835">
        <v>117.03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5" customHeight="1" x14ac:dyDescent="0.2">
      <c r="A105" s="831">
        <v>7</v>
      </c>
      <c r="B105" s="832" t="s">
        <v>2536</v>
      </c>
      <c r="C105" s="832" t="s">
        <v>2540</v>
      </c>
      <c r="D105" s="833" t="s">
        <v>3897</v>
      </c>
      <c r="E105" s="834" t="s">
        <v>2576</v>
      </c>
      <c r="F105" s="832" t="s">
        <v>2537</v>
      </c>
      <c r="G105" s="832" t="s">
        <v>2832</v>
      </c>
      <c r="H105" s="832" t="s">
        <v>581</v>
      </c>
      <c r="I105" s="832" t="s">
        <v>2833</v>
      </c>
      <c r="J105" s="832" t="s">
        <v>2834</v>
      </c>
      <c r="K105" s="832" t="s">
        <v>2835</v>
      </c>
      <c r="L105" s="835">
        <v>161.06</v>
      </c>
      <c r="M105" s="835">
        <v>161.06</v>
      </c>
      <c r="N105" s="832">
        <v>1</v>
      </c>
      <c r="O105" s="836">
        <v>1</v>
      </c>
      <c r="P105" s="835">
        <v>161.06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5" customHeight="1" x14ac:dyDescent="0.2">
      <c r="A106" s="831">
        <v>7</v>
      </c>
      <c r="B106" s="832" t="s">
        <v>2536</v>
      </c>
      <c r="C106" s="832" t="s">
        <v>2540</v>
      </c>
      <c r="D106" s="833" t="s">
        <v>3897</v>
      </c>
      <c r="E106" s="834" t="s">
        <v>2576</v>
      </c>
      <c r="F106" s="832" t="s">
        <v>2537</v>
      </c>
      <c r="G106" s="832" t="s">
        <v>2836</v>
      </c>
      <c r="H106" s="832" t="s">
        <v>581</v>
      </c>
      <c r="I106" s="832" t="s">
        <v>2837</v>
      </c>
      <c r="J106" s="832" t="s">
        <v>1587</v>
      </c>
      <c r="K106" s="832" t="s">
        <v>2838</v>
      </c>
      <c r="L106" s="835">
        <v>58.62</v>
      </c>
      <c r="M106" s="835">
        <v>58.62</v>
      </c>
      <c r="N106" s="832">
        <v>1</v>
      </c>
      <c r="O106" s="836">
        <v>1</v>
      </c>
      <c r="P106" s="835">
        <v>58.62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5" customHeight="1" x14ac:dyDescent="0.2">
      <c r="A107" s="831">
        <v>7</v>
      </c>
      <c r="B107" s="832" t="s">
        <v>2536</v>
      </c>
      <c r="C107" s="832" t="s">
        <v>2540</v>
      </c>
      <c r="D107" s="833" t="s">
        <v>3897</v>
      </c>
      <c r="E107" s="834" t="s">
        <v>2576</v>
      </c>
      <c r="F107" s="832" t="s">
        <v>2537</v>
      </c>
      <c r="G107" s="832" t="s">
        <v>2839</v>
      </c>
      <c r="H107" s="832" t="s">
        <v>581</v>
      </c>
      <c r="I107" s="832" t="s">
        <v>2840</v>
      </c>
      <c r="J107" s="832" t="s">
        <v>2841</v>
      </c>
      <c r="K107" s="832" t="s">
        <v>2842</v>
      </c>
      <c r="L107" s="835">
        <v>2666.33</v>
      </c>
      <c r="M107" s="835">
        <v>2666.33</v>
      </c>
      <c r="N107" s="832">
        <v>1</v>
      </c>
      <c r="O107" s="836">
        <v>0.5</v>
      </c>
      <c r="P107" s="835">
        <v>2666.33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5" customHeight="1" x14ac:dyDescent="0.2">
      <c r="A108" s="831">
        <v>7</v>
      </c>
      <c r="B108" s="832" t="s">
        <v>2536</v>
      </c>
      <c r="C108" s="832" t="s">
        <v>2540</v>
      </c>
      <c r="D108" s="833" t="s">
        <v>3897</v>
      </c>
      <c r="E108" s="834" t="s">
        <v>2576</v>
      </c>
      <c r="F108" s="832" t="s">
        <v>2537</v>
      </c>
      <c r="G108" s="832" t="s">
        <v>2843</v>
      </c>
      <c r="H108" s="832" t="s">
        <v>674</v>
      </c>
      <c r="I108" s="832" t="s">
        <v>2844</v>
      </c>
      <c r="J108" s="832" t="s">
        <v>2845</v>
      </c>
      <c r="K108" s="832" t="s">
        <v>2846</v>
      </c>
      <c r="L108" s="835">
        <v>118.65</v>
      </c>
      <c r="M108" s="835">
        <v>118.65</v>
      </c>
      <c r="N108" s="832">
        <v>1</v>
      </c>
      <c r="O108" s="836">
        <v>0.5</v>
      </c>
      <c r="P108" s="835">
        <v>118.65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5" customHeight="1" x14ac:dyDescent="0.2">
      <c r="A109" s="831">
        <v>7</v>
      </c>
      <c r="B109" s="832" t="s">
        <v>2536</v>
      </c>
      <c r="C109" s="832" t="s">
        <v>2540</v>
      </c>
      <c r="D109" s="833" t="s">
        <v>3897</v>
      </c>
      <c r="E109" s="834" t="s">
        <v>2576</v>
      </c>
      <c r="F109" s="832" t="s">
        <v>2537</v>
      </c>
      <c r="G109" s="832" t="s">
        <v>2847</v>
      </c>
      <c r="H109" s="832" t="s">
        <v>674</v>
      </c>
      <c r="I109" s="832" t="s">
        <v>2848</v>
      </c>
      <c r="J109" s="832" t="s">
        <v>2849</v>
      </c>
      <c r="K109" s="832" t="s">
        <v>2850</v>
      </c>
      <c r="L109" s="835">
        <v>77.790000000000006</v>
      </c>
      <c r="M109" s="835">
        <v>77.790000000000006</v>
      </c>
      <c r="N109" s="832">
        <v>1</v>
      </c>
      <c r="O109" s="836">
        <v>0.5</v>
      </c>
      <c r="P109" s="835">
        <v>77.790000000000006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5" customHeight="1" x14ac:dyDescent="0.2">
      <c r="A110" s="831">
        <v>7</v>
      </c>
      <c r="B110" s="832" t="s">
        <v>2536</v>
      </c>
      <c r="C110" s="832" t="s">
        <v>2540</v>
      </c>
      <c r="D110" s="833" t="s">
        <v>3897</v>
      </c>
      <c r="E110" s="834" t="s">
        <v>2576</v>
      </c>
      <c r="F110" s="832" t="s">
        <v>2537</v>
      </c>
      <c r="G110" s="832" t="s">
        <v>2851</v>
      </c>
      <c r="H110" s="832" t="s">
        <v>581</v>
      </c>
      <c r="I110" s="832" t="s">
        <v>2852</v>
      </c>
      <c r="J110" s="832" t="s">
        <v>2853</v>
      </c>
      <c r="K110" s="832" t="s">
        <v>2854</v>
      </c>
      <c r="L110" s="835">
        <v>6177.8</v>
      </c>
      <c r="M110" s="835">
        <v>6177.8</v>
      </c>
      <c r="N110" s="832">
        <v>1</v>
      </c>
      <c r="O110" s="836">
        <v>1</v>
      </c>
      <c r="P110" s="835">
        <v>6177.8</v>
      </c>
      <c r="Q110" s="837">
        <v>1</v>
      </c>
      <c r="R110" s="832">
        <v>1</v>
      </c>
      <c r="S110" s="837">
        <v>1</v>
      </c>
      <c r="T110" s="836">
        <v>1</v>
      </c>
      <c r="U110" s="838">
        <v>1</v>
      </c>
    </row>
    <row r="111" spans="1:21" ht="14.45" customHeight="1" x14ac:dyDescent="0.2">
      <c r="A111" s="831">
        <v>7</v>
      </c>
      <c r="B111" s="832" t="s">
        <v>2536</v>
      </c>
      <c r="C111" s="832" t="s">
        <v>2540</v>
      </c>
      <c r="D111" s="833" t="s">
        <v>3897</v>
      </c>
      <c r="E111" s="834" t="s">
        <v>2576</v>
      </c>
      <c r="F111" s="832" t="s">
        <v>2537</v>
      </c>
      <c r="G111" s="832" t="s">
        <v>2855</v>
      </c>
      <c r="H111" s="832" t="s">
        <v>581</v>
      </c>
      <c r="I111" s="832" t="s">
        <v>2856</v>
      </c>
      <c r="J111" s="832" t="s">
        <v>2857</v>
      </c>
      <c r="K111" s="832" t="s">
        <v>2858</v>
      </c>
      <c r="L111" s="835">
        <v>661.62</v>
      </c>
      <c r="M111" s="835">
        <v>661.62</v>
      </c>
      <c r="N111" s="832">
        <v>1</v>
      </c>
      <c r="O111" s="836">
        <v>0.5</v>
      </c>
      <c r="P111" s="835">
        <v>661.62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5" customHeight="1" x14ac:dyDescent="0.2">
      <c r="A112" s="831">
        <v>7</v>
      </c>
      <c r="B112" s="832" t="s">
        <v>2536</v>
      </c>
      <c r="C112" s="832" t="s">
        <v>2540</v>
      </c>
      <c r="D112" s="833" t="s">
        <v>3897</v>
      </c>
      <c r="E112" s="834" t="s">
        <v>2576</v>
      </c>
      <c r="F112" s="832" t="s">
        <v>2537</v>
      </c>
      <c r="G112" s="832" t="s">
        <v>2859</v>
      </c>
      <c r="H112" s="832" t="s">
        <v>581</v>
      </c>
      <c r="I112" s="832" t="s">
        <v>2860</v>
      </c>
      <c r="J112" s="832" t="s">
        <v>2861</v>
      </c>
      <c r="K112" s="832" t="s">
        <v>2862</v>
      </c>
      <c r="L112" s="835">
        <v>2884.25</v>
      </c>
      <c r="M112" s="835">
        <v>2884.25</v>
      </c>
      <c r="N112" s="832">
        <v>1</v>
      </c>
      <c r="O112" s="836">
        <v>1</v>
      </c>
      <c r="P112" s="835">
        <v>2884.25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5" customHeight="1" x14ac:dyDescent="0.2">
      <c r="A113" s="831">
        <v>7</v>
      </c>
      <c r="B113" s="832" t="s">
        <v>2536</v>
      </c>
      <c r="C113" s="832" t="s">
        <v>2540</v>
      </c>
      <c r="D113" s="833" t="s">
        <v>3897</v>
      </c>
      <c r="E113" s="834" t="s">
        <v>2576</v>
      </c>
      <c r="F113" s="832" t="s">
        <v>2537</v>
      </c>
      <c r="G113" s="832" t="s">
        <v>2863</v>
      </c>
      <c r="H113" s="832" t="s">
        <v>581</v>
      </c>
      <c r="I113" s="832" t="s">
        <v>2864</v>
      </c>
      <c r="J113" s="832" t="s">
        <v>2865</v>
      </c>
      <c r="K113" s="832" t="s">
        <v>2866</v>
      </c>
      <c r="L113" s="835">
        <v>1928.72</v>
      </c>
      <c r="M113" s="835">
        <v>5786.16</v>
      </c>
      <c r="N113" s="832">
        <v>3</v>
      </c>
      <c r="O113" s="836">
        <v>1</v>
      </c>
      <c r="P113" s="835">
        <v>5786.16</v>
      </c>
      <c r="Q113" s="837">
        <v>1</v>
      </c>
      <c r="R113" s="832">
        <v>3</v>
      </c>
      <c r="S113" s="837">
        <v>1</v>
      </c>
      <c r="T113" s="836">
        <v>1</v>
      </c>
      <c r="U113" s="838">
        <v>1</v>
      </c>
    </row>
    <row r="114" spans="1:21" ht="14.45" customHeight="1" x14ac:dyDescent="0.2">
      <c r="A114" s="831">
        <v>7</v>
      </c>
      <c r="B114" s="832" t="s">
        <v>2536</v>
      </c>
      <c r="C114" s="832" t="s">
        <v>2540</v>
      </c>
      <c r="D114" s="833" t="s">
        <v>3897</v>
      </c>
      <c r="E114" s="834" t="s">
        <v>2576</v>
      </c>
      <c r="F114" s="832" t="s">
        <v>2537</v>
      </c>
      <c r="G114" s="832" t="s">
        <v>2867</v>
      </c>
      <c r="H114" s="832" t="s">
        <v>674</v>
      </c>
      <c r="I114" s="832" t="s">
        <v>2868</v>
      </c>
      <c r="J114" s="832" t="s">
        <v>2869</v>
      </c>
      <c r="K114" s="832" t="s">
        <v>2870</v>
      </c>
      <c r="L114" s="835">
        <v>672.95</v>
      </c>
      <c r="M114" s="835">
        <v>2018.8500000000001</v>
      </c>
      <c r="N114" s="832">
        <v>3</v>
      </c>
      <c r="O114" s="836">
        <v>0.5</v>
      </c>
      <c r="P114" s="835">
        <v>2018.8500000000001</v>
      </c>
      <c r="Q114" s="837">
        <v>1</v>
      </c>
      <c r="R114" s="832">
        <v>3</v>
      </c>
      <c r="S114" s="837">
        <v>1</v>
      </c>
      <c r="T114" s="836">
        <v>0.5</v>
      </c>
      <c r="U114" s="838">
        <v>1</v>
      </c>
    </row>
    <row r="115" spans="1:21" ht="14.45" customHeight="1" x14ac:dyDescent="0.2">
      <c r="A115" s="831">
        <v>7</v>
      </c>
      <c r="B115" s="832" t="s">
        <v>2536</v>
      </c>
      <c r="C115" s="832" t="s">
        <v>2540</v>
      </c>
      <c r="D115" s="833" t="s">
        <v>3897</v>
      </c>
      <c r="E115" s="834" t="s">
        <v>2584</v>
      </c>
      <c r="F115" s="832" t="s">
        <v>2537</v>
      </c>
      <c r="G115" s="832" t="s">
        <v>2871</v>
      </c>
      <c r="H115" s="832" t="s">
        <v>674</v>
      </c>
      <c r="I115" s="832" t="s">
        <v>2134</v>
      </c>
      <c r="J115" s="832" t="s">
        <v>2135</v>
      </c>
      <c r="K115" s="832" t="s">
        <v>2136</v>
      </c>
      <c r="L115" s="835">
        <v>93.18</v>
      </c>
      <c r="M115" s="835">
        <v>186.36</v>
      </c>
      <c r="N115" s="832">
        <v>2</v>
      </c>
      <c r="O115" s="836">
        <v>0.5</v>
      </c>
      <c r="P115" s="835">
        <v>186.36</v>
      </c>
      <c r="Q115" s="837">
        <v>1</v>
      </c>
      <c r="R115" s="832">
        <v>2</v>
      </c>
      <c r="S115" s="837">
        <v>1</v>
      </c>
      <c r="T115" s="836">
        <v>0.5</v>
      </c>
      <c r="U115" s="838">
        <v>1</v>
      </c>
    </row>
    <row r="116" spans="1:21" ht="14.45" customHeight="1" x14ac:dyDescent="0.2">
      <c r="A116" s="831">
        <v>7</v>
      </c>
      <c r="B116" s="832" t="s">
        <v>2536</v>
      </c>
      <c r="C116" s="832" t="s">
        <v>2540</v>
      </c>
      <c r="D116" s="833" t="s">
        <v>3897</v>
      </c>
      <c r="E116" s="834" t="s">
        <v>2584</v>
      </c>
      <c r="F116" s="832" t="s">
        <v>2537</v>
      </c>
      <c r="G116" s="832" t="s">
        <v>2872</v>
      </c>
      <c r="H116" s="832" t="s">
        <v>581</v>
      </c>
      <c r="I116" s="832" t="s">
        <v>2873</v>
      </c>
      <c r="J116" s="832" t="s">
        <v>924</v>
      </c>
      <c r="K116" s="832" t="s">
        <v>2874</v>
      </c>
      <c r="L116" s="835">
        <v>477.5</v>
      </c>
      <c r="M116" s="835">
        <v>477.5</v>
      </c>
      <c r="N116" s="832">
        <v>1</v>
      </c>
      <c r="O116" s="836">
        <v>0.5</v>
      </c>
      <c r="P116" s="835">
        <v>477.5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5" customHeight="1" x14ac:dyDescent="0.2">
      <c r="A117" s="831">
        <v>7</v>
      </c>
      <c r="B117" s="832" t="s">
        <v>2536</v>
      </c>
      <c r="C117" s="832" t="s">
        <v>2540</v>
      </c>
      <c r="D117" s="833" t="s">
        <v>3897</v>
      </c>
      <c r="E117" s="834" t="s">
        <v>2584</v>
      </c>
      <c r="F117" s="832" t="s">
        <v>2537</v>
      </c>
      <c r="G117" s="832" t="s">
        <v>2875</v>
      </c>
      <c r="H117" s="832" t="s">
        <v>581</v>
      </c>
      <c r="I117" s="832" t="s">
        <v>2876</v>
      </c>
      <c r="J117" s="832" t="s">
        <v>1678</v>
      </c>
      <c r="K117" s="832" t="s">
        <v>2877</v>
      </c>
      <c r="L117" s="835">
        <v>248.55</v>
      </c>
      <c r="M117" s="835">
        <v>248.55</v>
      </c>
      <c r="N117" s="832">
        <v>1</v>
      </c>
      <c r="O117" s="836">
        <v>0.5</v>
      </c>
      <c r="P117" s="835">
        <v>248.55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5" customHeight="1" x14ac:dyDescent="0.2">
      <c r="A118" s="831">
        <v>7</v>
      </c>
      <c r="B118" s="832" t="s">
        <v>2536</v>
      </c>
      <c r="C118" s="832" t="s">
        <v>2540</v>
      </c>
      <c r="D118" s="833" t="s">
        <v>3897</v>
      </c>
      <c r="E118" s="834" t="s">
        <v>2584</v>
      </c>
      <c r="F118" s="832" t="s">
        <v>2537</v>
      </c>
      <c r="G118" s="832" t="s">
        <v>2753</v>
      </c>
      <c r="H118" s="832" t="s">
        <v>581</v>
      </c>
      <c r="I118" s="832" t="s">
        <v>2819</v>
      </c>
      <c r="J118" s="832" t="s">
        <v>775</v>
      </c>
      <c r="K118" s="832" t="s">
        <v>2820</v>
      </c>
      <c r="L118" s="835">
        <v>35.25</v>
      </c>
      <c r="M118" s="835">
        <v>70.5</v>
      </c>
      <c r="N118" s="832">
        <v>2</v>
      </c>
      <c r="O118" s="836">
        <v>1</v>
      </c>
      <c r="P118" s="835">
        <v>70.5</v>
      </c>
      <c r="Q118" s="837">
        <v>1</v>
      </c>
      <c r="R118" s="832">
        <v>2</v>
      </c>
      <c r="S118" s="837">
        <v>1</v>
      </c>
      <c r="T118" s="836">
        <v>1</v>
      </c>
      <c r="U118" s="838">
        <v>1</v>
      </c>
    </row>
    <row r="119" spans="1:21" ht="14.45" customHeight="1" x14ac:dyDescent="0.2">
      <c r="A119" s="831">
        <v>7</v>
      </c>
      <c r="B119" s="832" t="s">
        <v>2536</v>
      </c>
      <c r="C119" s="832" t="s">
        <v>2540</v>
      </c>
      <c r="D119" s="833" t="s">
        <v>3897</v>
      </c>
      <c r="E119" s="834" t="s">
        <v>2584</v>
      </c>
      <c r="F119" s="832" t="s">
        <v>2537</v>
      </c>
      <c r="G119" s="832" t="s">
        <v>2753</v>
      </c>
      <c r="H119" s="832" t="s">
        <v>581</v>
      </c>
      <c r="I119" s="832" t="s">
        <v>2878</v>
      </c>
      <c r="J119" s="832" t="s">
        <v>775</v>
      </c>
      <c r="K119" s="832" t="s">
        <v>2820</v>
      </c>
      <c r="L119" s="835">
        <v>35.25</v>
      </c>
      <c r="M119" s="835">
        <v>70.5</v>
      </c>
      <c r="N119" s="832">
        <v>2</v>
      </c>
      <c r="O119" s="836">
        <v>0.5</v>
      </c>
      <c r="P119" s="835">
        <v>70.5</v>
      </c>
      <c r="Q119" s="837">
        <v>1</v>
      </c>
      <c r="R119" s="832">
        <v>2</v>
      </c>
      <c r="S119" s="837">
        <v>1</v>
      </c>
      <c r="T119" s="836">
        <v>0.5</v>
      </c>
      <c r="U119" s="838">
        <v>1</v>
      </c>
    </row>
    <row r="120" spans="1:21" ht="14.45" customHeight="1" x14ac:dyDescent="0.2">
      <c r="A120" s="831">
        <v>7</v>
      </c>
      <c r="B120" s="832" t="s">
        <v>2536</v>
      </c>
      <c r="C120" s="832" t="s">
        <v>2540</v>
      </c>
      <c r="D120" s="833" t="s">
        <v>3897</v>
      </c>
      <c r="E120" s="834" t="s">
        <v>2584</v>
      </c>
      <c r="F120" s="832" t="s">
        <v>2537</v>
      </c>
      <c r="G120" s="832" t="s">
        <v>2592</v>
      </c>
      <c r="H120" s="832" t="s">
        <v>581</v>
      </c>
      <c r="I120" s="832" t="s">
        <v>2879</v>
      </c>
      <c r="J120" s="832" t="s">
        <v>992</v>
      </c>
      <c r="K120" s="832" t="s">
        <v>2880</v>
      </c>
      <c r="L120" s="835">
        <v>103.67</v>
      </c>
      <c r="M120" s="835">
        <v>103.67</v>
      </c>
      <c r="N120" s="832">
        <v>1</v>
      </c>
      <c r="O120" s="836">
        <v>0.5</v>
      </c>
      <c r="P120" s="835">
        <v>103.67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5" customHeight="1" x14ac:dyDescent="0.2">
      <c r="A121" s="831">
        <v>7</v>
      </c>
      <c r="B121" s="832" t="s">
        <v>2536</v>
      </c>
      <c r="C121" s="832" t="s">
        <v>2540</v>
      </c>
      <c r="D121" s="833" t="s">
        <v>3897</v>
      </c>
      <c r="E121" s="834" t="s">
        <v>2584</v>
      </c>
      <c r="F121" s="832" t="s">
        <v>2537</v>
      </c>
      <c r="G121" s="832" t="s">
        <v>2592</v>
      </c>
      <c r="H121" s="832" t="s">
        <v>581</v>
      </c>
      <c r="I121" s="832" t="s">
        <v>2771</v>
      </c>
      <c r="J121" s="832" t="s">
        <v>992</v>
      </c>
      <c r="K121" s="832" t="s">
        <v>2772</v>
      </c>
      <c r="L121" s="835">
        <v>103.67</v>
      </c>
      <c r="M121" s="835">
        <v>103.67</v>
      </c>
      <c r="N121" s="832">
        <v>1</v>
      </c>
      <c r="O121" s="836">
        <v>0.5</v>
      </c>
      <c r="P121" s="835">
        <v>103.67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5" customHeight="1" x14ac:dyDescent="0.2">
      <c r="A122" s="831">
        <v>7</v>
      </c>
      <c r="B122" s="832" t="s">
        <v>2536</v>
      </c>
      <c r="C122" s="832" t="s">
        <v>2540</v>
      </c>
      <c r="D122" s="833" t="s">
        <v>3897</v>
      </c>
      <c r="E122" s="834" t="s">
        <v>2584</v>
      </c>
      <c r="F122" s="832" t="s">
        <v>2537</v>
      </c>
      <c r="G122" s="832" t="s">
        <v>2881</v>
      </c>
      <c r="H122" s="832" t="s">
        <v>581</v>
      </c>
      <c r="I122" s="832" t="s">
        <v>2882</v>
      </c>
      <c r="J122" s="832" t="s">
        <v>2883</v>
      </c>
      <c r="K122" s="832" t="s">
        <v>2884</v>
      </c>
      <c r="L122" s="835">
        <v>0</v>
      </c>
      <c r="M122" s="835">
        <v>0</v>
      </c>
      <c r="N122" s="832">
        <v>1</v>
      </c>
      <c r="O122" s="836">
        <v>0.5</v>
      </c>
      <c r="P122" s="835">
        <v>0</v>
      </c>
      <c r="Q122" s="837"/>
      <c r="R122" s="832">
        <v>1</v>
      </c>
      <c r="S122" s="837">
        <v>1</v>
      </c>
      <c r="T122" s="836">
        <v>0.5</v>
      </c>
      <c r="U122" s="838">
        <v>1</v>
      </c>
    </row>
    <row r="123" spans="1:21" ht="14.45" customHeight="1" x14ac:dyDescent="0.2">
      <c r="A123" s="831">
        <v>7</v>
      </c>
      <c r="B123" s="832" t="s">
        <v>2536</v>
      </c>
      <c r="C123" s="832" t="s">
        <v>2540</v>
      </c>
      <c r="D123" s="833" t="s">
        <v>3897</v>
      </c>
      <c r="E123" s="834" t="s">
        <v>2584</v>
      </c>
      <c r="F123" s="832" t="s">
        <v>2537</v>
      </c>
      <c r="G123" s="832" t="s">
        <v>2885</v>
      </c>
      <c r="H123" s="832" t="s">
        <v>581</v>
      </c>
      <c r="I123" s="832" t="s">
        <v>2886</v>
      </c>
      <c r="J123" s="832" t="s">
        <v>2887</v>
      </c>
      <c r="K123" s="832" t="s">
        <v>2888</v>
      </c>
      <c r="L123" s="835">
        <v>0</v>
      </c>
      <c r="M123" s="835">
        <v>0</v>
      </c>
      <c r="N123" s="832">
        <v>2</v>
      </c>
      <c r="O123" s="836">
        <v>0.5</v>
      </c>
      <c r="P123" s="835">
        <v>0</v>
      </c>
      <c r="Q123" s="837"/>
      <c r="R123" s="832">
        <v>2</v>
      </c>
      <c r="S123" s="837">
        <v>1</v>
      </c>
      <c r="T123" s="836">
        <v>0.5</v>
      </c>
      <c r="U123" s="838">
        <v>1</v>
      </c>
    </row>
    <row r="124" spans="1:21" ht="14.45" customHeight="1" x14ac:dyDescent="0.2">
      <c r="A124" s="831">
        <v>7</v>
      </c>
      <c r="B124" s="832" t="s">
        <v>2536</v>
      </c>
      <c r="C124" s="832" t="s">
        <v>2540</v>
      </c>
      <c r="D124" s="833" t="s">
        <v>3897</v>
      </c>
      <c r="E124" s="834" t="s">
        <v>2584</v>
      </c>
      <c r="F124" s="832" t="s">
        <v>2537</v>
      </c>
      <c r="G124" s="832" t="s">
        <v>2654</v>
      </c>
      <c r="H124" s="832" t="s">
        <v>581</v>
      </c>
      <c r="I124" s="832" t="s">
        <v>2655</v>
      </c>
      <c r="J124" s="832" t="s">
        <v>2656</v>
      </c>
      <c r="K124" s="832" t="s">
        <v>2657</v>
      </c>
      <c r="L124" s="835">
        <v>1546.98</v>
      </c>
      <c r="M124" s="835">
        <v>1546.98</v>
      </c>
      <c r="N124" s="832">
        <v>1</v>
      </c>
      <c r="O124" s="836">
        <v>0.5</v>
      </c>
      <c r="P124" s="835">
        <v>1546.98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5" customHeight="1" x14ac:dyDescent="0.2">
      <c r="A125" s="831">
        <v>7</v>
      </c>
      <c r="B125" s="832" t="s">
        <v>2536</v>
      </c>
      <c r="C125" s="832" t="s">
        <v>2540</v>
      </c>
      <c r="D125" s="833" t="s">
        <v>3897</v>
      </c>
      <c r="E125" s="834" t="s">
        <v>2584</v>
      </c>
      <c r="F125" s="832" t="s">
        <v>2537</v>
      </c>
      <c r="G125" s="832" t="s">
        <v>2730</v>
      </c>
      <c r="H125" s="832" t="s">
        <v>674</v>
      </c>
      <c r="I125" s="832" t="s">
        <v>2079</v>
      </c>
      <c r="J125" s="832" t="s">
        <v>2080</v>
      </c>
      <c r="K125" s="832" t="s">
        <v>2081</v>
      </c>
      <c r="L125" s="835">
        <v>165.63</v>
      </c>
      <c r="M125" s="835">
        <v>331.26</v>
      </c>
      <c r="N125" s="832">
        <v>2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5" customHeight="1" x14ac:dyDescent="0.2">
      <c r="A126" s="831">
        <v>7</v>
      </c>
      <c r="B126" s="832" t="s">
        <v>2536</v>
      </c>
      <c r="C126" s="832" t="s">
        <v>2540</v>
      </c>
      <c r="D126" s="833" t="s">
        <v>3897</v>
      </c>
      <c r="E126" s="834" t="s">
        <v>2584</v>
      </c>
      <c r="F126" s="832" t="s">
        <v>2537</v>
      </c>
      <c r="G126" s="832" t="s">
        <v>2730</v>
      </c>
      <c r="H126" s="832" t="s">
        <v>674</v>
      </c>
      <c r="I126" s="832" t="s">
        <v>2731</v>
      </c>
      <c r="J126" s="832" t="s">
        <v>2080</v>
      </c>
      <c r="K126" s="832" t="s">
        <v>2732</v>
      </c>
      <c r="L126" s="835">
        <v>414.07</v>
      </c>
      <c r="M126" s="835">
        <v>414.07</v>
      </c>
      <c r="N126" s="832">
        <v>1</v>
      </c>
      <c r="O126" s="836">
        <v>0.5</v>
      </c>
      <c r="P126" s="835">
        <v>414.07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5" customHeight="1" x14ac:dyDescent="0.2">
      <c r="A127" s="831">
        <v>7</v>
      </c>
      <c r="B127" s="832" t="s">
        <v>2536</v>
      </c>
      <c r="C127" s="832" t="s">
        <v>2540</v>
      </c>
      <c r="D127" s="833" t="s">
        <v>3897</v>
      </c>
      <c r="E127" s="834" t="s">
        <v>2586</v>
      </c>
      <c r="F127" s="832" t="s">
        <v>2537</v>
      </c>
      <c r="G127" s="832" t="s">
        <v>2753</v>
      </c>
      <c r="H127" s="832" t="s">
        <v>581</v>
      </c>
      <c r="I127" s="832" t="s">
        <v>2889</v>
      </c>
      <c r="J127" s="832" t="s">
        <v>2890</v>
      </c>
      <c r="K127" s="832" t="s">
        <v>2891</v>
      </c>
      <c r="L127" s="835">
        <v>35.25</v>
      </c>
      <c r="M127" s="835">
        <v>70.5</v>
      </c>
      <c r="N127" s="832">
        <v>2</v>
      </c>
      <c r="O127" s="836">
        <v>1</v>
      </c>
      <c r="P127" s="835">
        <v>70.5</v>
      </c>
      <c r="Q127" s="837">
        <v>1</v>
      </c>
      <c r="R127" s="832">
        <v>2</v>
      </c>
      <c r="S127" s="837">
        <v>1</v>
      </c>
      <c r="T127" s="836">
        <v>1</v>
      </c>
      <c r="U127" s="838">
        <v>1</v>
      </c>
    </row>
    <row r="128" spans="1:21" ht="14.45" customHeight="1" x14ac:dyDescent="0.2">
      <c r="A128" s="831">
        <v>7</v>
      </c>
      <c r="B128" s="832" t="s">
        <v>2536</v>
      </c>
      <c r="C128" s="832" t="s">
        <v>2540</v>
      </c>
      <c r="D128" s="833" t="s">
        <v>3897</v>
      </c>
      <c r="E128" s="834" t="s">
        <v>2586</v>
      </c>
      <c r="F128" s="832" t="s">
        <v>2537</v>
      </c>
      <c r="G128" s="832" t="s">
        <v>2592</v>
      </c>
      <c r="H128" s="832" t="s">
        <v>581</v>
      </c>
      <c r="I128" s="832" t="s">
        <v>2892</v>
      </c>
      <c r="J128" s="832" t="s">
        <v>2893</v>
      </c>
      <c r="K128" s="832" t="s">
        <v>2894</v>
      </c>
      <c r="L128" s="835">
        <v>64.5</v>
      </c>
      <c r="M128" s="835">
        <v>129</v>
      </c>
      <c r="N128" s="832">
        <v>2</v>
      </c>
      <c r="O128" s="836">
        <v>1</v>
      </c>
      <c r="P128" s="835">
        <v>129</v>
      </c>
      <c r="Q128" s="837">
        <v>1</v>
      </c>
      <c r="R128" s="832">
        <v>2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7</v>
      </c>
      <c r="B129" s="832" t="s">
        <v>2536</v>
      </c>
      <c r="C129" s="832" t="s">
        <v>2540</v>
      </c>
      <c r="D129" s="833" t="s">
        <v>3897</v>
      </c>
      <c r="E129" s="834" t="s">
        <v>2547</v>
      </c>
      <c r="F129" s="832" t="s">
        <v>2537</v>
      </c>
      <c r="G129" s="832" t="s">
        <v>2895</v>
      </c>
      <c r="H129" s="832" t="s">
        <v>674</v>
      </c>
      <c r="I129" s="832" t="s">
        <v>2896</v>
      </c>
      <c r="J129" s="832" t="s">
        <v>2897</v>
      </c>
      <c r="K129" s="832" t="s">
        <v>2898</v>
      </c>
      <c r="L129" s="835">
        <v>141.25</v>
      </c>
      <c r="M129" s="835">
        <v>141.25</v>
      </c>
      <c r="N129" s="832">
        <v>1</v>
      </c>
      <c r="O129" s="836">
        <v>0.5</v>
      </c>
      <c r="P129" s="835">
        <v>141.25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5" customHeight="1" x14ac:dyDescent="0.2">
      <c r="A130" s="831">
        <v>7</v>
      </c>
      <c r="B130" s="832" t="s">
        <v>2536</v>
      </c>
      <c r="C130" s="832" t="s">
        <v>2540</v>
      </c>
      <c r="D130" s="833" t="s">
        <v>3897</v>
      </c>
      <c r="E130" s="834" t="s">
        <v>2547</v>
      </c>
      <c r="F130" s="832" t="s">
        <v>2537</v>
      </c>
      <c r="G130" s="832" t="s">
        <v>2899</v>
      </c>
      <c r="H130" s="832" t="s">
        <v>581</v>
      </c>
      <c r="I130" s="832" t="s">
        <v>2900</v>
      </c>
      <c r="J130" s="832" t="s">
        <v>2901</v>
      </c>
      <c r="K130" s="832" t="s">
        <v>2902</v>
      </c>
      <c r="L130" s="835">
        <v>0</v>
      </c>
      <c r="M130" s="835">
        <v>0</v>
      </c>
      <c r="N130" s="832">
        <v>1</v>
      </c>
      <c r="O130" s="836">
        <v>0.5</v>
      </c>
      <c r="P130" s="835">
        <v>0</v>
      </c>
      <c r="Q130" s="837"/>
      <c r="R130" s="832">
        <v>1</v>
      </c>
      <c r="S130" s="837">
        <v>1</v>
      </c>
      <c r="T130" s="836">
        <v>0.5</v>
      </c>
      <c r="U130" s="838">
        <v>1</v>
      </c>
    </row>
    <row r="131" spans="1:21" ht="14.45" customHeight="1" x14ac:dyDescent="0.2">
      <c r="A131" s="831">
        <v>7</v>
      </c>
      <c r="B131" s="832" t="s">
        <v>2536</v>
      </c>
      <c r="C131" s="832" t="s">
        <v>2540</v>
      </c>
      <c r="D131" s="833" t="s">
        <v>3897</v>
      </c>
      <c r="E131" s="834" t="s">
        <v>2556</v>
      </c>
      <c r="F131" s="832" t="s">
        <v>2537</v>
      </c>
      <c r="G131" s="832" t="s">
        <v>2785</v>
      </c>
      <c r="H131" s="832" t="s">
        <v>674</v>
      </c>
      <c r="I131" s="832" t="s">
        <v>2194</v>
      </c>
      <c r="J131" s="832" t="s">
        <v>2195</v>
      </c>
      <c r="K131" s="832" t="s">
        <v>2196</v>
      </c>
      <c r="L131" s="835">
        <v>119.7</v>
      </c>
      <c r="M131" s="835">
        <v>239.4</v>
      </c>
      <c r="N131" s="832">
        <v>2</v>
      </c>
      <c r="O131" s="836">
        <v>1</v>
      </c>
      <c r="P131" s="835">
        <v>239.4</v>
      </c>
      <c r="Q131" s="837">
        <v>1</v>
      </c>
      <c r="R131" s="832">
        <v>2</v>
      </c>
      <c r="S131" s="837">
        <v>1</v>
      </c>
      <c r="T131" s="836">
        <v>1</v>
      </c>
      <c r="U131" s="838">
        <v>1</v>
      </c>
    </row>
    <row r="132" spans="1:21" ht="14.45" customHeight="1" x14ac:dyDescent="0.2">
      <c r="A132" s="831">
        <v>7</v>
      </c>
      <c r="B132" s="832" t="s">
        <v>2536</v>
      </c>
      <c r="C132" s="832" t="s">
        <v>2540</v>
      </c>
      <c r="D132" s="833" t="s">
        <v>3897</v>
      </c>
      <c r="E132" s="834" t="s">
        <v>2556</v>
      </c>
      <c r="F132" s="832" t="s">
        <v>2537</v>
      </c>
      <c r="G132" s="832" t="s">
        <v>2666</v>
      </c>
      <c r="H132" s="832" t="s">
        <v>581</v>
      </c>
      <c r="I132" s="832" t="s">
        <v>2667</v>
      </c>
      <c r="J132" s="832" t="s">
        <v>1189</v>
      </c>
      <c r="K132" s="832" t="s">
        <v>2668</v>
      </c>
      <c r="L132" s="835">
        <v>147.85</v>
      </c>
      <c r="M132" s="835">
        <v>147.85</v>
      </c>
      <c r="N132" s="832">
        <v>1</v>
      </c>
      <c r="O132" s="836">
        <v>0.5</v>
      </c>
      <c r="P132" s="835">
        <v>147.85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5" customHeight="1" x14ac:dyDescent="0.2">
      <c r="A133" s="831">
        <v>7</v>
      </c>
      <c r="B133" s="832" t="s">
        <v>2536</v>
      </c>
      <c r="C133" s="832" t="s">
        <v>2540</v>
      </c>
      <c r="D133" s="833" t="s">
        <v>3897</v>
      </c>
      <c r="E133" s="834" t="s">
        <v>2556</v>
      </c>
      <c r="F133" s="832" t="s">
        <v>2537</v>
      </c>
      <c r="G133" s="832" t="s">
        <v>2617</v>
      </c>
      <c r="H133" s="832" t="s">
        <v>581</v>
      </c>
      <c r="I133" s="832" t="s">
        <v>2770</v>
      </c>
      <c r="J133" s="832" t="s">
        <v>2619</v>
      </c>
      <c r="K133" s="832" t="s">
        <v>2672</v>
      </c>
      <c r="L133" s="835">
        <v>182.22</v>
      </c>
      <c r="M133" s="835">
        <v>182.22</v>
      </c>
      <c r="N133" s="832">
        <v>1</v>
      </c>
      <c r="O133" s="836">
        <v>1</v>
      </c>
      <c r="P133" s="835">
        <v>182.22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5" customHeight="1" x14ac:dyDescent="0.2">
      <c r="A134" s="831">
        <v>7</v>
      </c>
      <c r="B134" s="832" t="s">
        <v>2536</v>
      </c>
      <c r="C134" s="832" t="s">
        <v>2540</v>
      </c>
      <c r="D134" s="833" t="s">
        <v>3897</v>
      </c>
      <c r="E134" s="834" t="s">
        <v>2556</v>
      </c>
      <c r="F134" s="832" t="s">
        <v>2537</v>
      </c>
      <c r="G134" s="832" t="s">
        <v>2706</v>
      </c>
      <c r="H134" s="832" t="s">
        <v>581</v>
      </c>
      <c r="I134" s="832" t="s">
        <v>2814</v>
      </c>
      <c r="J134" s="832" t="s">
        <v>2708</v>
      </c>
      <c r="K134" s="832" t="s">
        <v>2815</v>
      </c>
      <c r="L134" s="835">
        <v>83.79</v>
      </c>
      <c r="M134" s="835">
        <v>167.58</v>
      </c>
      <c r="N134" s="832">
        <v>2</v>
      </c>
      <c r="O134" s="836">
        <v>0.5</v>
      </c>
      <c r="P134" s="835">
        <v>167.58</v>
      </c>
      <c r="Q134" s="837">
        <v>1</v>
      </c>
      <c r="R134" s="832">
        <v>2</v>
      </c>
      <c r="S134" s="837">
        <v>1</v>
      </c>
      <c r="T134" s="836">
        <v>0.5</v>
      </c>
      <c r="U134" s="838">
        <v>1</v>
      </c>
    </row>
    <row r="135" spans="1:21" ht="14.45" customHeight="1" x14ac:dyDescent="0.2">
      <c r="A135" s="831">
        <v>7</v>
      </c>
      <c r="B135" s="832" t="s">
        <v>2536</v>
      </c>
      <c r="C135" s="832" t="s">
        <v>2540</v>
      </c>
      <c r="D135" s="833" t="s">
        <v>3897</v>
      </c>
      <c r="E135" s="834" t="s">
        <v>2556</v>
      </c>
      <c r="F135" s="832" t="s">
        <v>2537</v>
      </c>
      <c r="G135" s="832" t="s">
        <v>2903</v>
      </c>
      <c r="H135" s="832" t="s">
        <v>581</v>
      </c>
      <c r="I135" s="832" t="s">
        <v>2904</v>
      </c>
      <c r="J135" s="832" t="s">
        <v>1514</v>
      </c>
      <c r="K135" s="832" t="s">
        <v>2905</v>
      </c>
      <c r="L135" s="835">
        <v>34.19</v>
      </c>
      <c r="M135" s="835">
        <v>68.38</v>
      </c>
      <c r="N135" s="832">
        <v>2</v>
      </c>
      <c r="O135" s="836">
        <v>1.5</v>
      </c>
      <c r="P135" s="835">
        <v>34.19</v>
      </c>
      <c r="Q135" s="837">
        <v>0.5</v>
      </c>
      <c r="R135" s="832">
        <v>1</v>
      </c>
      <c r="S135" s="837">
        <v>0.5</v>
      </c>
      <c r="T135" s="836">
        <v>0.5</v>
      </c>
      <c r="U135" s="838">
        <v>0.33333333333333331</v>
      </c>
    </row>
    <row r="136" spans="1:21" ht="14.45" customHeight="1" x14ac:dyDescent="0.2">
      <c r="A136" s="831">
        <v>7</v>
      </c>
      <c r="B136" s="832" t="s">
        <v>2536</v>
      </c>
      <c r="C136" s="832" t="s">
        <v>2540</v>
      </c>
      <c r="D136" s="833" t="s">
        <v>3897</v>
      </c>
      <c r="E136" s="834" t="s">
        <v>2556</v>
      </c>
      <c r="F136" s="832" t="s">
        <v>2537</v>
      </c>
      <c r="G136" s="832" t="s">
        <v>2906</v>
      </c>
      <c r="H136" s="832" t="s">
        <v>581</v>
      </c>
      <c r="I136" s="832" t="s">
        <v>2907</v>
      </c>
      <c r="J136" s="832" t="s">
        <v>2908</v>
      </c>
      <c r="K136" s="832" t="s">
        <v>2909</v>
      </c>
      <c r="L136" s="835">
        <v>0</v>
      </c>
      <c r="M136" s="835">
        <v>0</v>
      </c>
      <c r="N136" s="832">
        <v>2</v>
      </c>
      <c r="O136" s="836">
        <v>0.5</v>
      </c>
      <c r="P136" s="835"/>
      <c r="Q136" s="837"/>
      <c r="R136" s="832"/>
      <c r="S136" s="837">
        <v>0</v>
      </c>
      <c r="T136" s="836"/>
      <c r="U136" s="838">
        <v>0</v>
      </c>
    </row>
    <row r="137" spans="1:21" ht="14.45" customHeight="1" x14ac:dyDescent="0.2">
      <c r="A137" s="831">
        <v>7</v>
      </c>
      <c r="B137" s="832" t="s">
        <v>2536</v>
      </c>
      <c r="C137" s="832" t="s">
        <v>2540</v>
      </c>
      <c r="D137" s="833" t="s">
        <v>3897</v>
      </c>
      <c r="E137" s="834" t="s">
        <v>2556</v>
      </c>
      <c r="F137" s="832" t="s">
        <v>2537</v>
      </c>
      <c r="G137" s="832" t="s">
        <v>2633</v>
      </c>
      <c r="H137" s="832" t="s">
        <v>674</v>
      </c>
      <c r="I137" s="832" t="s">
        <v>2132</v>
      </c>
      <c r="J137" s="832" t="s">
        <v>1216</v>
      </c>
      <c r="K137" s="832" t="s">
        <v>2126</v>
      </c>
      <c r="L137" s="835">
        <v>47.7</v>
      </c>
      <c r="M137" s="835">
        <v>190.8</v>
      </c>
      <c r="N137" s="832">
        <v>4</v>
      </c>
      <c r="O137" s="836">
        <v>1.5</v>
      </c>
      <c r="P137" s="835">
        <v>95.4</v>
      </c>
      <c r="Q137" s="837">
        <v>0.5</v>
      </c>
      <c r="R137" s="832">
        <v>2</v>
      </c>
      <c r="S137" s="837">
        <v>0.5</v>
      </c>
      <c r="T137" s="836">
        <v>1</v>
      </c>
      <c r="U137" s="838">
        <v>0.66666666666666663</v>
      </c>
    </row>
    <row r="138" spans="1:21" ht="14.45" customHeight="1" x14ac:dyDescent="0.2">
      <c r="A138" s="831">
        <v>7</v>
      </c>
      <c r="B138" s="832" t="s">
        <v>2536</v>
      </c>
      <c r="C138" s="832" t="s">
        <v>2540</v>
      </c>
      <c r="D138" s="833" t="s">
        <v>3897</v>
      </c>
      <c r="E138" s="834" t="s">
        <v>2556</v>
      </c>
      <c r="F138" s="832" t="s">
        <v>2537</v>
      </c>
      <c r="G138" s="832" t="s">
        <v>2910</v>
      </c>
      <c r="H138" s="832" t="s">
        <v>581</v>
      </c>
      <c r="I138" s="832" t="s">
        <v>2911</v>
      </c>
      <c r="J138" s="832" t="s">
        <v>1799</v>
      </c>
      <c r="K138" s="832" t="s">
        <v>2912</v>
      </c>
      <c r="L138" s="835">
        <v>68.819999999999993</v>
      </c>
      <c r="M138" s="835">
        <v>68.819999999999993</v>
      </c>
      <c r="N138" s="832">
        <v>1</v>
      </c>
      <c r="O138" s="836">
        <v>0.5</v>
      </c>
      <c r="P138" s="835">
        <v>68.819999999999993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5" customHeight="1" x14ac:dyDescent="0.2">
      <c r="A139" s="831">
        <v>7</v>
      </c>
      <c r="B139" s="832" t="s">
        <v>2536</v>
      </c>
      <c r="C139" s="832" t="s">
        <v>2540</v>
      </c>
      <c r="D139" s="833" t="s">
        <v>3897</v>
      </c>
      <c r="E139" s="834" t="s">
        <v>2556</v>
      </c>
      <c r="F139" s="832" t="s">
        <v>2537</v>
      </c>
      <c r="G139" s="832" t="s">
        <v>2913</v>
      </c>
      <c r="H139" s="832" t="s">
        <v>581</v>
      </c>
      <c r="I139" s="832" t="s">
        <v>2914</v>
      </c>
      <c r="J139" s="832" t="s">
        <v>2915</v>
      </c>
      <c r="K139" s="832" t="s">
        <v>2916</v>
      </c>
      <c r="L139" s="835">
        <v>25.12</v>
      </c>
      <c r="M139" s="835">
        <v>50.24</v>
      </c>
      <c r="N139" s="832">
        <v>2</v>
      </c>
      <c r="O139" s="836">
        <v>2</v>
      </c>
      <c r="P139" s="835">
        <v>50.24</v>
      </c>
      <c r="Q139" s="837">
        <v>1</v>
      </c>
      <c r="R139" s="832">
        <v>2</v>
      </c>
      <c r="S139" s="837">
        <v>1</v>
      </c>
      <c r="T139" s="836">
        <v>2</v>
      </c>
      <c r="U139" s="838">
        <v>1</v>
      </c>
    </row>
    <row r="140" spans="1:21" ht="14.45" customHeight="1" x14ac:dyDescent="0.2">
      <c r="A140" s="831">
        <v>7</v>
      </c>
      <c r="B140" s="832" t="s">
        <v>2536</v>
      </c>
      <c r="C140" s="832" t="s">
        <v>2540</v>
      </c>
      <c r="D140" s="833" t="s">
        <v>3897</v>
      </c>
      <c r="E140" s="834" t="s">
        <v>2556</v>
      </c>
      <c r="F140" s="832" t="s">
        <v>2537</v>
      </c>
      <c r="G140" s="832" t="s">
        <v>2651</v>
      </c>
      <c r="H140" s="832" t="s">
        <v>581</v>
      </c>
      <c r="I140" s="832" t="s">
        <v>2917</v>
      </c>
      <c r="J140" s="832" t="s">
        <v>1364</v>
      </c>
      <c r="K140" s="832" t="s">
        <v>2484</v>
      </c>
      <c r="L140" s="835">
        <v>0</v>
      </c>
      <c r="M140" s="835">
        <v>0</v>
      </c>
      <c r="N140" s="832">
        <v>1</v>
      </c>
      <c r="O140" s="836">
        <v>1</v>
      </c>
      <c r="P140" s="835">
        <v>0</v>
      </c>
      <c r="Q140" s="837"/>
      <c r="R140" s="832">
        <v>1</v>
      </c>
      <c r="S140" s="837">
        <v>1</v>
      </c>
      <c r="T140" s="836">
        <v>1</v>
      </c>
      <c r="U140" s="838">
        <v>1</v>
      </c>
    </row>
    <row r="141" spans="1:21" ht="14.45" customHeight="1" x14ac:dyDescent="0.2">
      <c r="A141" s="831">
        <v>7</v>
      </c>
      <c r="B141" s="832" t="s">
        <v>2536</v>
      </c>
      <c r="C141" s="832" t="s">
        <v>2540</v>
      </c>
      <c r="D141" s="833" t="s">
        <v>3897</v>
      </c>
      <c r="E141" s="834" t="s">
        <v>2556</v>
      </c>
      <c r="F141" s="832" t="s">
        <v>2537</v>
      </c>
      <c r="G141" s="832" t="s">
        <v>2733</v>
      </c>
      <c r="H141" s="832" t="s">
        <v>581</v>
      </c>
      <c r="I141" s="832" t="s">
        <v>2734</v>
      </c>
      <c r="J141" s="832" t="s">
        <v>2735</v>
      </c>
      <c r="K141" s="832" t="s">
        <v>2736</v>
      </c>
      <c r="L141" s="835">
        <v>299.83999999999997</v>
      </c>
      <c r="M141" s="835">
        <v>299.83999999999997</v>
      </c>
      <c r="N141" s="832">
        <v>1</v>
      </c>
      <c r="O141" s="836">
        <v>1</v>
      </c>
      <c r="P141" s="835">
        <v>299.83999999999997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5" customHeight="1" x14ac:dyDescent="0.2">
      <c r="A142" s="831">
        <v>7</v>
      </c>
      <c r="B142" s="832" t="s">
        <v>2536</v>
      </c>
      <c r="C142" s="832" t="s">
        <v>2540</v>
      </c>
      <c r="D142" s="833" t="s">
        <v>3897</v>
      </c>
      <c r="E142" s="834" t="s">
        <v>2556</v>
      </c>
      <c r="F142" s="832" t="s">
        <v>2537</v>
      </c>
      <c r="G142" s="832" t="s">
        <v>2918</v>
      </c>
      <c r="H142" s="832" t="s">
        <v>674</v>
      </c>
      <c r="I142" s="832" t="s">
        <v>2166</v>
      </c>
      <c r="J142" s="832" t="s">
        <v>2157</v>
      </c>
      <c r="K142" s="832" t="s">
        <v>2167</v>
      </c>
      <c r="L142" s="835">
        <v>63.14</v>
      </c>
      <c r="M142" s="835">
        <v>126.28</v>
      </c>
      <c r="N142" s="832">
        <v>2</v>
      </c>
      <c r="O142" s="836">
        <v>1</v>
      </c>
      <c r="P142" s="835">
        <v>126.28</v>
      </c>
      <c r="Q142" s="837">
        <v>1</v>
      </c>
      <c r="R142" s="832">
        <v>2</v>
      </c>
      <c r="S142" s="837">
        <v>1</v>
      </c>
      <c r="T142" s="836">
        <v>1</v>
      </c>
      <c r="U142" s="838">
        <v>1</v>
      </c>
    </row>
    <row r="143" spans="1:21" ht="14.45" customHeight="1" x14ac:dyDescent="0.2">
      <c r="A143" s="831">
        <v>7</v>
      </c>
      <c r="B143" s="832" t="s">
        <v>2536</v>
      </c>
      <c r="C143" s="832" t="s">
        <v>2540</v>
      </c>
      <c r="D143" s="833" t="s">
        <v>3897</v>
      </c>
      <c r="E143" s="834" t="s">
        <v>2577</v>
      </c>
      <c r="F143" s="832" t="s">
        <v>2537</v>
      </c>
      <c r="G143" s="832" t="s">
        <v>2616</v>
      </c>
      <c r="H143" s="832" t="s">
        <v>581</v>
      </c>
      <c r="I143" s="832" t="s">
        <v>2919</v>
      </c>
      <c r="J143" s="832" t="s">
        <v>2436</v>
      </c>
      <c r="K143" s="832" t="s">
        <v>2920</v>
      </c>
      <c r="L143" s="835">
        <v>272.83</v>
      </c>
      <c r="M143" s="835">
        <v>272.83</v>
      </c>
      <c r="N143" s="832">
        <v>1</v>
      </c>
      <c r="O143" s="836">
        <v>0.5</v>
      </c>
      <c r="P143" s="835">
        <v>272.83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5" customHeight="1" x14ac:dyDescent="0.2">
      <c r="A144" s="831">
        <v>7</v>
      </c>
      <c r="B144" s="832" t="s">
        <v>2536</v>
      </c>
      <c r="C144" s="832" t="s">
        <v>2540</v>
      </c>
      <c r="D144" s="833" t="s">
        <v>3897</v>
      </c>
      <c r="E144" s="834" t="s">
        <v>2577</v>
      </c>
      <c r="F144" s="832" t="s">
        <v>2537</v>
      </c>
      <c r="G144" s="832" t="s">
        <v>2740</v>
      </c>
      <c r="H144" s="832" t="s">
        <v>581</v>
      </c>
      <c r="I144" s="832" t="s">
        <v>2921</v>
      </c>
      <c r="J144" s="832" t="s">
        <v>2742</v>
      </c>
      <c r="K144" s="832" t="s">
        <v>2922</v>
      </c>
      <c r="L144" s="835">
        <v>211.61</v>
      </c>
      <c r="M144" s="835">
        <v>211.61</v>
      </c>
      <c r="N144" s="832">
        <v>1</v>
      </c>
      <c r="O144" s="836">
        <v>0.5</v>
      </c>
      <c r="P144" s="835">
        <v>211.61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5" customHeight="1" x14ac:dyDescent="0.2">
      <c r="A145" s="831">
        <v>7</v>
      </c>
      <c r="B145" s="832" t="s">
        <v>2536</v>
      </c>
      <c r="C145" s="832" t="s">
        <v>2540</v>
      </c>
      <c r="D145" s="833" t="s">
        <v>3897</v>
      </c>
      <c r="E145" s="834" t="s">
        <v>2577</v>
      </c>
      <c r="F145" s="832" t="s">
        <v>2537</v>
      </c>
      <c r="G145" s="832" t="s">
        <v>2923</v>
      </c>
      <c r="H145" s="832" t="s">
        <v>581</v>
      </c>
      <c r="I145" s="832" t="s">
        <v>2924</v>
      </c>
      <c r="J145" s="832" t="s">
        <v>2925</v>
      </c>
      <c r="K145" s="832" t="s">
        <v>2926</v>
      </c>
      <c r="L145" s="835">
        <v>37.68</v>
      </c>
      <c r="M145" s="835">
        <v>263.76</v>
      </c>
      <c r="N145" s="832">
        <v>7</v>
      </c>
      <c r="O145" s="836">
        <v>1.5</v>
      </c>
      <c r="P145" s="835">
        <v>263.76</v>
      </c>
      <c r="Q145" s="837">
        <v>1</v>
      </c>
      <c r="R145" s="832">
        <v>7</v>
      </c>
      <c r="S145" s="837">
        <v>1</v>
      </c>
      <c r="T145" s="836">
        <v>1.5</v>
      </c>
      <c r="U145" s="838">
        <v>1</v>
      </c>
    </row>
    <row r="146" spans="1:21" ht="14.45" customHeight="1" x14ac:dyDescent="0.2">
      <c r="A146" s="831">
        <v>7</v>
      </c>
      <c r="B146" s="832" t="s">
        <v>2536</v>
      </c>
      <c r="C146" s="832" t="s">
        <v>2540</v>
      </c>
      <c r="D146" s="833" t="s">
        <v>3897</v>
      </c>
      <c r="E146" s="834" t="s">
        <v>2577</v>
      </c>
      <c r="F146" s="832" t="s">
        <v>2537</v>
      </c>
      <c r="G146" s="832" t="s">
        <v>2699</v>
      </c>
      <c r="H146" s="832" t="s">
        <v>581</v>
      </c>
      <c r="I146" s="832" t="s">
        <v>2700</v>
      </c>
      <c r="J146" s="832" t="s">
        <v>1534</v>
      </c>
      <c r="K146" s="832" t="s">
        <v>2701</v>
      </c>
      <c r="L146" s="835">
        <v>89.91</v>
      </c>
      <c r="M146" s="835">
        <v>359.64</v>
      </c>
      <c r="N146" s="832">
        <v>4</v>
      </c>
      <c r="O146" s="836">
        <v>1.5</v>
      </c>
      <c r="P146" s="835">
        <v>359.64</v>
      </c>
      <c r="Q146" s="837">
        <v>1</v>
      </c>
      <c r="R146" s="832">
        <v>4</v>
      </c>
      <c r="S146" s="837">
        <v>1</v>
      </c>
      <c r="T146" s="836">
        <v>1.5</v>
      </c>
      <c r="U146" s="838">
        <v>1</v>
      </c>
    </row>
    <row r="147" spans="1:21" ht="14.45" customHeight="1" x14ac:dyDescent="0.2">
      <c r="A147" s="831">
        <v>7</v>
      </c>
      <c r="B147" s="832" t="s">
        <v>2536</v>
      </c>
      <c r="C147" s="832" t="s">
        <v>2540</v>
      </c>
      <c r="D147" s="833" t="s">
        <v>3897</v>
      </c>
      <c r="E147" s="834" t="s">
        <v>2577</v>
      </c>
      <c r="F147" s="832" t="s">
        <v>2537</v>
      </c>
      <c r="G147" s="832" t="s">
        <v>2706</v>
      </c>
      <c r="H147" s="832" t="s">
        <v>581</v>
      </c>
      <c r="I147" s="832" t="s">
        <v>2707</v>
      </c>
      <c r="J147" s="832" t="s">
        <v>2708</v>
      </c>
      <c r="K147" s="832" t="s">
        <v>2709</v>
      </c>
      <c r="L147" s="835">
        <v>111.72</v>
      </c>
      <c r="M147" s="835">
        <v>111.72</v>
      </c>
      <c r="N147" s="832">
        <v>1</v>
      </c>
      <c r="O147" s="836">
        <v>0.5</v>
      </c>
      <c r="P147" s="835">
        <v>111.72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5" customHeight="1" x14ac:dyDescent="0.2">
      <c r="A148" s="831">
        <v>7</v>
      </c>
      <c r="B148" s="832" t="s">
        <v>2536</v>
      </c>
      <c r="C148" s="832" t="s">
        <v>2540</v>
      </c>
      <c r="D148" s="833" t="s">
        <v>3897</v>
      </c>
      <c r="E148" s="834" t="s">
        <v>2577</v>
      </c>
      <c r="F148" s="832" t="s">
        <v>2537</v>
      </c>
      <c r="G148" s="832" t="s">
        <v>2927</v>
      </c>
      <c r="H148" s="832" t="s">
        <v>581</v>
      </c>
      <c r="I148" s="832" t="s">
        <v>2928</v>
      </c>
      <c r="J148" s="832" t="s">
        <v>2929</v>
      </c>
      <c r="K148" s="832" t="s">
        <v>2930</v>
      </c>
      <c r="L148" s="835">
        <v>0</v>
      </c>
      <c r="M148" s="835">
        <v>0</v>
      </c>
      <c r="N148" s="832">
        <v>1</v>
      </c>
      <c r="O148" s="836">
        <v>0.5</v>
      </c>
      <c r="P148" s="835">
        <v>0</v>
      </c>
      <c r="Q148" s="837"/>
      <c r="R148" s="832">
        <v>1</v>
      </c>
      <c r="S148" s="837">
        <v>1</v>
      </c>
      <c r="T148" s="836">
        <v>0.5</v>
      </c>
      <c r="U148" s="838">
        <v>1</v>
      </c>
    </row>
    <row r="149" spans="1:21" ht="14.45" customHeight="1" x14ac:dyDescent="0.2">
      <c r="A149" s="831">
        <v>7</v>
      </c>
      <c r="B149" s="832" t="s">
        <v>2536</v>
      </c>
      <c r="C149" s="832" t="s">
        <v>2540</v>
      </c>
      <c r="D149" s="833" t="s">
        <v>3897</v>
      </c>
      <c r="E149" s="834" t="s">
        <v>2577</v>
      </c>
      <c r="F149" s="832" t="s">
        <v>2537</v>
      </c>
      <c r="G149" s="832" t="s">
        <v>2931</v>
      </c>
      <c r="H149" s="832" t="s">
        <v>581</v>
      </c>
      <c r="I149" s="832" t="s">
        <v>2932</v>
      </c>
      <c r="J149" s="832" t="s">
        <v>2933</v>
      </c>
      <c r="K149" s="832" t="s">
        <v>2934</v>
      </c>
      <c r="L149" s="835">
        <v>73.09</v>
      </c>
      <c r="M149" s="835">
        <v>73.09</v>
      </c>
      <c r="N149" s="832">
        <v>1</v>
      </c>
      <c r="O149" s="836">
        <v>1</v>
      </c>
      <c r="P149" s="835">
        <v>73.09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5" customHeight="1" x14ac:dyDescent="0.2">
      <c r="A150" s="831">
        <v>7</v>
      </c>
      <c r="B150" s="832" t="s">
        <v>2536</v>
      </c>
      <c r="C150" s="832" t="s">
        <v>2540</v>
      </c>
      <c r="D150" s="833" t="s">
        <v>3897</v>
      </c>
      <c r="E150" s="834" t="s">
        <v>2577</v>
      </c>
      <c r="F150" s="832" t="s">
        <v>2537</v>
      </c>
      <c r="G150" s="832" t="s">
        <v>2817</v>
      </c>
      <c r="H150" s="832" t="s">
        <v>581</v>
      </c>
      <c r="I150" s="832" t="s">
        <v>2818</v>
      </c>
      <c r="J150" s="832" t="s">
        <v>890</v>
      </c>
      <c r="K150" s="832" t="s">
        <v>2101</v>
      </c>
      <c r="L150" s="835">
        <v>38.56</v>
      </c>
      <c r="M150" s="835">
        <v>38.56</v>
      </c>
      <c r="N150" s="832">
        <v>1</v>
      </c>
      <c r="O150" s="836">
        <v>0.5</v>
      </c>
      <c r="P150" s="835">
        <v>38.56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5" customHeight="1" x14ac:dyDescent="0.2">
      <c r="A151" s="831">
        <v>7</v>
      </c>
      <c r="B151" s="832" t="s">
        <v>2536</v>
      </c>
      <c r="C151" s="832" t="s">
        <v>2540</v>
      </c>
      <c r="D151" s="833" t="s">
        <v>3897</v>
      </c>
      <c r="E151" s="834" t="s">
        <v>2577</v>
      </c>
      <c r="F151" s="832" t="s">
        <v>2537</v>
      </c>
      <c r="G151" s="832" t="s">
        <v>2895</v>
      </c>
      <c r="H151" s="832" t="s">
        <v>674</v>
      </c>
      <c r="I151" s="832" t="s">
        <v>2896</v>
      </c>
      <c r="J151" s="832" t="s">
        <v>2897</v>
      </c>
      <c r="K151" s="832" t="s">
        <v>2898</v>
      </c>
      <c r="L151" s="835">
        <v>141.25</v>
      </c>
      <c r="M151" s="835">
        <v>141.25</v>
      </c>
      <c r="N151" s="832">
        <v>1</v>
      </c>
      <c r="O151" s="836">
        <v>0.5</v>
      </c>
      <c r="P151" s="835">
        <v>141.25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5" customHeight="1" x14ac:dyDescent="0.2">
      <c r="A152" s="831">
        <v>7</v>
      </c>
      <c r="B152" s="832" t="s">
        <v>2536</v>
      </c>
      <c r="C152" s="832" t="s">
        <v>2540</v>
      </c>
      <c r="D152" s="833" t="s">
        <v>3897</v>
      </c>
      <c r="E152" s="834" t="s">
        <v>2577</v>
      </c>
      <c r="F152" s="832" t="s">
        <v>2537</v>
      </c>
      <c r="G152" s="832" t="s">
        <v>2753</v>
      </c>
      <c r="H152" s="832" t="s">
        <v>581</v>
      </c>
      <c r="I152" s="832" t="s">
        <v>2819</v>
      </c>
      <c r="J152" s="832" t="s">
        <v>775</v>
      </c>
      <c r="K152" s="832" t="s">
        <v>2820</v>
      </c>
      <c r="L152" s="835">
        <v>35.25</v>
      </c>
      <c r="M152" s="835">
        <v>35.25</v>
      </c>
      <c r="N152" s="832">
        <v>1</v>
      </c>
      <c r="O152" s="836">
        <v>1</v>
      </c>
      <c r="P152" s="835">
        <v>35.25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5" customHeight="1" x14ac:dyDescent="0.2">
      <c r="A153" s="831">
        <v>7</v>
      </c>
      <c r="B153" s="832" t="s">
        <v>2536</v>
      </c>
      <c r="C153" s="832" t="s">
        <v>2540</v>
      </c>
      <c r="D153" s="833" t="s">
        <v>3897</v>
      </c>
      <c r="E153" s="834" t="s">
        <v>2577</v>
      </c>
      <c r="F153" s="832" t="s">
        <v>2537</v>
      </c>
      <c r="G153" s="832" t="s">
        <v>2935</v>
      </c>
      <c r="H153" s="832" t="s">
        <v>581</v>
      </c>
      <c r="I153" s="832" t="s">
        <v>2936</v>
      </c>
      <c r="J153" s="832" t="s">
        <v>2937</v>
      </c>
      <c r="K153" s="832" t="s">
        <v>2938</v>
      </c>
      <c r="L153" s="835">
        <v>168.9</v>
      </c>
      <c r="M153" s="835">
        <v>168.9</v>
      </c>
      <c r="N153" s="832">
        <v>1</v>
      </c>
      <c r="O153" s="836">
        <v>0.5</v>
      </c>
      <c r="P153" s="835">
        <v>168.9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5" customHeight="1" x14ac:dyDescent="0.2">
      <c r="A154" s="831">
        <v>7</v>
      </c>
      <c r="B154" s="832" t="s">
        <v>2536</v>
      </c>
      <c r="C154" s="832" t="s">
        <v>2540</v>
      </c>
      <c r="D154" s="833" t="s">
        <v>3897</v>
      </c>
      <c r="E154" s="834" t="s">
        <v>2577</v>
      </c>
      <c r="F154" s="832" t="s">
        <v>2537</v>
      </c>
      <c r="G154" s="832" t="s">
        <v>2733</v>
      </c>
      <c r="H154" s="832" t="s">
        <v>581</v>
      </c>
      <c r="I154" s="832" t="s">
        <v>2939</v>
      </c>
      <c r="J154" s="832" t="s">
        <v>1354</v>
      </c>
      <c r="K154" s="832" t="s">
        <v>2940</v>
      </c>
      <c r="L154" s="835">
        <v>50.32</v>
      </c>
      <c r="M154" s="835">
        <v>50.32</v>
      </c>
      <c r="N154" s="832">
        <v>1</v>
      </c>
      <c r="O154" s="836">
        <v>0.5</v>
      </c>
      <c r="P154" s="835">
        <v>50.32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5" customHeight="1" x14ac:dyDescent="0.2">
      <c r="A155" s="831">
        <v>7</v>
      </c>
      <c r="B155" s="832" t="s">
        <v>2536</v>
      </c>
      <c r="C155" s="832" t="s">
        <v>2540</v>
      </c>
      <c r="D155" s="833" t="s">
        <v>3897</v>
      </c>
      <c r="E155" s="834" t="s">
        <v>2577</v>
      </c>
      <c r="F155" s="832" t="s">
        <v>2537</v>
      </c>
      <c r="G155" s="832" t="s">
        <v>2737</v>
      </c>
      <c r="H155" s="832" t="s">
        <v>674</v>
      </c>
      <c r="I155" s="832" t="s">
        <v>2432</v>
      </c>
      <c r="J155" s="832" t="s">
        <v>1476</v>
      </c>
      <c r="K155" s="832" t="s">
        <v>2433</v>
      </c>
      <c r="L155" s="835">
        <v>154.36000000000001</v>
      </c>
      <c r="M155" s="835">
        <v>154.36000000000001</v>
      </c>
      <c r="N155" s="832">
        <v>1</v>
      </c>
      <c r="O155" s="836">
        <v>0.5</v>
      </c>
      <c r="P155" s="835">
        <v>154.36000000000001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5" customHeight="1" x14ac:dyDescent="0.2">
      <c r="A156" s="831">
        <v>7</v>
      </c>
      <c r="B156" s="832" t="s">
        <v>2536</v>
      </c>
      <c r="C156" s="832" t="s">
        <v>2540</v>
      </c>
      <c r="D156" s="833" t="s">
        <v>3897</v>
      </c>
      <c r="E156" s="834" t="s">
        <v>2577</v>
      </c>
      <c r="F156" s="832" t="s">
        <v>2537</v>
      </c>
      <c r="G156" s="832" t="s">
        <v>2941</v>
      </c>
      <c r="H156" s="832" t="s">
        <v>581</v>
      </c>
      <c r="I156" s="832" t="s">
        <v>2942</v>
      </c>
      <c r="J156" s="832" t="s">
        <v>726</v>
      </c>
      <c r="K156" s="832" t="s">
        <v>2943</v>
      </c>
      <c r="L156" s="835">
        <v>0</v>
      </c>
      <c r="M156" s="835">
        <v>0</v>
      </c>
      <c r="N156" s="832">
        <v>1</v>
      </c>
      <c r="O156" s="836">
        <v>0.5</v>
      </c>
      <c r="P156" s="835">
        <v>0</v>
      </c>
      <c r="Q156" s="837"/>
      <c r="R156" s="832">
        <v>1</v>
      </c>
      <c r="S156" s="837">
        <v>1</v>
      </c>
      <c r="T156" s="836">
        <v>0.5</v>
      </c>
      <c r="U156" s="838">
        <v>1</v>
      </c>
    </row>
    <row r="157" spans="1:21" ht="14.45" customHeight="1" x14ac:dyDescent="0.2">
      <c r="A157" s="831">
        <v>7</v>
      </c>
      <c r="B157" s="832" t="s">
        <v>2536</v>
      </c>
      <c r="C157" s="832" t="s">
        <v>2540</v>
      </c>
      <c r="D157" s="833" t="s">
        <v>3897</v>
      </c>
      <c r="E157" s="834" t="s">
        <v>2577</v>
      </c>
      <c r="F157" s="832" t="s">
        <v>2537</v>
      </c>
      <c r="G157" s="832" t="s">
        <v>2660</v>
      </c>
      <c r="H157" s="832" t="s">
        <v>581</v>
      </c>
      <c r="I157" s="832" t="s">
        <v>2661</v>
      </c>
      <c r="J157" s="832" t="s">
        <v>1128</v>
      </c>
      <c r="K157" s="832" t="s">
        <v>1129</v>
      </c>
      <c r="L157" s="835">
        <v>107.27</v>
      </c>
      <c r="M157" s="835">
        <v>214.54</v>
      </c>
      <c r="N157" s="832">
        <v>2</v>
      </c>
      <c r="O157" s="836">
        <v>1</v>
      </c>
      <c r="P157" s="835">
        <v>214.54</v>
      </c>
      <c r="Q157" s="837">
        <v>1</v>
      </c>
      <c r="R157" s="832">
        <v>2</v>
      </c>
      <c r="S157" s="837">
        <v>1</v>
      </c>
      <c r="T157" s="836">
        <v>1</v>
      </c>
      <c r="U157" s="838">
        <v>1</v>
      </c>
    </row>
    <row r="158" spans="1:21" ht="14.45" customHeight="1" x14ac:dyDescent="0.2">
      <c r="A158" s="831">
        <v>7</v>
      </c>
      <c r="B158" s="832" t="s">
        <v>2536</v>
      </c>
      <c r="C158" s="832" t="s">
        <v>2540</v>
      </c>
      <c r="D158" s="833" t="s">
        <v>3897</v>
      </c>
      <c r="E158" s="834" t="s">
        <v>2554</v>
      </c>
      <c r="F158" s="832" t="s">
        <v>2537</v>
      </c>
      <c r="G158" s="832" t="s">
        <v>2785</v>
      </c>
      <c r="H158" s="832" t="s">
        <v>674</v>
      </c>
      <c r="I158" s="832" t="s">
        <v>2194</v>
      </c>
      <c r="J158" s="832" t="s">
        <v>2195</v>
      </c>
      <c r="K158" s="832" t="s">
        <v>2196</v>
      </c>
      <c r="L158" s="835">
        <v>119.7</v>
      </c>
      <c r="M158" s="835">
        <v>119.7</v>
      </c>
      <c r="N158" s="832">
        <v>1</v>
      </c>
      <c r="O158" s="836">
        <v>1</v>
      </c>
      <c r="P158" s="835">
        <v>119.7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5" customHeight="1" x14ac:dyDescent="0.2">
      <c r="A159" s="831">
        <v>7</v>
      </c>
      <c r="B159" s="832" t="s">
        <v>2536</v>
      </c>
      <c r="C159" s="832" t="s">
        <v>2540</v>
      </c>
      <c r="D159" s="833" t="s">
        <v>3897</v>
      </c>
      <c r="E159" s="834" t="s">
        <v>2554</v>
      </c>
      <c r="F159" s="832" t="s">
        <v>2537</v>
      </c>
      <c r="G159" s="832" t="s">
        <v>2944</v>
      </c>
      <c r="H159" s="832" t="s">
        <v>674</v>
      </c>
      <c r="I159" s="832" t="s">
        <v>2945</v>
      </c>
      <c r="J159" s="832" t="s">
        <v>2946</v>
      </c>
      <c r="K159" s="832" t="s">
        <v>2947</v>
      </c>
      <c r="L159" s="835">
        <v>229.38</v>
      </c>
      <c r="M159" s="835">
        <v>688.14</v>
      </c>
      <c r="N159" s="832">
        <v>3</v>
      </c>
      <c r="O159" s="836">
        <v>1.5</v>
      </c>
      <c r="P159" s="835">
        <v>688.14</v>
      </c>
      <c r="Q159" s="837">
        <v>1</v>
      </c>
      <c r="R159" s="832">
        <v>3</v>
      </c>
      <c r="S159" s="837">
        <v>1</v>
      </c>
      <c r="T159" s="836">
        <v>1.5</v>
      </c>
      <c r="U159" s="838">
        <v>1</v>
      </c>
    </row>
    <row r="160" spans="1:21" ht="14.45" customHeight="1" x14ac:dyDescent="0.2">
      <c r="A160" s="831">
        <v>7</v>
      </c>
      <c r="B160" s="832" t="s">
        <v>2536</v>
      </c>
      <c r="C160" s="832" t="s">
        <v>2540</v>
      </c>
      <c r="D160" s="833" t="s">
        <v>3897</v>
      </c>
      <c r="E160" s="834" t="s">
        <v>2554</v>
      </c>
      <c r="F160" s="832" t="s">
        <v>2537</v>
      </c>
      <c r="G160" s="832" t="s">
        <v>2612</v>
      </c>
      <c r="H160" s="832" t="s">
        <v>581</v>
      </c>
      <c r="I160" s="832" t="s">
        <v>2948</v>
      </c>
      <c r="J160" s="832" t="s">
        <v>2949</v>
      </c>
      <c r="K160" s="832" t="s">
        <v>2126</v>
      </c>
      <c r="L160" s="835">
        <v>35.11</v>
      </c>
      <c r="M160" s="835">
        <v>70.22</v>
      </c>
      <c r="N160" s="832">
        <v>2</v>
      </c>
      <c r="O160" s="836">
        <v>1</v>
      </c>
      <c r="P160" s="835">
        <v>70.22</v>
      </c>
      <c r="Q160" s="837">
        <v>1</v>
      </c>
      <c r="R160" s="832">
        <v>2</v>
      </c>
      <c r="S160" s="837">
        <v>1</v>
      </c>
      <c r="T160" s="836">
        <v>1</v>
      </c>
      <c r="U160" s="838">
        <v>1</v>
      </c>
    </row>
    <row r="161" spans="1:21" ht="14.45" customHeight="1" x14ac:dyDescent="0.2">
      <c r="A161" s="831">
        <v>7</v>
      </c>
      <c r="B161" s="832" t="s">
        <v>2536</v>
      </c>
      <c r="C161" s="832" t="s">
        <v>2540</v>
      </c>
      <c r="D161" s="833" t="s">
        <v>3897</v>
      </c>
      <c r="E161" s="834" t="s">
        <v>2554</v>
      </c>
      <c r="F161" s="832" t="s">
        <v>2537</v>
      </c>
      <c r="G161" s="832" t="s">
        <v>2950</v>
      </c>
      <c r="H161" s="832" t="s">
        <v>581</v>
      </c>
      <c r="I161" s="832" t="s">
        <v>2951</v>
      </c>
      <c r="J161" s="832" t="s">
        <v>1620</v>
      </c>
      <c r="K161" s="832" t="s">
        <v>1621</v>
      </c>
      <c r="L161" s="835">
        <v>18.760000000000002</v>
      </c>
      <c r="M161" s="835">
        <v>18.760000000000002</v>
      </c>
      <c r="N161" s="832">
        <v>1</v>
      </c>
      <c r="O161" s="836">
        <v>1</v>
      </c>
      <c r="P161" s="835">
        <v>18.760000000000002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5" customHeight="1" x14ac:dyDescent="0.2">
      <c r="A162" s="831">
        <v>7</v>
      </c>
      <c r="B162" s="832" t="s">
        <v>2536</v>
      </c>
      <c r="C162" s="832" t="s">
        <v>2540</v>
      </c>
      <c r="D162" s="833" t="s">
        <v>3897</v>
      </c>
      <c r="E162" s="834" t="s">
        <v>2554</v>
      </c>
      <c r="F162" s="832" t="s">
        <v>2537</v>
      </c>
      <c r="G162" s="832" t="s">
        <v>2950</v>
      </c>
      <c r="H162" s="832" t="s">
        <v>581</v>
      </c>
      <c r="I162" s="832" t="s">
        <v>2951</v>
      </c>
      <c r="J162" s="832" t="s">
        <v>1620</v>
      </c>
      <c r="K162" s="832" t="s">
        <v>1621</v>
      </c>
      <c r="L162" s="835">
        <v>17.47</v>
      </c>
      <c r="M162" s="835">
        <v>17.47</v>
      </c>
      <c r="N162" s="832">
        <v>1</v>
      </c>
      <c r="O162" s="836">
        <v>0.5</v>
      </c>
      <c r="P162" s="835">
        <v>17.47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5" customHeight="1" x14ac:dyDescent="0.2">
      <c r="A163" s="831">
        <v>7</v>
      </c>
      <c r="B163" s="832" t="s">
        <v>2536</v>
      </c>
      <c r="C163" s="832" t="s">
        <v>2540</v>
      </c>
      <c r="D163" s="833" t="s">
        <v>3897</v>
      </c>
      <c r="E163" s="834" t="s">
        <v>2554</v>
      </c>
      <c r="F163" s="832" t="s">
        <v>2537</v>
      </c>
      <c r="G163" s="832" t="s">
        <v>2952</v>
      </c>
      <c r="H163" s="832" t="s">
        <v>674</v>
      </c>
      <c r="I163" s="832" t="s">
        <v>2345</v>
      </c>
      <c r="J163" s="832" t="s">
        <v>1359</v>
      </c>
      <c r="K163" s="832" t="s">
        <v>828</v>
      </c>
      <c r="L163" s="835">
        <v>58.77</v>
      </c>
      <c r="M163" s="835">
        <v>58.77</v>
      </c>
      <c r="N163" s="832">
        <v>1</v>
      </c>
      <c r="O163" s="836">
        <v>0.5</v>
      </c>
      <c r="P163" s="835">
        <v>58.77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5" customHeight="1" x14ac:dyDescent="0.2">
      <c r="A164" s="831">
        <v>7</v>
      </c>
      <c r="B164" s="832" t="s">
        <v>2536</v>
      </c>
      <c r="C164" s="832" t="s">
        <v>2540</v>
      </c>
      <c r="D164" s="833" t="s">
        <v>3897</v>
      </c>
      <c r="E164" s="834" t="s">
        <v>2554</v>
      </c>
      <c r="F164" s="832" t="s">
        <v>2537</v>
      </c>
      <c r="G164" s="832" t="s">
        <v>2669</v>
      </c>
      <c r="H164" s="832" t="s">
        <v>581</v>
      </c>
      <c r="I164" s="832" t="s">
        <v>2953</v>
      </c>
      <c r="J164" s="832" t="s">
        <v>2954</v>
      </c>
      <c r="K164" s="832" t="s">
        <v>2955</v>
      </c>
      <c r="L164" s="835">
        <v>0</v>
      </c>
      <c r="M164" s="835">
        <v>0</v>
      </c>
      <c r="N164" s="832">
        <v>1</v>
      </c>
      <c r="O164" s="836">
        <v>0.5</v>
      </c>
      <c r="P164" s="835">
        <v>0</v>
      </c>
      <c r="Q164" s="837"/>
      <c r="R164" s="832">
        <v>1</v>
      </c>
      <c r="S164" s="837">
        <v>1</v>
      </c>
      <c r="T164" s="836">
        <v>0.5</v>
      </c>
      <c r="U164" s="838">
        <v>1</v>
      </c>
    </row>
    <row r="165" spans="1:21" ht="14.45" customHeight="1" x14ac:dyDescent="0.2">
      <c r="A165" s="831">
        <v>7</v>
      </c>
      <c r="B165" s="832" t="s">
        <v>2536</v>
      </c>
      <c r="C165" s="832" t="s">
        <v>2540</v>
      </c>
      <c r="D165" s="833" t="s">
        <v>3897</v>
      </c>
      <c r="E165" s="834" t="s">
        <v>2554</v>
      </c>
      <c r="F165" s="832" t="s">
        <v>2537</v>
      </c>
      <c r="G165" s="832" t="s">
        <v>2740</v>
      </c>
      <c r="H165" s="832" t="s">
        <v>581</v>
      </c>
      <c r="I165" s="832" t="s">
        <v>2741</v>
      </c>
      <c r="J165" s="832" t="s">
        <v>2742</v>
      </c>
      <c r="K165" s="832" t="s">
        <v>2743</v>
      </c>
      <c r="L165" s="835">
        <v>136.04</v>
      </c>
      <c r="M165" s="835">
        <v>272.08</v>
      </c>
      <c r="N165" s="832">
        <v>2</v>
      </c>
      <c r="O165" s="836">
        <v>1</v>
      </c>
      <c r="P165" s="835">
        <v>272.08</v>
      </c>
      <c r="Q165" s="837">
        <v>1</v>
      </c>
      <c r="R165" s="832">
        <v>2</v>
      </c>
      <c r="S165" s="837">
        <v>1</v>
      </c>
      <c r="T165" s="836">
        <v>1</v>
      </c>
      <c r="U165" s="838">
        <v>1</v>
      </c>
    </row>
    <row r="166" spans="1:21" ht="14.45" customHeight="1" x14ac:dyDescent="0.2">
      <c r="A166" s="831">
        <v>7</v>
      </c>
      <c r="B166" s="832" t="s">
        <v>2536</v>
      </c>
      <c r="C166" s="832" t="s">
        <v>2540</v>
      </c>
      <c r="D166" s="833" t="s">
        <v>3897</v>
      </c>
      <c r="E166" s="834" t="s">
        <v>2554</v>
      </c>
      <c r="F166" s="832" t="s">
        <v>2537</v>
      </c>
      <c r="G166" s="832" t="s">
        <v>2956</v>
      </c>
      <c r="H166" s="832" t="s">
        <v>674</v>
      </c>
      <c r="I166" s="832" t="s">
        <v>2957</v>
      </c>
      <c r="J166" s="832" t="s">
        <v>2958</v>
      </c>
      <c r="K166" s="832" t="s">
        <v>2959</v>
      </c>
      <c r="L166" s="835">
        <v>654.6</v>
      </c>
      <c r="M166" s="835">
        <v>654.6</v>
      </c>
      <c r="N166" s="832">
        <v>1</v>
      </c>
      <c r="O166" s="836">
        <v>1</v>
      </c>
      <c r="P166" s="835">
        <v>654.6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5" customHeight="1" x14ac:dyDescent="0.2">
      <c r="A167" s="831">
        <v>7</v>
      </c>
      <c r="B167" s="832" t="s">
        <v>2536</v>
      </c>
      <c r="C167" s="832" t="s">
        <v>2540</v>
      </c>
      <c r="D167" s="833" t="s">
        <v>3897</v>
      </c>
      <c r="E167" s="834" t="s">
        <v>2554</v>
      </c>
      <c r="F167" s="832" t="s">
        <v>2537</v>
      </c>
      <c r="G167" s="832" t="s">
        <v>2836</v>
      </c>
      <c r="H167" s="832" t="s">
        <v>581</v>
      </c>
      <c r="I167" s="832" t="s">
        <v>2837</v>
      </c>
      <c r="J167" s="832" t="s">
        <v>1587</v>
      </c>
      <c r="K167" s="832" t="s">
        <v>2838</v>
      </c>
      <c r="L167" s="835">
        <v>58.62</v>
      </c>
      <c r="M167" s="835">
        <v>58.62</v>
      </c>
      <c r="N167" s="832">
        <v>1</v>
      </c>
      <c r="O167" s="836">
        <v>1</v>
      </c>
      <c r="P167" s="835">
        <v>58.62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5" customHeight="1" x14ac:dyDescent="0.2">
      <c r="A168" s="831">
        <v>7</v>
      </c>
      <c r="B168" s="832" t="s">
        <v>2536</v>
      </c>
      <c r="C168" s="832" t="s">
        <v>2540</v>
      </c>
      <c r="D168" s="833" t="s">
        <v>3897</v>
      </c>
      <c r="E168" s="834" t="s">
        <v>2554</v>
      </c>
      <c r="F168" s="832" t="s">
        <v>2537</v>
      </c>
      <c r="G168" s="832" t="s">
        <v>2792</v>
      </c>
      <c r="H168" s="832" t="s">
        <v>581</v>
      </c>
      <c r="I168" s="832" t="s">
        <v>2793</v>
      </c>
      <c r="J168" s="832" t="s">
        <v>1332</v>
      </c>
      <c r="K168" s="832" t="s">
        <v>2794</v>
      </c>
      <c r="L168" s="835">
        <v>90.95</v>
      </c>
      <c r="M168" s="835">
        <v>90.95</v>
      </c>
      <c r="N168" s="832">
        <v>1</v>
      </c>
      <c r="O168" s="836">
        <v>1</v>
      </c>
      <c r="P168" s="835">
        <v>90.95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5" customHeight="1" x14ac:dyDescent="0.2">
      <c r="A169" s="831">
        <v>7</v>
      </c>
      <c r="B169" s="832" t="s">
        <v>2536</v>
      </c>
      <c r="C169" s="832" t="s">
        <v>2540</v>
      </c>
      <c r="D169" s="833" t="s">
        <v>3897</v>
      </c>
      <c r="E169" s="834" t="s">
        <v>2554</v>
      </c>
      <c r="F169" s="832" t="s">
        <v>2537</v>
      </c>
      <c r="G169" s="832" t="s">
        <v>2753</v>
      </c>
      <c r="H169" s="832" t="s">
        <v>581</v>
      </c>
      <c r="I169" s="832" t="s">
        <v>2756</v>
      </c>
      <c r="J169" s="832" t="s">
        <v>775</v>
      </c>
      <c r="K169" s="832" t="s">
        <v>2757</v>
      </c>
      <c r="L169" s="835">
        <v>35.25</v>
      </c>
      <c r="M169" s="835">
        <v>35.25</v>
      </c>
      <c r="N169" s="832">
        <v>1</v>
      </c>
      <c r="O169" s="836">
        <v>1</v>
      </c>
      <c r="P169" s="835">
        <v>35.25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7</v>
      </c>
      <c r="B170" s="832" t="s">
        <v>2536</v>
      </c>
      <c r="C170" s="832" t="s">
        <v>2540</v>
      </c>
      <c r="D170" s="833" t="s">
        <v>3897</v>
      </c>
      <c r="E170" s="834" t="s">
        <v>2554</v>
      </c>
      <c r="F170" s="832" t="s">
        <v>2537</v>
      </c>
      <c r="G170" s="832" t="s">
        <v>2629</v>
      </c>
      <c r="H170" s="832" t="s">
        <v>581</v>
      </c>
      <c r="I170" s="832" t="s">
        <v>2630</v>
      </c>
      <c r="J170" s="832" t="s">
        <v>2631</v>
      </c>
      <c r="K170" s="832" t="s">
        <v>2632</v>
      </c>
      <c r="L170" s="835">
        <v>73.010000000000005</v>
      </c>
      <c r="M170" s="835">
        <v>73.010000000000005</v>
      </c>
      <c r="N170" s="832">
        <v>1</v>
      </c>
      <c r="O170" s="836">
        <v>1</v>
      </c>
      <c r="P170" s="835">
        <v>73.010000000000005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5" customHeight="1" x14ac:dyDescent="0.2">
      <c r="A171" s="831">
        <v>7</v>
      </c>
      <c r="B171" s="832" t="s">
        <v>2536</v>
      </c>
      <c r="C171" s="832" t="s">
        <v>2540</v>
      </c>
      <c r="D171" s="833" t="s">
        <v>3897</v>
      </c>
      <c r="E171" s="834" t="s">
        <v>2554</v>
      </c>
      <c r="F171" s="832" t="s">
        <v>2537</v>
      </c>
      <c r="G171" s="832" t="s">
        <v>2592</v>
      </c>
      <c r="H171" s="832" t="s">
        <v>581</v>
      </c>
      <c r="I171" s="832" t="s">
        <v>2771</v>
      </c>
      <c r="J171" s="832" t="s">
        <v>992</v>
      </c>
      <c r="K171" s="832" t="s">
        <v>2772</v>
      </c>
      <c r="L171" s="835">
        <v>103.67</v>
      </c>
      <c r="M171" s="835">
        <v>207.34</v>
      </c>
      <c r="N171" s="832">
        <v>2</v>
      </c>
      <c r="O171" s="836">
        <v>1.5</v>
      </c>
      <c r="P171" s="835">
        <v>207.34</v>
      </c>
      <c r="Q171" s="837">
        <v>1</v>
      </c>
      <c r="R171" s="832">
        <v>2</v>
      </c>
      <c r="S171" s="837">
        <v>1</v>
      </c>
      <c r="T171" s="836">
        <v>1.5</v>
      </c>
      <c r="U171" s="838">
        <v>1</v>
      </c>
    </row>
    <row r="172" spans="1:21" ht="14.45" customHeight="1" x14ac:dyDescent="0.2">
      <c r="A172" s="831">
        <v>7</v>
      </c>
      <c r="B172" s="832" t="s">
        <v>2536</v>
      </c>
      <c r="C172" s="832" t="s">
        <v>2540</v>
      </c>
      <c r="D172" s="833" t="s">
        <v>3897</v>
      </c>
      <c r="E172" s="834" t="s">
        <v>2554</v>
      </c>
      <c r="F172" s="832" t="s">
        <v>2537</v>
      </c>
      <c r="G172" s="832" t="s">
        <v>2633</v>
      </c>
      <c r="H172" s="832" t="s">
        <v>674</v>
      </c>
      <c r="I172" s="832" t="s">
        <v>2415</v>
      </c>
      <c r="J172" s="832" t="s">
        <v>1216</v>
      </c>
      <c r="K172" s="832" t="s">
        <v>2416</v>
      </c>
      <c r="L172" s="835">
        <v>143.09</v>
      </c>
      <c r="M172" s="835">
        <v>143.09</v>
      </c>
      <c r="N172" s="832">
        <v>1</v>
      </c>
      <c r="O172" s="836">
        <v>0.5</v>
      </c>
      <c r="P172" s="835">
        <v>143.09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5" customHeight="1" x14ac:dyDescent="0.2">
      <c r="A173" s="831">
        <v>7</v>
      </c>
      <c r="B173" s="832" t="s">
        <v>2536</v>
      </c>
      <c r="C173" s="832" t="s">
        <v>2540</v>
      </c>
      <c r="D173" s="833" t="s">
        <v>3897</v>
      </c>
      <c r="E173" s="834" t="s">
        <v>2554</v>
      </c>
      <c r="F173" s="832" t="s">
        <v>2537</v>
      </c>
      <c r="G173" s="832" t="s">
        <v>2960</v>
      </c>
      <c r="H173" s="832" t="s">
        <v>581</v>
      </c>
      <c r="I173" s="832" t="s">
        <v>2961</v>
      </c>
      <c r="J173" s="832" t="s">
        <v>1033</v>
      </c>
      <c r="K173" s="832" t="s">
        <v>1034</v>
      </c>
      <c r="L173" s="835">
        <v>79.099999999999994</v>
      </c>
      <c r="M173" s="835">
        <v>79.099999999999994</v>
      </c>
      <c r="N173" s="832">
        <v>1</v>
      </c>
      <c r="O173" s="836">
        <v>1</v>
      </c>
      <c r="P173" s="835">
        <v>79.099999999999994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5" customHeight="1" x14ac:dyDescent="0.2">
      <c r="A174" s="831">
        <v>7</v>
      </c>
      <c r="B174" s="832" t="s">
        <v>2536</v>
      </c>
      <c r="C174" s="832" t="s">
        <v>2540</v>
      </c>
      <c r="D174" s="833" t="s">
        <v>3897</v>
      </c>
      <c r="E174" s="834" t="s">
        <v>2554</v>
      </c>
      <c r="F174" s="832" t="s">
        <v>2537</v>
      </c>
      <c r="G174" s="832" t="s">
        <v>2960</v>
      </c>
      <c r="H174" s="832" t="s">
        <v>581</v>
      </c>
      <c r="I174" s="832" t="s">
        <v>2962</v>
      </c>
      <c r="J174" s="832" t="s">
        <v>1033</v>
      </c>
      <c r="K174" s="832" t="s">
        <v>1034</v>
      </c>
      <c r="L174" s="835">
        <v>79.099999999999994</v>
      </c>
      <c r="M174" s="835">
        <v>79.099999999999994</v>
      </c>
      <c r="N174" s="832">
        <v>1</v>
      </c>
      <c r="O174" s="836">
        <v>1</v>
      </c>
      <c r="P174" s="835">
        <v>79.099999999999994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5" customHeight="1" x14ac:dyDescent="0.2">
      <c r="A175" s="831">
        <v>7</v>
      </c>
      <c r="B175" s="832" t="s">
        <v>2536</v>
      </c>
      <c r="C175" s="832" t="s">
        <v>2540</v>
      </c>
      <c r="D175" s="833" t="s">
        <v>3897</v>
      </c>
      <c r="E175" s="834" t="s">
        <v>2554</v>
      </c>
      <c r="F175" s="832" t="s">
        <v>2537</v>
      </c>
      <c r="G175" s="832" t="s">
        <v>2963</v>
      </c>
      <c r="H175" s="832" t="s">
        <v>581</v>
      </c>
      <c r="I175" s="832" t="s">
        <v>2964</v>
      </c>
      <c r="J175" s="832" t="s">
        <v>2965</v>
      </c>
      <c r="K175" s="832" t="s">
        <v>2966</v>
      </c>
      <c r="L175" s="835">
        <v>45.56</v>
      </c>
      <c r="M175" s="835">
        <v>45.56</v>
      </c>
      <c r="N175" s="832">
        <v>1</v>
      </c>
      <c r="O175" s="836">
        <v>1</v>
      </c>
      <c r="P175" s="835">
        <v>45.56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5" customHeight="1" x14ac:dyDescent="0.2">
      <c r="A176" s="831">
        <v>7</v>
      </c>
      <c r="B176" s="832" t="s">
        <v>2536</v>
      </c>
      <c r="C176" s="832" t="s">
        <v>2540</v>
      </c>
      <c r="D176" s="833" t="s">
        <v>3897</v>
      </c>
      <c r="E176" s="834" t="s">
        <v>2554</v>
      </c>
      <c r="F176" s="832" t="s">
        <v>2537</v>
      </c>
      <c r="G176" s="832" t="s">
        <v>2967</v>
      </c>
      <c r="H176" s="832" t="s">
        <v>674</v>
      </c>
      <c r="I176" s="832" t="s">
        <v>2968</v>
      </c>
      <c r="J176" s="832" t="s">
        <v>2969</v>
      </c>
      <c r="K176" s="832" t="s">
        <v>2970</v>
      </c>
      <c r="L176" s="835">
        <v>263.68</v>
      </c>
      <c r="M176" s="835">
        <v>263.68</v>
      </c>
      <c r="N176" s="832">
        <v>1</v>
      </c>
      <c r="O176" s="836">
        <v>1</v>
      </c>
      <c r="P176" s="835">
        <v>263.68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5" customHeight="1" x14ac:dyDescent="0.2">
      <c r="A177" s="831">
        <v>7</v>
      </c>
      <c r="B177" s="832" t="s">
        <v>2536</v>
      </c>
      <c r="C177" s="832" t="s">
        <v>2540</v>
      </c>
      <c r="D177" s="833" t="s">
        <v>3897</v>
      </c>
      <c r="E177" s="834" t="s">
        <v>2554</v>
      </c>
      <c r="F177" s="832" t="s">
        <v>2537</v>
      </c>
      <c r="G177" s="832" t="s">
        <v>2967</v>
      </c>
      <c r="H177" s="832" t="s">
        <v>581</v>
      </c>
      <c r="I177" s="832" t="s">
        <v>2971</v>
      </c>
      <c r="J177" s="832" t="s">
        <v>2972</v>
      </c>
      <c r="K177" s="832" t="s">
        <v>2973</v>
      </c>
      <c r="L177" s="835">
        <v>79.11</v>
      </c>
      <c r="M177" s="835">
        <v>79.11</v>
      </c>
      <c r="N177" s="832">
        <v>1</v>
      </c>
      <c r="O177" s="836">
        <v>0.5</v>
      </c>
      <c r="P177" s="835">
        <v>79.11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5" customHeight="1" x14ac:dyDescent="0.2">
      <c r="A178" s="831">
        <v>7</v>
      </c>
      <c r="B178" s="832" t="s">
        <v>2536</v>
      </c>
      <c r="C178" s="832" t="s">
        <v>2540</v>
      </c>
      <c r="D178" s="833" t="s">
        <v>3897</v>
      </c>
      <c r="E178" s="834" t="s">
        <v>2554</v>
      </c>
      <c r="F178" s="832" t="s">
        <v>2537</v>
      </c>
      <c r="G178" s="832" t="s">
        <v>2733</v>
      </c>
      <c r="H178" s="832" t="s">
        <v>581</v>
      </c>
      <c r="I178" s="832" t="s">
        <v>2939</v>
      </c>
      <c r="J178" s="832" t="s">
        <v>1354</v>
      </c>
      <c r="K178" s="832" t="s">
        <v>2940</v>
      </c>
      <c r="L178" s="835">
        <v>50.32</v>
      </c>
      <c r="M178" s="835">
        <v>50.32</v>
      </c>
      <c r="N178" s="832">
        <v>1</v>
      </c>
      <c r="O178" s="836">
        <v>0.5</v>
      </c>
      <c r="P178" s="835">
        <v>50.32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5" customHeight="1" x14ac:dyDescent="0.2">
      <c r="A179" s="831">
        <v>7</v>
      </c>
      <c r="B179" s="832" t="s">
        <v>2536</v>
      </c>
      <c r="C179" s="832" t="s">
        <v>2540</v>
      </c>
      <c r="D179" s="833" t="s">
        <v>3897</v>
      </c>
      <c r="E179" s="834" t="s">
        <v>2554</v>
      </c>
      <c r="F179" s="832" t="s">
        <v>2537</v>
      </c>
      <c r="G179" s="832" t="s">
        <v>2974</v>
      </c>
      <c r="H179" s="832" t="s">
        <v>581</v>
      </c>
      <c r="I179" s="832" t="s">
        <v>2975</v>
      </c>
      <c r="J179" s="832" t="s">
        <v>2976</v>
      </c>
      <c r="K179" s="832" t="s">
        <v>2977</v>
      </c>
      <c r="L179" s="835">
        <v>0</v>
      </c>
      <c r="M179" s="835">
        <v>0</v>
      </c>
      <c r="N179" s="832">
        <v>7</v>
      </c>
      <c r="O179" s="836">
        <v>2.5</v>
      </c>
      <c r="P179" s="835">
        <v>0</v>
      </c>
      <c r="Q179" s="837"/>
      <c r="R179" s="832">
        <v>7</v>
      </c>
      <c r="S179" s="837">
        <v>1</v>
      </c>
      <c r="T179" s="836">
        <v>2.5</v>
      </c>
      <c r="U179" s="838">
        <v>1</v>
      </c>
    </row>
    <row r="180" spans="1:21" ht="14.45" customHeight="1" x14ac:dyDescent="0.2">
      <c r="A180" s="831">
        <v>7</v>
      </c>
      <c r="B180" s="832" t="s">
        <v>2536</v>
      </c>
      <c r="C180" s="832" t="s">
        <v>2540</v>
      </c>
      <c r="D180" s="833" t="s">
        <v>3897</v>
      </c>
      <c r="E180" s="834" t="s">
        <v>2554</v>
      </c>
      <c r="F180" s="832" t="s">
        <v>2537</v>
      </c>
      <c r="G180" s="832" t="s">
        <v>2737</v>
      </c>
      <c r="H180" s="832" t="s">
        <v>674</v>
      </c>
      <c r="I180" s="832" t="s">
        <v>2177</v>
      </c>
      <c r="J180" s="832" t="s">
        <v>1476</v>
      </c>
      <c r="K180" s="832" t="s">
        <v>2178</v>
      </c>
      <c r="L180" s="835">
        <v>225.06</v>
      </c>
      <c r="M180" s="835">
        <v>675.18000000000006</v>
      </c>
      <c r="N180" s="832">
        <v>3</v>
      </c>
      <c r="O180" s="836">
        <v>3</v>
      </c>
      <c r="P180" s="835">
        <v>675.18000000000006</v>
      </c>
      <c r="Q180" s="837">
        <v>1</v>
      </c>
      <c r="R180" s="832">
        <v>3</v>
      </c>
      <c r="S180" s="837">
        <v>1</v>
      </c>
      <c r="T180" s="836">
        <v>3</v>
      </c>
      <c r="U180" s="838">
        <v>1</v>
      </c>
    </row>
    <row r="181" spans="1:21" ht="14.45" customHeight="1" x14ac:dyDescent="0.2">
      <c r="A181" s="831">
        <v>7</v>
      </c>
      <c r="B181" s="832" t="s">
        <v>2536</v>
      </c>
      <c r="C181" s="832" t="s">
        <v>2540</v>
      </c>
      <c r="D181" s="833" t="s">
        <v>3897</v>
      </c>
      <c r="E181" s="834" t="s">
        <v>2554</v>
      </c>
      <c r="F181" s="832" t="s">
        <v>2537</v>
      </c>
      <c r="G181" s="832" t="s">
        <v>2918</v>
      </c>
      <c r="H181" s="832" t="s">
        <v>674</v>
      </c>
      <c r="I181" s="832" t="s">
        <v>2168</v>
      </c>
      <c r="J181" s="832" t="s">
        <v>2157</v>
      </c>
      <c r="K181" s="832" t="s">
        <v>2169</v>
      </c>
      <c r="L181" s="835">
        <v>49.08</v>
      </c>
      <c r="M181" s="835">
        <v>147.24</v>
      </c>
      <c r="N181" s="832">
        <v>3</v>
      </c>
      <c r="O181" s="836">
        <v>2.5</v>
      </c>
      <c r="P181" s="835">
        <v>147.24</v>
      </c>
      <c r="Q181" s="837">
        <v>1</v>
      </c>
      <c r="R181" s="832">
        <v>3</v>
      </c>
      <c r="S181" s="837">
        <v>1</v>
      </c>
      <c r="T181" s="836">
        <v>2.5</v>
      </c>
      <c r="U181" s="838">
        <v>1</v>
      </c>
    </row>
    <row r="182" spans="1:21" ht="14.45" customHeight="1" x14ac:dyDescent="0.2">
      <c r="A182" s="831">
        <v>7</v>
      </c>
      <c r="B182" s="832" t="s">
        <v>2536</v>
      </c>
      <c r="C182" s="832" t="s">
        <v>2540</v>
      </c>
      <c r="D182" s="833" t="s">
        <v>3897</v>
      </c>
      <c r="E182" s="834" t="s">
        <v>2554</v>
      </c>
      <c r="F182" s="832" t="s">
        <v>2537</v>
      </c>
      <c r="G182" s="832" t="s">
        <v>2918</v>
      </c>
      <c r="H182" s="832" t="s">
        <v>674</v>
      </c>
      <c r="I182" s="832" t="s">
        <v>2978</v>
      </c>
      <c r="J182" s="832" t="s">
        <v>2157</v>
      </c>
      <c r="K182" s="832" t="s">
        <v>2979</v>
      </c>
      <c r="L182" s="835">
        <v>84.18</v>
      </c>
      <c r="M182" s="835">
        <v>252.54000000000002</v>
      </c>
      <c r="N182" s="832">
        <v>3</v>
      </c>
      <c r="O182" s="836">
        <v>1.5</v>
      </c>
      <c r="P182" s="835">
        <v>252.54000000000002</v>
      </c>
      <c r="Q182" s="837">
        <v>1</v>
      </c>
      <c r="R182" s="832">
        <v>3</v>
      </c>
      <c r="S182" s="837">
        <v>1</v>
      </c>
      <c r="T182" s="836">
        <v>1.5</v>
      </c>
      <c r="U182" s="838">
        <v>1</v>
      </c>
    </row>
    <row r="183" spans="1:21" ht="14.45" customHeight="1" x14ac:dyDescent="0.2">
      <c r="A183" s="831">
        <v>7</v>
      </c>
      <c r="B183" s="832" t="s">
        <v>2536</v>
      </c>
      <c r="C183" s="832" t="s">
        <v>2540</v>
      </c>
      <c r="D183" s="833" t="s">
        <v>3897</v>
      </c>
      <c r="E183" s="834" t="s">
        <v>2554</v>
      </c>
      <c r="F183" s="832" t="s">
        <v>2537</v>
      </c>
      <c r="G183" s="832" t="s">
        <v>2980</v>
      </c>
      <c r="H183" s="832" t="s">
        <v>581</v>
      </c>
      <c r="I183" s="832" t="s">
        <v>2981</v>
      </c>
      <c r="J183" s="832" t="s">
        <v>2982</v>
      </c>
      <c r="K183" s="832" t="s">
        <v>2983</v>
      </c>
      <c r="L183" s="835">
        <v>153.41</v>
      </c>
      <c r="M183" s="835">
        <v>153.41</v>
      </c>
      <c r="N183" s="832">
        <v>1</v>
      </c>
      <c r="O183" s="836">
        <v>0.5</v>
      </c>
      <c r="P183" s="835">
        <v>153.41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5" customHeight="1" x14ac:dyDescent="0.2">
      <c r="A184" s="831">
        <v>7</v>
      </c>
      <c r="B184" s="832" t="s">
        <v>2536</v>
      </c>
      <c r="C184" s="832" t="s">
        <v>2540</v>
      </c>
      <c r="D184" s="833" t="s">
        <v>3897</v>
      </c>
      <c r="E184" s="834" t="s">
        <v>2554</v>
      </c>
      <c r="F184" s="832" t="s">
        <v>2537</v>
      </c>
      <c r="G184" s="832" t="s">
        <v>2660</v>
      </c>
      <c r="H184" s="832" t="s">
        <v>581</v>
      </c>
      <c r="I184" s="832" t="s">
        <v>2661</v>
      </c>
      <c r="J184" s="832" t="s">
        <v>1128</v>
      </c>
      <c r="K184" s="832" t="s">
        <v>1129</v>
      </c>
      <c r="L184" s="835">
        <v>107.27</v>
      </c>
      <c r="M184" s="835">
        <v>321.81</v>
      </c>
      <c r="N184" s="832">
        <v>3</v>
      </c>
      <c r="O184" s="836">
        <v>2</v>
      </c>
      <c r="P184" s="835">
        <v>321.81</v>
      </c>
      <c r="Q184" s="837">
        <v>1</v>
      </c>
      <c r="R184" s="832">
        <v>3</v>
      </c>
      <c r="S184" s="837">
        <v>1</v>
      </c>
      <c r="T184" s="836">
        <v>2</v>
      </c>
      <c r="U184" s="838">
        <v>1</v>
      </c>
    </row>
    <row r="185" spans="1:21" ht="14.45" customHeight="1" x14ac:dyDescent="0.2">
      <c r="A185" s="831">
        <v>7</v>
      </c>
      <c r="B185" s="832" t="s">
        <v>2536</v>
      </c>
      <c r="C185" s="832" t="s">
        <v>2540</v>
      </c>
      <c r="D185" s="833" t="s">
        <v>3897</v>
      </c>
      <c r="E185" s="834" t="s">
        <v>2568</v>
      </c>
      <c r="F185" s="832" t="s">
        <v>2537</v>
      </c>
      <c r="G185" s="832" t="s">
        <v>2836</v>
      </c>
      <c r="H185" s="832" t="s">
        <v>581</v>
      </c>
      <c r="I185" s="832" t="s">
        <v>2984</v>
      </c>
      <c r="J185" s="832" t="s">
        <v>2985</v>
      </c>
      <c r="K185" s="832" t="s">
        <v>2986</v>
      </c>
      <c r="L185" s="835">
        <v>52.75</v>
      </c>
      <c r="M185" s="835">
        <v>52.75</v>
      </c>
      <c r="N185" s="832">
        <v>1</v>
      </c>
      <c r="O185" s="836">
        <v>1</v>
      </c>
      <c r="P185" s="835">
        <v>52.75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5" customHeight="1" x14ac:dyDescent="0.2">
      <c r="A186" s="831">
        <v>7</v>
      </c>
      <c r="B186" s="832" t="s">
        <v>2536</v>
      </c>
      <c r="C186" s="832" t="s">
        <v>2540</v>
      </c>
      <c r="D186" s="833" t="s">
        <v>3897</v>
      </c>
      <c r="E186" s="834" t="s">
        <v>2568</v>
      </c>
      <c r="F186" s="832" t="s">
        <v>2537</v>
      </c>
      <c r="G186" s="832" t="s">
        <v>2588</v>
      </c>
      <c r="H186" s="832" t="s">
        <v>581</v>
      </c>
      <c r="I186" s="832" t="s">
        <v>2589</v>
      </c>
      <c r="J186" s="832" t="s">
        <v>2590</v>
      </c>
      <c r="K186" s="832" t="s">
        <v>2591</v>
      </c>
      <c r="L186" s="835">
        <v>176.32</v>
      </c>
      <c r="M186" s="835">
        <v>176.32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5" customHeight="1" x14ac:dyDescent="0.2">
      <c r="A187" s="831">
        <v>7</v>
      </c>
      <c r="B187" s="832" t="s">
        <v>2536</v>
      </c>
      <c r="C187" s="832" t="s">
        <v>2540</v>
      </c>
      <c r="D187" s="833" t="s">
        <v>3897</v>
      </c>
      <c r="E187" s="834" t="s">
        <v>2583</v>
      </c>
      <c r="F187" s="832" t="s">
        <v>2538</v>
      </c>
      <c r="G187" s="832" t="s">
        <v>2828</v>
      </c>
      <c r="H187" s="832" t="s">
        <v>581</v>
      </c>
      <c r="I187" s="832" t="s">
        <v>2987</v>
      </c>
      <c r="J187" s="832" t="s">
        <v>2830</v>
      </c>
      <c r="K187" s="832"/>
      <c r="L187" s="835">
        <v>0</v>
      </c>
      <c r="M187" s="835">
        <v>0</v>
      </c>
      <c r="N187" s="832">
        <v>1</v>
      </c>
      <c r="O187" s="836">
        <v>1</v>
      </c>
      <c r="P187" s="835">
        <v>0</v>
      </c>
      <c r="Q187" s="837"/>
      <c r="R187" s="832">
        <v>1</v>
      </c>
      <c r="S187" s="837">
        <v>1</v>
      </c>
      <c r="T187" s="836">
        <v>1</v>
      </c>
      <c r="U187" s="838">
        <v>1</v>
      </c>
    </row>
    <row r="188" spans="1:21" ht="14.45" customHeight="1" x14ac:dyDescent="0.2">
      <c r="A188" s="831">
        <v>7</v>
      </c>
      <c r="B188" s="832" t="s">
        <v>2536</v>
      </c>
      <c r="C188" s="832" t="s">
        <v>2540</v>
      </c>
      <c r="D188" s="833" t="s">
        <v>3897</v>
      </c>
      <c r="E188" s="834" t="s">
        <v>2563</v>
      </c>
      <c r="F188" s="832" t="s">
        <v>2537</v>
      </c>
      <c r="G188" s="832" t="s">
        <v>2792</v>
      </c>
      <c r="H188" s="832" t="s">
        <v>581</v>
      </c>
      <c r="I188" s="832" t="s">
        <v>2793</v>
      </c>
      <c r="J188" s="832" t="s">
        <v>1332</v>
      </c>
      <c r="K188" s="832" t="s">
        <v>2794</v>
      </c>
      <c r="L188" s="835">
        <v>90.95</v>
      </c>
      <c r="M188" s="835">
        <v>181.9</v>
      </c>
      <c r="N188" s="832">
        <v>2</v>
      </c>
      <c r="O188" s="836">
        <v>1</v>
      </c>
      <c r="P188" s="835">
        <v>181.9</v>
      </c>
      <c r="Q188" s="837">
        <v>1</v>
      </c>
      <c r="R188" s="832">
        <v>2</v>
      </c>
      <c r="S188" s="837">
        <v>1</v>
      </c>
      <c r="T188" s="836">
        <v>1</v>
      </c>
      <c r="U188" s="838">
        <v>1</v>
      </c>
    </row>
    <row r="189" spans="1:21" ht="14.45" customHeight="1" x14ac:dyDescent="0.2">
      <c r="A189" s="831">
        <v>7</v>
      </c>
      <c r="B189" s="832" t="s">
        <v>2536</v>
      </c>
      <c r="C189" s="832" t="s">
        <v>2540</v>
      </c>
      <c r="D189" s="833" t="s">
        <v>3897</v>
      </c>
      <c r="E189" s="834" t="s">
        <v>2582</v>
      </c>
      <c r="F189" s="832" t="s">
        <v>2537</v>
      </c>
      <c r="G189" s="832" t="s">
        <v>2988</v>
      </c>
      <c r="H189" s="832" t="s">
        <v>581</v>
      </c>
      <c r="I189" s="832" t="s">
        <v>2989</v>
      </c>
      <c r="J189" s="832" t="s">
        <v>2990</v>
      </c>
      <c r="K189" s="832" t="s">
        <v>2991</v>
      </c>
      <c r="L189" s="835">
        <v>86.02</v>
      </c>
      <c r="M189" s="835">
        <v>86.02</v>
      </c>
      <c r="N189" s="832">
        <v>1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5" customHeight="1" x14ac:dyDescent="0.2">
      <c r="A190" s="831">
        <v>7</v>
      </c>
      <c r="B190" s="832" t="s">
        <v>2536</v>
      </c>
      <c r="C190" s="832" t="s">
        <v>2540</v>
      </c>
      <c r="D190" s="833" t="s">
        <v>3897</v>
      </c>
      <c r="E190" s="834" t="s">
        <v>2582</v>
      </c>
      <c r="F190" s="832" t="s">
        <v>2537</v>
      </c>
      <c r="G190" s="832" t="s">
        <v>2875</v>
      </c>
      <c r="H190" s="832" t="s">
        <v>581</v>
      </c>
      <c r="I190" s="832" t="s">
        <v>2876</v>
      </c>
      <c r="J190" s="832" t="s">
        <v>1678</v>
      </c>
      <c r="K190" s="832" t="s">
        <v>2877</v>
      </c>
      <c r="L190" s="835">
        <v>248.55</v>
      </c>
      <c r="M190" s="835">
        <v>248.55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5" customHeight="1" x14ac:dyDescent="0.2">
      <c r="A191" s="831">
        <v>7</v>
      </c>
      <c r="B191" s="832" t="s">
        <v>2536</v>
      </c>
      <c r="C191" s="832" t="s">
        <v>2540</v>
      </c>
      <c r="D191" s="833" t="s">
        <v>3897</v>
      </c>
      <c r="E191" s="834" t="s">
        <v>2582</v>
      </c>
      <c r="F191" s="832" t="s">
        <v>2537</v>
      </c>
      <c r="G191" s="832" t="s">
        <v>2792</v>
      </c>
      <c r="H191" s="832" t="s">
        <v>581</v>
      </c>
      <c r="I191" s="832" t="s">
        <v>2793</v>
      </c>
      <c r="J191" s="832" t="s">
        <v>1332</v>
      </c>
      <c r="K191" s="832" t="s">
        <v>2794</v>
      </c>
      <c r="L191" s="835">
        <v>90.95</v>
      </c>
      <c r="M191" s="835">
        <v>90.95</v>
      </c>
      <c r="N191" s="832">
        <v>1</v>
      </c>
      <c r="O191" s="836">
        <v>1</v>
      </c>
      <c r="P191" s="835">
        <v>90.95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7</v>
      </c>
      <c r="B192" s="832" t="s">
        <v>2536</v>
      </c>
      <c r="C192" s="832" t="s">
        <v>2540</v>
      </c>
      <c r="D192" s="833" t="s">
        <v>3897</v>
      </c>
      <c r="E192" s="834" t="s">
        <v>2582</v>
      </c>
      <c r="F192" s="832" t="s">
        <v>2537</v>
      </c>
      <c r="G192" s="832" t="s">
        <v>2592</v>
      </c>
      <c r="H192" s="832" t="s">
        <v>581</v>
      </c>
      <c r="I192" s="832" t="s">
        <v>2992</v>
      </c>
      <c r="J192" s="832" t="s">
        <v>2594</v>
      </c>
      <c r="K192" s="832" t="s">
        <v>2993</v>
      </c>
      <c r="L192" s="835">
        <v>32.25</v>
      </c>
      <c r="M192" s="835">
        <v>64.5</v>
      </c>
      <c r="N192" s="832">
        <v>2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5" customHeight="1" x14ac:dyDescent="0.2">
      <c r="A193" s="831">
        <v>7</v>
      </c>
      <c r="B193" s="832" t="s">
        <v>2536</v>
      </c>
      <c r="C193" s="832" t="s">
        <v>2540</v>
      </c>
      <c r="D193" s="833" t="s">
        <v>3897</v>
      </c>
      <c r="E193" s="834" t="s">
        <v>2582</v>
      </c>
      <c r="F193" s="832" t="s">
        <v>2537</v>
      </c>
      <c r="G193" s="832" t="s">
        <v>2733</v>
      </c>
      <c r="H193" s="832" t="s">
        <v>581</v>
      </c>
      <c r="I193" s="832" t="s">
        <v>2994</v>
      </c>
      <c r="J193" s="832" t="s">
        <v>1354</v>
      </c>
      <c r="K193" s="832" t="s">
        <v>1356</v>
      </c>
      <c r="L193" s="835">
        <v>50.32</v>
      </c>
      <c r="M193" s="835">
        <v>100.64</v>
      </c>
      <c r="N193" s="832">
        <v>2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5" customHeight="1" x14ac:dyDescent="0.2">
      <c r="A194" s="831">
        <v>7</v>
      </c>
      <c r="B194" s="832" t="s">
        <v>2536</v>
      </c>
      <c r="C194" s="832" t="s">
        <v>2540</v>
      </c>
      <c r="D194" s="833" t="s">
        <v>3897</v>
      </c>
      <c r="E194" s="834" t="s">
        <v>2581</v>
      </c>
      <c r="F194" s="832" t="s">
        <v>2537</v>
      </c>
      <c r="G194" s="832" t="s">
        <v>2995</v>
      </c>
      <c r="H194" s="832" t="s">
        <v>581</v>
      </c>
      <c r="I194" s="832" t="s">
        <v>2996</v>
      </c>
      <c r="J194" s="832" t="s">
        <v>2997</v>
      </c>
      <c r="K194" s="832" t="s">
        <v>2998</v>
      </c>
      <c r="L194" s="835">
        <v>263.26</v>
      </c>
      <c r="M194" s="835">
        <v>263.26</v>
      </c>
      <c r="N194" s="832">
        <v>1</v>
      </c>
      <c r="O194" s="836">
        <v>1</v>
      </c>
      <c r="P194" s="835">
        <v>263.26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7</v>
      </c>
      <c r="B195" s="832" t="s">
        <v>2536</v>
      </c>
      <c r="C195" s="832" t="s">
        <v>2540</v>
      </c>
      <c r="D195" s="833" t="s">
        <v>3897</v>
      </c>
      <c r="E195" s="834" t="s">
        <v>2581</v>
      </c>
      <c r="F195" s="832" t="s">
        <v>2537</v>
      </c>
      <c r="G195" s="832" t="s">
        <v>2999</v>
      </c>
      <c r="H195" s="832" t="s">
        <v>581</v>
      </c>
      <c r="I195" s="832" t="s">
        <v>3000</v>
      </c>
      <c r="J195" s="832" t="s">
        <v>3001</v>
      </c>
      <c r="K195" s="832" t="s">
        <v>3002</v>
      </c>
      <c r="L195" s="835">
        <v>590.26</v>
      </c>
      <c r="M195" s="835">
        <v>590.26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7</v>
      </c>
      <c r="B196" s="832" t="s">
        <v>2536</v>
      </c>
      <c r="C196" s="832" t="s">
        <v>2540</v>
      </c>
      <c r="D196" s="833" t="s">
        <v>3897</v>
      </c>
      <c r="E196" s="834" t="s">
        <v>2581</v>
      </c>
      <c r="F196" s="832" t="s">
        <v>2537</v>
      </c>
      <c r="G196" s="832" t="s">
        <v>3003</v>
      </c>
      <c r="H196" s="832" t="s">
        <v>581</v>
      </c>
      <c r="I196" s="832" t="s">
        <v>3004</v>
      </c>
      <c r="J196" s="832" t="s">
        <v>3005</v>
      </c>
      <c r="K196" s="832" t="s">
        <v>3006</v>
      </c>
      <c r="L196" s="835">
        <v>213.49</v>
      </c>
      <c r="M196" s="835">
        <v>213.49</v>
      </c>
      <c r="N196" s="832">
        <v>1</v>
      </c>
      <c r="O196" s="836">
        <v>0.5</v>
      </c>
      <c r="P196" s="835">
        <v>213.49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5" customHeight="1" x14ac:dyDescent="0.2">
      <c r="A197" s="831">
        <v>7</v>
      </c>
      <c r="B197" s="832" t="s">
        <v>2536</v>
      </c>
      <c r="C197" s="832" t="s">
        <v>2540</v>
      </c>
      <c r="D197" s="833" t="s">
        <v>3897</v>
      </c>
      <c r="E197" s="834" t="s">
        <v>2581</v>
      </c>
      <c r="F197" s="832" t="s">
        <v>2537</v>
      </c>
      <c r="G197" s="832" t="s">
        <v>2786</v>
      </c>
      <c r="H197" s="832" t="s">
        <v>581</v>
      </c>
      <c r="I197" s="832" t="s">
        <v>2790</v>
      </c>
      <c r="J197" s="832" t="s">
        <v>2788</v>
      </c>
      <c r="K197" s="832" t="s">
        <v>2791</v>
      </c>
      <c r="L197" s="835">
        <v>88.16</v>
      </c>
      <c r="M197" s="835">
        <v>88.16</v>
      </c>
      <c r="N197" s="832">
        <v>1</v>
      </c>
      <c r="O197" s="836">
        <v>0.5</v>
      </c>
      <c r="P197" s="835">
        <v>88.16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5" customHeight="1" x14ac:dyDescent="0.2">
      <c r="A198" s="831">
        <v>7</v>
      </c>
      <c r="B198" s="832" t="s">
        <v>2536</v>
      </c>
      <c r="C198" s="832" t="s">
        <v>2540</v>
      </c>
      <c r="D198" s="833" t="s">
        <v>3897</v>
      </c>
      <c r="E198" s="834" t="s">
        <v>2581</v>
      </c>
      <c r="F198" s="832" t="s">
        <v>2537</v>
      </c>
      <c r="G198" s="832" t="s">
        <v>2753</v>
      </c>
      <c r="H198" s="832" t="s">
        <v>581</v>
      </c>
      <c r="I198" s="832" t="s">
        <v>2878</v>
      </c>
      <c r="J198" s="832" t="s">
        <v>775</v>
      </c>
      <c r="K198" s="832" t="s">
        <v>2820</v>
      </c>
      <c r="L198" s="835">
        <v>35.25</v>
      </c>
      <c r="M198" s="835">
        <v>35.25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5" customHeight="1" x14ac:dyDescent="0.2">
      <c r="A199" s="831">
        <v>7</v>
      </c>
      <c r="B199" s="832" t="s">
        <v>2536</v>
      </c>
      <c r="C199" s="832" t="s">
        <v>2540</v>
      </c>
      <c r="D199" s="833" t="s">
        <v>3897</v>
      </c>
      <c r="E199" s="834" t="s">
        <v>2581</v>
      </c>
      <c r="F199" s="832" t="s">
        <v>2537</v>
      </c>
      <c r="G199" s="832" t="s">
        <v>3007</v>
      </c>
      <c r="H199" s="832" t="s">
        <v>581</v>
      </c>
      <c r="I199" s="832" t="s">
        <v>3008</v>
      </c>
      <c r="J199" s="832" t="s">
        <v>3009</v>
      </c>
      <c r="K199" s="832" t="s">
        <v>3010</v>
      </c>
      <c r="L199" s="835">
        <v>241.31</v>
      </c>
      <c r="M199" s="835">
        <v>241.31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5" customHeight="1" x14ac:dyDescent="0.2">
      <c r="A200" s="831">
        <v>7</v>
      </c>
      <c r="B200" s="832" t="s">
        <v>2536</v>
      </c>
      <c r="C200" s="832" t="s">
        <v>2540</v>
      </c>
      <c r="D200" s="833" t="s">
        <v>3897</v>
      </c>
      <c r="E200" s="834" t="s">
        <v>2587</v>
      </c>
      <c r="F200" s="832" t="s">
        <v>2537</v>
      </c>
      <c r="G200" s="832" t="s">
        <v>2785</v>
      </c>
      <c r="H200" s="832" t="s">
        <v>581</v>
      </c>
      <c r="I200" s="832" t="s">
        <v>3011</v>
      </c>
      <c r="J200" s="832" t="s">
        <v>3012</v>
      </c>
      <c r="K200" s="832" t="s">
        <v>2196</v>
      </c>
      <c r="L200" s="835">
        <v>119.69</v>
      </c>
      <c r="M200" s="835">
        <v>119.69</v>
      </c>
      <c r="N200" s="832">
        <v>1</v>
      </c>
      <c r="O200" s="836">
        <v>0.5</v>
      </c>
      <c r="P200" s="835">
        <v>119.69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5" customHeight="1" x14ac:dyDescent="0.2">
      <c r="A201" s="831">
        <v>7</v>
      </c>
      <c r="B201" s="832" t="s">
        <v>2536</v>
      </c>
      <c r="C201" s="832" t="s">
        <v>2540</v>
      </c>
      <c r="D201" s="833" t="s">
        <v>3897</v>
      </c>
      <c r="E201" s="834" t="s">
        <v>2587</v>
      </c>
      <c r="F201" s="832" t="s">
        <v>2537</v>
      </c>
      <c r="G201" s="832" t="s">
        <v>3013</v>
      </c>
      <c r="H201" s="832" t="s">
        <v>581</v>
      </c>
      <c r="I201" s="832" t="s">
        <v>3014</v>
      </c>
      <c r="J201" s="832" t="s">
        <v>3015</v>
      </c>
      <c r="K201" s="832" t="s">
        <v>3016</v>
      </c>
      <c r="L201" s="835">
        <v>0</v>
      </c>
      <c r="M201" s="835">
        <v>0</v>
      </c>
      <c r="N201" s="832">
        <v>1</v>
      </c>
      <c r="O201" s="836">
        <v>1</v>
      </c>
      <c r="P201" s="835"/>
      <c r="Q201" s="837"/>
      <c r="R201" s="832"/>
      <c r="S201" s="837">
        <v>0</v>
      </c>
      <c r="T201" s="836"/>
      <c r="U201" s="838">
        <v>0</v>
      </c>
    </row>
    <row r="202" spans="1:21" ht="14.45" customHeight="1" x14ac:dyDescent="0.2">
      <c r="A202" s="831">
        <v>7</v>
      </c>
      <c r="B202" s="832" t="s">
        <v>2536</v>
      </c>
      <c r="C202" s="832" t="s">
        <v>2540</v>
      </c>
      <c r="D202" s="833" t="s">
        <v>3897</v>
      </c>
      <c r="E202" s="834" t="s">
        <v>2587</v>
      </c>
      <c r="F202" s="832" t="s">
        <v>2537</v>
      </c>
      <c r="G202" s="832" t="s">
        <v>2625</v>
      </c>
      <c r="H202" s="832" t="s">
        <v>581</v>
      </c>
      <c r="I202" s="832" t="s">
        <v>2626</v>
      </c>
      <c r="J202" s="832" t="s">
        <v>2627</v>
      </c>
      <c r="K202" s="832" t="s">
        <v>2628</v>
      </c>
      <c r="L202" s="835">
        <v>73.150000000000006</v>
      </c>
      <c r="M202" s="835">
        <v>438.90000000000003</v>
      </c>
      <c r="N202" s="832">
        <v>6</v>
      </c>
      <c r="O202" s="836">
        <v>1.5</v>
      </c>
      <c r="P202" s="835">
        <v>438.90000000000003</v>
      </c>
      <c r="Q202" s="837">
        <v>1</v>
      </c>
      <c r="R202" s="832">
        <v>6</v>
      </c>
      <c r="S202" s="837">
        <v>1</v>
      </c>
      <c r="T202" s="836">
        <v>1.5</v>
      </c>
      <c r="U202" s="838">
        <v>1</v>
      </c>
    </row>
    <row r="203" spans="1:21" ht="14.45" customHeight="1" x14ac:dyDescent="0.2">
      <c r="A203" s="831">
        <v>7</v>
      </c>
      <c r="B203" s="832" t="s">
        <v>2536</v>
      </c>
      <c r="C203" s="832" t="s">
        <v>2540</v>
      </c>
      <c r="D203" s="833" t="s">
        <v>3897</v>
      </c>
      <c r="E203" s="834" t="s">
        <v>2587</v>
      </c>
      <c r="F203" s="832" t="s">
        <v>2537</v>
      </c>
      <c r="G203" s="832" t="s">
        <v>2600</v>
      </c>
      <c r="H203" s="832" t="s">
        <v>581</v>
      </c>
      <c r="I203" s="832" t="s">
        <v>2759</v>
      </c>
      <c r="J203" s="832" t="s">
        <v>2602</v>
      </c>
      <c r="K203" s="832" t="s">
        <v>2760</v>
      </c>
      <c r="L203" s="835">
        <v>42.54</v>
      </c>
      <c r="M203" s="835">
        <v>42.54</v>
      </c>
      <c r="N203" s="832">
        <v>1</v>
      </c>
      <c r="O203" s="836">
        <v>1</v>
      </c>
      <c r="P203" s="835">
        <v>42.54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7</v>
      </c>
      <c r="B204" s="832" t="s">
        <v>2536</v>
      </c>
      <c r="C204" s="832" t="s">
        <v>2540</v>
      </c>
      <c r="D204" s="833" t="s">
        <v>3897</v>
      </c>
      <c r="E204" s="834" t="s">
        <v>2571</v>
      </c>
      <c r="F204" s="832" t="s">
        <v>2537</v>
      </c>
      <c r="G204" s="832" t="s">
        <v>2995</v>
      </c>
      <c r="H204" s="832" t="s">
        <v>581</v>
      </c>
      <c r="I204" s="832" t="s">
        <v>3017</v>
      </c>
      <c r="J204" s="832" t="s">
        <v>3018</v>
      </c>
      <c r="K204" s="832" t="s">
        <v>1367</v>
      </c>
      <c r="L204" s="835">
        <v>462.73</v>
      </c>
      <c r="M204" s="835">
        <v>462.73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5" customHeight="1" x14ac:dyDescent="0.2">
      <c r="A205" s="831">
        <v>7</v>
      </c>
      <c r="B205" s="832" t="s">
        <v>2536</v>
      </c>
      <c r="C205" s="832" t="s">
        <v>2540</v>
      </c>
      <c r="D205" s="833" t="s">
        <v>3897</v>
      </c>
      <c r="E205" s="834" t="s">
        <v>2571</v>
      </c>
      <c r="F205" s="832" t="s">
        <v>2537</v>
      </c>
      <c r="G205" s="832" t="s">
        <v>2872</v>
      </c>
      <c r="H205" s="832" t="s">
        <v>581</v>
      </c>
      <c r="I205" s="832" t="s">
        <v>2873</v>
      </c>
      <c r="J205" s="832" t="s">
        <v>924</v>
      </c>
      <c r="K205" s="832" t="s">
        <v>2874</v>
      </c>
      <c r="L205" s="835">
        <v>477.5</v>
      </c>
      <c r="M205" s="835">
        <v>477.5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5" customHeight="1" x14ac:dyDescent="0.2">
      <c r="A206" s="831">
        <v>7</v>
      </c>
      <c r="B206" s="832" t="s">
        <v>2536</v>
      </c>
      <c r="C206" s="832" t="s">
        <v>2540</v>
      </c>
      <c r="D206" s="833" t="s">
        <v>3897</v>
      </c>
      <c r="E206" s="834" t="s">
        <v>2571</v>
      </c>
      <c r="F206" s="832" t="s">
        <v>2537</v>
      </c>
      <c r="G206" s="832" t="s">
        <v>3019</v>
      </c>
      <c r="H206" s="832" t="s">
        <v>581</v>
      </c>
      <c r="I206" s="832" t="s">
        <v>3020</v>
      </c>
      <c r="J206" s="832" t="s">
        <v>3021</v>
      </c>
      <c r="K206" s="832" t="s">
        <v>3022</v>
      </c>
      <c r="L206" s="835">
        <v>159.71</v>
      </c>
      <c r="M206" s="835">
        <v>479.13</v>
      </c>
      <c r="N206" s="832">
        <v>3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5" customHeight="1" x14ac:dyDescent="0.2">
      <c r="A207" s="831">
        <v>7</v>
      </c>
      <c r="B207" s="832" t="s">
        <v>2536</v>
      </c>
      <c r="C207" s="832" t="s">
        <v>2540</v>
      </c>
      <c r="D207" s="833" t="s">
        <v>3897</v>
      </c>
      <c r="E207" s="834" t="s">
        <v>2571</v>
      </c>
      <c r="F207" s="832" t="s">
        <v>2537</v>
      </c>
      <c r="G207" s="832" t="s">
        <v>2817</v>
      </c>
      <c r="H207" s="832" t="s">
        <v>581</v>
      </c>
      <c r="I207" s="832" t="s">
        <v>2818</v>
      </c>
      <c r="J207" s="832" t="s">
        <v>890</v>
      </c>
      <c r="K207" s="832" t="s">
        <v>2101</v>
      </c>
      <c r="L207" s="835">
        <v>38.56</v>
      </c>
      <c r="M207" s="835">
        <v>77.12</v>
      </c>
      <c r="N207" s="832">
        <v>2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5" customHeight="1" x14ac:dyDescent="0.2">
      <c r="A208" s="831">
        <v>7</v>
      </c>
      <c r="B208" s="832" t="s">
        <v>2536</v>
      </c>
      <c r="C208" s="832" t="s">
        <v>2540</v>
      </c>
      <c r="D208" s="833" t="s">
        <v>3897</v>
      </c>
      <c r="E208" s="834" t="s">
        <v>2571</v>
      </c>
      <c r="F208" s="832" t="s">
        <v>2537</v>
      </c>
      <c r="G208" s="832" t="s">
        <v>2895</v>
      </c>
      <c r="H208" s="832" t="s">
        <v>581</v>
      </c>
      <c r="I208" s="832" t="s">
        <v>3023</v>
      </c>
      <c r="J208" s="832" t="s">
        <v>3024</v>
      </c>
      <c r="K208" s="832" t="s">
        <v>3025</v>
      </c>
      <c r="L208" s="835">
        <v>141.25</v>
      </c>
      <c r="M208" s="835">
        <v>282.5</v>
      </c>
      <c r="N208" s="832">
        <v>2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5" customHeight="1" x14ac:dyDescent="0.2">
      <c r="A209" s="831">
        <v>7</v>
      </c>
      <c r="B209" s="832" t="s">
        <v>2536</v>
      </c>
      <c r="C209" s="832" t="s">
        <v>2540</v>
      </c>
      <c r="D209" s="833" t="s">
        <v>3897</v>
      </c>
      <c r="E209" s="834" t="s">
        <v>2571</v>
      </c>
      <c r="F209" s="832" t="s">
        <v>2537</v>
      </c>
      <c r="G209" s="832" t="s">
        <v>3026</v>
      </c>
      <c r="H209" s="832" t="s">
        <v>674</v>
      </c>
      <c r="I209" s="832" t="s">
        <v>2268</v>
      </c>
      <c r="J209" s="832" t="s">
        <v>703</v>
      </c>
      <c r="K209" s="832" t="s">
        <v>1171</v>
      </c>
      <c r="L209" s="835">
        <v>0</v>
      </c>
      <c r="M209" s="835">
        <v>0</v>
      </c>
      <c r="N209" s="832">
        <v>3</v>
      </c>
      <c r="O209" s="836">
        <v>1.5</v>
      </c>
      <c r="P209" s="835"/>
      <c r="Q209" s="837"/>
      <c r="R209" s="832"/>
      <c r="S209" s="837">
        <v>0</v>
      </c>
      <c r="T209" s="836"/>
      <c r="U209" s="838">
        <v>0</v>
      </c>
    </row>
    <row r="210" spans="1:21" ht="14.45" customHeight="1" x14ac:dyDescent="0.2">
      <c r="A210" s="831">
        <v>7</v>
      </c>
      <c r="B210" s="832" t="s">
        <v>2536</v>
      </c>
      <c r="C210" s="832" t="s">
        <v>2540</v>
      </c>
      <c r="D210" s="833" t="s">
        <v>3897</v>
      </c>
      <c r="E210" s="834" t="s">
        <v>2571</v>
      </c>
      <c r="F210" s="832" t="s">
        <v>2537</v>
      </c>
      <c r="G210" s="832" t="s">
        <v>3027</v>
      </c>
      <c r="H210" s="832" t="s">
        <v>674</v>
      </c>
      <c r="I210" s="832" t="s">
        <v>3028</v>
      </c>
      <c r="J210" s="832" t="s">
        <v>3029</v>
      </c>
      <c r="K210" s="832" t="s">
        <v>3030</v>
      </c>
      <c r="L210" s="835">
        <v>102.85</v>
      </c>
      <c r="M210" s="835">
        <v>411.4</v>
      </c>
      <c r="N210" s="832">
        <v>4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7</v>
      </c>
      <c r="B211" s="832" t="s">
        <v>2536</v>
      </c>
      <c r="C211" s="832" t="s">
        <v>2540</v>
      </c>
      <c r="D211" s="833" t="s">
        <v>3897</v>
      </c>
      <c r="E211" s="834" t="s">
        <v>2571</v>
      </c>
      <c r="F211" s="832" t="s">
        <v>2537</v>
      </c>
      <c r="G211" s="832" t="s">
        <v>2604</v>
      </c>
      <c r="H211" s="832" t="s">
        <v>581</v>
      </c>
      <c r="I211" s="832" t="s">
        <v>2605</v>
      </c>
      <c r="J211" s="832" t="s">
        <v>1546</v>
      </c>
      <c r="K211" s="832" t="s">
        <v>2606</v>
      </c>
      <c r="L211" s="835">
        <v>61.97</v>
      </c>
      <c r="M211" s="835">
        <v>61.97</v>
      </c>
      <c r="N211" s="832">
        <v>1</v>
      </c>
      <c r="O211" s="836">
        <v>1</v>
      </c>
      <c r="P211" s="835">
        <v>61.97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5" customHeight="1" x14ac:dyDescent="0.2">
      <c r="A212" s="831">
        <v>7</v>
      </c>
      <c r="B212" s="832" t="s">
        <v>2536</v>
      </c>
      <c r="C212" s="832" t="s">
        <v>2540</v>
      </c>
      <c r="D212" s="833" t="s">
        <v>3897</v>
      </c>
      <c r="E212" s="834" t="s">
        <v>2571</v>
      </c>
      <c r="F212" s="832" t="s">
        <v>2537</v>
      </c>
      <c r="G212" s="832" t="s">
        <v>3031</v>
      </c>
      <c r="H212" s="832" t="s">
        <v>581</v>
      </c>
      <c r="I212" s="832" t="s">
        <v>3032</v>
      </c>
      <c r="J212" s="832" t="s">
        <v>3033</v>
      </c>
      <c r="K212" s="832" t="s">
        <v>3034</v>
      </c>
      <c r="L212" s="835">
        <v>155.52000000000001</v>
      </c>
      <c r="M212" s="835">
        <v>155.52000000000001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5" customHeight="1" x14ac:dyDescent="0.2">
      <c r="A213" s="831">
        <v>7</v>
      </c>
      <c r="B213" s="832" t="s">
        <v>2536</v>
      </c>
      <c r="C213" s="832" t="s">
        <v>2540</v>
      </c>
      <c r="D213" s="833" t="s">
        <v>3897</v>
      </c>
      <c r="E213" s="834" t="s">
        <v>2571</v>
      </c>
      <c r="F213" s="832" t="s">
        <v>2537</v>
      </c>
      <c r="G213" s="832" t="s">
        <v>3035</v>
      </c>
      <c r="H213" s="832" t="s">
        <v>581</v>
      </c>
      <c r="I213" s="832" t="s">
        <v>3036</v>
      </c>
      <c r="J213" s="832" t="s">
        <v>3037</v>
      </c>
      <c r="K213" s="832" t="s">
        <v>3038</v>
      </c>
      <c r="L213" s="835">
        <v>208.57</v>
      </c>
      <c r="M213" s="835">
        <v>625.71</v>
      </c>
      <c r="N213" s="832">
        <v>3</v>
      </c>
      <c r="O213" s="836">
        <v>2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5" customHeight="1" x14ac:dyDescent="0.2">
      <c r="A214" s="831">
        <v>7</v>
      </c>
      <c r="B214" s="832" t="s">
        <v>2536</v>
      </c>
      <c r="C214" s="832" t="s">
        <v>2540</v>
      </c>
      <c r="D214" s="833" t="s">
        <v>3897</v>
      </c>
      <c r="E214" s="834" t="s">
        <v>2550</v>
      </c>
      <c r="F214" s="832" t="s">
        <v>2537</v>
      </c>
      <c r="G214" s="832" t="s">
        <v>2692</v>
      </c>
      <c r="H214" s="832" t="s">
        <v>581</v>
      </c>
      <c r="I214" s="832" t="s">
        <v>2693</v>
      </c>
      <c r="J214" s="832" t="s">
        <v>1342</v>
      </c>
      <c r="K214" s="832" t="s">
        <v>2694</v>
      </c>
      <c r="L214" s="835">
        <v>94.7</v>
      </c>
      <c r="M214" s="835">
        <v>94.7</v>
      </c>
      <c r="N214" s="832">
        <v>1</v>
      </c>
      <c r="O214" s="836">
        <v>1</v>
      </c>
      <c r="P214" s="835">
        <v>94.7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5" customHeight="1" x14ac:dyDescent="0.2">
      <c r="A215" s="831">
        <v>7</v>
      </c>
      <c r="B215" s="832" t="s">
        <v>2536</v>
      </c>
      <c r="C215" s="832" t="s">
        <v>2540</v>
      </c>
      <c r="D215" s="833" t="s">
        <v>3897</v>
      </c>
      <c r="E215" s="834" t="s">
        <v>2550</v>
      </c>
      <c r="F215" s="832" t="s">
        <v>2537</v>
      </c>
      <c r="G215" s="832" t="s">
        <v>2836</v>
      </c>
      <c r="H215" s="832" t="s">
        <v>581</v>
      </c>
      <c r="I215" s="832" t="s">
        <v>2984</v>
      </c>
      <c r="J215" s="832" t="s">
        <v>2985</v>
      </c>
      <c r="K215" s="832" t="s">
        <v>2986</v>
      </c>
      <c r="L215" s="835">
        <v>52.75</v>
      </c>
      <c r="M215" s="835">
        <v>52.75</v>
      </c>
      <c r="N215" s="832">
        <v>1</v>
      </c>
      <c r="O215" s="836">
        <v>1</v>
      </c>
      <c r="P215" s="835">
        <v>52.75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5" customHeight="1" x14ac:dyDescent="0.2">
      <c r="A216" s="831">
        <v>7</v>
      </c>
      <c r="B216" s="832" t="s">
        <v>2536</v>
      </c>
      <c r="C216" s="832" t="s">
        <v>2540</v>
      </c>
      <c r="D216" s="833" t="s">
        <v>3897</v>
      </c>
      <c r="E216" s="834" t="s">
        <v>2550</v>
      </c>
      <c r="F216" s="832" t="s">
        <v>2537</v>
      </c>
      <c r="G216" s="832" t="s">
        <v>3039</v>
      </c>
      <c r="H216" s="832" t="s">
        <v>581</v>
      </c>
      <c r="I216" s="832" t="s">
        <v>3040</v>
      </c>
      <c r="J216" s="832" t="s">
        <v>3041</v>
      </c>
      <c r="K216" s="832" t="s">
        <v>3042</v>
      </c>
      <c r="L216" s="835">
        <v>105.32</v>
      </c>
      <c r="M216" s="835">
        <v>105.32</v>
      </c>
      <c r="N216" s="832">
        <v>1</v>
      </c>
      <c r="O216" s="836">
        <v>1</v>
      </c>
      <c r="P216" s="835">
        <v>105.32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7</v>
      </c>
      <c r="B217" s="832" t="s">
        <v>2536</v>
      </c>
      <c r="C217" s="832" t="s">
        <v>2540</v>
      </c>
      <c r="D217" s="833" t="s">
        <v>3897</v>
      </c>
      <c r="E217" s="834" t="s">
        <v>2550</v>
      </c>
      <c r="F217" s="832" t="s">
        <v>2537</v>
      </c>
      <c r="G217" s="832" t="s">
        <v>2918</v>
      </c>
      <c r="H217" s="832" t="s">
        <v>674</v>
      </c>
      <c r="I217" s="832" t="s">
        <v>3043</v>
      </c>
      <c r="J217" s="832" t="s">
        <v>2160</v>
      </c>
      <c r="K217" s="832" t="s">
        <v>3044</v>
      </c>
      <c r="L217" s="835">
        <v>49.08</v>
      </c>
      <c r="M217" s="835">
        <v>49.08</v>
      </c>
      <c r="N217" s="832">
        <v>1</v>
      </c>
      <c r="O217" s="836">
        <v>1</v>
      </c>
      <c r="P217" s="835">
        <v>49.08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5" customHeight="1" x14ac:dyDescent="0.2">
      <c r="A218" s="831">
        <v>7</v>
      </c>
      <c r="B218" s="832" t="s">
        <v>2536</v>
      </c>
      <c r="C218" s="832" t="s">
        <v>2540</v>
      </c>
      <c r="D218" s="833" t="s">
        <v>3897</v>
      </c>
      <c r="E218" s="834" t="s">
        <v>2569</v>
      </c>
      <c r="F218" s="832" t="s">
        <v>2537</v>
      </c>
      <c r="G218" s="832" t="s">
        <v>2995</v>
      </c>
      <c r="H218" s="832" t="s">
        <v>581</v>
      </c>
      <c r="I218" s="832" t="s">
        <v>3045</v>
      </c>
      <c r="J218" s="832" t="s">
        <v>999</v>
      </c>
      <c r="K218" s="832" t="s">
        <v>2998</v>
      </c>
      <c r="L218" s="835">
        <v>263.26</v>
      </c>
      <c r="M218" s="835">
        <v>263.26</v>
      </c>
      <c r="N218" s="832">
        <v>1</v>
      </c>
      <c r="O218" s="836">
        <v>1</v>
      </c>
      <c r="P218" s="835">
        <v>263.26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5" customHeight="1" x14ac:dyDescent="0.2">
      <c r="A219" s="831">
        <v>7</v>
      </c>
      <c r="B219" s="832" t="s">
        <v>2536</v>
      </c>
      <c r="C219" s="832" t="s">
        <v>2540</v>
      </c>
      <c r="D219" s="833" t="s">
        <v>3897</v>
      </c>
      <c r="E219" s="834" t="s">
        <v>2569</v>
      </c>
      <c r="F219" s="832" t="s">
        <v>2537</v>
      </c>
      <c r="G219" s="832" t="s">
        <v>3046</v>
      </c>
      <c r="H219" s="832" t="s">
        <v>581</v>
      </c>
      <c r="I219" s="832" t="s">
        <v>3047</v>
      </c>
      <c r="J219" s="832" t="s">
        <v>3048</v>
      </c>
      <c r="K219" s="832" t="s">
        <v>3049</v>
      </c>
      <c r="L219" s="835">
        <v>0</v>
      </c>
      <c r="M219" s="835">
        <v>0</v>
      </c>
      <c r="N219" s="832">
        <v>1</v>
      </c>
      <c r="O219" s="836">
        <v>1</v>
      </c>
      <c r="P219" s="835"/>
      <c r="Q219" s="837"/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7</v>
      </c>
      <c r="B220" s="832" t="s">
        <v>2536</v>
      </c>
      <c r="C220" s="832" t="s">
        <v>2540</v>
      </c>
      <c r="D220" s="833" t="s">
        <v>3897</v>
      </c>
      <c r="E220" s="834" t="s">
        <v>2569</v>
      </c>
      <c r="F220" s="832" t="s">
        <v>2537</v>
      </c>
      <c r="G220" s="832" t="s">
        <v>2836</v>
      </c>
      <c r="H220" s="832" t="s">
        <v>581</v>
      </c>
      <c r="I220" s="832" t="s">
        <v>3050</v>
      </c>
      <c r="J220" s="832" t="s">
        <v>2985</v>
      </c>
      <c r="K220" s="832" t="s">
        <v>3051</v>
      </c>
      <c r="L220" s="835">
        <v>31.65</v>
      </c>
      <c r="M220" s="835">
        <v>31.65</v>
      </c>
      <c r="N220" s="832">
        <v>1</v>
      </c>
      <c r="O220" s="836">
        <v>1</v>
      </c>
      <c r="P220" s="835">
        <v>31.65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5" customHeight="1" x14ac:dyDescent="0.2">
      <c r="A221" s="831">
        <v>7</v>
      </c>
      <c r="B221" s="832" t="s">
        <v>2536</v>
      </c>
      <c r="C221" s="832" t="s">
        <v>2540</v>
      </c>
      <c r="D221" s="833" t="s">
        <v>3897</v>
      </c>
      <c r="E221" s="834" t="s">
        <v>2569</v>
      </c>
      <c r="F221" s="832" t="s">
        <v>2537</v>
      </c>
      <c r="G221" s="832" t="s">
        <v>2600</v>
      </c>
      <c r="H221" s="832" t="s">
        <v>581</v>
      </c>
      <c r="I221" s="832" t="s">
        <v>2759</v>
      </c>
      <c r="J221" s="832" t="s">
        <v>2602</v>
      </c>
      <c r="K221" s="832" t="s">
        <v>2760</v>
      </c>
      <c r="L221" s="835">
        <v>42.54</v>
      </c>
      <c r="M221" s="835">
        <v>85.08</v>
      </c>
      <c r="N221" s="832">
        <v>2</v>
      </c>
      <c r="O221" s="836">
        <v>1</v>
      </c>
      <c r="P221" s="835">
        <v>85.08</v>
      </c>
      <c r="Q221" s="837">
        <v>1</v>
      </c>
      <c r="R221" s="832">
        <v>2</v>
      </c>
      <c r="S221" s="837">
        <v>1</v>
      </c>
      <c r="T221" s="836">
        <v>1</v>
      </c>
      <c r="U221" s="838">
        <v>1</v>
      </c>
    </row>
    <row r="222" spans="1:21" ht="14.45" customHeight="1" x14ac:dyDescent="0.2">
      <c r="A222" s="831">
        <v>7</v>
      </c>
      <c r="B222" s="832" t="s">
        <v>2536</v>
      </c>
      <c r="C222" s="832" t="s">
        <v>2540</v>
      </c>
      <c r="D222" s="833" t="s">
        <v>3897</v>
      </c>
      <c r="E222" s="834" t="s">
        <v>2569</v>
      </c>
      <c r="F222" s="832" t="s">
        <v>2537</v>
      </c>
      <c r="G222" s="832" t="s">
        <v>3052</v>
      </c>
      <c r="H222" s="832" t="s">
        <v>581</v>
      </c>
      <c r="I222" s="832" t="s">
        <v>3053</v>
      </c>
      <c r="J222" s="832" t="s">
        <v>3054</v>
      </c>
      <c r="K222" s="832" t="s">
        <v>3055</v>
      </c>
      <c r="L222" s="835">
        <v>33.18</v>
      </c>
      <c r="M222" s="835">
        <v>33.18</v>
      </c>
      <c r="N222" s="832">
        <v>1</v>
      </c>
      <c r="O222" s="836">
        <v>1</v>
      </c>
      <c r="P222" s="835">
        <v>33.18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5" customHeight="1" x14ac:dyDescent="0.2">
      <c r="A223" s="831">
        <v>7</v>
      </c>
      <c r="B223" s="832" t="s">
        <v>2536</v>
      </c>
      <c r="C223" s="832" t="s">
        <v>2540</v>
      </c>
      <c r="D223" s="833" t="s">
        <v>3897</v>
      </c>
      <c r="E223" s="834" t="s">
        <v>2580</v>
      </c>
      <c r="F223" s="832" t="s">
        <v>2537</v>
      </c>
      <c r="G223" s="832" t="s">
        <v>2802</v>
      </c>
      <c r="H223" s="832" t="s">
        <v>581</v>
      </c>
      <c r="I223" s="832" t="s">
        <v>3056</v>
      </c>
      <c r="J223" s="832" t="s">
        <v>3057</v>
      </c>
      <c r="K223" s="832" t="s">
        <v>3058</v>
      </c>
      <c r="L223" s="835">
        <v>0</v>
      </c>
      <c r="M223" s="835">
        <v>0</v>
      </c>
      <c r="N223" s="832">
        <v>4</v>
      </c>
      <c r="O223" s="836">
        <v>2</v>
      </c>
      <c r="P223" s="835"/>
      <c r="Q223" s="837"/>
      <c r="R223" s="832"/>
      <c r="S223" s="837">
        <v>0</v>
      </c>
      <c r="T223" s="836"/>
      <c r="U223" s="838">
        <v>0</v>
      </c>
    </row>
    <row r="224" spans="1:21" ht="14.45" customHeight="1" x14ac:dyDescent="0.2">
      <c r="A224" s="831">
        <v>7</v>
      </c>
      <c r="B224" s="832" t="s">
        <v>2536</v>
      </c>
      <c r="C224" s="832" t="s">
        <v>2540</v>
      </c>
      <c r="D224" s="833" t="s">
        <v>3897</v>
      </c>
      <c r="E224" s="834" t="s">
        <v>2573</v>
      </c>
      <c r="F224" s="832" t="s">
        <v>2537</v>
      </c>
      <c r="G224" s="832" t="s">
        <v>2795</v>
      </c>
      <c r="H224" s="832" t="s">
        <v>674</v>
      </c>
      <c r="I224" s="832" t="s">
        <v>2309</v>
      </c>
      <c r="J224" s="832" t="s">
        <v>2310</v>
      </c>
      <c r="K224" s="832" t="s">
        <v>2311</v>
      </c>
      <c r="L224" s="835">
        <v>9.4</v>
      </c>
      <c r="M224" s="835">
        <v>9.4</v>
      </c>
      <c r="N224" s="832">
        <v>1</v>
      </c>
      <c r="O224" s="836">
        <v>1</v>
      </c>
      <c r="P224" s="835">
        <v>9.4</v>
      </c>
      <c r="Q224" s="837">
        <v>1</v>
      </c>
      <c r="R224" s="832">
        <v>1</v>
      </c>
      <c r="S224" s="837">
        <v>1</v>
      </c>
      <c r="T224" s="836">
        <v>1</v>
      </c>
      <c r="U224" s="838">
        <v>1</v>
      </c>
    </row>
    <row r="225" spans="1:21" ht="14.45" customHeight="1" x14ac:dyDescent="0.2">
      <c r="A225" s="831">
        <v>7</v>
      </c>
      <c r="B225" s="832" t="s">
        <v>2536</v>
      </c>
      <c r="C225" s="832" t="s">
        <v>2540</v>
      </c>
      <c r="D225" s="833" t="s">
        <v>3897</v>
      </c>
      <c r="E225" s="834" t="s">
        <v>2573</v>
      </c>
      <c r="F225" s="832" t="s">
        <v>2537</v>
      </c>
      <c r="G225" s="832" t="s">
        <v>3059</v>
      </c>
      <c r="H225" s="832" t="s">
        <v>674</v>
      </c>
      <c r="I225" s="832" t="s">
        <v>2102</v>
      </c>
      <c r="J225" s="832" t="s">
        <v>840</v>
      </c>
      <c r="K225" s="832" t="s">
        <v>2103</v>
      </c>
      <c r="L225" s="835">
        <v>160.03</v>
      </c>
      <c r="M225" s="835">
        <v>160.03</v>
      </c>
      <c r="N225" s="832">
        <v>1</v>
      </c>
      <c r="O225" s="836">
        <v>1</v>
      </c>
      <c r="P225" s="835">
        <v>160.03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5" customHeight="1" x14ac:dyDescent="0.2">
      <c r="A226" s="831">
        <v>7</v>
      </c>
      <c r="B226" s="832" t="s">
        <v>2536</v>
      </c>
      <c r="C226" s="832" t="s">
        <v>2540</v>
      </c>
      <c r="D226" s="833" t="s">
        <v>3897</v>
      </c>
      <c r="E226" s="834" t="s">
        <v>2573</v>
      </c>
      <c r="F226" s="832" t="s">
        <v>2537</v>
      </c>
      <c r="G226" s="832" t="s">
        <v>2871</v>
      </c>
      <c r="H226" s="832" t="s">
        <v>581</v>
      </c>
      <c r="I226" s="832" t="s">
        <v>3060</v>
      </c>
      <c r="J226" s="832" t="s">
        <v>3061</v>
      </c>
      <c r="K226" s="832" t="s">
        <v>828</v>
      </c>
      <c r="L226" s="835">
        <v>46.6</v>
      </c>
      <c r="M226" s="835">
        <v>46.6</v>
      </c>
      <c r="N226" s="832">
        <v>1</v>
      </c>
      <c r="O226" s="836">
        <v>0.5</v>
      </c>
      <c r="P226" s="835">
        <v>46.6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5" customHeight="1" x14ac:dyDescent="0.2">
      <c r="A227" s="831">
        <v>7</v>
      </c>
      <c r="B227" s="832" t="s">
        <v>2536</v>
      </c>
      <c r="C227" s="832" t="s">
        <v>2540</v>
      </c>
      <c r="D227" s="833" t="s">
        <v>3897</v>
      </c>
      <c r="E227" s="834" t="s">
        <v>2573</v>
      </c>
      <c r="F227" s="832" t="s">
        <v>2537</v>
      </c>
      <c r="G227" s="832" t="s">
        <v>2871</v>
      </c>
      <c r="H227" s="832" t="s">
        <v>581</v>
      </c>
      <c r="I227" s="832" t="s">
        <v>3060</v>
      </c>
      <c r="J227" s="832" t="s">
        <v>3061</v>
      </c>
      <c r="K227" s="832" t="s">
        <v>828</v>
      </c>
      <c r="L227" s="835">
        <v>58.85</v>
      </c>
      <c r="M227" s="835">
        <v>58.85</v>
      </c>
      <c r="N227" s="832">
        <v>1</v>
      </c>
      <c r="O227" s="836">
        <v>0.5</v>
      </c>
      <c r="P227" s="835">
        <v>58.85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5" customHeight="1" x14ac:dyDescent="0.2">
      <c r="A228" s="831">
        <v>7</v>
      </c>
      <c r="B228" s="832" t="s">
        <v>2536</v>
      </c>
      <c r="C228" s="832" t="s">
        <v>2540</v>
      </c>
      <c r="D228" s="833" t="s">
        <v>3897</v>
      </c>
      <c r="E228" s="834" t="s">
        <v>2573</v>
      </c>
      <c r="F228" s="832" t="s">
        <v>2537</v>
      </c>
      <c r="G228" s="832" t="s">
        <v>2785</v>
      </c>
      <c r="H228" s="832" t="s">
        <v>581</v>
      </c>
      <c r="I228" s="832" t="s">
        <v>3011</v>
      </c>
      <c r="J228" s="832" t="s">
        <v>3012</v>
      </c>
      <c r="K228" s="832" t="s">
        <v>2196</v>
      </c>
      <c r="L228" s="835">
        <v>119.69</v>
      </c>
      <c r="M228" s="835">
        <v>119.69</v>
      </c>
      <c r="N228" s="832">
        <v>1</v>
      </c>
      <c r="O228" s="836">
        <v>1</v>
      </c>
      <c r="P228" s="835">
        <v>119.69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5" customHeight="1" x14ac:dyDescent="0.2">
      <c r="A229" s="831">
        <v>7</v>
      </c>
      <c r="B229" s="832" t="s">
        <v>2536</v>
      </c>
      <c r="C229" s="832" t="s">
        <v>2540</v>
      </c>
      <c r="D229" s="833" t="s">
        <v>3897</v>
      </c>
      <c r="E229" s="834" t="s">
        <v>2573</v>
      </c>
      <c r="F229" s="832" t="s">
        <v>2537</v>
      </c>
      <c r="G229" s="832" t="s">
        <v>2753</v>
      </c>
      <c r="H229" s="832" t="s">
        <v>581</v>
      </c>
      <c r="I229" s="832" t="s">
        <v>3062</v>
      </c>
      <c r="J229" s="832" t="s">
        <v>775</v>
      </c>
      <c r="K229" s="832" t="s">
        <v>3063</v>
      </c>
      <c r="L229" s="835">
        <v>17.62</v>
      </c>
      <c r="M229" s="835">
        <v>17.62</v>
      </c>
      <c r="N229" s="832">
        <v>1</v>
      </c>
      <c r="O229" s="836">
        <v>0.5</v>
      </c>
      <c r="P229" s="835">
        <v>17.62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5" customHeight="1" x14ac:dyDescent="0.2">
      <c r="A230" s="831">
        <v>7</v>
      </c>
      <c r="B230" s="832" t="s">
        <v>2536</v>
      </c>
      <c r="C230" s="832" t="s">
        <v>2540</v>
      </c>
      <c r="D230" s="833" t="s">
        <v>3897</v>
      </c>
      <c r="E230" s="834" t="s">
        <v>2573</v>
      </c>
      <c r="F230" s="832" t="s">
        <v>2537</v>
      </c>
      <c r="G230" s="832" t="s">
        <v>3064</v>
      </c>
      <c r="H230" s="832" t="s">
        <v>674</v>
      </c>
      <c r="I230" s="832" t="s">
        <v>3065</v>
      </c>
      <c r="J230" s="832" t="s">
        <v>3066</v>
      </c>
      <c r="K230" s="832" t="s">
        <v>3067</v>
      </c>
      <c r="L230" s="835">
        <v>1906.97</v>
      </c>
      <c r="M230" s="835">
        <v>1906.97</v>
      </c>
      <c r="N230" s="832">
        <v>1</v>
      </c>
      <c r="O230" s="836">
        <v>1</v>
      </c>
      <c r="P230" s="835">
        <v>1906.97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5" customHeight="1" x14ac:dyDescent="0.2">
      <c r="A231" s="831">
        <v>7</v>
      </c>
      <c r="B231" s="832" t="s">
        <v>2536</v>
      </c>
      <c r="C231" s="832" t="s">
        <v>2540</v>
      </c>
      <c r="D231" s="833" t="s">
        <v>3897</v>
      </c>
      <c r="E231" s="834" t="s">
        <v>2573</v>
      </c>
      <c r="F231" s="832" t="s">
        <v>2537</v>
      </c>
      <c r="G231" s="832" t="s">
        <v>3064</v>
      </c>
      <c r="H231" s="832" t="s">
        <v>674</v>
      </c>
      <c r="I231" s="832" t="s">
        <v>3065</v>
      </c>
      <c r="J231" s="832" t="s">
        <v>3066</v>
      </c>
      <c r="K231" s="832" t="s">
        <v>3067</v>
      </c>
      <c r="L231" s="835">
        <v>1887.9</v>
      </c>
      <c r="M231" s="835">
        <v>1887.9</v>
      </c>
      <c r="N231" s="832">
        <v>1</v>
      </c>
      <c r="O231" s="836">
        <v>0.5</v>
      </c>
      <c r="P231" s="835">
        <v>1887.9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5" customHeight="1" x14ac:dyDescent="0.2">
      <c r="A232" s="831">
        <v>7</v>
      </c>
      <c r="B232" s="832" t="s">
        <v>2536</v>
      </c>
      <c r="C232" s="832" t="s">
        <v>2540</v>
      </c>
      <c r="D232" s="833" t="s">
        <v>3897</v>
      </c>
      <c r="E232" s="834" t="s">
        <v>2585</v>
      </c>
      <c r="F232" s="832" t="s">
        <v>2537</v>
      </c>
      <c r="G232" s="832" t="s">
        <v>3068</v>
      </c>
      <c r="H232" s="832" t="s">
        <v>581</v>
      </c>
      <c r="I232" s="832" t="s">
        <v>3069</v>
      </c>
      <c r="J232" s="832" t="s">
        <v>3070</v>
      </c>
      <c r="K232" s="832" t="s">
        <v>3071</v>
      </c>
      <c r="L232" s="835">
        <v>57.76</v>
      </c>
      <c r="M232" s="835">
        <v>57.76</v>
      </c>
      <c r="N232" s="832">
        <v>1</v>
      </c>
      <c r="O232" s="836">
        <v>0.5</v>
      </c>
      <c r="P232" s="835">
        <v>57.76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5" customHeight="1" x14ac:dyDescent="0.2">
      <c r="A233" s="831">
        <v>7</v>
      </c>
      <c r="B233" s="832" t="s">
        <v>2536</v>
      </c>
      <c r="C233" s="832" t="s">
        <v>2540</v>
      </c>
      <c r="D233" s="833" t="s">
        <v>3897</v>
      </c>
      <c r="E233" s="834" t="s">
        <v>2585</v>
      </c>
      <c r="F233" s="832" t="s">
        <v>2537</v>
      </c>
      <c r="G233" s="832" t="s">
        <v>2616</v>
      </c>
      <c r="H233" s="832" t="s">
        <v>581</v>
      </c>
      <c r="I233" s="832" t="s">
        <v>3072</v>
      </c>
      <c r="J233" s="832" t="s">
        <v>2663</v>
      </c>
      <c r="K233" s="832" t="s">
        <v>3073</v>
      </c>
      <c r="L233" s="835">
        <v>31.21</v>
      </c>
      <c r="M233" s="835">
        <v>62.42</v>
      </c>
      <c r="N233" s="832">
        <v>2</v>
      </c>
      <c r="O233" s="836">
        <v>0.5</v>
      </c>
      <c r="P233" s="835">
        <v>62.42</v>
      </c>
      <c r="Q233" s="837">
        <v>1</v>
      </c>
      <c r="R233" s="832">
        <v>2</v>
      </c>
      <c r="S233" s="837">
        <v>1</v>
      </c>
      <c r="T233" s="836">
        <v>0.5</v>
      </c>
      <c r="U233" s="838">
        <v>1</v>
      </c>
    </row>
    <row r="234" spans="1:21" ht="14.45" customHeight="1" x14ac:dyDescent="0.2">
      <c r="A234" s="831">
        <v>7</v>
      </c>
      <c r="B234" s="832" t="s">
        <v>2536</v>
      </c>
      <c r="C234" s="832" t="s">
        <v>2540</v>
      </c>
      <c r="D234" s="833" t="s">
        <v>3897</v>
      </c>
      <c r="E234" s="834" t="s">
        <v>2585</v>
      </c>
      <c r="F234" s="832" t="s">
        <v>2537</v>
      </c>
      <c r="G234" s="832" t="s">
        <v>2616</v>
      </c>
      <c r="H234" s="832" t="s">
        <v>674</v>
      </c>
      <c r="I234" s="832" t="s">
        <v>3074</v>
      </c>
      <c r="J234" s="832" t="s">
        <v>2436</v>
      </c>
      <c r="K234" s="832" t="s">
        <v>1863</v>
      </c>
      <c r="L234" s="835">
        <v>96.04</v>
      </c>
      <c r="M234" s="835">
        <v>192.08</v>
      </c>
      <c r="N234" s="832">
        <v>2</v>
      </c>
      <c r="O234" s="836">
        <v>0.5</v>
      </c>
      <c r="P234" s="835">
        <v>192.08</v>
      </c>
      <c r="Q234" s="837">
        <v>1</v>
      </c>
      <c r="R234" s="832">
        <v>2</v>
      </c>
      <c r="S234" s="837">
        <v>1</v>
      </c>
      <c r="T234" s="836">
        <v>0.5</v>
      </c>
      <c r="U234" s="838">
        <v>1</v>
      </c>
    </row>
    <row r="235" spans="1:21" ht="14.45" customHeight="1" x14ac:dyDescent="0.2">
      <c r="A235" s="831">
        <v>7</v>
      </c>
      <c r="B235" s="832" t="s">
        <v>2536</v>
      </c>
      <c r="C235" s="832" t="s">
        <v>2540</v>
      </c>
      <c r="D235" s="833" t="s">
        <v>3897</v>
      </c>
      <c r="E235" s="834" t="s">
        <v>2585</v>
      </c>
      <c r="F235" s="832" t="s">
        <v>2537</v>
      </c>
      <c r="G235" s="832" t="s">
        <v>2699</v>
      </c>
      <c r="H235" s="832" t="s">
        <v>581</v>
      </c>
      <c r="I235" s="832" t="s">
        <v>3075</v>
      </c>
      <c r="J235" s="832" t="s">
        <v>1515</v>
      </c>
      <c r="K235" s="832" t="s">
        <v>3076</v>
      </c>
      <c r="L235" s="835">
        <v>42.14</v>
      </c>
      <c r="M235" s="835">
        <v>84.28</v>
      </c>
      <c r="N235" s="832">
        <v>2</v>
      </c>
      <c r="O235" s="836">
        <v>0.5</v>
      </c>
      <c r="P235" s="835">
        <v>84.28</v>
      </c>
      <c r="Q235" s="837">
        <v>1</v>
      </c>
      <c r="R235" s="832">
        <v>2</v>
      </c>
      <c r="S235" s="837">
        <v>1</v>
      </c>
      <c r="T235" s="836">
        <v>0.5</v>
      </c>
      <c r="U235" s="838">
        <v>1</v>
      </c>
    </row>
    <row r="236" spans="1:21" ht="14.45" customHeight="1" x14ac:dyDescent="0.2">
      <c r="A236" s="831">
        <v>7</v>
      </c>
      <c r="B236" s="832" t="s">
        <v>2536</v>
      </c>
      <c r="C236" s="832" t="s">
        <v>2540</v>
      </c>
      <c r="D236" s="833" t="s">
        <v>3897</v>
      </c>
      <c r="E236" s="834" t="s">
        <v>2585</v>
      </c>
      <c r="F236" s="832" t="s">
        <v>2537</v>
      </c>
      <c r="G236" s="832" t="s">
        <v>2710</v>
      </c>
      <c r="H236" s="832" t="s">
        <v>581</v>
      </c>
      <c r="I236" s="832" t="s">
        <v>2711</v>
      </c>
      <c r="J236" s="832" t="s">
        <v>2712</v>
      </c>
      <c r="K236" s="832" t="s">
        <v>2713</v>
      </c>
      <c r="L236" s="835">
        <v>132.97999999999999</v>
      </c>
      <c r="M236" s="835">
        <v>265.95999999999998</v>
      </c>
      <c r="N236" s="832">
        <v>2</v>
      </c>
      <c r="O236" s="836"/>
      <c r="P236" s="835"/>
      <c r="Q236" s="837">
        <v>0</v>
      </c>
      <c r="R236" s="832"/>
      <c r="S236" s="837">
        <v>0</v>
      </c>
      <c r="T236" s="836"/>
      <c r="U236" s="838"/>
    </row>
    <row r="237" spans="1:21" ht="14.45" customHeight="1" x14ac:dyDescent="0.2">
      <c r="A237" s="831">
        <v>7</v>
      </c>
      <c r="B237" s="832" t="s">
        <v>2536</v>
      </c>
      <c r="C237" s="832" t="s">
        <v>2540</v>
      </c>
      <c r="D237" s="833" t="s">
        <v>3897</v>
      </c>
      <c r="E237" s="834" t="s">
        <v>2585</v>
      </c>
      <c r="F237" s="832" t="s">
        <v>2537</v>
      </c>
      <c r="G237" s="832" t="s">
        <v>2718</v>
      </c>
      <c r="H237" s="832" t="s">
        <v>581</v>
      </c>
      <c r="I237" s="832" t="s">
        <v>2719</v>
      </c>
      <c r="J237" s="832" t="s">
        <v>922</v>
      </c>
      <c r="K237" s="832" t="s">
        <v>2720</v>
      </c>
      <c r="L237" s="835">
        <v>0</v>
      </c>
      <c r="M237" s="835">
        <v>0</v>
      </c>
      <c r="N237" s="832">
        <v>1</v>
      </c>
      <c r="O237" s="836">
        <v>0.5</v>
      </c>
      <c r="P237" s="835">
        <v>0</v>
      </c>
      <c r="Q237" s="837"/>
      <c r="R237" s="832">
        <v>1</v>
      </c>
      <c r="S237" s="837">
        <v>1</v>
      </c>
      <c r="T237" s="836">
        <v>0.5</v>
      </c>
      <c r="U237" s="838">
        <v>1</v>
      </c>
    </row>
    <row r="238" spans="1:21" ht="14.45" customHeight="1" x14ac:dyDescent="0.2">
      <c r="A238" s="831">
        <v>7</v>
      </c>
      <c r="B238" s="832" t="s">
        <v>2536</v>
      </c>
      <c r="C238" s="832" t="s">
        <v>2540</v>
      </c>
      <c r="D238" s="833" t="s">
        <v>3897</v>
      </c>
      <c r="E238" s="834" t="s">
        <v>2585</v>
      </c>
      <c r="F238" s="832" t="s">
        <v>2537</v>
      </c>
      <c r="G238" s="832" t="s">
        <v>2604</v>
      </c>
      <c r="H238" s="832" t="s">
        <v>581</v>
      </c>
      <c r="I238" s="832" t="s">
        <v>3077</v>
      </c>
      <c r="J238" s="832" t="s">
        <v>3078</v>
      </c>
      <c r="K238" s="832" t="s">
        <v>2606</v>
      </c>
      <c r="L238" s="835">
        <v>61.97</v>
      </c>
      <c r="M238" s="835">
        <v>61.97</v>
      </c>
      <c r="N238" s="832">
        <v>1</v>
      </c>
      <c r="O238" s="836"/>
      <c r="P238" s="835">
        <v>61.97</v>
      </c>
      <c r="Q238" s="837">
        <v>1</v>
      </c>
      <c r="R238" s="832">
        <v>1</v>
      </c>
      <c r="S238" s="837">
        <v>1</v>
      </c>
      <c r="T238" s="836"/>
      <c r="U238" s="838"/>
    </row>
    <row r="239" spans="1:21" ht="14.45" customHeight="1" x14ac:dyDescent="0.2">
      <c r="A239" s="831">
        <v>7</v>
      </c>
      <c r="B239" s="832" t="s">
        <v>2536</v>
      </c>
      <c r="C239" s="832" t="s">
        <v>2540</v>
      </c>
      <c r="D239" s="833" t="s">
        <v>3897</v>
      </c>
      <c r="E239" s="834" t="s">
        <v>2585</v>
      </c>
      <c r="F239" s="832" t="s">
        <v>2537</v>
      </c>
      <c r="G239" s="832" t="s">
        <v>2913</v>
      </c>
      <c r="H239" s="832" t="s">
        <v>581</v>
      </c>
      <c r="I239" s="832" t="s">
        <v>3079</v>
      </c>
      <c r="J239" s="832" t="s">
        <v>3080</v>
      </c>
      <c r="K239" s="832" t="s">
        <v>3081</v>
      </c>
      <c r="L239" s="835">
        <v>57.19</v>
      </c>
      <c r="M239" s="835">
        <v>114.38</v>
      </c>
      <c r="N239" s="832">
        <v>2</v>
      </c>
      <c r="O239" s="836">
        <v>0.5</v>
      </c>
      <c r="P239" s="835">
        <v>114.38</v>
      </c>
      <c r="Q239" s="837">
        <v>1</v>
      </c>
      <c r="R239" s="832">
        <v>2</v>
      </c>
      <c r="S239" s="837">
        <v>1</v>
      </c>
      <c r="T239" s="836">
        <v>0.5</v>
      </c>
      <c r="U239" s="838">
        <v>1</v>
      </c>
    </row>
    <row r="240" spans="1:21" ht="14.45" customHeight="1" x14ac:dyDescent="0.2">
      <c r="A240" s="831">
        <v>7</v>
      </c>
      <c r="B240" s="832" t="s">
        <v>2536</v>
      </c>
      <c r="C240" s="832" t="s">
        <v>2540</v>
      </c>
      <c r="D240" s="833" t="s">
        <v>3897</v>
      </c>
      <c r="E240" s="834" t="s">
        <v>2585</v>
      </c>
      <c r="F240" s="832" t="s">
        <v>2537</v>
      </c>
      <c r="G240" s="832" t="s">
        <v>2660</v>
      </c>
      <c r="H240" s="832" t="s">
        <v>581</v>
      </c>
      <c r="I240" s="832" t="s">
        <v>2661</v>
      </c>
      <c r="J240" s="832" t="s">
        <v>1128</v>
      </c>
      <c r="K240" s="832" t="s">
        <v>1129</v>
      </c>
      <c r="L240" s="835">
        <v>107.27</v>
      </c>
      <c r="M240" s="835">
        <v>750.89</v>
      </c>
      <c r="N240" s="832">
        <v>7</v>
      </c>
      <c r="O240" s="836">
        <v>4</v>
      </c>
      <c r="P240" s="835">
        <v>750.89</v>
      </c>
      <c r="Q240" s="837">
        <v>1</v>
      </c>
      <c r="R240" s="832">
        <v>7</v>
      </c>
      <c r="S240" s="837">
        <v>1</v>
      </c>
      <c r="T240" s="836">
        <v>4</v>
      </c>
      <c r="U240" s="838">
        <v>1</v>
      </c>
    </row>
    <row r="241" spans="1:21" ht="14.45" customHeight="1" x14ac:dyDescent="0.2">
      <c r="A241" s="831">
        <v>7</v>
      </c>
      <c r="B241" s="832" t="s">
        <v>2536</v>
      </c>
      <c r="C241" s="832" t="s">
        <v>2540</v>
      </c>
      <c r="D241" s="833" t="s">
        <v>3897</v>
      </c>
      <c r="E241" s="834" t="s">
        <v>2553</v>
      </c>
      <c r="F241" s="832" t="s">
        <v>2537</v>
      </c>
      <c r="G241" s="832" t="s">
        <v>2588</v>
      </c>
      <c r="H241" s="832" t="s">
        <v>581</v>
      </c>
      <c r="I241" s="832" t="s">
        <v>2589</v>
      </c>
      <c r="J241" s="832" t="s">
        <v>2590</v>
      </c>
      <c r="K241" s="832" t="s">
        <v>2591</v>
      </c>
      <c r="L241" s="835">
        <v>176.32</v>
      </c>
      <c r="M241" s="835">
        <v>176.32</v>
      </c>
      <c r="N241" s="832">
        <v>1</v>
      </c>
      <c r="O241" s="836">
        <v>1</v>
      </c>
      <c r="P241" s="835">
        <v>176.32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5" customHeight="1" x14ac:dyDescent="0.2">
      <c r="A242" s="831">
        <v>7</v>
      </c>
      <c r="B242" s="832" t="s">
        <v>2536</v>
      </c>
      <c r="C242" s="832" t="s">
        <v>2540</v>
      </c>
      <c r="D242" s="833" t="s">
        <v>3897</v>
      </c>
      <c r="E242" s="834" t="s">
        <v>2553</v>
      </c>
      <c r="F242" s="832" t="s">
        <v>2537</v>
      </c>
      <c r="G242" s="832" t="s">
        <v>2592</v>
      </c>
      <c r="H242" s="832" t="s">
        <v>581</v>
      </c>
      <c r="I242" s="832" t="s">
        <v>2593</v>
      </c>
      <c r="J242" s="832" t="s">
        <v>2594</v>
      </c>
      <c r="K242" s="832" t="s">
        <v>2595</v>
      </c>
      <c r="L242" s="835">
        <v>115.18</v>
      </c>
      <c r="M242" s="835">
        <v>115.18</v>
      </c>
      <c r="N242" s="832">
        <v>1</v>
      </c>
      <c r="O242" s="836">
        <v>1</v>
      </c>
      <c r="P242" s="835">
        <v>115.18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7</v>
      </c>
      <c r="B243" s="832" t="s">
        <v>2536</v>
      </c>
      <c r="C243" s="832" t="s">
        <v>2542</v>
      </c>
      <c r="D243" s="833" t="s">
        <v>3898</v>
      </c>
      <c r="E243" s="834" t="s">
        <v>2548</v>
      </c>
      <c r="F243" s="832" t="s">
        <v>2537</v>
      </c>
      <c r="G243" s="832" t="s">
        <v>3082</v>
      </c>
      <c r="H243" s="832" t="s">
        <v>581</v>
      </c>
      <c r="I243" s="832" t="s">
        <v>3083</v>
      </c>
      <c r="J243" s="832" t="s">
        <v>3084</v>
      </c>
      <c r="K243" s="832" t="s">
        <v>3085</v>
      </c>
      <c r="L243" s="835">
        <v>70.48</v>
      </c>
      <c r="M243" s="835">
        <v>3383.0400000000004</v>
      </c>
      <c r="N243" s="832">
        <v>48</v>
      </c>
      <c r="O243" s="836">
        <v>13.5</v>
      </c>
      <c r="P243" s="835">
        <v>1902.9600000000003</v>
      </c>
      <c r="Q243" s="837">
        <v>0.5625</v>
      </c>
      <c r="R243" s="832">
        <v>27</v>
      </c>
      <c r="S243" s="837">
        <v>0.5625</v>
      </c>
      <c r="T243" s="836">
        <v>7</v>
      </c>
      <c r="U243" s="838">
        <v>0.51851851851851849</v>
      </c>
    </row>
    <row r="244" spans="1:21" ht="14.45" customHeight="1" x14ac:dyDescent="0.2">
      <c r="A244" s="831">
        <v>7</v>
      </c>
      <c r="B244" s="832" t="s">
        <v>2536</v>
      </c>
      <c r="C244" s="832" t="s">
        <v>2542</v>
      </c>
      <c r="D244" s="833" t="s">
        <v>3898</v>
      </c>
      <c r="E244" s="834" t="s">
        <v>2548</v>
      </c>
      <c r="F244" s="832" t="s">
        <v>2537</v>
      </c>
      <c r="G244" s="832" t="s">
        <v>2795</v>
      </c>
      <c r="H244" s="832" t="s">
        <v>674</v>
      </c>
      <c r="I244" s="832" t="s">
        <v>2309</v>
      </c>
      <c r="J244" s="832" t="s">
        <v>2310</v>
      </c>
      <c r="K244" s="832" t="s">
        <v>2311</v>
      </c>
      <c r="L244" s="835">
        <v>9.4</v>
      </c>
      <c r="M244" s="835">
        <v>18.8</v>
      </c>
      <c r="N244" s="832">
        <v>2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5" customHeight="1" x14ac:dyDescent="0.2">
      <c r="A245" s="831">
        <v>7</v>
      </c>
      <c r="B245" s="832" t="s">
        <v>2536</v>
      </c>
      <c r="C245" s="832" t="s">
        <v>2542</v>
      </c>
      <c r="D245" s="833" t="s">
        <v>3898</v>
      </c>
      <c r="E245" s="834" t="s">
        <v>2548</v>
      </c>
      <c r="F245" s="832" t="s">
        <v>2537</v>
      </c>
      <c r="G245" s="832" t="s">
        <v>2795</v>
      </c>
      <c r="H245" s="832" t="s">
        <v>674</v>
      </c>
      <c r="I245" s="832" t="s">
        <v>2312</v>
      </c>
      <c r="J245" s="832" t="s">
        <v>2310</v>
      </c>
      <c r="K245" s="832" t="s">
        <v>2313</v>
      </c>
      <c r="L245" s="835">
        <v>4.7</v>
      </c>
      <c r="M245" s="835">
        <v>4.7</v>
      </c>
      <c r="N245" s="832">
        <v>1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5" customHeight="1" x14ac:dyDescent="0.2">
      <c r="A246" s="831">
        <v>7</v>
      </c>
      <c r="B246" s="832" t="s">
        <v>2536</v>
      </c>
      <c r="C246" s="832" t="s">
        <v>2542</v>
      </c>
      <c r="D246" s="833" t="s">
        <v>3898</v>
      </c>
      <c r="E246" s="834" t="s">
        <v>2548</v>
      </c>
      <c r="F246" s="832" t="s">
        <v>2537</v>
      </c>
      <c r="G246" s="832" t="s">
        <v>3086</v>
      </c>
      <c r="H246" s="832" t="s">
        <v>581</v>
      </c>
      <c r="I246" s="832" t="s">
        <v>3087</v>
      </c>
      <c r="J246" s="832" t="s">
        <v>1583</v>
      </c>
      <c r="K246" s="832" t="s">
        <v>1584</v>
      </c>
      <c r="L246" s="835">
        <v>51.43</v>
      </c>
      <c r="M246" s="835">
        <v>411.44</v>
      </c>
      <c r="N246" s="832">
        <v>8</v>
      </c>
      <c r="O246" s="836">
        <v>2.5</v>
      </c>
      <c r="P246" s="835">
        <v>308.58</v>
      </c>
      <c r="Q246" s="837">
        <v>0.75</v>
      </c>
      <c r="R246" s="832">
        <v>6</v>
      </c>
      <c r="S246" s="837">
        <v>0.75</v>
      </c>
      <c r="T246" s="836">
        <v>2</v>
      </c>
      <c r="U246" s="838">
        <v>0.8</v>
      </c>
    </row>
    <row r="247" spans="1:21" ht="14.45" customHeight="1" x14ac:dyDescent="0.2">
      <c r="A247" s="831">
        <v>7</v>
      </c>
      <c r="B247" s="832" t="s">
        <v>2536</v>
      </c>
      <c r="C247" s="832" t="s">
        <v>2542</v>
      </c>
      <c r="D247" s="833" t="s">
        <v>3898</v>
      </c>
      <c r="E247" s="834" t="s">
        <v>2548</v>
      </c>
      <c r="F247" s="832" t="s">
        <v>2537</v>
      </c>
      <c r="G247" s="832" t="s">
        <v>3086</v>
      </c>
      <c r="H247" s="832" t="s">
        <v>581</v>
      </c>
      <c r="I247" s="832" t="s">
        <v>3087</v>
      </c>
      <c r="J247" s="832" t="s">
        <v>1583</v>
      </c>
      <c r="K247" s="832" t="s">
        <v>1584</v>
      </c>
      <c r="L247" s="835">
        <v>55.77</v>
      </c>
      <c r="M247" s="835">
        <v>390.39000000000004</v>
      </c>
      <c r="N247" s="832">
        <v>7</v>
      </c>
      <c r="O247" s="836">
        <v>1.5</v>
      </c>
      <c r="P247" s="835">
        <v>390.39000000000004</v>
      </c>
      <c r="Q247" s="837">
        <v>1</v>
      </c>
      <c r="R247" s="832">
        <v>7</v>
      </c>
      <c r="S247" s="837">
        <v>1</v>
      </c>
      <c r="T247" s="836">
        <v>1.5</v>
      </c>
      <c r="U247" s="838">
        <v>1</v>
      </c>
    </row>
    <row r="248" spans="1:21" ht="14.45" customHeight="1" x14ac:dyDescent="0.2">
      <c r="A248" s="831">
        <v>7</v>
      </c>
      <c r="B248" s="832" t="s">
        <v>2536</v>
      </c>
      <c r="C248" s="832" t="s">
        <v>2542</v>
      </c>
      <c r="D248" s="833" t="s">
        <v>3898</v>
      </c>
      <c r="E248" s="834" t="s">
        <v>2548</v>
      </c>
      <c r="F248" s="832" t="s">
        <v>2537</v>
      </c>
      <c r="G248" s="832" t="s">
        <v>3086</v>
      </c>
      <c r="H248" s="832" t="s">
        <v>581</v>
      </c>
      <c r="I248" s="832" t="s">
        <v>3088</v>
      </c>
      <c r="J248" s="832" t="s">
        <v>1583</v>
      </c>
      <c r="K248" s="832" t="s">
        <v>1584</v>
      </c>
      <c r="L248" s="835">
        <v>51.43</v>
      </c>
      <c r="M248" s="835">
        <v>1028.5999999999999</v>
      </c>
      <c r="N248" s="832">
        <v>20</v>
      </c>
      <c r="O248" s="836">
        <v>6</v>
      </c>
      <c r="P248" s="835">
        <v>462.87</v>
      </c>
      <c r="Q248" s="837">
        <v>0.45000000000000007</v>
      </c>
      <c r="R248" s="832">
        <v>9</v>
      </c>
      <c r="S248" s="837">
        <v>0.45</v>
      </c>
      <c r="T248" s="836">
        <v>3</v>
      </c>
      <c r="U248" s="838">
        <v>0.5</v>
      </c>
    </row>
    <row r="249" spans="1:21" ht="14.45" customHeight="1" x14ac:dyDescent="0.2">
      <c r="A249" s="831">
        <v>7</v>
      </c>
      <c r="B249" s="832" t="s">
        <v>2536</v>
      </c>
      <c r="C249" s="832" t="s">
        <v>2542</v>
      </c>
      <c r="D249" s="833" t="s">
        <v>3898</v>
      </c>
      <c r="E249" s="834" t="s">
        <v>2548</v>
      </c>
      <c r="F249" s="832" t="s">
        <v>2537</v>
      </c>
      <c r="G249" s="832" t="s">
        <v>3089</v>
      </c>
      <c r="H249" s="832" t="s">
        <v>581</v>
      </c>
      <c r="I249" s="832" t="s">
        <v>3090</v>
      </c>
      <c r="J249" s="832" t="s">
        <v>3091</v>
      </c>
      <c r="K249" s="832" t="s">
        <v>3092</v>
      </c>
      <c r="L249" s="835">
        <v>61.58</v>
      </c>
      <c r="M249" s="835">
        <v>184.74</v>
      </c>
      <c r="N249" s="832">
        <v>3</v>
      </c>
      <c r="O249" s="836">
        <v>0.5</v>
      </c>
      <c r="P249" s="835">
        <v>184.74</v>
      </c>
      <c r="Q249" s="837">
        <v>1</v>
      </c>
      <c r="R249" s="832">
        <v>3</v>
      </c>
      <c r="S249" s="837">
        <v>1</v>
      </c>
      <c r="T249" s="836">
        <v>0.5</v>
      </c>
      <c r="U249" s="838">
        <v>1</v>
      </c>
    </row>
    <row r="250" spans="1:21" ht="14.45" customHeight="1" x14ac:dyDescent="0.2">
      <c r="A250" s="831">
        <v>7</v>
      </c>
      <c r="B250" s="832" t="s">
        <v>2536</v>
      </c>
      <c r="C250" s="832" t="s">
        <v>2542</v>
      </c>
      <c r="D250" s="833" t="s">
        <v>3898</v>
      </c>
      <c r="E250" s="834" t="s">
        <v>2548</v>
      </c>
      <c r="F250" s="832" t="s">
        <v>2537</v>
      </c>
      <c r="G250" s="832" t="s">
        <v>2608</v>
      </c>
      <c r="H250" s="832" t="s">
        <v>581</v>
      </c>
      <c r="I250" s="832" t="s">
        <v>2609</v>
      </c>
      <c r="J250" s="832" t="s">
        <v>2610</v>
      </c>
      <c r="K250" s="832" t="s">
        <v>2611</v>
      </c>
      <c r="L250" s="835">
        <v>55.95</v>
      </c>
      <c r="M250" s="835">
        <v>223.8</v>
      </c>
      <c r="N250" s="832">
        <v>4</v>
      </c>
      <c r="O250" s="836">
        <v>0.5</v>
      </c>
      <c r="P250" s="835">
        <v>223.8</v>
      </c>
      <c r="Q250" s="837">
        <v>1</v>
      </c>
      <c r="R250" s="832">
        <v>4</v>
      </c>
      <c r="S250" s="837">
        <v>1</v>
      </c>
      <c r="T250" s="836">
        <v>0.5</v>
      </c>
      <c r="U250" s="838">
        <v>1</v>
      </c>
    </row>
    <row r="251" spans="1:21" ht="14.45" customHeight="1" x14ac:dyDescent="0.2">
      <c r="A251" s="831">
        <v>7</v>
      </c>
      <c r="B251" s="832" t="s">
        <v>2536</v>
      </c>
      <c r="C251" s="832" t="s">
        <v>2542</v>
      </c>
      <c r="D251" s="833" t="s">
        <v>3898</v>
      </c>
      <c r="E251" s="834" t="s">
        <v>2548</v>
      </c>
      <c r="F251" s="832" t="s">
        <v>2537</v>
      </c>
      <c r="G251" s="832" t="s">
        <v>3093</v>
      </c>
      <c r="H251" s="832" t="s">
        <v>581</v>
      </c>
      <c r="I251" s="832" t="s">
        <v>3094</v>
      </c>
      <c r="J251" s="832" t="s">
        <v>3095</v>
      </c>
      <c r="K251" s="832" t="s">
        <v>3096</v>
      </c>
      <c r="L251" s="835">
        <v>0</v>
      </c>
      <c r="M251" s="835">
        <v>0</v>
      </c>
      <c r="N251" s="832">
        <v>1</v>
      </c>
      <c r="O251" s="836">
        <v>1</v>
      </c>
      <c r="P251" s="835"/>
      <c r="Q251" s="837"/>
      <c r="R251" s="832"/>
      <c r="S251" s="837">
        <v>0</v>
      </c>
      <c r="T251" s="836"/>
      <c r="U251" s="838">
        <v>0</v>
      </c>
    </row>
    <row r="252" spans="1:21" ht="14.45" customHeight="1" x14ac:dyDescent="0.2">
      <c r="A252" s="831">
        <v>7</v>
      </c>
      <c r="B252" s="832" t="s">
        <v>2536</v>
      </c>
      <c r="C252" s="832" t="s">
        <v>2542</v>
      </c>
      <c r="D252" s="833" t="s">
        <v>3898</v>
      </c>
      <c r="E252" s="834" t="s">
        <v>2548</v>
      </c>
      <c r="F252" s="832" t="s">
        <v>2537</v>
      </c>
      <c r="G252" s="832" t="s">
        <v>3097</v>
      </c>
      <c r="H252" s="832" t="s">
        <v>674</v>
      </c>
      <c r="I252" s="832" t="s">
        <v>2454</v>
      </c>
      <c r="J252" s="832" t="s">
        <v>2455</v>
      </c>
      <c r="K252" s="832" t="s">
        <v>2456</v>
      </c>
      <c r="L252" s="835">
        <v>754.04</v>
      </c>
      <c r="M252" s="835">
        <v>8294.4399999999987</v>
      </c>
      <c r="N252" s="832">
        <v>11</v>
      </c>
      <c r="O252" s="836">
        <v>2</v>
      </c>
      <c r="P252" s="835">
        <v>8294.4399999999987</v>
      </c>
      <c r="Q252" s="837">
        <v>1</v>
      </c>
      <c r="R252" s="832">
        <v>11</v>
      </c>
      <c r="S252" s="837">
        <v>1</v>
      </c>
      <c r="T252" s="836">
        <v>2</v>
      </c>
      <c r="U252" s="838">
        <v>1</v>
      </c>
    </row>
    <row r="253" spans="1:21" ht="14.45" customHeight="1" x14ac:dyDescent="0.2">
      <c r="A253" s="831">
        <v>7</v>
      </c>
      <c r="B253" s="832" t="s">
        <v>2536</v>
      </c>
      <c r="C253" s="832" t="s">
        <v>2542</v>
      </c>
      <c r="D253" s="833" t="s">
        <v>3898</v>
      </c>
      <c r="E253" s="834" t="s">
        <v>2548</v>
      </c>
      <c r="F253" s="832" t="s">
        <v>2537</v>
      </c>
      <c r="G253" s="832" t="s">
        <v>3097</v>
      </c>
      <c r="H253" s="832" t="s">
        <v>674</v>
      </c>
      <c r="I253" s="832" t="s">
        <v>3098</v>
      </c>
      <c r="J253" s="832" t="s">
        <v>2455</v>
      </c>
      <c r="K253" s="832" t="s">
        <v>3099</v>
      </c>
      <c r="L253" s="835">
        <v>1131.06</v>
      </c>
      <c r="M253" s="835">
        <v>27145.439999999999</v>
      </c>
      <c r="N253" s="832">
        <v>24</v>
      </c>
      <c r="O253" s="836">
        <v>4</v>
      </c>
      <c r="P253" s="835">
        <v>27145.439999999999</v>
      </c>
      <c r="Q253" s="837">
        <v>1</v>
      </c>
      <c r="R253" s="832">
        <v>24</v>
      </c>
      <c r="S253" s="837">
        <v>1</v>
      </c>
      <c r="T253" s="836">
        <v>4</v>
      </c>
      <c r="U253" s="838">
        <v>1</v>
      </c>
    </row>
    <row r="254" spans="1:21" ht="14.45" customHeight="1" x14ac:dyDescent="0.2">
      <c r="A254" s="831">
        <v>7</v>
      </c>
      <c r="B254" s="832" t="s">
        <v>2536</v>
      </c>
      <c r="C254" s="832" t="s">
        <v>2542</v>
      </c>
      <c r="D254" s="833" t="s">
        <v>3898</v>
      </c>
      <c r="E254" s="834" t="s">
        <v>2548</v>
      </c>
      <c r="F254" s="832" t="s">
        <v>2537</v>
      </c>
      <c r="G254" s="832" t="s">
        <v>3097</v>
      </c>
      <c r="H254" s="832" t="s">
        <v>674</v>
      </c>
      <c r="I254" s="832" t="s">
        <v>3100</v>
      </c>
      <c r="J254" s="832" t="s">
        <v>2455</v>
      </c>
      <c r="K254" s="832" t="s">
        <v>3101</v>
      </c>
      <c r="L254" s="835">
        <v>1508.08</v>
      </c>
      <c r="M254" s="835">
        <v>19605.04</v>
      </c>
      <c r="N254" s="832">
        <v>13</v>
      </c>
      <c r="O254" s="836">
        <v>3</v>
      </c>
      <c r="P254" s="835">
        <v>9048.48</v>
      </c>
      <c r="Q254" s="837">
        <v>0.46153846153846151</v>
      </c>
      <c r="R254" s="832">
        <v>6</v>
      </c>
      <c r="S254" s="837">
        <v>0.46153846153846156</v>
      </c>
      <c r="T254" s="836">
        <v>1</v>
      </c>
      <c r="U254" s="838">
        <v>0.33333333333333331</v>
      </c>
    </row>
    <row r="255" spans="1:21" ht="14.45" customHeight="1" x14ac:dyDescent="0.2">
      <c r="A255" s="831">
        <v>7</v>
      </c>
      <c r="B255" s="832" t="s">
        <v>2536</v>
      </c>
      <c r="C255" s="832" t="s">
        <v>2542</v>
      </c>
      <c r="D255" s="833" t="s">
        <v>3898</v>
      </c>
      <c r="E255" s="834" t="s">
        <v>2548</v>
      </c>
      <c r="F255" s="832" t="s">
        <v>2537</v>
      </c>
      <c r="G255" s="832" t="s">
        <v>3097</v>
      </c>
      <c r="H255" s="832" t="s">
        <v>581</v>
      </c>
      <c r="I255" s="832" t="s">
        <v>3102</v>
      </c>
      <c r="J255" s="832" t="s">
        <v>3103</v>
      </c>
      <c r="K255" s="832" t="s">
        <v>3101</v>
      </c>
      <c r="L255" s="835">
        <v>1292.6500000000001</v>
      </c>
      <c r="M255" s="835">
        <v>5170.6000000000004</v>
      </c>
      <c r="N255" s="832">
        <v>4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7</v>
      </c>
      <c r="B256" s="832" t="s">
        <v>2536</v>
      </c>
      <c r="C256" s="832" t="s">
        <v>2542</v>
      </c>
      <c r="D256" s="833" t="s">
        <v>3898</v>
      </c>
      <c r="E256" s="834" t="s">
        <v>2548</v>
      </c>
      <c r="F256" s="832" t="s">
        <v>2537</v>
      </c>
      <c r="G256" s="832" t="s">
        <v>3097</v>
      </c>
      <c r="H256" s="832" t="s">
        <v>581</v>
      </c>
      <c r="I256" s="832" t="s">
        <v>3104</v>
      </c>
      <c r="J256" s="832" t="s">
        <v>2455</v>
      </c>
      <c r="K256" s="832" t="s">
        <v>3105</v>
      </c>
      <c r="L256" s="835">
        <v>1508.08</v>
      </c>
      <c r="M256" s="835">
        <v>9048.48</v>
      </c>
      <c r="N256" s="832">
        <v>6</v>
      </c>
      <c r="O256" s="836">
        <v>1</v>
      </c>
      <c r="P256" s="835">
        <v>9048.48</v>
      </c>
      <c r="Q256" s="837">
        <v>1</v>
      </c>
      <c r="R256" s="832">
        <v>6</v>
      </c>
      <c r="S256" s="837">
        <v>1</v>
      </c>
      <c r="T256" s="836">
        <v>1</v>
      </c>
      <c r="U256" s="838">
        <v>1</v>
      </c>
    </row>
    <row r="257" spans="1:21" ht="14.45" customHeight="1" x14ac:dyDescent="0.2">
      <c r="A257" s="831">
        <v>7</v>
      </c>
      <c r="B257" s="832" t="s">
        <v>2536</v>
      </c>
      <c r="C257" s="832" t="s">
        <v>2542</v>
      </c>
      <c r="D257" s="833" t="s">
        <v>3898</v>
      </c>
      <c r="E257" s="834" t="s">
        <v>2548</v>
      </c>
      <c r="F257" s="832" t="s">
        <v>2537</v>
      </c>
      <c r="G257" s="832" t="s">
        <v>3097</v>
      </c>
      <c r="H257" s="832" t="s">
        <v>581</v>
      </c>
      <c r="I257" s="832" t="s">
        <v>3106</v>
      </c>
      <c r="J257" s="832" t="s">
        <v>3107</v>
      </c>
      <c r="K257" s="832" t="s">
        <v>2456</v>
      </c>
      <c r="L257" s="835">
        <v>754.04</v>
      </c>
      <c r="M257" s="835">
        <v>8294.4399999999987</v>
      </c>
      <c r="N257" s="832">
        <v>11</v>
      </c>
      <c r="O257" s="836">
        <v>3</v>
      </c>
      <c r="P257" s="835">
        <v>3770.2</v>
      </c>
      <c r="Q257" s="837">
        <v>0.45454545454545459</v>
      </c>
      <c r="R257" s="832">
        <v>5</v>
      </c>
      <c r="S257" s="837">
        <v>0.45454545454545453</v>
      </c>
      <c r="T257" s="836">
        <v>2</v>
      </c>
      <c r="U257" s="838">
        <v>0.66666666666666663</v>
      </c>
    </row>
    <row r="258" spans="1:21" ht="14.45" customHeight="1" x14ac:dyDescent="0.2">
      <c r="A258" s="831">
        <v>7</v>
      </c>
      <c r="B258" s="832" t="s">
        <v>2536</v>
      </c>
      <c r="C258" s="832" t="s">
        <v>2542</v>
      </c>
      <c r="D258" s="833" t="s">
        <v>3898</v>
      </c>
      <c r="E258" s="834" t="s">
        <v>2548</v>
      </c>
      <c r="F258" s="832" t="s">
        <v>2537</v>
      </c>
      <c r="G258" s="832" t="s">
        <v>3097</v>
      </c>
      <c r="H258" s="832" t="s">
        <v>581</v>
      </c>
      <c r="I258" s="832" t="s">
        <v>3108</v>
      </c>
      <c r="J258" s="832" t="s">
        <v>3107</v>
      </c>
      <c r="K258" s="832" t="s">
        <v>3099</v>
      </c>
      <c r="L258" s="835">
        <v>1131.06</v>
      </c>
      <c r="M258" s="835">
        <v>6786.36</v>
      </c>
      <c r="N258" s="832">
        <v>6</v>
      </c>
      <c r="O258" s="836">
        <v>1</v>
      </c>
      <c r="P258" s="835">
        <v>6786.36</v>
      </c>
      <c r="Q258" s="837">
        <v>1</v>
      </c>
      <c r="R258" s="832">
        <v>6</v>
      </c>
      <c r="S258" s="837">
        <v>1</v>
      </c>
      <c r="T258" s="836">
        <v>1</v>
      </c>
      <c r="U258" s="838">
        <v>1</v>
      </c>
    </row>
    <row r="259" spans="1:21" ht="14.45" customHeight="1" x14ac:dyDescent="0.2">
      <c r="A259" s="831">
        <v>7</v>
      </c>
      <c r="B259" s="832" t="s">
        <v>2536</v>
      </c>
      <c r="C259" s="832" t="s">
        <v>2542</v>
      </c>
      <c r="D259" s="833" t="s">
        <v>3898</v>
      </c>
      <c r="E259" s="834" t="s">
        <v>2548</v>
      </c>
      <c r="F259" s="832" t="s">
        <v>2537</v>
      </c>
      <c r="G259" s="832" t="s">
        <v>2664</v>
      </c>
      <c r="H259" s="832" t="s">
        <v>674</v>
      </c>
      <c r="I259" s="832" t="s">
        <v>3109</v>
      </c>
      <c r="J259" s="832" t="s">
        <v>829</v>
      </c>
      <c r="K259" s="832" t="s">
        <v>3110</v>
      </c>
      <c r="L259" s="835">
        <v>264</v>
      </c>
      <c r="M259" s="835">
        <v>528</v>
      </c>
      <c r="N259" s="832">
        <v>2</v>
      </c>
      <c r="O259" s="836">
        <v>0.5</v>
      </c>
      <c r="P259" s="835">
        <v>528</v>
      </c>
      <c r="Q259" s="837">
        <v>1</v>
      </c>
      <c r="R259" s="832">
        <v>2</v>
      </c>
      <c r="S259" s="837">
        <v>1</v>
      </c>
      <c r="T259" s="836">
        <v>0.5</v>
      </c>
      <c r="U259" s="838">
        <v>1</v>
      </c>
    </row>
    <row r="260" spans="1:21" ht="14.45" customHeight="1" x14ac:dyDescent="0.2">
      <c r="A260" s="831">
        <v>7</v>
      </c>
      <c r="B260" s="832" t="s">
        <v>2536</v>
      </c>
      <c r="C260" s="832" t="s">
        <v>2542</v>
      </c>
      <c r="D260" s="833" t="s">
        <v>3898</v>
      </c>
      <c r="E260" s="834" t="s">
        <v>2548</v>
      </c>
      <c r="F260" s="832" t="s">
        <v>2537</v>
      </c>
      <c r="G260" s="832" t="s">
        <v>2664</v>
      </c>
      <c r="H260" s="832" t="s">
        <v>674</v>
      </c>
      <c r="I260" s="832" t="s">
        <v>3111</v>
      </c>
      <c r="J260" s="832" t="s">
        <v>827</v>
      </c>
      <c r="K260" s="832" t="s">
        <v>828</v>
      </c>
      <c r="L260" s="835">
        <v>65.989999999999995</v>
      </c>
      <c r="M260" s="835">
        <v>197.96999999999997</v>
      </c>
      <c r="N260" s="832">
        <v>3</v>
      </c>
      <c r="O260" s="836">
        <v>1</v>
      </c>
      <c r="P260" s="835">
        <v>197.96999999999997</v>
      </c>
      <c r="Q260" s="837">
        <v>1</v>
      </c>
      <c r="R260" s="832">
        <v>3</v>
      </c>
      <c r="S260" s="837">
        <v>1</v>
      </c>
      <c r="T260" s="836">
        <v>1</v>
      </c>
      <c r="U260" s="838">
        <v>1</v>
      </c>
    </row>
    <row r="261" spans="1:21" ht="14.45" customHeight="1" x14ac:dyDescent="0.2">
      <c r="A261" s="831">
        <v>7</v>
      </c>
      <c r="B261" s="832" t="s">
        <v>2536</v>
      </c>
      <c r="C261" s="832" t="s">
        <v>2542</v>
      </c>
      <c r="D261" s="833" t="s">
        <v>3898</v>
      </c>
      <c r="E261" s="834" t="s">
        <v>2548</v>
      </c>
      <c r="F261" s="832" t="s">
        <v>2537</v>
      </c>
      <c r="G261" s="832" t="s">
        <v>2664</v>
      </c>
      <c r="H261" s="832" t="s">
        <v>674</v>
      </c>
      <c r="I261" s="832" t="s">
        <v>3112</v>
      </c>
      <c r="J261" s="832" t="s">
        <v>829</v>
      </c>
      <c r="K261" s="832" t="s">
        <v>3110</v>
      </c>
      <c r="L261" s="835">
        <v>264</v>
      </c>
      <c r="M261" s="835">
        <v>528</v>
      </c>
      <c r="N261" s="832">
        <v>2</v>
      </c>
      <c r="O261" s="836">
        <v>0.5</v>
      </c>
      <c r="P261" s="835">
        <v>528</v>
      </c>
      <c r="Q261" s="837">
        <v>1</v>
      </c>
      <c r="R261" s="832">
        <v>2</v>
      </c>
      <c r="S261" s="837">
        <v>1</v>
      </c>
      <c r="T261" s="836">
        <v>0.5</v>
      </c>
      <c r="U261" s="838">
        <v>1</v>
      </c>
    </row>
    <row r="262" spans="1:21" ht="14.45" customHeight="1" x14ac:dyDescent="0.2">
      <c r="A262" s="831">
        <v>7</v>
      </c>
      <c r="B262" s="832" t="s">
        <v>2536</v>
      </c>
      <c r="C262" s="832" t="s">
        <v>2542</v>
      </c>
      <c r="D262" s="833" t="s">
        <v>3898</v>
      </c>
      <c r="E262" s="834" t="s">
        <v>2548</v>
      </c>
      <c r="F262" s="832" t="s">
        <v>2537</v>
      </c>
      <c r="G262" s="832" t="s">
        <v>2669</v>
      </c>
      <c r="H262" s="832" t="s">
        <v>581</v>
      </c>
      <c r="I262" s="832" t="s">
        <v>2670</v>
      </c>
      <c r="J262" s="832" t="s">
        <v>1130</v>
      </c>
      <c r="K262" s="832" t="s">
        <v>1132</v>
      </c>
      <c r="L262" s="835">
        <v>42.05</v>
      </c>
      <c r="M262" s="835">
        <v>42.05</v>
      </c>
      <c r="N262" s="832">
        <v>1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5" customHeight="1" x14ac:dyDescent="0.2">
      <c r="A263" s="831">
        <v>7</v>
      </c>
      <c r="B263" s="832" t="s">
        <v>2536</v>
      </c>
      <c r="C263" s="832" t="s">
        <v>2542</v>
      </c>
      <c r="D263" s="833" t="s">
        <v>3898</v>
      </c>
      <c r="E263" s="834" t="s">
        <v>2548</v>
      </c>
      <c r="F263" s="832" t="s">
        <v>2537</v>
      </c>
      <c r="G263" s="832" t="s">
        <v>2796</v>
      </c>
      <c r="H263" s="832" t="s">
        <v>581</v>
      </c>
      <c r="I263" s="832" t="s">
        <v>3113</v>
      </c>
      <c r="J263" s="832" t="s">
        <v>2798</v>
      </c>
      <c r="K263" s="832" t="s">
        <v>3114</v>
      </c>
      <c r="L263" s="835">
        <v>140.94999999999999</v>
      </c>
      <c r="M263" s="835">
        <v>2396.15</v>
      </c>
      <c r="N263" s="832">
        <v>17</v>
      </c>
      <c r="O263" s="836">
        <v>5</v>
      </c>
      <c r="P263" s="835">
        <v>1691.4</v>
      </c>
      <c r="Q263" s="837">
        <v>0.70588235294117652</v>
      </c>
      <c r="R263" s="832">
        <v>12</v>
      </c>
      <c r="S263" s="837">
        <v>0.70588235294117652</v>
      </c>
      <c r="T263" s="836">
        <v>3</v>
      </c>
      <c r="U263" s="838">
        <v>0.6</v>
      </c>
    </row>
    <row r="264" spans="1:21" ht="14.45" customHeight="1" x14ac:dyDescent="0.2">
      <c r="A264" s="831">
        <v>7</v>
      </c>
      <c r="B264" s="832" t="s">
        <v>2536</v>
      </c>
      <c r="C264" s="832" t="s">
        <v>2542</v>
      </c>
      <c r="D264" s="833" t="s">
        <v>3898</v>
      </c>
      <c r="E264" s="834" t="s">
        <v>2548</v>
      </c>
      <c r="F264" s="832" t="s">
        <v>2537</v>
      </c>
      <c r="G264" s="832" t="s">
        <v>2796</v>
      </c>
      <c r="H264" s="832" t="s">
        <v>581</v>
      </c>
      <c r="I264" s="832" t="s">
        <v>3115</v>
      </c>
      <c r="J264" s="832" t="s">
        <v>2798</v>
      </c>
      <c r="K264" s="832" t="s">
        <v>3116</v>
      </c>
      <c r="L264" s="835">
        <v>211.42</v>
      </c>
      <c r="M264" s="835">
        <v>422.84</v>
      </c>
      <c r="N264" s="832">
        <v>2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5" customHeight="1" x14ac:dyDescent="0.2">
      <c r="A265" s="831">
        <v>7</v>
      </c>
      <c r="B265" s="832" t="s">
        <v>2536</v>
      </c>
      <c r="C265" s="832" t="s">
        <v>2542</v>
      </c>
      <c r="D265" s="833" t="s">
        <v>3898</v>
      </c>
      <c r="E265" s="834" t="s">
        <v>2548</v>
      </c>
      <c r="F265" s="832" t="s">
        <v>2537</v>
      </c>
      <c r="G265" s="832" t="s">
        <v>2796</v>
      </c>
      <c r="H265" s="832" t="s">
        <v>581</v>
      </c>
      <c r="I265" s="832" t="s">
        <v>2797</v>
      </c>
      <c r="J265" s="832" t="s">
        <v>2798</v>
      </c>
      <c r="K265" s="832" t="s">
        <v>2799</v>
      </c>
      <c r="L265" s="835">
        <v>281.88</v>
      </c>
      <c r="M265" s="835">
        <v>1691.28</v>
      </c>
      <c r="N265" s="832">
        <v>6</v>
      </c>
      <c r="O265" s="836">
        <v>2</v>
      </c>
      <c r="P265" s="835">
        <v>563.76</v>
      </c>
      <c r="Q265" s="837">
        <v>0.33333333333333331</v>
      </c>
      <c r="R265" s="832">
        <v>2</v>
      </c>
      <c r="S265" s="837">
        <v>0.33333333333333331</v>
      </c>
      <c r="T265" s="836">
        <v>1</v>
      </c>
      <c r="U265" s="838">
        <v>0.5</v>
      </c>
    </row>
    <row r="266" spans="1:21" ht="14.45" customHeight="1" x14ac:dyDescent="0.2">
      <c r="A266" s="831">
        <v>7</v>
      </c>
      <c r="B266" s="832" t="s">
        <v>2536</v>
      </c>
      <c r="C266" s="832" t="s">
        <v>2542</v>
      </c>
      <c r="D266" s="833" t="s">
        <v>3898</v>
      </c>
      <c r="E266" s="834" t="s">
        <v>2548</v>
      </c>
      <c r="F266" s="832" t="s">
        <v>2537</v>
      </c>
      <c r="G266" s="832" t="s">
        <v>3117</v>
      </c>
      <c r="H266" s="832" t="s">
        <v>581</v>
      </c>
      <c r="I266" s="832" t="s">
        <v>3118</v>
      </c>
      <c r="J266" s="832" t="s">
        <v>3119</v>
      </c>
      <c r="K266" s="832" t="s">
        <v>3120</v>
      </c>
      <c r="L266" s="835">
        <v>52.87</v>
      </c>
      <c r="M266" s="835">
        <v>105.74</v>
      </c>
      <c r="N266" s="832">
        <v>2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7</v>
      </c>
      <c r="B267" s="832" t="s">
        <v>2536</v>
      </c>
      <c r="C267" s="832" t="s">
        <v>2542</v>
      </c>
      <c r="D267" s="833" t="s">
        <v>3898</v>
      </c>
      <c r="E267" s="834" t="s">
        <v>2548</v>
      </c>
      <c r="F267" s="832" t="s">
        <v>2537</v>
      </c>
      <c r="G267" s="832" t="s">
        <v>3121</v>
      </c>
      <c r="H267" s="832" t="s">
        <v>581</v>
      </c>
      <c r="I267" s="832" t="s">
        <v>3122</v>
      </c>
      <c r="J267" s="832" t="s">
        <v>3123</v>
      </c>
      <c r="K267" s="832" t="s">
        <v>828</v>
      </c>
      <c r="L267" s="835">
        <v>0</v>
      </c>
      <c r="M267" s="835">
        <v>0</v>
      </c>
      <c r="N267" s="832">
        <v>6</v>
      </c>
      <c r="O267" s="836">
        <v>0.5</v>
      </c>
      <c r="P267" s="835">
        <v>0</v>
      </c>
      <c r="Q267" s="837"/>
      <c r="R267" s="832">
        <v>6</v>
      </c>
      <c r="S267" s="837">
        <v>1</v>
      </c>
      <c r="T267" s="836">
        <v>0.5</v>
      </c>
      <c r="U267" s="838">
        <v>1</v>
      </c>
    </row>
    <row r="268" spans="1:21" ht="14.45" customHeight="1" x14ac:dyDescent="0.2">
      <c r="A268" s="831">
        <v>7</v>
      </c>
      <c r="B268" s="832" t="s">
        <v>2536</v>
      </c>
      <c r="C268" s="832" t="s">
        <v>2542</v>
      </c>
      <c r="D268" s="833" t="s">
        <v>3898</v>
      </c>
      <c r="E268" s="834" t="s">
        <v>2548</v>
      </c>
      <c r="F268" s="832" t="s">
        <v>2537</v>
      </c>
      <c r="G268" s="832" t="s">
        <v>2675</v>
      </c>
      <c r="H268" s="832" t="s">
        <v>581</v>
      </c>
      <c r="I268" s="832" t="s">
        <v>2676</v>
      </c>
      <c r="J268" s="832" t="s">
        <v>2677</v>
      </c>
      <c r="K268" s="832" t="s">
        <v>2678</v>
      </c>
      <c r="L268" s="835">
        <v>29.13</v>
      </c>
      <c r="M268" s="835">
        <v>466.08000000000004</v>
      </c>
      <c r="N268" s="832">
        <v>16</v>
      </c>
      <c r="O268" s="836">
        <v>5</v>
      </c>
      <c r="P268" s="835">
        <v>291.3</v>
      </c>
      <c r="Q268" s="837">
        <v>0.625</v>
      </c>
      <c r="R268" s="832">
        <v>10</v>
      </c>
      <c r="S268" s="837">
        <v>0.625</v>
      </c>
      <c r="T268" s="836">
        <v>3.5</v>
      </c>
      <c r="U268" s="838">
        <v>0.7</v>
      </c>
    </row>
    <row r="269" spans="1:21" ht="14.45" customHeight="1" x14ac:dyDescent="0.2">
      <c r="A269" s="831">
        <v>7</v>
      </c>
      <c r="B269" s="832" t="s">
        <v>2536</v>
      </c>
      <c r="C269" s="832" t="s">
        <v>2542</v>
      </c>
      <c r="D269" s="833" t="s">
        <v>3898</v>
      </c>
      <c r="E269" s="834" t="s">
        <v>2548</v>
      </c>
      <c r="F269" s="832" t="s">
        <v>2537</v>
      </c>
      <c r="G269" s="832" t="s">
        <v>2675</v>
      </c>
      <c r="H269" s="832" t="s">
        <v>581</v>
      </c>
      <c r="I269" s="832" t="s">
        <v>2676</v>
      </c>
      <c r="J269" s="832" t="s">
        <v>2677</v>
      </c>
      <c r="K269" s="832" t="s">
        <v>2678</v>
      </c>
      <c r="L269" s="835">
        <v>24.68</v>
      </c>
      <c r="M269" s="835">
        <v>444.24</v>
      </c>
      <c r="N269" s="832">
        <v>18</v>
      </c>
      <c r="O269" s="836">
        <v>6</v>
      </c>
      <c r="P269" s="835">
        <v>370.2</v>
      </c>
      <c r="Q269" s="837">
        <v>0.83333333333333326</v>
      </c>
      <c r="R269" s="832">
        <v>15</v>
      </c>
      <c r="S269" s="837">
        <v>0.83333333333333337</v>
      </c>
      <c r="T269" s="836">
        <v>4</v>
      </c>
      <c r="U269" s="838">
        <v>0.66666666666666663</v>
      </c>
    </row>
    <row r="270" spans="1:21" ht="14.45" customHeight="1" x14ac:dyDescent="0.2">
      <c r="A270" s="831">
        <v>7</v>
      </c>
      <c r="B270" s="832" t="s">
        <v>2536</v>
      </c>
      <c r="C270" s="832" t="s">
        <v>2542</v>
      </c>
      <c r="D270" s="833" t="s">
        <v>3898</v>
      </c>
      <c r="E270" s="834" t="s">
        <v>2548</v>
      </c>
      <c r="F270" s="832" t="s">
        <v>2537</v>
      </c>
      <c r="G270" s="832" t="s">
        <v>2675</v>
      </c>
      <c r="H270" s="832" t="s">
        <v>581</v>
      </c>
      <c r="I270" s="832" t="s">
        <v>3124</v>
      </c>
      <c r="J270" s="832" t="s">
        <v>2677</v>
      </c>
      <c r="K270" s="832" t="s">
        <v>3125</v>
      </c>
      <c r="L270" s="835">
        <v>74.06</v>
      </c>
      <c r="M270" s="835">
        <v>1999.6200000000003</v>
      </c>
      <c r="N270" s="832">
        <v>27</v>
      </c>
      <c r="O270" s="836">
        <v>6.5</v>
      </c>
      <c r="P270" s="835">
        <v>1036.8400000000001</v>
      </c>
      <c r="Q270" s="837">
        <v>0.51851851851851849</v>
      </c>
      <c r="R270" s="832">
        <v>14</v>
      </c>
      <c r="S270" s="837">
        <v>0.51851851851851849</v>
      </c>
      <c r="T270" s="836">
        <v>4</v>
      </c>
      <c r="U270" s="838">
        <v>0.61538461538461542</v>
      </c>
    </row>
    <row r="271" spans="1:21" ht="14.45" customHeight="1" x14ac:dyDescent="0.2">
      <c r="A271" s="831">
        <v>7</v>
      </c>
      <c r="B271" s="832" t="s">
        <v>2536</v>
      </c>
      <c r="C271" s="832" t="s">
        <v>2542</v>
      </c>
      <c r="D271" s="833" t="s">
        <v>3898</v>
      </c>
      <c r="E271" s="834" t="s">
        <v>2548</v>
      </c>
      <c r="F271" s="832" t="s">
        <v>2537</v>
      </c>
      <c r="G271" s="832" t="s">
        <v>2675</v>
      </c>
      <c r="H271" s="832" t="s">
        <v>581</v>
      </c>
      <c r="I271" s="832" t="s">
        <v>3124</v>
      </c>
      <c r="J271" s="832" t="s">
        <v>2677</v>
      </c>
      <c r="K271" s="832" t="s">
        <v>3125</v>
      </c>
      <c r="L271" s="835">
        <v>80.319999999999993</v>
      </c>
      <c r="M271" s="835">
        <v>481.91999999999996</v>
      </c>
      <c r="N271" s="832">
        <v>6</v>
      </c>
      <c r="O271" s="836">
        <v>1</v>
      </c>
      <c r="P271" s="835">
        <v>240.95999999999998</v>
      </c>
      <c r="Q271" s="837">
        <v>0.5</v>
      </c>
      <c r="R271" s="832">
        <v>3</v>
      </c>
      <c r="S271" s="837">
        <v>0.5</v>
      </c>
      <c r="T271" s="836">
        <v>0.5</v>
      </c>
      <c r="U271" s="838">
        <v>0.5</v>
      </c>
    </row>
    <row r="272" spans="1:21" ht="14.45" customHeight="1" x14ac:dyDescent="0.2">
      <c r="A272" s="831">
        <v>7</v>
      </c>
      <c r="B272" s="832" t="s">
        <v>2536</v>
      </c>
      <c r="C272" s="832" t="s">
        <v>2542</v>
      </c>
      <c r="D272" s="833" t="s">
        <v>3898</v>
      </c>
      <c r="E272" s="834" t="s">
        <v>2548</v>
      </c>
      <c r="F272" s="832" t="s">
        <v>2537</v>
      </c>
      <c r="G272" s="832" t="s">
        <v>3126</v>
      </c>
      <c r="H272" s="832" t="s">
        <v>674</v>
      </c>
      <c r="I272" s="832" t="s">
        <v>3127</v>
      </c>
      <c r="J272" s="832" t="s">
        <v>3128</v>
      </c>
      <c r="K272" s="832" t="s">
        <v>3129</v>
      </c>
      <c r="L272" s="835">
        <v>561.76</v>
      </c>
      <c r="M272" s="835">
        <v>2247.04</v>
      </c>
      <c r="N272" s="832">
        <v>4</v>
      </c>
      <c r="O272" s="836">
        <v>1.5</v>
      </c>
      <c r="P272" s="835">
        <v>2247.04</v>
      </c>
      <c r="Q272" s="837">
        <v>1</v>
      </c>
      <c r="R272" s="832">
        <v>4</v>
      </c>
      <c r="S272" s="837">
        <v>1</v>
      </c>
      <c r="T272" s="836">
        <v>1.5</v>
      </c>
      <c r="U272" s="838">
        <v>1</v>
      </c>
    </row>
    <row r="273" spans="1:21" ht="14.45" customHeight="1" x14ac:dyDescent="0.2">
      <c r="A273" s="831">
        <v>7</v>
      </c>
      <c r="B273" s="832" t="s">
        <v>2536</v>
      </c>
      <c r="C273" s="832" t="s">
        <v>2542</v>
      </c>
      <c r="D273" s="833" t="s">
        <v>3898</v>
      </c>
      <c r="E273" s="834" t="s">
        <v>2548</v>
      </c>
      <c r="F273" s="832" t="s">
        <v>2537</v>
      </c>
      <c r="G273" s="832" t="s">
        <v>3130</v>
      </c>
      <c r="H273" s="832" t="s">
        <v>581</v>
      </c>
      <c r="I273" s="832" t="s">
        <v>3131</v>
      </c>
      <c r="J273" s="832" t="s">
        <v>2332</v>
      </c>
      <c r="K273" s="832" t="s">
        <v>2347</v>
      </c>
      <c r="L273" s="835">
        <v>395.98</v>
      </c>
      <c r="M273" s="835">
        <v>791.96</v>
      </c>
      <c r="N273" s="832">
        <v>2</v>
      </c>
      <c r="O273" s="836">
        <v>1.5</v>
      </c>
      <c r="P273" s="835">
        <v>791.96</v>
      </c>
      <c r="Q273" s="837">
        <v>1</v>
      </c>
      <c r="R273" s="832">
        <v>2</v>
      </c>
      <c r="S273" s="837">
        <v>1</v>
      </c>
      <c r="T273" s="836">
        <v>1.5</v>
      </c>
      <c r="U273" s="838">
        <v>1</v>
      </c>
    </row>
    <row r="274" spans="1:21" ht="14.45" customHeight="1" x14ac:dyDescent="0.2">
      <c r="A274" s="831">
        <v>7</v>
      </c>
      <c r="B274" s="832" t="s">
        <v>2536</v>
      </c>
      <c r="C274" s="832" t="s">
        <v>2542</v>
      </c>
      <c r="D274" s="833" t="s">
        <v>3898</v>
      </c>
      <c r="E274" s="834" t="s">
        <v>2548</v>
      </c>
      <c r="F274" s="832" t="s">
        <v>2537</v>
      </c>
      <c r="G274" s="832" t="s">
        <v>3130</v>
      </c>
      <c r="H274" s="832" t="s">
        <v>581</v>
      </c>
      <c r="I274" s="832" t="s">
        <v>3132</v>
      </c>
      <c r="J274" s="832" t="s">
        <v>3133</v>
      </c>
      <c r="K274" s="832" t="s">
        <v>828</v>
      </c>
      <c r="L274" s="835">
        <v>132</v>
      </c>
      <c r="M274" s="835">
        <v>792</v>
      </c>
      <c r="N274" s="832">
        <v>6</v>
      </c>
      <c r="O274" s="836">
        <v>1</v>
      </c>
      <c r="P274" s="835">
        <v>792</v>
      </c>
      <c r="Q274" s="837">
        <v>1</v>
      </c>
      <c r="R274" s="832">
        <v>6</v>
      </c>
      <c r="S274" s="837">
        <v>1</v>
      </c>
      <c r="T274" s="836">
        <v>1</v>
      </c>
      <c r="U274" s="838">
        <v>1</v>
      </c>
    </row>
    <row r="275" spans="1:21" ht="14.45" customHeight="1" x14ac:dyDescent="0.2">
      <c r="A275" s="831">
        <v>7</v>
      </c>
      <c r="B275" s="832" t="s">
        <v>2536</v>
      </c>
      <c r="C275" s="832" t="s">
        <v>2542</v>
      </c>
      <c r="D275" s="833" t="s">
        <v>3898</v>
      </c>
      <c r="E275" s="834" t="s">
        <v>2548</v>
      </c>
      <c r="F275" s="832" t="s">
        <v>2537</v>
      </c>
      <c r="G275" s="832" t="s">
        <v>3130</v>
      </c>
      <c r="H275" s="832" t="s">
        <v>674</v>
      </c>
      <c r="I275" s="832" t="s">
        <v>3134</v>
      </c>
      <c r="J275" s="832" t="s">
        <v>2332</v>
      </c>
      <c r="K275" s="832" t="s">
        <v>2292</v>
      </c>
      <c r="L275" s="835">
        <v>61.59</v>
      </c>
      <c r="M275" s="835">
        <v>184.77</v>
      </c>
      <c r="N275" s="832">
        <v>3</v>
      </c>
      <c r="O275" s="836">
        <v>1</v>
      </c>
      <c r="P275" s="835">
        <v>184.77</v>
      </c>
      <c r="Q275" s="837">
        <v>1</v>
      </c>
      <c r="R275" s="832">
        <v>3</v>
      </c>
      <c r="S275" s="837">
        <v>1</v>
      </c>
      <c r="T275" s="836">
        <v>1</v>
      </c>
      <c r="U275" s="838">
        <v>1</v>
      </c>
    </row>
    <row r="276" spans="1:21" ht="14.45" customHeight="1" x14ac:dyDescent="0.2">
      <c r="A276" s="831">
        <v>7</v>
      </c>
      <c r="B276" s="832" t="s">
        <v>2536</v>
      </c>
      <c r="C276" s="832" t="s">
        <v>2542</v>
      </c>
      <c r="D276" s="833" t="s">
        <v>3898</v>
      </c>
      <c r="E276" s="834" t="s">
        <v>2548</v>
      </c>
      <c r="F276" s="832" t="s">
        <v>2537</v>
      </c>
      <c r="G276" s="832" t="s">
        <v>3135</v>
      </c>
      <c r="H276" s="832" t="s">
        <v>674</v>
      </c>
      <c r="I276" s="832" t="s">
        <v>3136</v>
      </c>
      <c r="J276" s="832" t="s">
        <v>2266</v>
      </c>
      <c r="K276" s="832" t="s">
        <v>3137</v>
      </c>
      <c r="L276" s="835">
        <v>232.68</v>
      </c>
      <c r="M276" s="835">
        <v>232.68</v>
      </c>
      <c r="N276" s="832">
        <v>1</v>
      </c>
      <c r="O276" s="836">
        <v>1</v>
      </c>
      <c r="P276" s="835">
        <v>232.68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7</v>
      </c>
      <c r="B277" s="832" t="s">
        <v>2536</v>
      </c>
      <c r="C277" s="832" t="s">
        <v>2542</v>
      </c>
      <c r="D277" s="833" t="s">
        <v>3898</v>
      </c>
      <c r="E277" s="834" t="s">
        <v>2548</v>
      </c>
      <c r="F277" s="832" t="s">
        <v>2537</v>
      </c>
      <c r="G277" s="832" t="s">
        <v>3135</v>
      </c>
      <c r="H277" s="832" t="s">
        <v>674</v>
      </c>
      <c r="I277" s="832" t="s">
        <v>3138</v>
      </c>
      <c r="J277" s="832" t="s">
        <v>3139</v>
      </c>
      <c r="K277" s="832" t="s">
        <v>3140</v>
      </c>
      <c r="L277" s="835">
        <v>1938.97</v>
      </c>
      <c r="M277" s="835">
        <v>34901.46</v>
      </c>
      <c r="N277" s="832">
        <v>18</v>
      </c>
      <c r="O277" s="836">
        <v>3</v>
      </c>
      <c r="P277" s="835">
        <v>34901.46</v>
      </c>
      <c r="Q277" s="837">
        <v>1</v>
      </c>
      <c r="R277" s="832">
        <v>18</v>
      </c>
      <c r="S277" s="837">
        <v>1</v>
      </c>
      <c r="T277" s="836">
        <v>3</v>
      </c>
      <c r="U277" s="838">
        <v>1</v>
      </c>
    </row>
    <row r="278" spans="1:21" ht="14.45" customHeight="1" x14ac:dyDescent="0.2">
      <c r="A278" s="831">
        <v>7</v>
      </c>
      <c r="B278" s="832" t="s">
        <v>2536</v>
      </c>
      <c r="C278" s="832" t="s">
        <v>2542</v>
      </c>
      <c r="D278" s="833" t="s">
        <v>3898</v>
      </c>
      <c r="E278" s="834" t="s">
        <v>2548</v>
      </c>
      <c r="F278" s="832" t="s">
        <v>2537</v>
      </c>
      <c r="G278" s="832" t="s">
        <v>3135</v>
      </c>
      <c r="H278" s="832" t="s">
        <v>581</v>
      </c>
      <c r="I278" s="832" t="s">
        <v>3141</v>
      </c>
      <c r="J278" s="832" t="s">
        <v>3142</v>
      </c>
      <c r="K278" s="832" t="s">
        <v>3143</v>
      </c>
      <c r="L278" s="835">
        <v>5322.08</v>
      </c>
      <c r="M278" s="835">
        <v>15966.24</v>
      </c>
      <c r="N278" s="832">
        <v>3</v>
      </c>
      <c r="O278" s="836">
        <v>2</v>
      </c>
      <c r="P278" s="835">
        <v>15966.24</v>
      </c>
      <c r="Q278" s="837">
        <v>1</v>
      </c>
      <c r="R278" s="832">
        <v>3</v>
      </c>
      <c r="S278" s="837">
        <v>1</v>
      </c>
      <c r="T278" s="836">
        <v>2</v>
      </c>
      <c r="U278" s="838">
        <v>1</v>
      </c>
    </row>
    <row r="279" spans="1:21" ht="14.45" customHeight="1" x14ac:dyDescent="0.2">
      <c r="A279" s="831">
        <v>7</v>
      </c>
      <c r="B279" s="832" t="s">
        <v>2536</v>
      </c>
      <c r="C279" s="832" t="s">
        <v>2542</v>
      </c>
      <c r="D279" s="833" t="s">
        <v>3898</v>
      </c>
      <c r="E279" s="834" t="s">
        <v>2548</v>
      </c>
      <c r="F279" s="832" t="s">
        <v>2537</v>
      </c>
      <c r="G279" s="832" t="s">
        <v>3135</v>
      </c>
      <c r="H279" s="832" t="s">
        <v>674</v>
      </c>
      <c r="I279" s="832" t="s">
        <v>3144</v>
      </c>
      <c r="J279" s="832" t="s">
        <v>2266</v>
      </c>
      <c r="K279" s="832" t="s">
        <v>3145</v>
      </c>
      <c r="L279" s="835">
        <v>1938.97</v>
      </c>
      <c r="M279" s="835">
        <v>11633.82</v>
      </c>
      <c r="N279" s="832">
        <v>6</v>
      </c>
      <c r="O279" s="836">
        <v>1</v>
      </c>
      <c r="P279" s="835">
        <v>11633.82</v>
      </c>
      <c r="Q279" s="837">
        <v>1</v>
      </c>
      <c r="R279" s="832">
        <v>6</v>
      </c>
      <c r="S279" s="837">
        <v>1</v>
      </c>
      <c r="T279" s="836">
        <v>1</v>
      </c>
      <c r="U279" s="838">
        <v>1</v>
      </c>
    </row>
    <row r="280" spans="1:21" ht="14.45" customHeight="1" x14ac:dyDescent="0.2">
      <c r="A280" s="831">
        <v>7</v>
      </c>
      <c r="B280" s="832" t="s">
        <v>2536</v>
      </c>
      <c r="C280" s="832" t="s">
        <v>2542</v>
      </c>
      <c r="D280" s="833" t="s">
        <v>3898</v>
      </c>
      <c r="E280" s="834" t="s">
        <v>2548</v>
      </c>
      <c r="F280" s="832" t="s">
        <v>2537</v>
      </c>
      <c r="G280" s="832" t="s">
        <v>3135</v>
      </c>
      <c r="H280" s="832" t="s">
        <v>674</v>
      </c>
      <c r="I280" s="832" t="s">
        <v>3146</v>
      </c>
      <c r="J280" s="832" t="s">
        <v>2266</v>
      </c>
      <c r="K280" s="832" t="s">
        <v>3147</v>
      </c>
      <c r="L280" s="835">
        <v>1454.23</v>
      </c>
      <c r="M280" s="835">
        <v>8725.380000000001</v>
      </c>
      <c r="N280" s="832">
        <v>6</v>
      </c>
      <c r="O280" s="836">
        <v>1</v>
      </c>
      <c r="P280" s="835">
        <v>8725.380000000001</v>
      </c>
      <c r="Q280" s="837">
        <v>1</v>
      </c>
      <c r="R280" s="832">
        <v>6</v>
      </c>
      <c r="S280" s="837">
        <v>1</v>
      </c>
      <c r="T280" s="836">
        <v>1</v>
      </c>
      <c r="U280" s="838">
        <v>1</v>
      </c>
    </row>
    <row r="281" spans="1:21" ht="14.45" customHeight="1" x14ac:dyDescent="0.2">
      <c r="A281" s="831">
        <v>7</v>
      </c>
      <c r="B281" s="832" t="s">
        <v>2536</v>
      </c>
      <c r="C281" s="832" t="s">
        <v>2542</v>
      </c>
      <c r="D281" s="833" t="s">
        <v>3898</v>
      </c>
      <c r="E281" s="834" t="s">
        <v>2548</v>
      </c>
      <c r="F281" s="832" t="s">
        <v>2537</v>
      </c>
      <c r="G281" s="832" t="s">
        <v>3135</v>
      </c>
      <c r="H281" s="832" t="s">
        <v>674</v>
      </c>
      <c r="I281" s="832" t="s">
        <v>2265</v>
      </c>
      <c r="J281" s="832" t="s">
        <v>2266</v>
      </c>
      <c r="K281" s="832" t="s">
        <v>2267</v>
      </c>
      <c r="L281" s="835">
        <v>484.75</v>
      </c>
      <c r="M281" s="835">
        <v>17451</v>
      </c>
      <c r="N281" s="832">
        <v>36</v>
      </c>
      <c r="O281" s="836">
        <v>5</v>
      </c>
      <c r="P281" s="835">
        <v>13088.25</v>
      </c>
      <c r="Q281" s="837">
        <v>0.75</v>
      </c>
      <c r="R281" s="832">
        <v>27</v>
      </c>
      <c r="S281" s="837">
        <v>0.75</v>
      </c>
      <c r="T281" s="836">
        <v>4</v>
      </c>
      <c r="U281" s="838">
        <v>0.8</v>
      </c>
    </row>
    <row r="282" spans="1:21" ht="14.45" customHeight="1" x14ac:dyDescent="0.2">
      <c r="A282" s="831">
        <v>7</v>
      </c>
      <c r="B282" s="832" t="s">
        <v>2536</v>
      </c>
      <c r="C282" s="832" t="s">
        <v>2542</v>
      </c>
      <c r="D282" s="833" t="s">
        <v>3898</v>
      </c>
      <c r="E282" s="834" t="s">
        <v>2548</v>
      </c>
      <c r="F282" s="832" t="s">
        <v>2537</v>
      </c>
      <c r="G282" s="832" t="s">
        <v>3135</v>
      </c>
      <c r="H282" s="832" t="s">
        <v>674</v>
      </c>
      <c r="I282" s="832" t="s">
        <v>3148</v>
      </c>
      <c r="J282" s="832" t="s">
        <v>2266</v>
      </c>
      <c r="K282" s="832" t="s">
        <v>3149</v>
      </c>
      <c r="L282" s="835">
        <v>969.48</v>
      </c>
      <c r="M282" s="835">
        <v>5816.88</v>
      </c>
      <c r="N282" s="832">
        <v>6</v>
      </c>
      <c r="O282" s="836">
        <v>1</v>
      </c>
      <c r="P282" s="835">
        <v>5816.88</v>
      </c>
      <c r="Q282" s="837">
        <v>1</v>
      </c>
      <c r="R282" s="832">
        <v>6</v>
      </c>
      <c r="S282" s="837">
        <v>1</v>
      </c>
      <c r="T282" s="836">
        <v>1</v>
      </c>
      <c r="U282" s="838">
        <v>1</v>
      </c>
    </row>
    <row r="283" spans="1:21" ht="14.45" customHeight="1" x14ac:dyDescent="0.2">
      <c r="A283" s="831">
        <v>7</v>
      </c>
      <c r="B283" s="832" t="s">
        <v>2536</v>
      </c>
      <c r="C283" s="832" t="s">
        <v>2542</v>
      </c>
      <c r="D283" s="833" t="s">
        <v>3898</v>
      </c>
      <c r="E283" s="834" t="s">
        <v>2548</v>
      </c>
      <c r="F283" s="832" t="s">
        <v>2537</v>
      </c>
      <c r="G283" s="832" t="s">
        <v>3135</v>
      </c>
      <c r="H283" s="832" t="s">
        <v>581</v>
      </c>
      <c r="I283" s="832" t="s">
        <v>3150</v>
      </c>
      <c r="J283" s="832" t="s">
        <v>3151</v>
      </c>
      <c r="K283" s="832" t="s">
        <v>3152</v>
      </c>
      <c r="L283" s="835">
        <v>1938.97</v>
      </c>
      <c r="M283" s="835">
        <v>34901.46</v>
      </c>
      <c r="N283" s="832">
        <v>18</v>
      </c>
      <c r="O283" s="836">
        <v>3</v>
      </c>
      <c r="P283" s="835">
        <v>34901.46</v>
      </c>
      <c r="Q283" s="837">
        <v>1</v>
      </c>
      <c r="R283" s="832">
        <v>18</v>
      </c>
      <c r="S283" s="837">
        <v>1</v>
      </c>
      <c r="T283" s="836">
        <v>3</v>
      </c>
      <c r="U283" s="838">
        <v>1</v>
      </c>
    </row>
    <row r="284" spans="1:21" ht="14.45" customHeight="1" x14ac:dyDescent="0.2">
      <c r="A284" s="831">
        <v>7</v>
      </c>
      <c r="B284" s="832" t="s">
        <v>2536</v>
      </c>
      <c r="C284" s="832" t="s">
        <v>2542</v>
      </c>
      <c r="D284" s="833" t="s">
        <v>3898</v>
      </c>
      <c r="E284" s="834" t="s">
        <v>2548</v>
      </c>
      <c r="F284" s="832" t="s">
        <v>2537</v>
      </c>
      <c r="G284" s="832" t="s">
        <v>3135</v>
      </c>
      <c r="H284" s="832" t="s">
        <v>674</v>
      </c>
      <c r="I284" s="832" t="s">
        <v>3153</v>
      </c>
      <c r="J284" s="832" t="s">
        <v>3139</v>
      </c>
      <c r="K284" s="832" t="s">
        <v>2450</v>
      </c>
      <c r="L284" s="835">
        <v>484.75</v>
      </c>
      <c r="M284" s="835">
        <v>4847.5</v>
      </c>
      <c r="N284" s="832">
        <v>10</v>
      </c>
      <c r="O284" s="836">
        <v>2</v>
      </c>
      <c r="P284" s="835">
        <v>4847.5</v>
      </c>
      <c r="Q284" s="837">
        <v>1</v>
      </c>
      <c r="R284" s="832">
        <v>10</v>
      </c>
      <c r="S284" s="837">
        <v>1</v>
      </c>
      <c r="T284" s="836">
        <v>2</v>
      </c>
      <c r="U284" s="838">
        <v>1</v>
      </c>
    </row>
    <row r="285" spans="1:21" ht="14.45" customHeight="1" x14ac:dyDescent="0.2">
      <c r="A285" s="831">
        <v>7</v>
      </c>
      <c r="B285" s="832" t="s">
        <v>2536</v>
      </c>
      <c r="C285" s="832" t="s">
        <v>2542</v>
      </c>
      <c r="D285" s="833" t="s">
        <v>3898</v>
      </c>
      <c r="E285" s="834" t="s">
        <v>2548</v>
      </c>
      <c r="F285" s="832" t="s">
        <v>2537</v>
      </c>
      <c r="G285" s="832" t="s">
        <v>3135</v>
      </c>
      <c r="H285" s="832" t="s">
        <v>581</v>
      </c>
      <c r="I285" s="832" t="s">
        <v>3154</v>
      </c>
      <c r="J285" s="832" t="s">
        <v>3151</v>
      </c>
      <c r="K285" s="832" t="s">
        <v>3155</v>
      </c>
      <c r="L285" s="835">
        <v>969.48</v>
      </c>
      <c r="M285" s="835">
        <v>5816.88</v>
      </c>
      <c r="N285" s="832">
        <v>6</v>
      </c>
      <c r="O285" s="836">
        <v>1</v>
      </c>
      <c r="P285" s="835">
        <v>5816.88</v>
      </c>
      <c r="Q285" s="837">
        <v>1</v>
      </c>
      <c r="R285" s="832">
        <v>6</v>
      </c>
      <c r="S285" s="837">
        <v>1</v>
      </c>
      <c r="T285" s="836">
        <v>1</v>
      </c>
      <c r="U285" s="838">
        <v>1</v>
      </c>
    </row>
    <row r="286" spans="1:21" ht="14.45" customHeight="1" x14ac:dyDescent="0.2">
      <c r="A286" s="831">
        <v>7</v>
      </c>
      <c r="B286" s="832" t="s">
        <v>2536</v>
      </c>
      <c r="C286" s="832" t="s">
        <v>2542</v>
      </c>
      <c r="D286" s="833" t="s">
        <v>3898</v>
      </c>
      <c r="E286" s="834" t="s">
        <v>2548</v>
      </c>
      <c r="F286" s="832" t="s">
        <v>2537</v>
      </c>
      <c r="G286" s="832" t="s">
        <v>3135</v>
      </c>
      <c r="H286" s="832" t="s">
        <v>674</v>
      </c>
      <c r="I286" s="832" t="s">
        <v>2448</v>
      </c>
      <c r="J286" s="832" t="s">
        <v>2449</v>
      </c>
      <c r="K286" s="832" t="s">
        <v>2450</v>
      </c>
      <c r="L286" s="835">
        <v>484.75</v>
      </c>
      <c r="M286" s="835">
        <v>4362.75</v>
      </c>
      <c r="N286" s="832">
        <v>9</v>
      </c>
      <c r="O286" s="836">
        <v>3</v>
      </c>
      <c r="P286" s="835">
        <v>2423.75</v>
      </c>
      <c r="Q286" s="837">
        <v>0.55555555555555558</v>
      </c>
      <c r="R286" s="832">
        <v>5</v>
      </c>
      <c r="S286" s="837">
        <v>0.55555555555555558</v>
      </c>
      <c r="T286" s="836">
        <v>2</v>
      </c>
      <c r="U286" s="838">
        <v>0.66666666666666663</v>
      </c>
    </row>
    <row r="287" spans="1:21" ht="14.45" customHeight="1" x14ac:dyDescent="0.2">
      <c r="A287" s="831">
        <v>7</v>
      </c>
      <c r="B287" s="832" t="s">
        <v>2536</v>
      </c>
      <c r="C287" s="832" t="s">
        <v>2542</v>
      </c>
      <c r="D287" s="833" t="s">
        <v>3898</v>
      </c>
      <c r="E287" s="834" t="s">
        <v>2548</v>
      </c>
      <c r="F287" s="832" t="s">
        <v>2537</v>
      </c>
      <c r="G287" s="832" t="s">
        <v>3135</v>
      </c>
      <c r="H287" s="832" t="s">
        <v>674</v>
      </c>
      <c r="I287" s="832" t="s">
        <v>2451</v>
      </c>
      <c r="J287" s="832" t="s">
        <v>2449</v>
      </c>
      <c r="K287" s="832" t="s">
        <v>2452</v>
      </c>
      <c r="L287" s="835">
        <v>969.48</v>
      </c>
      <c r="M287" s="835">
        <v>19389.600000000002</v>
      </c>
      <c r="N287" s="832">
        <v>20</v>
      </c>
      <c r="O287" s="836">
        <v>4</v>
      </c>
      <c r="P287" s="835">
        <v>19389.600000000002</v>
      </c>
      <c r="Q287" s="837">
        <v>1</v>
      </c>
      <c r="R287" s="832">
        <v>20</v>
      </c>
      <c r="S287" s="837">
        <v>1</v>
      </c>
      <c r="T287" s="836">
        <v>4</v>
      </c>
      <c r="U287" s="838">
        <v>1</v>
      </c>
    </row>
    <row r="288" spans="1:21" ht="14.45" customHeight="1" x14ac:dyDescent="0.2">
      <c r="A288" s="831">
        <v>7</v>
      </c>
      <c r="B288" s="832" t="s">
        <v>2536</v>
      </c>
      <c r="C288" s="832" t="s">
        <v>2542</v>
      </c>
      <c r="D288" s="833" t="s">
        <v>3898</v>
      </c>
      <c r="E288" s="834" t="s">
        <v>2548</v>
      </c>
      <c r="F288" s="832" t="s">
        <v>2537</v>
      </c>
      <c r="G288" s="832" t="s">
        <v>3135</v>
      </c>
      <c r="H288" s="832" t="s">
        <v>674</v>
      </c>
      <c r="I288" s="832" t="s">
        <v>3156</v>
      </c>
      <c r="J288" s="832" t="s">
        <v>2449</v>
      </c>
      <c r="K288" s="832" t="s">
        <v>3140</v>
      </c>
      <c r="L288" s="835">
        <v>1938.97</v>
      </c>
      <c r="M288" s="835">
        <v>46535.28</v>
      </c>
      <c r="N288" s="832">
        <v>24</v>
      </c>
      <c r="O288" s="836">
        <v>5</v>
      </c>
      <c r="P288" s="835">
        <v>46535.28</v>
      </c>
      <c r="Q288" s="837">
        <v>1</v>
      </c>
      <c r="R288" s="832">
        <v>24</v>
      </c>
      <c r="S288" s="837">
        <v>1</v>
      </c>
      <c r="T288" s="836">
        <v>5</v>
      </c>
      <c r="U288" s="838">
        <v>1</v>
      </c>
    </row>
    <row r="289" spans="1:21" ht="14.45" customHeight="1" x14ac:dyDescent="0.2">
      <c r="A289" s="831">
        <v>7</v>
      </c>
      <c r="B289" s="832" t="s">
        <v>2536</v>
      </c>
      <c r="C289" s="832" t="s">
        <v>2542</v>
      </c>
      <c r="D289" s="833" t="s">
        <v>3898</v>
      </c>
      <c r="E289" s="834" t="s">
        <v>2548</v>
      </c>
      <c r="F289" s="832" t="s">
        <v>2537</v>
      </c>
      <c r="G289" s="832" t="s">
        <v>3157</v>
      </c>
      <c r="H289" s="832" t="s">
        <v>674</v>
      </c>
      <c r="I289" s="832" t="s">
        <v>2110</v>
      </c>
      <c r="J289" s="832" t="s">
        <v>962</v>
      </c>
      <c r="K289" s="832" t="s">
        <v>2111</v>
      </c>
      <c r="L289" s="835">
        <v>85.02</v>
      </c>
      <c r="M289" s="835">
        <v>85.02</v>
      </c>
      <c r="N289" s="832">
        <v>1</v>
      </c>
      <c r="O289" s="836">
        <v>1</v>
      </c>
      <c r="P289" s="835">
        <v>85.02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5" customHeight="1" x14ac:dyDescent="0.2">
      <c r="A290" s="831">
        <v>7</v>
      </c>
      <c r="B290" s="832" t="s">
        <v>2536</v>
      </c>
      <c r="C290" s="832" t="s">
        <v>2542</v>
      </c>
      <c r="D290" s="833" t="s">
        <v>3898</v>
      </c>
      <c r="E290" s="834" t="s">
        <v>2548</v>
      </c>
      <c r="F290" s="832" t="s">
        <v>2537</v>
      </c>
      <c r="G290" s="832" t="s">
        <v>3158</v>
      </c>
      <c r="H290" s="832" t="s">
        <v>674</v>
      </c>
      <c r="I290" s="832" t="s">
        <v>3159</v>
      </c>
      <c r="J290" s="832" t="s">
        <v>2283</v>
      </c>
      <c r="K290" s="832" t="s">
        <v>3160</v>
      </c>
      <c r="L290" s="835">
        <v>339.47</v>
      </c>
      <c r="M290" s="835">
        <v>4752.58</v>
      </c>
      <c r="N290" s="832">
        <v>14</v>
      </c>
      <c r="O290" s="836">
        <v>2.5</v>
      </c>
      <c r="P290" s="835">
        <v>2036.8200000000002</v>
      </c>
      <c r="Q290" s="837">
        <v>0.4285714285714286</v>
      </c>
      <c r="R290" s="832">
        <v>6</v>
      </c>
      <c r="S290" s="837">
        <v>0.42857142857142855</v>
      </c>
      <c r="T290" s="836">
        <v>0.5</v>
      </c>
      <c r="U290" s="838">
        <v>0.2</v>
      </c>
    </row>
    <row r="291" spans="1:21" ht="14.45" customHeight="1" x14ac:dyDescent="0.2">
      <c r="A291" s="831">
        <v>7</v>
      </c>
      <c r="B291" s="832" t="s">
        <v>2536</v>
      </c>
      <c r="C291" s="832" t="s">
        <v>2542</v>
      </c>
      <c r="D291" s="833" t="s">
        <v>3898</v>
      </c>
      <c r="E291" s="834" t="s">
        <v>2548</v>
      </c>
      <c r="F291" s="832" t="s">
        <v>2537</v>
      </c>
      <c r="G291" s="832" t="s">
        <v>3158</v>
      </c>
      <c r="H291" s="832" t="s">
        <v>674</v>
      </c>
      <c r="I291" s="832" t="s">
        <v>2282</v>
      </c>
      <c r="J291" s="832" t="s">
        <v>2283</v>
      </c>
      <c r="K291" s="832" t="s">
        <v>2284</v>
      </c>
      <c r="L291" s="835">
        <v>113.16</v>
      </c>
      <c r="M291" s="835">
        <v>2036.88</v>
      </c>
      <c r="N291" s="832">
        <v>18</v>
      </c>
      <c r="O291" s="836">
        <v>5</v>
      </c>
      <c r="P291" s="835">
        <v>1357.92</v>
      </c>
      <c r="Q291" s="837">
        <v>0.66666666666666663</v>
      </c>
      <c r="R291" s="832">
        <v>12</v>
      </c>
      <c r="S291" s="837">
        <v>0.66666666666666663</v>
      </c>
      <c r="T291" s="836">
        <v>3.5</v>
      </c>
      <c r="U291" s="838">
        <v>0.7</v>
      </c>
    </row>
    <row r="292" spans="1:21" ht="14.45" customHeight="1" x14ac:dyDescent="0.2">
      <c r="A292" s="831">
        <v>7</v>
      </c>
      <c r="B292" s="832" t="s">
        <v>2536</v>
      </c>
      <c r="C292" s="832" t="s">
        <v>2542</v>
      </c>
      <c r="D292" s="833" t="s">
        <v>3898</v>
      </c>
      <c r="E292" s="834" t="s">
        <v>2548</v>
      </c>
      <c r="F292" s="832" t="s">
        <v>2537</v>
      </c>
      <c r="G292" s="832" t="s">
        <v>3158</v>
      </c>
      <c r="H292" s="832" t="s">
        <v>674</v>
      </c>
      <c r="I292" s="832" t="s">
        <v>2285</v>
      </c>
      <c r="J292" s="832" t="s">
        <v>2283</v>
      </c>
      <c r="K292" s="832" t="s">
        <v>2286</v>
      </c>
      <c r="L292" s="835">
        <v>169.73</v>
      </c>
      <c r="M292" s="835">
        <v>169.73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5" customHeight="1" x14ac:dyDescent="0.2">
      <c r="A293" s="831">
        <v>7</v>
      </c>
      <c r="B293" s="832" t="s">
        <v>2536</v>
      </c>
      <c r="C293" s="832" t="s">
        <v>2542</v>
      </c>
      <c r="D293" s="833" t="s">
        <v>3898</v>
      </c>
      <c r="E293" s="834" t="s">
        <v>2548</v>
      </c>
      <c r="F293" s="832" t="s">
        <v>2537</v>
      </c>
      <c r="G293" s="832" t="s">
        <v>3158</v>
      </c>
      <c r="H293" s="832" t="s">
        <v>674</v>
      </c>
      <c r="I293" s="832" t="s">
        <v>2466</v>
      </c>
      <c r="J293" s="832" t="s">
        <v>2283</v>
      </c>
      <c r="K293" s="832" t="s">
        <v>2467</v>
      </c>
      <c r="L293" s="835">
        <v>339.47</v>
      </c>
      <c r="M293" s="835">
        <v>31570.71</v>
      </c>
      <c r="N293" s="832">
        <v>93</v>
      </c>
      <c r="O293" s="836">
        <v>23.5</v>
      </c>
      <c r="P293" s="835">
        <v>21386.609999999997</v>
      </c>
      <c r="Q293" s="837">
        <v>0.67741935483870963</v>
      </c>
      <c r="R293" s="832">
        <v>63</v>
      </c>
      <c r="S293" s="837">
        <v>0.67741935483870963</v>
      </c>
      <c r="T293" s="836">
        <v>15.5</v>
      </c>
      <c r="U293" s="838">
        <v>0.65957446808510634</v>
      </c>
    </row>
    <row r="294" spans="1:21" ht="14.45" customHeight="1" x14ac:dyDescent="0.2">
      <c r="A294" s="831">
        <v>7</v>
      </c>
      <c r="B294" s="832" t="s">
        <v>2536</v>
      </c>
      <c r="C294" s="832" t="s">
        <v>2542</v>
      </c>
      <c r="D294" s="833" t="s">
        <v>3898</v>
      </c>
      <c r="E294" s="834" t="s">
        <v>2548</v>
      </c>
      <c r="F294" s="832" t="s">
        <v>2537</v>
      </c>
      <c r="G294" s="832" t="s">
        <v>3158</v>
      </c>
      <c r="H294" s="832" t="s">
        <v>674</v>
      </c>
      <c r="I294" s="832" t="s">
        <v>3161</v>
      </c>
      <c r="J294" s="832" t="s">
        <v>3162</v>
      </c>
      <c r="K294" s="832" t="s">
        <v>3163</v>
      </c>
      <c r="L294" s="835">
        <v>483.4</v>
      </c>
      <c r="M294" s="835">
        <v>966.8</v>
      </c>
      <c r="N294" s="832">
        <v>2</v>
      </c>
      <c r="O294" s="836">
        <v>0.5</v>
      </c>
      <c r="P294" s="835">
        <v>966.8</v>
      </c>
      <c r="Q294" s="837">
        <v>1</v>
      </c>
      <c r="R294" s="832">
        <v>2</v>
      </c>
      <c r="S294" s="837">
        <v>1</v>
      </c>
      <c r="T294" s="836">
        <v>0.5</v>
      </c>
      <c r="U294" s="838">
        <v>1</v>
      </c>
    </row>
    <row r="295" spans="1:21" ht="14.45" customHeight="1" x14ac:dyDescent="0.2">
      <c r="A295" s="831">
        <v>7</v>
      </c>
      <c r="B295" s="832" t="s">
        <v>2536</v>
      </c>
      <c r="C295" s="832" t="s">
        <v>2542</v>
      </c>
      <c r="D295" s="833" t="s">
        <v>3898</v>
      </c>
      <c r="E295" s="834" t="s">
        <v>2548</v>
      </c>
      <c r="F295" s="832" t="s">
        <v>2537</v>
      </c>
      <c r="G295" s="832" t="s">
        <v>3158</v>
      </c>
      <c r="H295" s="832" t="s">
        <v>581</v>
      </c>
      <c r="I295" s="832" t="s">
        <v>3164</v>
      </c>
      <c r="J295" s="832" t="s">
        <v>3165</v>
      </c>
      <c r="K295" s="832" t="s">
        <v>2467</v>
      </c>
      <c r="L295" s="835">
        <v>848.49</v>
      </c>
      <c r="M295" s="835">
        <v>3393.96</v>
      </c>
      <c r="N295" s="832">
        <v>4</v>
      </c>
      <c r="O295" s="836">
        <v>0.5</v>
      </c>
      <c r="P295" s="835">
        <v>3393.96</v>
      </c>
      <c r="Q295" s="837">
        <v>1</v>
      </c>
      <c r="R295" s="832">
        <v>4</v>
      </c>
      <c r="S295" s="837">
        <v>1</v>
      </c>
      <c r="T295" s="836">
        <v>0.5</v>
      </c>
      <c r="U295" s="838">
        <v>1</v>
      </c>
    </row>
    <row r="296" spans="1:21" ht="14.45" customHeight="1" x14ac:dyDescent="0.2">
      <c r="A296" s="831">
        <v>7</v>
      </c>
      <c r="B296" s="832" t="s">
        <v>2536</v>
      </c>
      <c r="C296" s="832" t="s">
        <v>2542</v>
      </c>
      <c r="D296" s="833" t="s">
        <v>3898</v>
      </c>
      <c r="E296" s="834" t="s">
        <v>2548</v>
      </c>
      <c r="F296" s="832" t="s">
        <v>2537</v>
      </c>
      <c r="G296" s="832" t="s">
        <v>990</v>
      </c>
      <c r="H296" s="832" t="s">
        <v>581</v>
      </c>
      <c r="I296" s="832" t="s">
        <v>3166</v>
      </c>
      <c r="J296" s="832" t="s">
        <v>3167</v>
      </c>
      <c r="K296" s="832" t="s">
        <v>3168</v>
      </c>
      <c r="L296" s="835">
        <v>13.73</v>
      </c>
      <c r="M296" s="835">
        <v>13.73</v>
      </c>
      <c r="N296" s="832">
        <v>1</v>
      </c>
      <c r="O296" s="836">
        <v>0.5</v>
      </c>
      <c r="P296" s="835">
        <v>13.73</v>
      </c>
      <c r="Q296" s="837">
        <v>1</v>
      </c>
      <c r="R296" s="832">
        <v>1</v>
      </c>
      <c r="S296" s="837">
        <v>1</v>
      </c>
      <c r="T296" s="836">
        <v>0.5</v>
      </c>
      <c r="U296" s="838">
        <v>1</v>
      </c>
    </row>
    <row r="297" spans="1:21" ht="14.45" customHeight="1" x14ac:dyDescent="0.2">
      <c r="A297" s="831">
        <v>7</v>
      </c>
      <c r="B297" s="832" t="s">
        <v>2536</v>
      </c>
      <c r="C297" s="832" t="s">
        <v>2542</v>
      </c>
      <c r="D297" s="833" t="s">
        <v>3898</v>
      </c>
      <c r="E297" s="834" t="s">
        <v>2548</v>
      </c>
      <c r="F297" s="832" t="s">
        <v>2537</v>
      </c>
      <c r="G297" s="832" t="s">
        <v>3169</v>
      </c>
      <c r="H297" s="832" t="s">
        <v>581</v>
      </c>
      <c r="I297" s="832" t="s">
        <v>3170</v>
      </c>
      <c r="J297" s="832" t="s">
        <v>3171</v>
      </c>
      <c r="K297" s="832" t="s">
        <v>3172</v>
      </c>
      <c r="L297" s="835">
        <v>0</v>
      </c>
      <c r="M297" s="835">
        <v>0</v>
      </c>
      <c r="N297" s="832">
        <v>11</v>
      </c>
      <c r="O297" s="836">
        <v>6</v>
      </c>
      <c r="P297" s="835">
        <v>0</v>
      </c>
      <c r="Q297" s="837"/>
      <c r="R297" s="832">
        <v>4</v>
      </c>
      <c r="S297" s="837">
        <v>0.36363636363636365</v>
      </c>
      <c r="T297" s="836">
        <v>2.5</v>
      </c>
      <c r="U297" s="838">
        <v>0.41666666666666669</v>
      </c>
    </row>
    <row r="298" spans="1:21" ht="14.45" customHeight="1" x14ac:dyDescent="0.2">
      <c r="A298" s="831">
        <v>7</v>
      </c>
      <c r="B298" s="832" t="s">
        <v>2536</v>
      </c>
      <c r="C298" s="832" t="s">
        <v>2542</v>
      </c>
      <c r="D298" s="833" t="s">
        <v>3898</v>
      </c>
      <c r="E298" s="834" t="s">
        <v>2548</v>
      </c>
      <c r="F298" s="832" t="s">
        <v>2537</v>
      </c>
      <c r="G298" s="832" t="s">
        <v>3173</v>
      </c>
      <c r="H298" s="832" t="s">
        <v>581</v>
      </c>
      <c r="I298" s="832" t="s">
        <v>3174</v>
      </c>
      <c r="J298" s="832" t="s">
        <v>3175</v>
      </c>
      <c r="K298" s="832" t="s">
        <v>3176</v>
      </c>
      <c r="L298" s="835">
        <v>276.33</v>
      </c>
      <c r="M298" s="835">
        <v>828.99</v>
      </c>
      <c r="N298" s="832">
        <v>3</v>
      </c>
      <c r="O298" s="836">
        <v>1</v>
      </c>
      <c r="P298" s="835">
        <v>828.99</v>
      </c>
      <c r="Q298" s="837">
        <v>1</v>
      </c>
      <c r="R298" s="832">
        <v>3</v>
      </c>
      <c r="S298" s="837">
        <v>1</v>
      </c>
      <c r="T298" s="836">
        <v>1</v>
      </c>
      <c r="U298" s="838">
        <v>1</v>
      </c>
    </row>
    <row r="299" spans="1:21" ht="14.45" customHeight="1" x14ac:dyDescent="0.2">
      <c r="A299" s="831">
        <v>7</v>
      </c>
      <c r="B299" s="832" t="s">
        <v>2536</v>
      </c>
      <c r="C299" s="832" t="s">
        <v>2542</v>
      </c>
      <c r="D299" s="833" t="s">
        <v>3898</v>
      </c>
      <c r="E299" s="834" t="s">
        <v>2548</v>
      </c>
      <c r="F299" s="832" t="s">
        <v>2537</v>
      </c>
      <c r="G299" s="832" t="s">
        <v>3173</v>
      </c>
      <c r="H299" s="832" t="s">
        <v>581</v>
      </c>
      <c r="I299" s="832" t="s">
        <v>3177</v>
      </c>
      <c r="J299" s="832" t="s">
        <v>3175</v>
      </c>
      <c r="K299" s="832" t="s">
        <v>3178</v>
      </c>
      <c r="L299" s="835">
        <v>1019.46</v>
      </c>
      <c r="M299" s="835">
        <v>22428.120000000003</v>
      </c>
      <c r="N299" s="832">
        <v>22</v>
      </c>
      <c r="O299" s="836">
        <v>7</v>
      </c>
      <c r="P299" s="835">
        <v>18350.280000000002</v>
      </c>
      <c r="Q299" s="837">
        <v>0.81818181818181823</v>
      </c>
      <c r="R299" s="832">
        <v>18</v>
      </c>
      <c r="S299" s="837">
        <v>0.81818181818181823</v>
      </c>
      <c r="T299" s="836">
        <v>6</v>
      </c>
      <c r="U299" s="838">
        <v>0.8571428571428571</v>
      </c>
    </row>
    <row r="300" spans="1:21" ht="14.45" customHeight="1" x14ac:dyDescent="0.2">
      <c r="A300" s="831">
        <v>7</v>
      </c>
      <c r="B300" s="832" t="s">
        <v>2536</v>
      </c>
      <c r="C300" s="832" t="s">
        <v>2542</v>
      </c>
      <c r="D300" s="833" t="s">
        <v>3898</v>
      </c>
      <c r="E300" s="834" t="s">
        <v>2548</v>
      </c>
      <c r="F300" s="832" t="s">
        <v>2537</v>
      </c>
      <c r="G300" s="832" t="s">
        <v>3173</v>
      </c>
      <c r="H300" s="832" t="s">
        <v>581</v>
      </c>
      <c r="I300" s="832" t="s">
        <v>3179</v>
      </c>
      <c r="J300" s="832" t="s">
        <v>3175</v>
      </c>
      <c r="K300" s="832" t="s">
        <v>3180</v>
      </c>
      <c r="L300" s="835">
        <v>2863.58</v>
      </c>
      <c r="M300" s="835">
        <v>8590.74</v>
      </c>
      <c r="N300" s="832">
        <v>3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5" customHeight="1" x14ac:dyDescent="0.2">
      <c r="A301" s="831">
        <v>7</v>
      </c>
      <c r="B301" s="832" t="s">
        <v>2536</v>
      </c>
      <c r="C301" s="832" t="s">
        <v>2542</v>
      </c>
      <c r="D301" s="833" t="s">
        <v>3898</v>
      </c>
      <c r="E301" s="834" t="s">
        <v>2548</v>
      </c>
      <c r="F301" s="832" t="s">
        <v>2537</v>
      </c>
      <c r="G301" s="832" t="s">
        <v>3173</v>
      </c>
      <c r="H301" s="832" t="s">
        <v>581</v>
      </c>
      <c r="I301" s="832" t="s">
        <v>3181</v>
      </c>
      <c r="J301" s="832" t="s">
        <v>3175</v>
      </c>
      <c r="K301" s="832" t="s">
        <v>3182</v>
      </c>
      <c r="L301" s="835">
        <v>2038.93</v>
      </c>
      <c r="M301" s="835">
        <v>12233.58</v>
      </c>
      <c r="N301" s="832">
        <v>6</v>
      </c>
      <c r="O301" s="836">
        <v>2</v>
      </c>
      <c r="P301" s="835">
        <v>6116.79</v>
      </c>
      <c r="Q301" s="837">
        <v>0.5</v>
      </c>
      <c r="R301" s="832">
        <v>3</v>
      </c>
      <c r="S301" s="837">
        <v>0.5</v>
      </c>
      <c r="T301" s="836">
        <v>1</v>
      </c>
      <c r="U301" s="838">
        <v>0.5</v>
      </c>
    </row>
    <row r="302" spans="1:21" ht="14.45" customHeight="1" x14ac:dyDescent="0.2">
      <c r="A302" s="831">
        <v>7</v>
      </c>
      <c r="B302" s="832" t="s">
        <v>2536</v>
      </c>
      <c r="C302" s="832" t="s">
        <v>2542</v>
      </c>
      <c r="D302" s="833" t="s">
        <v>3898</v>
      </c>
      <c r="E302" s="834" t="s">
        <v>2548</v>
      </c>
      <c r="F302" s="832" t="s">
        <v>2537</v>
      </c>
      <c r="G302" s="832" t="s">
        <v>3173</v>
      </c>
      <c r="H302" s="832" t="s">
        <v>581</v>
      </c>
      <c r="I302" s="832" t="s">
        <v>3183</v>
      </c>
      <c r="J302" s="832" t="s">
        <v>3175</v>
      </c>
      <c r="K302" s="832" t="s">
        <v>3184</v>
      </c>
      <c r="L302" s="835">
        <v>1431.78</v>
      </c>
      <c r="M302" s="835">
        <v>2863.56</v>
      </c>
      <c r="N302" s="832">
        <v>2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7</v>
      </c>
      <c r="B303" s="832" t="s">
        <v>2536</v>
      </c>
      <c r="C303" s="832" t="s">
        <v>2542</v>
      </c>
      <c r="D303" s="833" t="s">
        <v>3898</v>
      </c>
      <c r="E303" s="834" t="s">
        <v>2548</v>
      </c>
      <c r="F303" s="832" t="s">
        <v>2537</v>
      </c>
      <c r="G303" s="832" t="s">
        <v>3019</v>
      </c>
      <c r="H303" s="832" t="s">
        <v>581</v>
      </c>
      <c r="I303" s="832" t="s">
        <v>3020</v>
      </c>
      <c r="J303" s="832" t="s">
        <v>3021</v>
      </c>
      <c r="K303" s="832" t="s">
        <v>3022</v>
      </c>
      <c r="L303" s="835">
        <v>159.71</v>
      </c>
      <c r="M303" s="835">
        <v>319.42</v>
      </c>
      <c r="N303" s="832">
        <v>2</v>
      </c>
      <c r="O303" s="836">
        <v>0.5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5" customHeight="1" x14ac:dyDescent="0.2">
      <c r="A304" s="831">
        <v>7</v>
      </c>
      <c r="B304" s="832" t="s">
        <v>2536</v>
      </c>
      <c r="C304" s="832" t="s">
        <v>2542</v>
      </c>
      <c r="D304" s="833" t="s">
        <v>3898</v>
      </c>
      <c r="E304" s="834" t="s">
        <v>2548</v>
      </c>
      <c r="F304" s="832" t="s">
        <v>2537</v>
      </c>
      <c r="G304" s="832" t="s">
        <v>2810</v>
      </c>
      <c r="H304" s="832" t="s">
        <v>581</v>
      </c>
      <c r="I304" s="832" t="s">
        <v>2811</v>
      </c>
      <c r="J304" s="832" t="s">
        <v>2812</v>
      </c>
      <c r="K304" s="832" t="s">
        <v>2813</v>
      </c>
      <c r="L304" s="835">
        <v>91.78</v>
      </c>
      <c r="M304" s="835">
        <v>91.78</v>
      </c>
      <c r="N304" s="832">
        <v>1</v>
      </c>
      <c r="O304" s="836">
        <v>1</v>
      </c>
      <c r="P304" s="835">
        <v>91.78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5" customHeight="1" x14ac:dyDescent="0.2">
      <c r="A305" s="831">
        <v>7</v>
      </c>
      <c r="B305" s="832" t="s">
        <v>2536</v>
      </c>
      <c r="C305" s="832" t="s">
        <v>2542</v>
      </c>
      <c r="D305" s="833" t="s">
        <v>3898</v>
      </c>
      <c r="E305" s="834" t="s">
        <v>2548</v>
      </c>
      <c r="F305" s="832" t="s">
        <v>2537</v>
      </c>
      <c r="G305" s="832" t="s">
        <v>3185</v>
      </c>
      <c r="H305" s="832" t="s">
        <v>674</v>
      </c>
      <c r="I305" s="832" t="s">
        <v>3186</v>
      </c>
      <c r="J305" s="832" t="s">
        <v>3187</v>
      </c>
      <c r="K305" s="832" t="s">
        <v>3188</v>
      </c>
      <c r="L305" s="835">
        <v>102.9</v>
      </c>
      <c r="M305" s="835">
        <v>205.8</v>
      </c>
      <c r="N305" s="832">
        <v>2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5" customHeight="1" x14ac:dyDescent="0.2">
      <c r="A306" s="831">
        <v>7</v>
      </c>
      <c r="B306" s="832" t="s">
        <v>2536</v>
      </c>
      <c r="C306" s="832" t="s">
        <v>2542</v>
      </c>
      <c r="D306" s="833" t="s">
        <v>3898</v>
      </c>
      <c r="E306" s="834" t="s">
        <v>2548</v>
      </c>
      <c r="F306" s="832" t="s">
        <v>2537</v>
      </c>
      <c r="G306" s="832" t="s">
        <v>3185</v>
      </c>
      <c r="H306" s="832" t="s">
        <v>581</v>
      </c>
      <c r="I306" s="832" t="s">
        <v>3189</v>
      </c>
      <c r="J306" s="832" t="s">
        <v>3190</v>
      </c>
      <c r="K306" s="832" t="s">
        <v>3191</v>
      </c>
      <c r="L306" s="835">
        <v>74.64</v>
      </c>
      <c r="M306" s="835">
        <v>522.48</v>
      </c>
      <c r="N306" s="832">
        <v>7</v>
      </c>
      <c r="O306" s="836">
        <v>1</v>
      </c>
      <c r="P306" s="835">
        <v>373.2</v>
      </c>
      <c r="Q306" s="837">
        <v>0.71428571428571419</v>
      </c>
      <c r="R306" s="832">
        <v>5</v>
      </c>
      <c r="S306" s="837">
        <v>0.7142857142857143</v>
      </c>
      <c r="T306" s="836">
        <v>0.5</v>
      </c>
      <c r="U306" s="838">
        <v>0.5</v>
      </c>
    </row>
    <row r="307" spans="1:21" ht="14.45" customHeight="1" x14ac:dyDescent="0.2">
      <c r="A307" s="831">
        <v>7</v>
      </c>
      <c r="B307" s="832" t="s">
        <v>2536</v>
      </c>
      <c r="C307" s="832" t="s">
        <v>2542</v>
      </c>
      <c r="D307" s="833" t="s">
        <v>3898</v>
      </c>
      <c r="E307" s="834" t="s">
        <v>2548</v>
      </c>
      <c r="F307" s="832" t="s">
        <v>2537</v>
      </c>
      <c r="G307" s="832" t="s">
        <v>3192</v>
      </c>
      <c r="H307" s="832" t="s">
        <v>581</v>
      </c>
      <c r="I307" s="832" t="s">
        <v>3193</v>
      </c>
      <c r="J307" s="832" t="s">
        <v>1245</v>
      </c>
      <c r="K307" s="832" t="s">
        <v>3194</v>
      </c>
      <c r="L307" s="835">
        <v>24.37</v>
      </c>
      <c r="M307" s="835">
        <v>24.37</v>
      </c>
      <c r="N307" s="832">
        <v>1</v>
      </c>
      <c r="O307" s="836">
        <v>0.5</v>
      </c>
      <c r="P307" s="835">
        <v>24.37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5" customHeight="1" x14ac:dyDescent="0.2">
      <c r="A308" s="831">
        <v>7</v>
      </c>
      <c r="B308" s="832" t="s">
        <v>2536</v>
      </c>
      <c r="C308" s="832" t="s">
        <v>2542</v>
      </c>
      <c r="D308" s="833" t="s">
        <v>3898</v>
      </c>
      <c r="E308" s="834" t="s">
        <v>2548</v>
      </c>
      <c r="F308" s="832" t="s">
        <v>2537</v>
      </c>
      <c r="G308" s="832" t="s">
        <v>3195</v>
      </c>
      <c r="H308" s="832" t="s">
        <v>674</v>
      </c>
      <c r="I308" s="832" t="s">
        <v>3196</v>
      </c>
      <c r="J308" s="832" t="s">
        <v>3197</v>
      </c>
      <c r="K308" s="832" t="s">
        <v>3198</v>
      </c>
      <c r="L308" s="835">
        <v>64.5</v>
      </c>
      <c r="M308" s="835">
        <v>64.5</v>
      </c>
      <c r="N308" s="832">
        <v>1</v>
      </c>
      <c r="O308" s="836">
        <v>1</v>
      </c>
      <c r="P308" s="835">
        <v>64.5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5" customHeight="1" x14ac:dyDescent="0.2">
      <c r="A309" s="831">
        <v>7</v>
      </c>
      <c r="B309" s="832" t="s">
        <v>2536</v>
      </c>
      <c r="C309" s="832" t="s">
        <v>2542</v>
      </c>
      <c r="D309" s="833" t="s">
        <v>3898</v>
      </c>
      <c r="E309" s="834" t="s">
        <v>2548</v>
      </c>
      <c r="F309" s="832" t="s">
        <v>2537</v>
      </c>
      <c r="G309" s="832" t="s">
        <v>3199</v>
      </c>
      <c r="H309" s="832" t="s">
        <v>581</v>
      </c>
      <c r="I309" s="832" t="s">
        <v>3200</v>
      </c>
      <c r="J309" s="832" t="s">
        <v>3201</v>
      </c>
      <c r="K309" s="832" t="s">
        <v>3202</v>
      </c>
      <c r="L309" s="835">
        <v>1561.8</v>
      </c>
      <c r="M309" s="835">
        <v>10932.599999999999</v>
      </c>
      <c r="N309" s="832">
        <v>7</v>
      </c>
      <c r="O309" s="836">
        <v>2.5</v>
      </c>
      <c r="P309" s="835">
        <v>9370.7999999999993</v>
      </c>
      <c r="Q309" s="837">
        <v>0.85714285714285721</v>
      </c>
      <c r="R309" s="832">
        <v>6</v>
      </c>
      <c r="S309" s="837">
        <v>0.8571428571428571</v>
      </c>
      <c r="T309" s="836">
        <v>2</v>
      </c>
      <c r="U309" s="838">
        <v>0.8</v>
      </c>
    </row>
    <row r="310" spans="1:21" ht="14.45" customHeight="1" x14ac:dyDescent="0.2">
      <c r="A310" s="831">
        <v>7</v>
      </c>
      <c r="B310" s="832" t="s">
        <v>2536</v>
      </c>
      <c r="C310" s="832" t="s">
        <v>2542</v>
      </c>
      <c r="D310" s="833" t="s">
        <v>3898</v>
      </c>
      <c r="E310" s="834" t="s">
        <v>2548</v>
      </c>
      <c r="F310" s="832" t="s">
        <v>2537</v>
      </c>
      <c r="G310" s="832" t="s">
        <v>3203</v>
      </c>
      <c r="H310" s="832" t="s">
        <v>674</v>
      </c>
      <c r="I310" s="832" t="s">
        <v>3204</v>
      </c>
      <c r="J310" s="832" t="s">
        <v>3205</v>
      </c>
      <c r="K310" s="832" t="s">
        <v>2414</v>
      </c>
      <c r="L310" s="835">
        <v>58.77</v>
      </c>
      <c r="M310" s="835">
        <v>58.77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5" customHeight="1" x14ac:dyDescent="0.2">
      <c r="A311" s="831">
        <v>7</v>
      </c>
      <c r="B311" s="832" t="s">
        <v>2536</v>
      </c>
      <c r="C311" s="832" t="s">
        <v>2542</v>
      </c>
      <c r="D311" s="833" t="s">
        <v>3898</v>
      </c>
      <c r="E311" s="834" t="s">
        <v>2548</v>
      </c>
      <c r="F311" s="832" t="s">
        <v>2537</v>
      </c>
      <c r="G311" s="832" t="s">
        <v>3206</v>
      </c>
      <c r="H311" s="832" t="s">
        <v>674</v>
      </c>
      <c r="I311" s="832" t="s">
        <v>2443</v>
      </c>
      <c r="J311" s="832" t="s">
        <v>2444</v>
      </c>
      <c r="K311" s="832" t="s">
        <v>2445</v>
      </c>
      <c r="L311" s="835">
        <v>70.48</v>
      </c>
      <c r="M311" s="835">
        <v>211.44</v>
      </c>
      <c r="N311" s="832">
        <v>3</v>
      </c>
      <c r="O311" s="836">
        <v>1.5</v>
      </c>
      <c r="P311" s="835">
        <v>211.44</v>
      </c>
      <c r="Q311" s="837">
        <v>1</v>
      </c>
      <c r="R311" s="832">
        <v>3</v>
      </c>
      <c r="S311" s="837">
        <v>1</v>
      </c>
      <c r="T311" s="836">
        <v>1.5</v>
      </c>
      <c r="U311" s="838">
        <v>1</v>
      </c>
    </row>
    <row r="312" spans="1:21" ht="14.45" customHeight="1" x14ac:dyDescent="0.2">
      <c r="A312" s="831">
        <v>7</v>
      </c>
      <c r="B312" s="832" t="s">
        <v>2536</v>
      </c>
      <c r="C312" s="832" t="s">
        <v>2542</v>
      </c>
      <c r="D312" s="833" t="s">
        <v>3898</v>
      </c>
      <c r="E312" s="834" t="s">
        <v>2548</v>
      </c>
      <c r="F312" s="832" t="s">
        <v>2537</v>
      </c>
      <c r="G312" s="832" t="s">
        <v>3207</v>
      </c>
      <c r="H312" s="832" t="s">
        <v>581</v>
      </c>
      <c r="I312" s="832" t="s">
        <v>3208</v>
      </c>
      <c r="J312" s="832" t="s">
        <v>3209</v>
      </c>
      <c r="K312" s="832" t="s">
        <v>789</v>
      </c>
      <c r="L312" s="835">
        <v>234.07</v>
      </c>
      <c r="M312" s="835">
        <v>234.07</v>
      </c>
      <c r="N312" s="832">
        <v>1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5" customHeight="1" x14ac:dyDescent="0.2">
      <c r="A313" s="831">
        <v>7</v>
      </c>
      <c r="B313" s="832" t="s">
        <v>2536</v>
      </c>
      <c r="C313" s="832" t="s">
        <v>2542</v>
      </c>
      <c r="D313" s="833" t="s">
        <v>3898</v>
      </c>
      <c r="E313" s="834" t="s">
        <v>2548</v>
      </c>
      <c r="F313" s="832" t="s">
        <v>2537</v>
      </c>
      <c r="G313" s="832" t="s">
        <v>3210</v>
      </c>
      <c r="H313" s="832" t="s">
        <v>674</v>
      </c>
      <c r="I313" s="832" t="s">
        <v>2489</v>
      </c>
      <c r="J313" s="832" t="s">
        <v>2490</v>
      </c>
      <c r="K313" s="832" t="s">
        <v>2491</v>
      </c>
      <c r="L313" s="835">
        <v>161.06</v>
      </c>
      <c r="M313" s="835">
        <v>483.18</v>
      </c>
      <c r="N313" s="832">
        <v>3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5" customHeight="1" x14ac:dyDescent="0.2">
      <c r="A314" s="831">
        <v>7</v>
      </c>
      <c r="B314" s="832" t="s">
        <v>2536</v>
      </c>
      <c r="C314" s="832" t="s">
        <v>2542</v>
      </c>
      <c r="D314" s="833" t="s">
        <v>3898</v>
      </c>
      <c r="E314" s="834" t="s">
        <v>2548</v>
      </c>
      <c r="F314" s="832" t="s">
        <v>2537</v>
      </c>
      <c r="G314" s="832" t="s">
        <v>3210</v>
      </c>
      <c r="H314" s="832" t="s">
        <v>581</v>
      </c>
      <c r="I314" s="832" t="s">
        <v>3211</v>
      </c>
      <c r="J314" s="832" t="s">
        <v>1144</v>
      </c>
      <c r="K314" s="832" t="s">
        <v>2491</v>
      </c>
      <c r="L314" s="835">
        <v>161.06</v>
      </c>
      <c r="M314" s="835">
        <v>483.18</v>
      </c>
      <c r="N314" s="832">
        <v>3</v>
      </c>
      <c r="O314" s="836">
        <v>0.5</v>
      </c>
      <c r="P314" s="835">
        <v>483.18</v>
      </c>
      <c r="Q314" s="837">
        <v>1</v>
      </c>
      <c r="R314" s="832">
        <v>3</v>
      </c>
      <c r="S314" s="837">
        <v>1</v>
      </c>
      <c r="T314" s="836">
        <v>0.5</v>
      </c>
      <c r="U314" s="838">
        <v>1</v>
      </c>
    </row>
    <row r="315" spans="1:21" ht="14.45" customHeight="1" x14ac:dyDescent="0.2">
      <c r="A315" s="831">
        <v>7</v>
      </c>
      <c r="B315" s="832" t="s">
        <v>2536</v>
      </c>
      <c r="C315" s="832" t="s">
        <v>2542</v>
      </c>
      <c r="D315" s="833" t="s">
        <v>3898</v>
      </c>
      <c r="E315" s="834" t="s">
        <v>2548</v>
      </c>
      <c r="F315" s="832" t="s">
        <v>2537</v>
      </c>
      <c r="G315" s="832" t="s">
        <v>3210</v>
      </c>
      <c r="H315" s="832" t="s">
        <v>581</v>
      </c>
      <c r="I315" s="832" t="s">
        <v>3212</v>
      </c>
      <c r="J315" s="832" t="s">
        <v>2490</v>
      </c>
      <c r="K315" s="832" t="s">
        <v>2491</v>
      </c>
      <c r="L315" s="835">
        <v>161.06</v>
      </c>
      <c r="M315" s="835">
        <v>483.18</v>
      </c>
      <c r="N315" s="832">
        <v>3</v>
      </c>
      <c r="O315" s="836">
        <v>0.5</v>
      </c>
      <c r="P315" s="835">
        <v>483.18</v>
      </c>
      <c r="Q315" s="837">
        <v>1</v>
      </c>
      <c r="R315" s="832">
        <v>3</v>
      </c>
      <c r="S315" s="837">
        <v>1</v>
      </c>
      <c r="T315" s="836">
        <v>0.5</v>
      </c>
      <c r="U315" s="838">
        <v>1</v>
      </c>
    </row>
    <row r="316" spans="1:21" ht="14.45" customHeight="1" x14ac:dyDescent="0.2">
      <c r="A316" s="831">
        <v>7</v>
      </c>
      <c r="B316" s="832" t="s">
        <v>2536</v>
      </c>
      <c r="C316" s="832" t="s">
        <v>2542</v>
      </c>
      <c r="D316" s="833" t="s">
        <v>3898</v>
      </c>
      <c r="E316" s="834" t="s">
        <v>2548</v>
      </c>
      <c r="F316" s="832" t="s">
        <v>2537</v>
      </c>
      <c r="G316" s="832" t="s">
        <v>3213</v>
      </c>
      <c r="H316" s="832" t="s">
        <v>581</v>
      </c>
      <c r="I316" s="832" t="s">
        <v>3214</v>
      </c>
      <c r="J316" s="832" t="s">
        <v>3215</v>
      </c>
      <c r="K316" s="832" t="s">
        <v>828</v>
      </c>
      <c r="L316" s="835">
        <v>208.18</v>
      </c>
      <c r="M316" s="835">
        <v>832.72</v>
      </c>
      <c r="N316" s="832">
        <v>4</v>
      </c>
      <c r="O316" s="836">
        <v>3</v>
      </c>
      <c r="P316" s="835">
        <v>832.72</v>
      </c>
      <c r="Q316" s="837">
        <v>1</v>
      </c>
      <c r="R316" s="832">
        <v>4</v>
      </c>
      <c r="S316" s="837">
        <v>1</v>
      </c>
      <c r="T316" s="836">
        <v>3</v>
      </c>
      <c r="U316" s="838">
        <v>1</v>
      </c>
    </row>
    <row r="317" spans="1:21" ht="14.45" customHeight="1" x14ac:dyDescent="0.2">
      <c r="A317" s="831">
        <v>7</v>
      </c>
      <c r="B317" s="832" t="s">
        <v>2536</v>
      </c>
      <c r="C317" s="832" t="s">
        <v>2542</v>
      </c>
      <c r="D317" s="833" t="s">
        <v>3898</v>
      </c>
      <c r="E317" s="834" t="s">
        <v>2548</v>
      </c>
      <c r="F317" s="832" t="s">
        <v>2537</v>
      </c>
      <c r="G317" s="832" t="s">
        <v>3213</v>
      </c>
      <c r="H317" s="832" t="s">
        <v>581</v>
      </c>
      <c r="I317" s="832" t="s">
        <v>3216</v>
      </c>
      <c r="J317" s="832" t="s">
        <v>3215</v>
      </c>
      <c r="K317" s="832" t="s">
        <v>830</v>
      </c>
      <c r="L317" s="835">
        <v>383.18</v>
      </c>
      <c r="M317" s="835">
        <v>3831.8</v>
      </c>
      <c r="N317" s="832">
        <v>10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5" customHeight="1" x14ac:dyDescent="0.2">
      <c r="A318" s="831">
        <v>7</v>
      </c>
      <c r="B318" s="832" t="s">
        <v>2536</v>
      </c>
      <c r="C318" s="832" t="s">
        <v>2542</v>
      </c>
      <c r="D318" s="833" t="s">
        <v>3898</v>
      </c>
      <c r="E318" s="834" t="s">
        <v>2548</v>
      </c>
      <c r="F318" s="832" t="s">
        <v>2537</v>
      </c>
      <c r="G318" s="832" t="s">
        <v>3217</v>
      </c>
      <c r="H318" s="832" t="s">
        <v>581</v>
      </c>
      <c r="I318" s="832" t="s">
        <v>3218</v>
      </c>
      <c r="J318" s="832" t="s">
        <v>1656</v>
      </c>
      <c r="K318" s="832" t="s">
        <v>1610</v>
      </c>
      <c r="L318" s="835">
        <v>134.47999999999999</v>
      </c>
      <c r="M318" s="835">
        <v>806.87999999999988</v>
      </c>
      <c r="N318" s="832">
        <v>6</v>
      </c>
      <c r="O318" s="836">
        <v>3.5</v>
      </c>
      <c r="P318" s="835">
        <v>403.43999999999994</v>
      </c>
      <c r="Q318" s="837">
        <v>0.5</v>
      </c>
      <c r="R318" s="832">
        <v>3</v>
      </c>
      <c r="S318" s="837">
        <v>0.5</v>
      </c>
      <c r="T318" s="836">
        <v>2</v>
      </c>
      <c r="U318" s="838">
        <v>0.5714285714285714</v>
      </c>
    </row>
    <row r="319" spans="1:21" ht="14.45" customHeight="1" x14ac:dyDescent="0.2">
      <c r="A319" s="831">
        <v>7</v>
      </c>
      <c r="B319" s="832" t="s">
        <v>2536</v>
      </c>
      <c r="C319" s="832" t="s">
        <v>2542</v>
      </c>
      <c r="D319" s="833" t="s">
        <v>3898</v>
      </c>
      <c r="E319" s="834" t="s">
        <v>2548</v>
      </c>
      <c r="F319" s="832" t="s">
        <v>2537</v>
      </c>
      <c r="G319" s="832" t="s">
        <v>3219</v>
      </c>
      <c r="H319" s="832" t="s">
        <v>581</v>
      </c>
      <c r="I319" s="832" t="s">
        <v>3220</v>
      </c>
      <c r="J319" s="832" t="s">
        <v>3221</v>
      </c>
      <c r="K319" s="832" t="s">
        <v>3222</v>
      </c>
      <c r="L319" s="835">
        <v>113.93</v>
      </c>
      <c r="M319" s="835">
        <v>227.86</v>
      </c>
      <c r="N319" s="832">
        <v>2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5" customHeight="1" x14ac:dyDescent="0.2">
      <c r="A320" s="831">
        <v>7</v>
      </c>
      <c r="B320" s="832" t="s">
        <v>2536</v>
      </c>
      <c r="C320" s="832" t="s">
        <v>2542</v>
      </c>
      <c r="D320" s="833" t="s">
        <v>3898</v>
      </c>
      <c r="E320" s="834" t="s">
        <v>2548</v>
      </c>
      <c r="F320" s="832" t="s">
        <v>2537</v>
      </c>
      <c r="G320" s="832" t="s">
        <v>2753</v>
      </c>
      <c r="H320" s="832" t="s">
        <v>581</v>
      </c>
      <c r="I320" s="832" t="s">
        <v>2819</v>
      </c>
      <c r="J320" s="832" t="s">
        <v>775</v>
      </c>
      <c r="K320" s="832" t="s">
        <v>2820</v>
      </c>
      <c r="L320" s="835">
        <v>35.25</v>
      </c>
      <c r="M320" s="835">
        <v>528.75</v>
      </c>
      <c r="N320" s="832">
        <v>15</v>
      </c>
      <c r="O320" s="836">
        <v>6</v>
      </c>
      <c r="P320" s="835">
        <v>246.75</v>
      </c>
      <c r="Q320" s="837">
        <v>0.46666666666666667</v>
      </c>
      <c r="R320" s="832">
        <v>7</v>
      </c>
      <c r="S320" s="837">
        <v>0.46666666666666667</v>
      </c>
      <c r="T320" s="836">
        <v>3</v>
      </c>
      <c r="U320" s="838">
        <v>0.5</v>
      </c>
    </row>
    <row r="321" spans="1:21" ht="14.45" customHeight="1" x14ac:dyDescent="0.2">
      <c r="A321" s="831">
        <v>7</v>
      </c>
      <c r="B321" s="832" t="s">
        <v>2536</v>
      </c>
      <c r="C321" s="832" t="s">
        <v>2542</v>
      </c>
      <c r="D321" s="833" t="s">
        <v>3898</v>
      </c>
      <c r="E321" s="834" t="s">
        <v>2548</v>
      </c>
      <c r="F321" s="832" t="s">
        <v>2537</v>
      </c>
      <c r="G321" s="832" t="s">
        <v>2753</v>
      </c>
      <c r="H321" s="832" t="s">
        <v>581</v>
      </c>
      <c r="I321" s="832" t="s">
        <v>2756</v>
      </c>
      <c r="J321" s="832" t="s">
        <v>775</v>
      </c>
      <c r="K321" s="832" t="s">
        <v>2757</v>
      </c>
      <c r="L321" s="835">
        <v>35.25</v>
      </c>
      <c r="M321" s="835">
        <v>317.25</v>
      </c>
      <c r="N321" s="832">
        <v>9</v>
      </c>
      <c r="O321" s="836">
        <v>3.5</v>
      </c>
      <c r="P321" s="835">
        <v>105.75</v>
      </c>
      <c r="Q321" s="837">
        <v>0.33333333333333331</v>
      </c>
      <c r="R321" s="832">
        <v>3</v>
      </c>
      <c r="S321" s="837">
        <v>0.33333333333333331</v>
      </c>
      <c r="T321" s="836">
        <v>1.5</v>
      </c>
      <c r="U321" s="838">
        <v>0.42857142857142855</v>
      </c>
    </row>
    <row r="322" spans="1:21" ht="14.45" customHeight="1" x14ac:dyDescent="0.2">
      <c r="A322" s="831">
        <v>7</v>
      </c>
      <c r="B322" s="832" t="s">
        <v>2536</v>
      </c>
      <c r="C322" s="832" t="s">
        <v>2542</v>
      </c>
      <c r="D322" s="833" t="s">
        <v>3898</v>
      </c>
      <c r="E322" s="834" t="s">
        <v>2548</v>
      </c>
      <c r="F322" s="832" t="s">
        <v>2537</v>
      </c>
      <c r="G322" s="832" t="s">
        <v>2753</v>
      </c>
      <c r="H322" s="832" t="s">
        <v>581</v>
      </c>
      <c r="I322" s="832" t="s">
        <v>2889</v>
      </c>
      <c r="J322" s="832" t="s">
        <v>2890</v>
      </c>
      <c r="K322" s="832" t="s">
        <v>2891</v>
      </c>
      <c r="L322" s="835">
        <v>35.25</v>
      </c>
      <c r="M322" s="835">
        <v>105.75</v>
      </c>
      <c r="N322" s="832">
        <v>3</v>
      </c>
      <c r="O322" s="836">
        <v>0.5</v>
      </c>
      <c r="P322" s="835">
        <v>105.75</v>
      </c>
      <c r="Q322" s="837">
        <v>1</v>
      </c>
      <c r="R322" s="832">
        <v>3</v>
      </c>
      <c r="S322" s="837">
        <v>1</v>
      </c>
      <c r="T322" s="836">
        <v>0.5</v>
      </c>
      <c r="U322" s="838">
        <v>1</v>
      </c>
    </row>
    <row r="323" spans="1:21" ht="14.45" customHeight="1" x14ac:dyDescent="0.2">
      <c r="A323" s="831">
        <v>7</v>
      </c>
      <c r="B323" s="832" t="s">
        <v>2536</v>
      </c>
      <c r="C323" s="832" t="s">
        <v>2542</v>
      </c>
      <c r="D323" s="833" t="s">
        <v>3898</v>
      </c>
      <c r="E323" s="834" t="s">
        <v>2548</v>
      </c>
      <c r="F323" s="832" t="s">
        <v>2537</v>
      </c>
      <c r="G323" s="832" t="s">
        <v>2592</v>
      </c>
      <c r="H323" s="832" t="s">
        <v>581</v>
      </c>
      <c r="I323" s="832" t="s">
        <v>2593</v>
      </c>
      <c r="J323" s="832" t="s">
        <v>2594</v>
      </c>
      <c r="K323" s="832" t="s">
        <v>2595</v>
      </c>
      <c r="L323" s="835">
        <v>115.18</v>
      </c>
      <c r="M323" s="835">
        <v>115.18</v>
      </c>
      <c r="N323" s="832">
        <v>1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7</v>
      </c>
      <c r="B324" s="832" t="s">
        <v>2536</v>
      </c>
      <c r="C324" s="832" t="s">
        <v>2542</v>
      </c>
      <c r="D324" s="833" t="s">
        <v>3898</v>
      </c>
      <c r="E324" s="834" t="s">
        <v>2548</v>
      </c>
      <c r="F324" s="832" t="s">
        <v>2537</v>
      </c>
      <c r="G324" s="832" t="s">
        <v>3223</v>
      </c>
      <c r="H324" s="832" t="s">
        <v>581</v>
      </c>
      <c r="I324" s="832" t="s">
        <v>3224</v>
      </c>
      <c r="J324" s="832" t="s">
        <v>3225</v>
      </c>
      <c r="K324" s="832" t="s">
        <v>3226</v>
      </c>
      <c r="L324" s="835">
        <v>2038.93</v>
      </c>
      <c r="M324" s="835">
        <v>10194.65</v>
      </c>
      <c r="N324" s="832">
        <v>5</v>
      </c>
      <c r="O324" s="836">
        <v>1</v>
      </c>
      <c r="P324" s="835">
        <v>10194.65</v>
      </c>
      <c r="Q324" s="837">
        <v>1</v>
      </c>
      <c r="R324" s="832">
        <v>5</v>
      </c>
      <c r="S324" s="837">
        <v>1</v>
      </c>
      <c r="T324" s="836">
        <v>1</v>
      </c>
      <c r="U324" s="838">
        <v>1</v>
      </c>
    </row>
    <row r="325" spans="1:21" ht="14.45" customHeight="1" x14ac:dyDescent="0.2">
      <c r="A325" s="831">
        <v>7</v>
      </c>
      <c r="B325" s="832" t="s">
        <v>2536</v>
      </c>
      <c r="C325" s="832" t="s">
        <v>2542</v>
      </c>
      <c r="D325" s="833" t="s">
        <v>3898</v>
      </c>
      <c r="E325" s="834" t="s">
        <v>2548</v>
      </c>
      <c r="F325" s="832" t="s">
        <v>2537</v>
      </c>
      <c r="G325" s="832" t="s">
        <v>3223</v>
      </c>
      <c r="H325" s="832" t="s">
        <v>581</v>
      </c>
      <c r="I325" s="832" t="s">
        <v>3227</v>
      </c>
      <c r="J325" s="832" t="s">
        <v>3225</v>
      </c>
      <c r="K325" s="832" t="s">
        <v>3228</v>
      </c>
      <c r="L325" s="835">
        <v>552.64</v>
      </c>
      <c r="M325" s="835">
        <v>9394.880000000001</v>
      </c>
      <c r="N325" s="832">
        <v>17</v>
      </c>
      <c r="O325" s="836">
        <v>5</v>
      </c>
      <c r="P325" s="835">
        <v>6079.04</v>
      </c>
      <c r="Q325" s="837">
        <v>0.64705882352941169</v>
      </c>
      <c r="R325" s="832">
        <v>11</v>
      </c>
      <c r="S325" s="837">
        <v>0.6470588235294118</v>
      </c>
      <c r="T325" s="836">
        <v>3</v>
      </c>
      <c r="U325" s="838">
        <v>0.6</v>
      </c>
    </row>
    <row r="326" spans="1:21" ht="14.45" customHeight="1" x14ac:dyDescent="0.2">
      <c r="A326" s="831">
        <v>7</v>
      </c>
      <c r="B326" s="832" t="s">
        <v>2536</v>
      </c>
      <c r="C326" s="832" t="s">
        <v>2542</v>
      </c>
      <c r="D326" s="833" t="s">
        <v>3898</v>
      </c>
      <c r="E326" s="834" t="s">
        <v>2548</v>
      </c>
      <c r="F326" s="832" t="s">
        <v>2537</v>
      </c>
      <c r="G326" s="832" t="s">
        <v>3223</v>
      </c>
      <c r="H326" s="832" t="s">
        <v>581</v>
      </c>
      <c r="I326" s="832" t="s">
        <v>3229</v>
      </c>
      <c r="J326" s="832" t="s">
        <v>3225</v>
      </c>
      <c r="K326" s="832" t="s">
        <v>3230</v>
      </c>
      <c r="L326" s="835">
        <v>355.79</v>
      </c>
      <c r="M326" s="835">
        <v>2490.5300000000002</v>
      </c>
      <c r="N326" s="832">
        <v>7</v>
      </c>
      <c r="O326" s="836">
        <v>4</v>
      </c>
      <c r="P326" s="835">
        <v>711.58</v>
      </c>
      <c r="Q326" s="837">
        <v>0.2857142857142857</v>
      </c>
      <c r="R326" s="832">
        <v>2</v>
      </c>
      <c r="S326" s="837">
        <v>0.2857142857142857</v>
      </c>
      <c r="T326" s="836">
        <v>1</v>
      </c>
      <c r="U326" s="838">
        <v>0.25</v>
      </c>
    </row>
    <row r="327" spans="1:21" ht="14.45" customHeight="1" x14ac:dyDescent="0.2">
      <c r="A327" s="831">
        <v>7</v>
      </c>
      <c r="B327" s="832" t="s">
        <v>2536</v>
      </c>
      <c r="C327" s="832" t="s">
        <v>2542</v>
      </c>
      <c r="D327" s="833" t="s">
        <v>3898</v>
      </c>
      <c r="E327" s="834" t="s">
        <v>2548</v>
      </c>
      <c r="F327" s="832" t="s">
        <v>2537</v>
      </c>
      <c r="G327" s="832" t="s">
        <v>3223</v>
      </c>
      <c r="H327" s="832" t="s">
        <v>581</v>
      </c>
      <c r="I327" s="832" t="s">
        <v>3231</v>
      </c>
      <c r="J327" s="832" t="s">
        <v>3225</v>
      </c>
      <c r="K327" s="832" t="s">
        <v>3232</v>
      </c>
      <c r="L327" s="835">
        <v>1019.46</v>
      </c>
      <c r="M327" s="835">
        <v>6116.76</v>
      </c>
      <c r="N327" s="832">
        <v>6</v>
      </c>
      <c r="O327" s="836">
        <v>2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5" customHeight="1" x14ac:dyDescent="0.2">
      <c r="A328" s="831">
        <v>7</v>
      </c>
      <c r="B328" s="832" t="s">
        <v>2536</v>
      </c>
      <c r="C328" s="832" t="s">
        <v>2542</v>
      </c>
      <c r="D328" s="833" t="s">
        <v>3898</v>
      </c>
      <c r="E328" s="834" t="s">
        <v>2548</v>
      </c>
      <c r="F328" s="832" t="s">
        <v>2537</v>
      </c>
      <c r="G328" s="832" t="s">
        <v>3223</v>
      </c>
      <c r="H328" s="832" t="s">
        <v>581</v>
      </c>
      <c r="I328" s="832" t="s">
        <v>3233</v>
      </c>
      <c r="J328" s="832" t="s">
        <v>3234</v>
      </c>
      <c r="K328" s="832" t="s">
        <v>3232</v>
      </c>
      <c r="L328" s="835">
        <v>1019.46</v>
      </c>
      <c r="M328" s="835">
        <v>5097.3</v>
      </c>
      <c r="N328" s="832">
        <v>5</v>
      </c>
      <c r="O328" s="836">
        <v>1</v>
      </c>
      <c r="P328" s="835">
        <v>5097.3</v>
      </c>
      <c r="Q328" s="837">
        <v>1</v>
      </c>
      <c r="R328" s="832">
        <v>5</v>
      </c>
      <c r="S328" s="837">
        <v>1</v>
      </c>
      <c r="T328" s="836">
        <v>1</v>
      </c>
      <c r="U328" s="838">
        <v>1</v>
      </c>
    </row>
    <row r="329" spans="1:21" ht="14.45" customHeight="1" x14ac:dyDescent="0.2">
      <c r="A329" s="831">
        <v>7</v>
      </c>
      <c r="B329" s="832" t="s">
        <v>2536</v>
      </c>
      <c r="C329" s="832" t="s">
        <v>2542</v>
      </c>
      <c r="D329" s="833" t="s">
        <v>3898</v>
      </c>
      <c r="E329" s="834" t="s">
        <v>2548</v>
      </c>
      <c r="F329" s="832" t="s">
        <v>2537</v>
      </c>
      <c r="G329" s="832" t="s">
        <v>3223</v>
      </c>
      <c r="H329" s="832" t="s">
        <v>581</v>
      </c>
      <c r="I329" s="832" t="s">
        <v>3235</v>
      </c>
      <c r="J329" s="832" t="s">
        <v>3234</v>
      </c>
      <c r="K329" s="832" t="s">
        <v>3228</v>
      </c>
      <c r="L329" s="835">
        <v>552.64</v>
      </c>
      <c r="M329" s="835">
        <v>2763.2</v>
      </c>
      <c r="N329" s="832">
        <v>5</v>
      </c>
      <c r="O329" s="836">
        <v>1</v>
      </c>
      <c r="P329" s="835">
        <v>2763.2</v>
      </c>
      <c r="Q329" s="837">
        <v>1</v>
      </c>
      <c r="R329" s="832">
        <v>5</v>
      </c>
      <c r="S329" s="837">
        <v>1</v>
      </c>
      <c r="T329" s="836">
        <v>1</v>
      </c>
      <c r="U329" s="838">
        <v>1</v>
      </c>
    </row>
    <row r="330" spans="1:21" ht="14.45" customHeight="1" x14ac:dyDescent="0.2">
      <c r="A330" s="831">
        <v>7</v>
      </c>
      <c r="B330" s="832" t="s">
        <v>2536</v>
      </c>
      <c r="C330" s="832" t="s">
        <v>2542</v>
      </c>
      <c r="D330" s="833" t="s">
        <v>3898</v>
      </c>
      <c r="E330" s="834" t="s">
        <v>2548</v>
      </c>
      <c r="F330" s="832" t="s">
        <v>2537</v>
      </c>
      <c r="G330" s="832" t="s">
        <v>3223</v>
      </c>
      <c r="H330" s="832" t="s">
        <v>674</v>
      </c>
      <c r="I330" s="832" t="s">
        <v>3236</v>
      </c>
      <c r="J330" s="832" t="s">
        <v>3237</v>
      </c>
      <c r="K330" s="832" t="s">
        <v>3226</v>
      </c>
      <c r="L330" s="835">
        <v>2038.93</v>
      </c>
      <c r="M330" s="835">
        <v>14272.51</v>
      </c>
      <c r="N330" s="832">
        <v>7</v>
      </c>
      <c r="O330" s="836">
        <v>1</v>
      </c>
      <c r="P330" s="835">
        <v>14272.51</v>
      </c>
      <c r="Q330" s="837">
        <v>1</v>
      </c>
      <c r="R330" s="832">
        <v>7</v>
      </c>
      <c r="S330" s="837">
        <v>1</v>
      </c>
      <c r="T330" s="836">
        <v>1</v>
      </c>
      <c r="U330" s="838">
        <v>1</v>
      </c>
    </row>
    <row r="331" spans="1:21" ht="14.45" customHeight="1" x14ac:dyDescent="0.2">
      <c r="A331" s="831">
        <v>7</v>
      </c>
      <c r="B331" s="832" t="s">
        <v>2536</v>
      </c>
      <c r="C331" s="832" t="s">
        <v>2542</v>
      </c>
      <c r="D331" s="833" t="s">
        <v>3898</v>
      </c>
      <c r="E331" s="834" t="s">
        <v>2548</v>
      </c>
      <c r="F331" s="832" t="s">
        <v>2537</v>
      </c>
      <c r="G331" s="832" t="s">
        <v>3223</v>
      </c>
      <c r="H331" s="832" t="s">
        <v>674</v>
      </c>
      <c r="I331" s="832" t="s">
        <v>3238</v>
      </c>
      <c r="J331" s="832" t="s">
        <v>3237</v>
      </c>
      <c r="K331" s="832" t="s">
        <v>3230</v>
      </c>
      <c r="L331" s="835">
        <v>355.79</v>
      </c>
      <c r="M331" s="835">
        <v>4625.2700000000004</v>
      </c>
      <c r="N331" s="832">
        <v>13</v>
      </c>
      <c r="O331" s="836">
        <v>6</v>
      </c>
      <c r="P331" s="835">
        <v>3557.9</v>
      </c>
      <c r="Q331" s="837">
        <v>0.76923076923076916</v>
      </c>
      <c r="R331" s="832">
        <v>10</v>
      </c>
      <c r="S331" s="837">
        <v>0.76923076923076927</v>
      </c>
      <c r="T331" s="836">
        <v>5</v>
      </c>
      <c r="U331" s="838">
        <v>0.83333333333333337</v>
      </c>
    </row>
    <row r="332" spans="1:21" ht="14.45" customHeight="1" x14ac:dyDescent="0.2">
      <c r="A332" s="831">
        <v>7</v>
      </c>
      <c r="B332" s="832" t="s">
        <v>2536</v>
      </c>
      <c r="C332" s="832" t="s">
        <v>2542</v>
      </c>
      <c r="D332" s="833" t="s">
        <v>3898</v>
      </c>
      <c r="E332" s="834" t="s">
        <v>2548</v>
      </c>
      <c r="F332" s="832" t="s">
        <v>2537</v>
      </c>
      <c r="G332" s="832" t="s">
        <v>3223</v>
      </c>
      <c r="H332" s="832" t="s">
        <v>674</v>
      </c>
      <c r="I332" s="832" t="s">
        <v>3239</v>
      </c>
      <c r="J332" s="832" t="s">
        <v>3237</v>
      </c>
      <c r="K332" s="832" t="s">
        <v>3228</v>
      </c>
      <c r="L332" s="835">
        <v>552.64</v>
      </c>
      <c r="M332" s="835">
        <v>13263.36</v>
      </c>
      <c r="N332" s="832">
        <v>24</v>
      </c>
      <c r="O332" s="836">
        <v>9</v>
      </c>
      <c r="P332" s="835">
        <v>9394.880000000001</v>
      </c>
      <c r="Q332" s="837">
        <v>0.70833333333333337</v>
      </c>
      <c r="R332" s="832">
        <v>17</v>
      </c>
      <c r="S332" s="837">
        <v>0.70833333333333337</v>
      </c>
      <c r="T332" s="836">
        <v>7</v>
      </c>
      <c r="U332" s="838">
        <v>0.77777777777777779</v>
      </c>
    </row>
    <row r="333" spans="1:21" ht="14.45" customHeight="1" x14ac:dyDescent="0.2">
      <c r="A333" s="831">
        <v>7</v>
      </c>
      <c r="B333" s="832" t="s">
        <v>2536</v>
      </c>
      <c r="C333" s="832" t="s">
        <v>2542</v>
      </c>
      <c r="D333" s="833" t="s">
        <v>3898</v>
      </c>
      <c r="E333" s="834" t="s">
        <v>2548</v>
      </c>
      <c r="F333" s="832" t="s">
        <v>2537</v>
      </c>
      <c r="G333" s="832" t="s">
        <v>3223</v>
      </c>
      <c r="H333" s="832" t="s">
        <v>674</v>
      </c>
      <c r="I333" s="832" t="s">
        <v>3240</v>
      </c>
      <c r="J333" s="832" t="s">
        <v>3237</v>
      </c>
      <c r="K333" s="832" t="s">
        <v>3232</v>
      </c>
      <c r="L333" s="835">
        <v>1019.46</v>
      </c>
      <c r="M333" s="835">
        <v>22428.120000000003</v>
      </c>
      <c r="N333" s="832">
        <v>22</v>
      </c>
      <c r="O333" s="836">
        <v>7</v>
      </c>
      <c r="P333" s="835">
        <v>22428.120000000003</v>
      </c>
      <c r="Q333" s="837">
        <v>1</v>
      </c>
      <c r="R333" s="832">
        <v>22</v>
      </c>
      <c r="S333" s="837">
        <v>1</v>
      </c>
      <c r="T333" s="836">
        <v>7</v>
      </c>
      <c r="U333" s="838">
        <v>1</v>
      </c>
    </row>
    <row r="334" spans="1:21" ht="14.45" customHeight="1" x14ac:dyDescent="0.2">
      <c r="A334" s="831">
        <v>7</v>
      </c>
      <c r="B334" s="832" t="s">
        <v>2536</v>
      </c>
      <c r="C334" s="832" t="s">
        <v>2542</v>
      </c>
      <c r="D334" s="833" t="s">
        <v>3898</v>
      </c>
      <c r="E334" s="834" t="s">
        <v>2548</v>
      </c>
      <c r="F334" s="832" t="s">
        <v>2537</v>
      </c>
      <c r="G334" s="832" t="s">
        <v>3223</v>
      </c>
      <c r="H334" s="832" t="s">
        <v>581</v>
      </c>
      <c r="I334" s="832" t="s">
        <v>3241</v>
      </c>
      <c r="J334" s="832" t="s">
        <v>3242</v>
      </c>
      <c r="K334" s="832" t="s">
        <v>3243</v>
      </c>
      <c r="L334" s="835">
        <v>276.33</v>
      </c>
      <c r="M334" s="835">
        <v>1105.32</v>
      </c>
      <c r="N334" s="832">
        <v>4</v>
      </c>
      <c r="O334" s="836">
        <v>1</v>
      </c>
      <c r="P334" s="835">
        <v>1105.32</v>
      </c>
      <c r="Q334" s="837">
        <v>1</v>
      </c>
      <c r="R334" s="832">
        <v>4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7</v>
      </c>
      <c r="B335" s="832" t="s">
        <v>2536</v>
      </c>
      <c r="C335" s="832" t="s">
        <v>2542</v>
      </c>
      <c r="D335" s="833" t="s">
        <v>3898</v>
      </c>
      <c r="E335" s="834" t="s">
        <v>2548</v>
      </c>
      <c r="F335" s="832" t="s">
        <v>2537</v>
      </c>
      <c r="G335" s="832" t="s">
        <v>3223</v>
      </c>
      <c r="H335" s="832" t="s">
        <v>581</v>
      </c>
      <c r="I335" s="832" t="s">
        <v>3244</v>
      </c>
      <c r="J335" s="832" t="s">
        <v>3245</v>
      </c>
      <c r="K335" s="832" t="s">
        <v>3246</v>
      </c>
      <c r="L335" s="835">
        <v>0</v>
      </c>
      <c r="M335" s="835">
        <v>0</v>
      </c>
      <c r="N335" s="832">
        <v>1</v>
      </c>
      <c r="O335" s="836">
        <v>1</v>
      </c>
      <c r="P335" s="835"/>
      <c r="Q335" s="837"/>
      <c r="R335" s="832"/>
      <c r="S335" s="837">
        <v>0</v>
      </c>
      <c r="T335" s="836"/>
      <c r="U335" s="838">
        <v>0</v>
      </c>
    </row>
    <row r="336" spans="1:21" ht="14.45" customHeight="1" x14ac:dyDescent="0.2">
      <c r="A336" s="831">
        <v>7</v>
      </c>
      <c r="B336" s="832" t="s">
        <v>2536</v>
      </c>
      <c r="C336" s="832" t="s">
        <v>2542</v>
      </c>
      <c r="D336" s="833" t="s">
        <v>3898</v>
      </c>
      <c r="E336" s="834" t="s">
        <v>2548</v>
      </c>
      <c r="F336" s="832" t="s">
        <v>2537</v>
      </c>
      <c r="G336" s="832" t="s">
        <v>2721</v>
      </c>
      <c r="H336" s="832" t="s">
        <v>674</v>
      </c>
      <c r="I336" s="832" t="s">
        <v>3247</v>
      </c>
      <c r="J336" s="832" t="s">
        <v>2074</v>
      </c>
      <c r="K336" s="832" t="s">
        <v>2646</v>
      </c>
      <c r="L336" s="835">
        <v>57.6</v>
      </c>
      <c r="M336" s="835">
        <v>57.6</v>
      </c>
      <c r="N336" s="832">
        <v>1</v>
      </c>
      <c r="O336" s="836">
        <v>1</v>
      </c>
      <c r="P336" s="835">
        <v>57.6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5" customHeight="1" x14ac:dyDescent="0.2">
      <c r="A337" s="831">
        <v>7</v>
      </c>
      <c r="B337" s="832" t="s">
        <v>2536</v>
      </c>
      <c r="C337" s="832" t="s">
        <v>2542</v>
      </c>
      <c r="D337" s="833" t="s">
        <v>3898</v>
      </c>
      <c r="E337" s="834" t="s">
        <v>2548</v>
      </c>
      <c r="F337" s="832" t="s">
        <v>2537</v>
      </c>
      <c r="G337" s="832" t="s">
        <v>2640</v>
      </c>
      <c r="H337" s="832" t="s">
        <v>581</v>
      </c>
      <c r="I337" s="832" t="s">
        <v>2641</v>
      </c>
      <c r="J337" s="832" t="s">
        <v>733</v>
      </c>
      <c r="K337" s="832" t="s">
        <v>2642</v>
      </c>
      <c r="L337" s="835">
        <v>108.44</v>
      </c>
      <c r="M337" s="835">
        <v>216.88</v>
      </c>
      <c r="N337" s="832">
        <v>2</v>
      </c>
      <c r="O337" s="836">
        <v>2</v>
      </c>
      <c r="P337" s="835">
        <v>216.88</v>
      </c>
      <c r="Q337" s="837">
        <v>1</v>
      </c>
      <c r="R337" s="832">
        <v>2</v>
      </c>
      <c r="S337" s="837">
        <v>1</v>
      </c>
      <c r="T337" s="836">
        <v>2</v>
      </c>
      <c r="U337" s="838">
        <v>1</v>
      </c>
    </row>
    <row r="338" spans="1:21" ht="14.45" customHeight="1" x14ac:dyDescent="0.2">
      <c r="A338" s="831">
        <v>7</v>
      </c>
      <c r="B338" s="832" t="s">
        <v>2536</v>
      </c>
      <c r="C338" s="832" t="s">
        <v>2542</v>
      </c>
      <c r="D338" s="833" t="s">
        <v>3898</v>
      </c>
      <c r="E338" s="834" t="s">
        <v>2548</v>
      </c>
      <c r="F338" s="832" t="s">
        <v>2537</v>
      </c>
      <c r="G338" s="832" t="s">
        <v>2640</v>
      </c>
      <c r="H338" s="832" t="s">
        <v>581</v>
      </c>
      <c r="I338" s="832" t="s">
        <v>2641</v>
      </c>
      <c r="J338" s="832" t="s">
        <v>733</v>
      </c>
      <c r="K338" s="832" t="s">
        <v>2642</v>
      </c>
      <c r="L338" s="835">
        <v>127.91</v>
      </c>
      <c r="M338" s="835">
        <v>1151.19</v>
      </c>
      <c r="N338" s="832">
        <v>9</v>
      </c>
      <c r="O338" s="836">
        <v>4</v>
      </c>
      <c r="P338" s="835">
        <v>895.37</v>
      </c>
      <c r="Q338" s="837">
        <v>0.77777777777777779</v>
      </c>
      <c r="R338" s="832">
        <v>7</v>
      </c>
      <c r="S338" s="837">
        <v>0.77777777777777779</v>
      </c>
      <c r="T338" s="836">
        <v>3</v>
      </c>
      <c r="U338" s="838">
        <v>0.75</v>
      </c>
    </row>
    <row r="339" spans="1:21" ht="14.45" customHeight="1" x14ac:dyDescent="0.2">
      <c r="A339" s="831">
        <v>7</v>
      </c>
      <c r="B339" s="832" t="s">
        <v>2536</v>
      </c>
      <c r="C339" s="832" t="s">
        <v>2542</v>
      </c>
      <c r="D339" s="833" t="s">
        <v>3898</v>
      </c>
      <c r="E339" s="834" t="s">
        <v>2548</v>
      </c>
      <c r="F339" s="832" t="s">
        <v>2537</v>
      </c>
      <c r="G339" s="832" t="s">
        <v>2640</v>
      </c>
      <c r="H339" s="832" t="s">
        <v>581</v>
      </c>
      <c r="I339" s="832" t="s">
        <v>3248</v>
      </c>
      <c r="J339" s="832" t="s">
        <v>3249</v>
      </c>
      <c r="K339" s="832" t="s">
        <v>3250</v>
      </c>
      <c r="L339" s="835">
        <v>107.37</v>
      </c>
      <c r="M339" s="835">
        <v>429.48</v>
      </c>
      <c r="N339" s="832">
        <v>4</v>
      </c>
      <c r="O339" s="836">
        <v>0.5</v>
      </c>
      <c r="P339" s="835">
        <v>429.48</v>
      </c>
      <c r="Q339" s="837">
        <v>1</v>
      </c>
      <c r="R339" s="832">
        <v>4</v>
      </c>
      <c r="S339" s="837">
        <v>1</v>
      </c>
      <c r="T339" s="836">
        <v>0.5</v>
      </c>
      <c r="U339" s="838">
        <v>1</v>
      </c>
    </row>
    <row r="340" spans="1:21" ht="14.45" customHeight="1" x14ac:dyDescent="0.2">
      <c r="A340" s="831">
        <v>7</v>
      </c>
      <c r="B340" s="832" t="s">
        <v>2536</v>
      </c>
      <c r="C340" s="832" t="s">
        <v>2542</v>
      </c>
      <c r="D340" s="833" t="s">
        <v>3898</v>
      </c>
      <c r="E340" s="834" t="s">
        <v>2548</v>
      </c>
      <c r="F340" s="832" t="s">
        <v>2537</v>
      </c>
      <c r="G340" s="832" t="s">
        <v>3251</v>
      </c>
      <c r="H340" s="832" t="s">
        <v>581</v>
      </c>
      <c r="I340" s="832" t="s">
        <v>3252</v>
      </c>
      <c r="J340" s="832" t="s">
        <v>3253</v>
      </c>
      <c r="K340" s="832" t="s">
        <v>3254</v>
      </c>
      <c r="L340" s="835">
        <v>21.92</v>
      </c>
      <c r="M340" s="835">
        <v>87.68</v>
      </c>
      <c r="N340" s="832">
        <v>4</v>
      </c>
      <c r="O340" s="836">
        <v>1.5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7</v>
      </c>
      <c r="B341" s="832" t="s">
        <v>2536</v>
      </c>
      <c r="C341" s="832" t="s">
        <v>2542</v>
      </c>
      <c r="D341" s="833" t="s">
        <v>3898</v>
      </c>
      <c r="E341" s="834" t="s">
        <v>2548</v>
      </c>
      <c r="F341" s="832" t="s">
        <v>2537</v>
      </c>
      <c r="G341" s="832" t="s">
        <v>3255</v>
      </c>
      <c r="H341" s="832" t="s">
        <v>581</v>
      </c>
      <c r="I341" s="832" t="s">
        <v>3256</v>
      </c>
      <c r="J341" s="832" t="s">
        <v>3257</v>
      </c>
      <c r="K341" s="832" t="s">
        <v>3258</v>
      </c>
      <c r="L341" s="835">
        <v>169.29</v>
      </c>
      <c r="M341" s="835">
        <v>1015.74</v>
      </c>
      <c r="N341" s="832">
        <v>6</v>
      </c>
      <c r="O341" s="836">
        <v>1</v>
      </c>
      <c r="P341" s="835">
        <v>1015.74</v>
      </c>
      <c r="Q341" s="837">
        <v>1</v>
      </c>
      <c r="R341" s="832">
        <v>6</v>
      </c>
      <c r="S341" s="837">
        <v>1</v>
      </c>
      <c r="T341" s="836">
        <v>1</v>
      </c>
      <c r="U341" s="838">
        <v>1</v>
      </c>
    </row>
    <row r="342" spans="1:21" ht="14.45" customHeight="1" x14ac:dyDescent="0.2">
      <c r="A342" s="831">
        <v>7</v>
      </c>
      <c r="B342" s="832" t="s">
        <v>2536</v>
      </c>
      <c r="C342" s="832" t="s">
        <v>2542</v>
      </c>
      <c r="D342" s="833" t="s">
        <v>3898</v>
      </c>
      <c r="E342" s="834" t="s">
        <v>2548</v>
      </c>
      <c r="F342" s="832" t="s">
        <v>2537</v>
      </c>
      <c r="G342" s="832" t="s">
        <v>3255</v>
      </c>
      <c r="H342" s="832" t="s">
        <v>581</v>
      </c>
      <c r="I342" s="832" t="s">
        <v>3259</v>
      </c>
      <c r="J342" s="832" t="s">
        <v>3257</v>
      </c>
      <c r="K342" s="832" t="s">
        <v>3260</v>
      </c>
      <c r="L342" s="835">
        <v>338.58</v>
      </c>
      <c r="M342" s="835">
        <v>338.58</v>
      </c>
      <c r="N342" s="832">
        <v>1</v>
      </c>
      <c r="O342" s="836">
        <v>0.5</v>
      </c>
      <c r="P342" s="835">
        <v>338.58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5" customHeight="1" x14ac:dyDescent="0.2">
      <c r="A343" s="831">
        <v>7</v>
      </c>
      <c r="B343" s="832" t="s">
        <v>2536</v>
      </c>
      <c r="C343" s="832" t="s">
        <v>2542</v>
      </c>
      <c r="D343" s="833" t="s">
        <v>3898</v>
      </c>
      <c r="E343" s="834" t="s">
        <v>2548</v>
      </c>
      <c r="F343" s="832" t="s">
        <v>2537</v>
      </c>
      <c r="G343" s="832" t="s">
        <v>3255</v>
      </c>
      <c r="H343" s="832" t="s">
        <v>581</v>
      </c>
      <c r="I343" s="832" t="s">
        <v>3261</v>
      </c>
      <c r="J343" s="832" t="s">
        <v>3257</v>
      </c>
      <c r="K343" s="832" t="s">
        <v>3262</v>
      </c>
      <c r="L343" s="835">
        <v>677.18</v>
      </c>
      <c r="M343" s="835">
        <v>2031.54</v>
      </c>
      <c r="N343" s="832">
        <v>3</v>
      </c>
      <c r="O343" s="836">
        <v>0.5</v>
      </c>
      <c r="P343" s="835">
        <v>2031.54</v>
      </c>
      <c r="Q343" s="837">
        <v>1</v>
      </c>
      <c r="R343" s="832">
        <v>3</v>
      </c>
      <c r="S343" s="837">
        <v>1</v>
      </c>
      <c r="T343" s="836">
        <v>0.5</v>
      </c>
      <c r="U343" s="838">
        <v>1</v>
      </c>
    </row>
    <row r="344" spans="1:21" ht="14.45" customHeight="1" x14ac:dyDescent="0.2">
      <c r="A344" s="831">
        <v>7</v>
      </c>
      <c r="B344" s="832" t="s">
        <v>2536</v>
      </c>
      <c r="C344" s="832" t="s">
        <v>2542</v>
      </c>
      <c r="D344" s="833" t="s">
        <v>3898</v>
      </c>
      <c r="E344" s="834" t="s">
        <v>2548</v>
      </c>
      <c r="F344" s="832" t="s">
        <v>2537</v>
      </c>
      <c r="G344" s="832" t="s">
        <v>3255</v>
      </c>
      <c r="H344" s="832" t="s">
        <v>581</v>
      </c>
      <c r="I344" s="832" t="s">
        <v>3263</v>
      </c>
      <c r="J344" s="832" t="s">
        <v>1214</v>
      </c>
      <c r="K344" s="832" t="s">
        <v>3258</v>
      </c>
      <c r="L344" s="835">
        <v>169.29</v>
      </c>
      <c r="M344" s="835">
        <v>4062.96</v>
      </c>
      <c r="N344" s="832">
        <v>24</v>
      </c>
      <c r="O344" s="836">
        <v>7.5</v>
      </c>
      <c r="P344" s="835">
        <v>2877.93</v>
      </c>
      <c r="Q344" s="837">
        <v>0.70833333333333326</v>
      </c>
      <c r="R344" s="832">
        <v>17</v>
      </c>
      <c r="S344" s="837">
        <v>0.70833333333333337</v>
      </c>
      <c r="T344" s="836">
        <v>4.5</v>
      </c>
      <c r="U344" s="838">
        <v>0.6</v>
      </c>
    </row>
    <row r="345" spans="1:21" ht="14.45" customHeight="1" x14ac:dyDescent="0.2">
      <c r="A345" s="831">
        <v>7</v>
      </c>
      <c r="B345" s="832" t="s">
        <v>2536</v>
      </c>
      <c r="C345" s="832" t="s">
        <v>2542</v>
      </c>
      <c r="D345" s="833" t="s">
        <v>3898</v>
      </c>
      <c r="E345" s="834" t="s">
        <v>2548</v>
      </c>
      <c r="F345" s="832" t="s">
        <v>2537</v>
      </c>
      <c r="G345" s="832" t="s">
        <v>3255</v>
      </c>
      <c r="H345" s="832" t="s">
        <v>581</v>
      </c>
      <c r="I345" s="832" t="s">
        <v>3264</v>
      </c>
      <c r="J345" s="832" t="s">
        <v>3265</v>
      </c>
      <c r="K345" s="832" t="s">
        <v>3258</v>
      </c>
      <c r="L345" s="835">
        <v>169.29</v>
      </c>
      <c r="M345" s="835">
        <v>169.29</v>
      </c>
      <c r="N345" s="832">
        <v>1</v>
      </c>
      <c r="O345" s="836">
        <v>1</v>
      </c>
      <c r="P345" s="835">
        <v>169.29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5" customHeight="1" x14ac:dyDescent="0.2">
      <c r="A346" s="831">
        <v>7</v>
      </c>
      <c r="B346" s="832" t="s">
        <v>2536</v>
      </c>
      <c r="C346" s="832" t="s">
        <v>2542</v>
      </c>
      <c r="D346" s="833" t="s">
        <v>3898</v>
      </c>
      <c r="E346" s="834" t="s">
        <v>2548</v>
      </c>
      <c r="F346" s="832" t="s">
        <v>2537</v>
      </c>
      <c r="G346" s="832" t="s">
        <v>3255</v>
      </c>
      <c r="H346" s="832" t="s">
        <v>581</v>
      </c>
      <c r="I346" s="832" t="s">
        <v>3266</v>
      </c>
      <c r="J346" s="832" t="s">
        <v>3265</v>
      </c>
      <c r="K346" s="832" t="s">
        <v>3260</v>
      </c>
      <c r="L346" s="835">
        <v>338.58</v>
      </c>
      <c r="M346" s="835">
        <v>3047.2200000000003</v>
      </c>
      <c r="N346" s="832">
        <v>9</v>
      </c>
      <c r="O346" s="836">
        <v>2.5</v>
      </c>
      <c r="P346" s="835">
        <v>3047.2200000000003</v>
      </c>
      <c r="Q346" s="837">
        <v>1</v>
      </c>
      <c r="R346" s="832">
        <v>9</v>
      </c>
      <c r="S346" s="837">
        <v>1</v>
      </c>
      <c r="T346" s="836">
        <v>2.5</v>
      </c>
      <c r="U346" s="838">
        <v>1</v>
      </c>
    </row>
    <row r="347" spans="1:21" ht="14.45" customHeight="1" x14ac:dyDescent="0.2">
      <c r="A347" s="831">
        <v>7</v>
      </c>
      <c r="B347" s="832" t="s">
        <v>2536</v>
      </c>
      <c r="C347" s="832" t="s">
        <v>2542</v>
      </c>
      <c r="D347" s="833" t="s">
        <v>3898</v>
      </c>
      <c r="E347" s="834" t="s">
        <v>2548</v>
      </c>
      <c r="F347" s="832" t="s">
        <v>2537</v>
      </c>
      <c r="G347" s="832" t="s">
        <v>3255</v>
      </c>
      <c r="H347" s="832" t="s">
        <v>581</v>
      </c>
      <c r="I347" s="832" t="s">
        <v>3267</v>
      </c>
      <c r="J347" s="832" t="s">
        <v>3257</v>
      </c>
      <c r="K347" s="832" t="s">
        <v>3268</v>
      </c>
      <c r="L347" s="835">
        <v>677.17</v>
      </c>
      <c r="M347" s="835">
        <v>677.17</v>
      </c>
      <c r="N347" s="832">
        <v>1</v>
      </c>
      <c r="O347" s="836">
        <v>0.5</v>
      </c>
      <c r="P347" s="835">
        <v>677.17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5" customHeight="1" x14ac:dyDescent="0.2">
      <c r="A348" s="831">
        <v>7</v>
      </c>
      <c r="B348" s="832" t="s">
        <v>2536</v>
      </c>
      <c r="C348" s="832" t="s">
        <v>2542</v>
      </c>
      <c r="D348" s="833" t="s">
        <v>3898</v>
      </c>
      <c r="E348" s="834" t="s">
        <v>2548</v>
      </c>
      <c r="F348" s="832" t="s">
        <v>2537</v>
      </c>
      <c r="G348" s="832" t="s">
        <v>3255</v>
      </c>
      <c r="H348" s="832" t="s">
        <v>581</v>
      </c>
      <c r="I348" s="832" t="s">
        <v>3269</v>
      </c>
      <c r="J348" s="832" t="s">
        <v>1214</v>
      </c>
      <c r="K348" s="832" t="s">
        <v>3260</v>
      </c>
      <c r="L348" s="835">
        <v>338.58</v>
      </c>
      <c r="M348" s="835">
        <v>10495.98</v>
      </c>
      <c r="N348" s="832">
        <v>31</v>
      </c>
      <c r="O348" s="836">
        <v>6</v>
      </c>
      <c r="P348" s="835">
        <v>4740.12</v>
      </c>
      <c r="Q348" s="837">
        <v>0.45161290322580644</v>
      </c>
      <c r="R348" s="832">
        <v>14</v>
      </c>
      <c r="S348" s="837">
        <v>0.45161290322580644</v>
      </c>
      <c r="T348" s="836">
        <v>3</v>
      </c>
      <c r="U348" s="838">
        <v>0.5</v>
      </c>
    </row>
    <row r="349" spans="1:21" ht="14.45" customHeight="1" x14ac:dyDescent="0.2">
      <c r="A349" s="831">
        <v>7</v>
      </c>
      <c r="B349" s="832" t="s">
        <v>2536</v>
      </c>
      <c r="C349" s="832" t="s">
        <v>2542</v>
      </c>
      <c r="D349" s="833" t="s">
        <v>3898</v>
      </c>
      <c r="E349" s="834" t="s">
        <v>2548</v>
      </c>
      <c r="F349" s="832" t="s">
        <v>2537</v>
      </c>
      <c r="G349" s="832" t="s">
        <v>3255</v>
      </c>
      <c r="H349" s="832" t="s">
        <v>674</v>
      </c>
      <c r="I349" s="832" t="s">
        <v>3270</v>
      </c>
      <c r="J349" s="832" t="s">
        <v>1214</v>
      </c>
      <c r="K349" s="832" t="s">
        <v>3271</v>
      </c>
      <c r="L349" s="835">
        <v>1286.6199999999999</v>
      </c>
      <c r="M349" s="835">
        <v>7719.7199999999993</v>
      </c>
      <c r="N349" s="832">
        <v>6</v>
      </c>
      <c r="O349" s="836">
        <v>2.5</v>
      </c>
      <c r="P349" s="835">
        <v>2573.2399999999998</v>
      </c>
      <c r="Q349" s="837">
        <v>0.33333333333333331</v>
      </c>
      <c r="R349" s="832">
        <v>2</v>
      </c>
      <c r="S349" s="837">
        <v>0.33333333333333331</v>
      </c>
      <c r="T349" s="836">
        <v>1</v>
      </c>
      <c r="U349" s="838">
        <v>0.4</v>
      </c>
    </row>
    <row r="350" spans="1:21" ht="14.45" customHeight="1" x14ac:dyDescent="0.2">
      <c r="A350" s="831">
        <v>7</v>
      </c>
      <c r="B350" s="832" t="s">
        <v>2536</v>
      </c>
      <c r="C350" s="832" t="s">
        <v>2542</v>
      </c>
      <c r="D350" s="833" t="s">
        <v>3898</v>
      </c>
      <c r="E350" s="834" t="s">
        <v>2548</v>
      </c>
      <c r="F350" s="832" t="s">
        <v>2537</v>
      </c>
      <c r="G350" s="832" t="s">
        <v>3255</v>
      </c>
      <c r="H350" s="832" t="s">
        <v>581</v>
      </c>
      <c r="I350" s="832" t="s">
        <v>3272</v>
      </c>
      <c r="J350" s="832" t="s">
        <v>3273</v>
      </c>
      <c r="K350" s="832" t="s">
        <v>3258</v>
      </c>
      <c r="L350" s="835">
        <v>169.29</v>
      </c>
      <c r="M350" s="835">
        <v>6940.8899999999994</v>
      </c>
      <c r="N350" s="832">
        <v>41</v>
      </c>
      <c r="O350" s="836">
        <v>10.5</v>
      </c>
      <c r="P350" s="835">
        <v>4570.83</v>
      </c>
      <c r="Q350" s="837">
        <v>0.65853658536585369</v>
      </c>
      <c r="R350" s="832">
        <v>27</v>
      </c>
      <c r="S350" s="837">
        <v>0.65853658536585369</v>
      </c>
      <c r="T350" s="836">
        <v>7.5</v>
      </c>
      <c r="U350" s="838">
        <v>0.7142857142857143</v>
      </c>
    </row>
    <row r="351" spans="1:21" ht="14.45" customHeight="1" x14ac:dyDescent="0.2">
      <c r="A351" s="831">
        <v>7</v>
      </c>
      <c r="B351" s="832" t="s">
        <v>2536</v>
      </c>
      <c r="C351" s="832" t="s">
        <v>2542</v>
      </c>
      <c r="D351" s="833" t="s">
        <v>3898</v>
      </c>
      <c r="E351" s="834" t="s">
        <v>2548</v>
      </c>
      <c r="F351" s="832" t="s">
        <v>2537</v>
      </c>
      <c r="G351" s="832" t="s">
        <v>3255</v>
      </c>
      <c r="H351" s="832" t="s">
        <v>674</v>
      </c>
      <c r="I351" s="832" t="s">
        <v>3274</v>
      </c>
      <c r="J351" s="832" t="s">
        <v>1214</v>
      </c>
      <c r="K351" s="832" t="s">
        <v>3268</v>
      </c>
      <c r="L351" s="835">
        <v>677.17</v>
      </c>
      <c r="M351" s="835">
        <v>9480.3799999999992</v>
      </c>
      <c r="N351" s="832">
        <v>14</v>
      </c>
      <c r="O351" s="836">
        <v>3</v>
      </c>
      <c r="P351" s="835">
        <v>7448.869999999999</v>
      </c>
      <c r="Q351" s="837">
        <v>0.7857142857142857</v>
      </c>
      <c r="R351" s="832">
        <v>11</v>
      </c>
      <c r="S351" s="837">
        <v>0.7857142857142857</v>
      </c>
      <c r="T351" s="836">
        <v>2</v>
      </c>
      <c r="U351" s="838">
        <v>0.66666666666666663</v>
      </c>
    </row>
    <row r="352" spans="1:21" ht="14.45" customHeight="1" x14ac:dyDescent="0.2">
      <c r="A352" s="831">
        <v>7</v>
      </c>
      <c r="B352" s="832" t="s">
        <v>2536</v>
      </c>
      <c r="C352" s="832" t="s">
        <v>2542</v>
      </c>
      <c r="D352" s="833" t="s">
        <v>3898</v>
      </c>
      <c r="E352" s="834" t="s">
        <v>2548</v>
      </c>
      <c r="F352" s="832" t="s">
        <v>2537</v>
      </c>
      <c r="G352" s="832" t="s">
        <v>3255</v>
      </c>
      <c r="H352" s="832" t="s">
        <v>674</v>
      </c>
      <c r="I352" s="832" t="s">
        <v>2288</v>
      </c>
      <c r="J352" s="832" t="s">
        <v>1214</v>
      </c>
      <c r="K352" s="832" t="s">
        <v>1215</v>
      </c>
      <c r="L352" s="835">
        <v>2573.2199999999998</v>
      </c>
      <c r="M352" s="835">
        <v>30878.640000000003</v>
      </c>
      <c r="N352" s="832">
        <v>12</v>
      </c>
      <c r="O352" s="836">
        <v>4</v>
      </c>
      <c r="P352" s="835">
        <v>23158.980000000003</v>
      </c>
      <c r="Q352" s="837">
        <v>0.75</v>
      </c>
      <c r="R352" s="832">
        <v>9</v>
      </c>
      <c r="S352" s="837">
        <v>0.75</v>
      </c>
      <c r="T352" s="836">
        <v>3</v>
      </c>
      <c r="U352" s="838">
        <v>0.75</v>
      </c>
    </row>
    <row r="353" spans="1:21" ht="14.45" customHeight="1" x14ac:dyDescent="0.2">
      <c r="A353" s="831">
        <v>7</v>
      </c>
      <c r="B353" s="832" t="s">
        <v>2536</v>
      </c>
      <c r="C353" s="832" t="s">
        <v>2542</v>
      </c>
      <c r="D353" s="833" t="s">
        <v>3898</v>
      </c>
      <c r="E353" s="834" t="s">
        <v>2548</v>
      </c>
      <c r="F353" s="832" t="s">
        <v>2537</v>
      </c>
      <c r="G353" s="832" t="s">
        <v>3255</v>
      </c>
      <c r="H353" s="832" t="s">
        <v>581</v>
      </c>
      <c r="I353" s="832" t="s">
        <v>3275</v>
      </c>
      <c r="J353" s="832" t="s">
        <v>3276</v>
      </c>
      <c r="K353" s="832" t="s">
        <v>3260</v>
      </c>
      <c r="L353" s="835">
        <v>1715.48</v>
      </c>
      <c r="M353" s="835">
        <v>20585.760000000002</v>
      </c>
      <c r="N353" s="832">
        <v>12</v>
      </c>
      <c r="O353" s="836">
        <v>1.5</v>
      </c>
      <c r="P353" s="835">
        <v>17154.800000000003</v>
      </c>
      <c r="Q353" s="837">
        <v>0.83333333333333337</v>
      </c>
      <c r="R353" s="832">
        <v>10</v>
      </c>
      <c r="S353" s="837">
        <v>0.83333333333333337</v>
      </c>
      <c r="T353" s="836">
        <v>1</v>
      </c>
      <c r="U353" s="838">
        <v>0.66666666666666663</v>
      </c>
    </row>
    <row r="354" spans="1:21" ht="14.45" customHeight="1" x14ac:dyDescent="0.2">
      <c r="A354" s="831">
        <v>7</v>
      </c>
      <c r="B354" s="832" t="s">
        <v>2536</v>
      </c>
      <c r="C354" s="832" t="s">
        <v>2542</v>
      </c>
      <c r="D354" s="833" t="s">
        <v>3898</v>
      </c>
      <c r="E354" s="834" t="s">
        <v>2548</v>
      </c>
      <c r="F354" s="832" t="s">
        <v>2537</v>
      </c>
      <c r="G354" s="832" t="s">
        <v>3255</v>
      </c>
      <c r="H354" s="832" t="s">
        <v>581</v>
      </c>
      <c r="I354" s="832" t="s">
        <v>3277</v>
      </c>
      <c r="J354" s="832" t="s">
        <v>3278</v>
      </c>
      <c r="K354" s="832" t="s">
        <v>1215</v>
      </c>
      <c r="L354" s="835">
        <v>2573.2199999999998</v>
      </c>
      <c r="M354" s="835">
        <v>2573.2199999999998</v>
      </c>
      <c r="N354" s="832">
        <v>1</v>
      </c>
      <c r="O354" s="836">
        <v>0.5</v>
      </c>
      <c r="P354" s="835">
        <v>2573.2199999999998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5" customHeight="1" x14ac:dyDescent="0.2">
      <c r="A355" s="831">
        <v>7</v>
      </c>
      <c r="B355" s="832" t="s">
        <v>2536</v>
      </c>
      <c r="C355" s="832" t="s">
        <v>2542</v>
      </c>
      <c r="D355" s="833" t="s">
        <v>3898</v>
      </c>
      <c r="E355" s="834" t="s">
        <v>2548</v>
      </c>
      <c r="F355" s="832" t="s">
        <v>2537</v>
      </c>
      <c r="G355" s="832" t="s">
        <v>2643</v>
      </c>
      <c r="H355" s="832" t="s">
        <v>581</v>
      </c>
      <c r="I355" s="832" t="s">
        <v>2644</v>
      </c>
      <c r="J355" s="832" t="s">
        <v>2645</v>
      </c>
      <c r="K355" s="832" t="s">
        <v>2646</v>
      </c>
      <c r="L355" s="835">
        <v>115.18</v>
      </c>
      <c r="M355" s="835">
        <v>115.18</v>
      </c>
      <c r="N355" s="832">
        <v>1</v>
      </c>
      <c r="O355" s="836">
        <v>0.5</v>
      </c>
      <c r="P355" s="835">
        <v>115.18</v>
      </c>
      <c r="Q355" s="837">
        <v>1</v>
      </c>
      <c r="R355" s="832">
        <v>1</v>
      </c>
      <c r="S355" s="837">
        <v>1</v>
      </c>
      <c r="T355" s="836">
        <v>0.5</v>
      </c>
      <c r="U355" s="838">
        <v>1</v>
      </c>
    </row>
    <row r="356" spans="1:21" ht="14.45" customHeight="1" x14ac:dyDescent="0.2">
      <c r="A356" s="831">
        <v>7</v>
      </c>
      <c r="B356" s="832" t="s">
        <v>2536</v>
      </c>
      <c r="C356" s="832" t="s">
        <v>2542</v>
      </c>
      <c r="D356" s="833" t="s">
        <v>3898</v>
      </c>
      <c r="E356" s="834" t="s">
        <v>2548</v>
      </c>
      <c r="F356" s="832" t="s">
        <v>2537</v>
      </c>
      <c r="G356" s="832" t="s">
        <v>3026</v>
      </c>
      <c r="H356" s="832" t="s">
        <v>674</v>
      </c>
      <c r="I356" s="832" t="s">
        <v>2268</v>
      </c>
      <c r="J356" s="832" t="s">
        <v>703</v>
      </c>
      <c r="K356" s="832" t="s">
        <v>1171</v>
      </c>
      <c r="L356" s="835">
        <v>0</v>
      </c>
      <c r="M356" s="835">
        <v>0</v>
      </c>
      <c r="N356" s="832">
        <v>75</v>
      </c>
      <c r="O356" s="836">
        <v>21</v>
      </c>
      <c r="P356" s="835">
        <v>0</v>
      </c>
      <c r="Q356" s="837"/>
      <c r="R356" s="832">
        <v>52</v>
      </c>
      <c r="S356" s="837">
        <v>0.69333333333333336</v>
      </c>
      <c r="T356" s="836">
        <v>13</v>
      </c>
      <c r="U356" s="838">
        <v>0.61904761904761907</v>
      </c>
    </row>
    <row r="357" spans="1:21" ht="14.45" customHeight="1" x14ac:dyDescent="0.2">
      <c r="A357" s="831">
        <v>7</v>
      </c>
      <c r="B357" s="832" t="s">
        <v>2536</v>
      </c>
      <c r="C357" s="832" t="s">
        <v>2542</v>
      </c>
      <c r="D357" s="833" t="s">
        <v>3898</v>
      </c>
      <c r="E357" s="834" t="s">
        <v>2548</v>
      </c>
      <c r="F357" s="832" t="s">
        <v>2537</v>
      </c>
      <c r="G357" s="832" t="s">
        <v>3026</v>
      </c>
      <c r="H357" s="832" t="s">
        <v>581</v>
      </c>
      <c r="I357" s="832" t="s">
        <v>3279</v>
      </c>
      <c r="J357" s="832" t="s">
        <v>2458</v>
      </c>
      <c r="K357" s="832" t="s">
        <v>3280</v>
      </c>
      <c r="L357" s="835">
        <v>227.69</v>
      </c>
      <c r="M357" s="835">
        <v>1821.5200000000002</v>
      </c>
      <c r="N357" s="832">
        <v>8</v>
      </c>
      <c r="O357" s="836">
        <v>4.5</v>
      </c>
      <c r="P357" s="835">
        <v>1593.8300000000002</v>
      </c>
      <c r="Q357" s="837">
        <v>0.875</v>
      </c>
      <c r="R357" s="832">
        <v>7</v>
      </c>
      <c r="S357" s="837">
        <v>0.875</v>
      </c>
      <c r="T357" s="836">
        <v>4</v>
      </c>
      <c r="U357" s="838">
        <v>0.88888888888888884</v>
      </c>
    </row>
    <row r="358" spans="1:21" ht="14.45" customHeight="1" x14ac:dyDescent="0.2">
      <c r="A358" s="831">
        <v>7</v>
      </c>
      <c r="B358" s="832" t="s">
        <v>2536</v>
      </c>
      <c r="C358" s="832" t="s">
        <v>2542</v>
      </c>
      <c r="D358" s="833" t="s">
        <v>3898</v>
      </c>
      <c r="E358" s="834" t="s">
        <v>2548</v>
      </c>
      <c r="F358" s="832" t="s">
        <v>2537</v>
      </c>
      <c r="G358" s="832" t="s">
        <v>3026</v>
      </c>
      <c r="H358" s="832" t="s">
        <v>581</v>
      </c>
      <c r="I358" s="832" t="s">
        <v>2457</v>
      </c>
      <c r="J358" s="832" t="s">
        <v>2458</v>
      </c>
      <c r="K358" s="832" t="s">
        <v>1729</v>
      </c>
      <c r="L358" s="835">
        <v>0</v>
      </c>
      <c r="M358" s="835">
        <v>0</v>
      </c>
      <c r="N358" s="832">
        <v>2</v>
      </c>
      <c r="O358" s="836">
        <v>1</v>
      </c>
      <c r="P358" s="835">
        <v>0</v>
      </c>
      <c r="Q358" s="837"/>
      <c r="R358" s="832">
        <v>1</v>
      </c>
      <c r="S358" s="837">
        <v>0.5</v>
      </c>
      <c r="T358" s="836">
        <v>0.5</v>
      </c>
      <c r="U358" s="838">
        <v>0.5</v>
      </c>
    </row>
    <row r="359" spans="1:21" ht="14.45" customHeight="1" x14ac:dyDescent="0.2">
      <c r="A359" s="831">
        <v>7</v>
      </c>
      <c r="B359" s="832" t="s">
        <v>2536</v>
      </c>
      <c r="C359" s="832" t="s">
        <v>2542</v>
      </c>
      <c r="D359" s="833" t="s">
        <v>3898</v>
      </c>
      <c r="E359" s="834" t="s">
        <v>2548</v>
      </c>
      <c r="F359" s="832" t="s">
        <v>2537</v>
      </c>
      <c r="G359" s="832" t="s">
        <v>3281</v>
      </c>
      <c r="H359" s="832" t="s">
        <v>581</v>
      </c>
      <c r="I359" s="832" t="s">
        <v>3282</v>
      </c>
      <c r="J359" s="832" t="s">
        <v>3283</v>
      </c>
      <c r="K359" s="832" t="s">
        <v>3284</v>
      </c>
      <c r="L359" s="835">
        <v>90.57</v>
      </c>
      <c r="M359" s="835">
        <v>181.14</v>
      </c>
      <c r="N359" s="832">
        <v>2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5" customHeight="1" x14ac:dyDescent="0.2">
      <c r="A360" s="831">
        <v>7</v>
      </c>
      <c r="B360" s="832" t="s">
        <v>2536</v>
      </c>
      <c r="C360" s="832" t="s">
        <v>2542</v>
      </c>
      <c r="D360" s="833" t="s">
        <v>3898</v>
      </c>
      <c r="E360" s="834" t="s">
        <v>2548</v>
      </c>
      <c r="F360" s="832" t="s">
        <v>2537</v>
      </c>
      <c r="G360" s="832" t="s">
        <v>3281</v>
      </c>
      <c r="H360" s="832" t="s">
        <v>674</v>
      </c>
      <c r="I360" s="832" t="s">
        <v>3285</v>
      </c>
      <c r="J360" s="832" t="s">
        <v>3286</v>
      </c>
      <c r="K360" s="832" t="s">
        <v>3287</v>
      </c>
      <c r="L360" s="835">
        <v>60.39</v>
      </c>
      <c r="M360" s="835">
        <v>60.39</v>
      </c>
      <c r="N360" s="832">
        <v>1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5" customHeight="1" x14ac:dyDescent="0.2">
      <c r="A361" s="831">
        <v>7</v>
      </c>
      <c r="B361" s="832" t="s">
        <v>2536</v>
      </c>
      <c r="C361" s="832" t="s">
        <v>2542</v>
      </c>
      <c r="D361" s="833" t="s">
        <v>3898</v>
      </c>
      <c r="E361" s="834" t="s">
        <v>2548</v>
      </c>
      <c r="F361" s="832" t="s">
        <v>2537</v>
      </c>
      <c r="G361" s="832" t="s">
        <v>3281</v>
      </c>
      <c r="H361" s="832" t="s">
        <v>581</v>
      </c>
      <c r="I361" s="832" t="s">
        <v>3288</v>
      </c>
      <c r="J361" s="832" t="s">
        <v>3289</v>
      </c>
      <c r="K361" s="832" t="s">
        <v>3287</v>
      </c>
      <c r="L361" s="835">
        <v>60.39</v>
      </c>
      <c r="M361" s="835">
        <v>241.56</v>
      </c>
      <c r="N361" s="832">
        <v>4</v>
      </c>
      <c r="O361" s="836">
        <v>1.5</v>
      </c>
      <c r="P361" s="835">
        <v>241.56</v>
      </c>
      <c r="Q361" s="837">
        <v>1</v>
      </c>
      <c r="R361" s="832">
        <v>4</v>
      </c>
      <c r="S361" s="837">
        <v>1</v>
      </c>
      <c r="T361" s="836">
        <v>1.5</v>
      </c>
      <c r="U361" s="838">
        <v>1</v>
      </c>
    </row>
    <row r="362" spans="1:21" ht="14.45" customHeight="1" x14ac:dyDescent="0.2">
      <c r="A362" s="831">
        <v>7</v>
      </c>
      <c r="B362" s="832" t="s">
        <v>2536</v>
      </c>
      <c r="C362" s="832" t="s">
        <v>2542</v>
      </c>
      <c r="D362" s="833" t="s">
        <v>3898</v>
      </c>
      <c r="E362" s="834" t="s">
        <v>2548</v>
      </c>
      <c r="F362" s="832" t="s">
        <v>2537</v>
      </c>
      <c r="G362" s="832" t="s">
        <v>3290</v>
      </c>
      <c r="H362" s="832" t="s">
        <v>581</v>
      </c>
      <c r="I362" s="832" t="s">
        <v>3291</v>
      </c>
      <c r="J362" s="832" t="s">
        <v>3292</v>
      </c>
      <c r="K362" s="832" t="s">
        <v>3293</v>
      </c>
      <c r="L362" s="835">
        <v>355.79</v>
      </c>
      <c r="M362" s="835">
        <v>1778.9500000000003</v>
      </c>
      <c r="N362" s="832">
        <v>5</v>
      </c>
      <c r="O362" s="836">
        <v>3</v>
      </c>
      <c r="P362" s="835">
        <v>1778.9500000000003</v>
      </c>
      <c r="Q362" s="837">
        <v>1</v>
      </c>
      <c r="R362" s="832">
        <v>5</v>
      </c>
      <c r="S362" s="837">
        <v>1</v>
      </c>
      <c r="T362" s="836">
        <v>3</v>
      </c>
      <c r="U362" s="838">
        <v>1</v>
      </c>
    </row>
    <row r="363" spans="1:21" ht="14.45" customHeight="1" x14ac:dyDescent="0.2">
      <c r="A363" s="831">
        <v>7</v>
      </c>
      <c r="B363" s="832" t="s">
        <v>2536</v>
      </c>
      <c r="C363" s="832" t="s">
        <v>2542</v>
      </c>
      <c r="D363" s="833" t="s">
        <v>3898</v>
      </c>
      <c r="E363" s="834" t="s">
        <v>2548</v>
      </c>
      <c r="F363" s="832" t="s">
        <v>2537</v>
      </c>
      <c r="G363" s="832" t="s">
        <v>3290</v>
      </c>
      <c r="H363" s="832" t="s">
        <v>581</v>
      </c>
      <c r="I363" s="832" t="s">
        <v>3294</v>
      </c>
      <c r="J363" s="832" t="s">
        <v>3292</v>
      </c>
      <c r="K363" s="832" t="s">
        <v>3295</v>
      </c>
      <c r="L363" s="835">
        <v>552.64</v>
      </c>
      <c r="M363" s="835">
        <v>2763.2</v>
      </c>
      <c r="N363" s="832">
        <v>5</v>
      </c>
      <c r="O363" s="836">
        <v>2</v>
      </c>
      <c r="P363" s="835">
        <v>2763.2</v>
      </c>
      <c r="Q363" s="837">
        <v>1</v>
      </c>
      <c r="R363" s="832">
        <v>5</v>
      </c>
      <c r="S363" s="837">
        <v>1</v>
      </c>
      <c r="T363" s="836">
        <v>2</v>
      </c>
      <c r="U363" s="838">
        <v>1</v>
      </c>
    </row>
    <row r="364" spans="1:21" ht="14.45" customHeight="1" x14ac:dyDescent="0.2">
      <c r="A364" s="831">
        <v>7</v>
      </c>
      <c r="B364" s="832" t="s">
        <v>2536</v>
      </c>
      <c r="C364" s="832" t="s">
        <v>2542</v>
      </c>
      <c r="D364" s="833" t="s">
        <v>3898</v>
      </c>
      <c r="E364" s="834" t="s">
        <v>2548</v>
      </c>
      <c r="F364" s="832" t="s">
        <v>2537</v>
      </c>
      <c r="G364" s="832" t="s">
        <v>3290</v>
      </c>
      <c r="H364" s="832" t="s">
        <v>581</v>
      </c>
      <c r="I364" s="832" t="s">
        <v>3296</v>
      </c>
      <c r="J364" s="832" t="s">
        <v>3292</v>
      </c>
      <c r="K364" s="832" t="s">
        <v>3297</v>
      </c>
      <c r="L364" s="835">
        <v>1019.46</v>
      </c>
      <c r="M364" s="835">
        <v>4077.84</v>
      </c>
      <c r="N364" s="832">
        <v>4</v>
      </c>
      <c r="O364" s="836">
        <v>2</v>
      </c>
      <c r="P364" s="835">
        <v>2038.92</v>
      </c>
      <c r="Q364" s="837">
        <v>0.5</v>
      </c>
      <c r="R364" s="832">
        <v>2</v>
      </c>
      <c r="S364" s="837">
        <v>0.5</v>
      </c>
      <c r="T364" s="836">
        <v>1</v>
      </c>
      <c r="U364" s="838">
        <v>0.5</v>
      </c>
    </row>
    <row r="365" spans="1:21" ht="14.45" customHeight="1" x14ac:dyDescent="0.2">
      <c r="A365" s="831">
        <v>7</v>
      </c>
      <c r="B365" s="832" t="s">
        <v>2536</v>
      </c>
      <c r="C365" s="832" t="s">
        <v>2542</v>
      </c>
      <c r="D365" s="833" t="s">
        <v>3898</v>
      </c>
      <c r="E365" s="834" t="s">
        <v>2548</v>
      </c>
      <c r="F365" s="832" t="s">
        <v>2537</v>
      </c>
      <c r="G365" s="832" t="s">
        <v>3290</v>
      </c>
      <c r="H365" s="832" t="s">
        <v>581</v>
      </c>
      <c r="I365" s="832" t="s">
        <v>3298</v>
      </c>
      <c r="J365" s="832" t="s">
        <v>3292</v>
      </c>
      <c r="K365" s="832" t="s">
        <v>2835</v>
      </c>
      <c r="L365" s="835">
        <v>764.6</v>
      </c>
      <c r="M365" s="835">
        <v>8410.6</v>
      </c>
      <c r="N365" s="832">
        <v>11</v>
      </c>
      <c r="O365" s="836">
        <v>4</v>
      </c>
      <c r="P365" s="835">
        <v>8410.6</v>
      </c>
      <c r="Q365" s="837">
        <v>1</v>
      </c>
      <c r="R365" s="832">
        <v>11</v>
      </c>
      <c r="S365" s="837">
        <v>1</v>
      </c>
      <c r="T365" s="836">
        <v>4</v>
      </c>
      <c r="U365" s="838">
        <v>1</v>
      </c>
    </row>
    <row r="366" spans="1:21" ht="14.45" customHeight="1" x14ac:dyDescent="0.2">
      <c r="A366" s="831">
        <v>7</v>
      </c>
      <c r="B366" s="832" t="s">
        <v>2536</v>
      </c>
      <c r="C366" s="832" t="s">
        <v>2542</v>
      </c>
      <c r="D366" s="833" t="s">
        <v>3898</v>
      </c>
      <c r="E366" s="834" t="s">
        <v>2548</v>
      </c>
      <c r="F366" s="832" t="s">
        <v>2537</v>
      </c>
      <c r="G366" s="832" t="s">
        <v>3290</v>
      </c>
      <c r="H366" s="832" t="s">
        <v>581</v>
      </c>
      <c r="I366" s="832" t="s">
        <v>3299</v>
      </c>
      <c r="J366" s="832" t="s">
        <v>3300</v>
      </c>
      <c r="K366" s="832" t="s">
        <v>3301</v>
      </c>
      <c r="L366" s="835">
        <v>92.11</v>
      </c>
      <c r="M366" s="835">
        <v>552.66</v>
      </c>
      <c r="N366" s="832">
        <v>6</v>
      </c>
      <c r="O366" s="836">
        <v>1</v>
      </c>
      <c r="P366" s="835">
        <v>552.66</v>
      </c>
      <c r="Q366" s="837">
        <v>1</v>
      </c>
      <c r="R366" s="832">
        <v>6</v>
      </c>
      <c r="S366" s="837">
        <v>1</v>
      </c>
      <c r="T366" s="836">
        <v>1</v>
      </c>
      <c r="U366" s="838">
        <v>1</v>
      </c>
    </row>
    <row r="367" spans="1:21" ht="14.45" customHeight="1" x14ac:dyDescent="0.2">
      <c r="A367" s="831">
        <v>7</v>
      </c>
      <c r="B367" s="832" t="s">
        <v>2536</v>
      </c>
      <c r="C367" s="832" t="s">
        <v>2542</v>
      </c>
      <c r="D367" s="833" t="s">
        <v>3898</v>
      </c>
      <c r="E367" s="834" t="s">
        <v>2548</v>
      </c>
      <c r="F367" s="832" t="s">
        <v>2537</v>
      </c>
      <c r="G367" s="832" t="s">
        <v>3290</v>
      </c>
      <c r="H367" s="832" t="s">
        <v>581</v>
      </c>
      <c r="I367" s="832" t="s">
        <v>3302</v>
      </c>
      <c r="J367" s="832" t="s">
        <v>3292</v>
      </c>
      <c r="K367" s="832" t="s">
        <v>3303</v>
      </c>
      <c r="L367" s="835">
        <v>1274.33</v>
      </c>
      <c r="M367" s="835">
        <v>1274.33</v>
      </c>
      <c r="N367" s="832">
        <v>1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5" customHeight="1" x14ac:dyDescent="0.2">
      <c r="A368" s="831">
        <v>7</v>
      </c>
      <c r="B368" s="832" t="s">
        <v>2536</v>
      </c>
      <c r="C368" s="832" t="s">
        <v>2542</v>
      </c>
      <c r="D368" s="833" t="s">
        <v>3898</v>
      </c>
      <c r="E368" s="834" t="s">
        <v>2548</v>
      </c>
      <c r="F368" s="832" t="s">
        <v>2537</v>
      </c>
      <c r="G368" s="832" t="s">
        <v>3304</v>
      </c>
      <c r="H368" s="832" t="s">
        <v>581</v>
      </c>
      <c r="I368" s="832" t="s">
        <v>3305</v>
      </c>
      <c r="J368" s="832" t="s">
        <v>3306</v>
      </c>
      <c r="K368" s="832" t="s">
        <v>3307</v>
      </c>
      <c r="L368" s="835">
        <v>38.56</v>
      </c>
      <c r="M368" s="835">
        <v>77.12</v>
      </c>
      <c r="N368" s="832">
        <v>2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5" customHeight="1" x14ac:dyDescent="0.2">
      <c r="A369" s="831">
        <v>7</v>
      </c>
      <c r="B369" s="832" t="s">
        <v>2536</v>
      </c>
      <c r="C369" s="832" t="s">
        <v>2542</v>
      </c>
      <c r="D369" s="833" t="s">
        <v>3898</v>
      </c>
      <c r="E369" s="834" t="s">
        <v>2548</v>
      </c>
      <c r="F369" s="832" t="s">
        <v>2537</v>
      </c>
      <c r="G369" s="832" t="s">
        <v>3308</v>
      </c>
      <c r="H369" s="832" t="s">
        <v>581</v>
      </c>
      <c r="I369" s="832" t="s">
        <v>3309</v>
      </c>
      <c r="J369" s="832" t="s">
        <v>3310</v>
      </c>
      <c r="K369" s="832" t="s">
        <v>2408</v>
      </c>
      <c r="L369" s="835">
        <v>187.92</v>
      </c>
      <c r="M369" s="835">
        <v>751.68</v>
      </c>
      <c r="N369" s="832">
        <v>4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5" customHeight="1" x14ac:dyDescent="0.2">
      <c r="A370" s="831">
        <v>7</v>
      </c>
      <c r="B370" s="832" t="s">
        <v>2536</v>
      </c>
      <c r="C370" s="832" t="s">
        <v>2542</v>
      </c>
      <c r="D370" s="833" t="s">
        <v>3898</v>
      </c>
      <c r="E370" s="834" t="s">
        <v>2548</v>
      </c>
      <c r="F370" s="832" t="s">
        <v>2537</v>
      </c>
      <c r="G370" s="832" t="s">
        <v>3308</v>
      </c>
      <c r="H370" s="832" t="s">
        <v>581</v>
      </c>
      <c r="I370" s="832" t="s">
        <v>3311</v>
      </c>
      <c r="J370" s="832" t="s">
        <v>3312</v>
      </c>
      <c r="K370" s="832" t="s">
        <v>3313</v>
      </c>
      <c r="L370" s="835">
        <v>140.94999999999999</v>
      </c>
      <c r="M370" s="835">
        <v>422.84999999999997</v>
      </c>
      <c r="N370" s="832">
        <v>3</v>
      </c>
      <c r="O370" s="836">
        <v>0.5</v>
      </c>
      <c r="P370" s="835">
        <v>422.84999999999997</v>
      </c>
      <c r="Q370" s="837">
        <v>1</v>
      </c>
      <c r="R370" s="832">
        <v>3</v>
      </c>
      <c r="S370" s="837">
        <v>1</v>
      </c>
      <c r="T370" s="836">
        <v>0.5</v>
      </c>
      <c r="U370" s="838">
        <v>1</v>
      </c>
    </row>
    <row r="371" spans="1:21" ht="14.45" customHeight="1" x14ac:dyDescent="0.2">
      <c r="A371" s="831">
        <v>7</v>
      </c>
      <c r="B371" s="832" t="s">
        <v>2536</v>
      </c>
      <c r="C371" s="832" t="s">
        <v>2542</v>
      </c>
      <c r="D371" s="833" t="s">
        <v>3898</v>
      </c>
      <c r="E371" s="834" t="s">
        <v>2548</v>
      </c>
      <c r="F371" s="832" t="s">
        <v>2537</v>
      </c>
      <c r="G371" s="832" t="s">
        <v>3308</v>
      </c>
      <c r="H371" s="832" t="s">
        <v>581</v>
      </c>
      <c r="I371" s="832" t="s">
        <v>3314</v>
      </c>
      <c r="J371" s="832" t="s">
        <v>3315</v>
      </c>
      <c r="K371" s="832" t="s">
        <v>2402</v>
      </c>
      <c r="L371" s="835">
        <v>93.96</v>
      </c>
      <c r="M371" s="835">
        <v>657.72</v>
      </c>
      <c r="N371" s="832">
        <v>7</v>
      </c>
      <c r="O371" s="836">
        <v>1.5</v>
      </c>
      <c r="P371" s="835">
        <v>657.72</v>
      </c>
      <c r="Q371" s="837">
        <v>1</v>
      </c>
      <c r="R371" s="832">
        <v>7</v>
      </c>
      <c r="S371" s="837">
        <v>1</v>
      </c>
      <c r="T371" s="836">
        <v>1.5</v>
      </c>
      <c r="U371" s="838">
        <v>1</v>
      </c>
    </row>
    <row r="372" spans="1:21" ht="14.45" customHeight="1" x14ac:dyDescent="0.2">
      <c r="A372" s="831">
        <v>7</v>
      </c>
      <c r="B372" s="832" t="s">
        <v>2536</v>
      </c>
      <c r="C372" s="832" t="s">
        <v>2542</v>
      </c>
      <c r="D372" s="833" t="s">
        <v>3898</v>
      </c>
      <c r="E372" s="834" t="s">
        <v>2548</v>
      </c>
      <c r="F372" s="832" t="s">
        <v>2537</v>
      </c>
      <c r="G372" s="832" t="s">
        <v>3308</v>
      </c>
      <c r="H372" s="832" t="s">
        <v>581</v>
      </c>
      <c r="I372" s="832" t="s">
        <v>3316</v>
      </c>
      <c r="J372" s="832" t="s">
        <v>3315</v>
      </c>
      <c r="K372" s="832" t="s">
        <v>3317</v>
      </c>
      <c r="L372" s="835">
        <v>156.61000000000001</v>
      </c>
      <c r="M372" s="835">
        <v>4071.8600000000006</v>
      </c>
      <c r="N372" s="832">
        <v>26</v>
      </c>
      <c r="O372" s="836">
        <v>7.5</v>
      </c>
      <c r="P372" s="835">
        <v>1566.1000000000001</v>
      </c>
      <c r="Q372" s="837">
        <v>0.38461538461538458</v>
      </c>
      <c r="R372" s="832">
        <v>10</v>
      </c>
      <c r="S372" s="837">
        <v>0.38461538461538464</v>
      </c>
      <c r="T372" s="836">
        <v>2.5</v>
      </c>
      <c r="U372" s="838">
        <v>0.33333333333333331</v>
      </c>
    </row>
    <row r="373" spans="1:21" ht="14.45" customHeight="1" x14ac:dyDescent="0.2">
      <c r="A373" s="831">
        <v>7</v>
      </c>
      <c r="B373" s="832" t="s">
        <v>2536</v>
      </c>
      <c r="C373" s="832" t="s">
        <v>2542</v>
      </c>
      <c r="D373" s="833" t="s">
        <v>3898</v>
      </c>
      <c r="E373" s="834" t="s">
        <v>2548</v>
      </c>
      <c r="F373" s="832" t="s">
        <v>2537</v>
      </c>
      <c r="G373" s="832" t="s">
        <v>3308</v>
      </c>
      <c r="H373" s="832" t="s">
        <v>581</v>
      </c>
      <c r="I373" s="832" t="s">
        <v>3318</v>
      </c>
      <c r="J373" s="832" t="s">
        <v>3319</v>
      </c>
      <c r="K373" s="832" t="s">
        <v>3320</v>
      </c>
      <c r="L373" s="835">
        <v>93.96</v>
      </c>
      <c r="M373" s="835">
        <v>1221.48</v>
      </c>
      <c r="N373" s="832">
        <v>13</v>
      </c>
      <c r="O373" s="836">
        <v>1.5</v>
      </c>
      <c r="P373" s="835">
        <v>845.64</v>
      </c>
      <c r="Q373" s="837">
        <v>0.69230769230769229</v>
      </c>
      <c r="R373" s="832">
        <v>9</v>
      </c>
      <c r="S373" s="837">
        <v>0.69230769230769229</v>
      </c>
      <c r="T373" s="836">
        <v>1</v>
      </c>
      <c r="U373" s="838">
        <v>0.66666666666666663</v>
      </c>
    </row>
    <row r="374" spans="1:21" ht="14.45" customHeight="1" x14ac:dyDescent="0.2">
      <c r="A374" s="831">
        <v>7</v>
      </c>
      <c r="B374" s="832" t="s">
        <v>2536</v>
      </c>
      <c r="C374" s="832" t="s">
        <v>2542</v>
      </c>
      <c r="D374" s="833" t="s">
        <v>3898</v>
      </c>
      <c r="E374" s="834" t="s">
        <v>2548</v>
      </c>
      <c r="F374" s="832" t="s">
        <v>2537</v>
      </c>
      <c r="G374" s="832" t="s">
        <v>3308</v>
      </c>
      <c r="H374" s="832" t="s">
        <v>581</v>
      </c>
      <c r="I374" s="832" t="s">
        <v>3321</v>
      </c>
      <c r="J374" s="832" t="s">
        <v>3312</v>
      </c>
      <c r="K374" s="832" t="s">
        <v>3313</v>
      </c>
      <c r="L374" s="835">
        <v>140.94999999999999</v>
      </c>
      <c r="M374" s="835">
        <v>845.69999999999993</v>
      </c>
      <c r="N374" s="832">
        <v>6</v>
      </c>
      <c r="O374" s="836">
        <v>0.5</v>
      </c>
      <c r="P374" s="835">
        <v>845.69999999999993</v>
      </c>
      <c r="Q374" s="837">
        <v>1</v>
      </c>
      <c r="R374" s="832">
        <v>6</v>
      </c>
      <c r="S374" s="837">
        <v>1</v>
      </c>
      <c r="T374" s="836">
        <v>0.5</v>
      </c>
      <c r="U374" s="838">
        <v>1</v>
      </c>
    </row>
    <row r="375" spans="1:21" ht="14.45" customHeight="1" x14ac:dyDescent="0.2">
      <c r="A375" s="831">
        <v>7</v>
      </c>
      <c r="B375" s="832" t="s">
        <v>2536</v>
      </c>
      <c r="C375" s="832" t="s">
        <v>2542</v>
      </c>
      <c r="D375" s="833" t="s">
        <v>3898</v>
      </c>
      <c r="E375" s="834" t="s">
        <v>2548</v>
      </c>
      <c r="F375" s="832" t="s">
        <v>2537</v>
      </c>
      <c r="G375" s="832" t="s">
        <v>3308</v>
      </c>
      <c r="H375" s="832" t="s">
        <v>581</v>
      </c>
      <c r="I375" s="832" t="s">
        <v>3322</v>
      </c>
      <c r="J375" s="832" t="s">
        <v>3315</v>
      </c>
      <c r="K375" s="832" t="s">
        <v>3317</v>
      </c>
      <c r="L375" s="835">
        <v>156.61000000000001</v>
      </c>
      <c r="M375" s="835">
        <v>626.44000000000005</v>
      </c>
      <c r="N375" s="832">
        <v>4</v>
      </c>
      <c r="O375" s="836">
        <v>0.5</v>
      </c>
      <c r="P375" s="835">
        <v>626.44000000000005</v>
      </c>
      <c r="Q375" s="837">
        <v>1</v>
      </c>
      <c r="R375" s="832">
        <v>4</v>
      </c>
      <c r="S375" s="837">
        <v>1</v>
      </c>
      <c r="T375" s="836">
        <v>0.5</v>
      </c>
      <c r="U375" s="838">
        <v>1</v>
      </c>
    </row>
    <row r="376" spans="1:21" ht="14.45" customHeight="1" x14ac:dyDescent="0.2">
      <c r="A376" s="831">
        <v>7</v>
      </c>
      <c r="B376" s="832" t="s">
        <v>2536</v>
      </c>
      <c r="C376" s="832" t="s">
        <v>2542</v>
      </c>
      <c r="D376" s="833" t="s">
        <v>3898</v>
      </c>
      <c r="E376" s="834" t="s">
        <v>2548</v>
      </c>
      <c r="F376" s="832" t="s">
        <v>2537</v>
      </c>
      <c r="G376" s="832" t="s">
        <v>3308</v>
      </c>
      <c r="H376" s="832" t="s">
        <v>581</v>
      </c>
      <c r="I376" s="832" t="s">
        <v>3323</v>
      </c>
      <c r="J376" s="832" t="s">
        <v>3324</v>
      </c>
      <c r="K376" s="832" t="s">
        <v>2408</v>
      </c>
      <c r="L376" s="835">
        <v>187.92</v>
      </c>
      <c r="M376" s="835">
        <v>2255.04</v>
      </c>
      <c r="N376" s="832">
        <v>12</v>
      </c>
      <c r="O376" s="836">
        <v>1.5</v>
      </c>
      <c r="P376" s="835">
        <v>2255.04</v>
      </c>
      <c r="Q376" s="837">
        <v>1</v>
      </c>
      <c r="R376" s="832">
        <v>12</v>
      </c>
      <c r="S376" s="837">
        <v>1</v>
      </c>
      <c r="T376" s="836">
        <v>1.5</v>
      </c>
      <c r="U376" s="838">
        <v>1</v>
      </c>
    </row>
    <row r="377" spans="1:21" ht="14.45" customHeight="1" x14ac:dyDescent="0.2">
      <c r="A377" s="831">
        <v>7</v>
      </c>
      <c r="B377" s="832" t="s">
        <v>2536</v>
      </c>
      <c r="C377" s="832" t="s">
        <v>2542</v>
      </c>
      <c r="D377" s="833" t="s">
        <v>3898</v>
      </c>
      <c r="E377" s="834" t="s">
        <v>2548</v>
      </c>
      <c r="F377" s="832" t="s">
        <v>2537</v>
      </c>
      <c r="G377" s="832" t="s">
        <v>3308</v>
      </c>
      <c r="H377" s="832" t="s">
        <v>581</v>
      </c>
      <c r="I377" s="832" t="s">
        <v>3325</v>
      </c>
      <c r="J377" s="832" t="s">
        <v>3315</v>
      </c>
      <c r="K377" s="832" t="s">
        <v>2402</v>
      </c>
      <c r="L377" s="835">
        <v>93.96</v>
      </c>
      <c r="M377" s="835">
        <v>563.76</v>
      </c>
      <c r="N377" s="832">
        <v>6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5" customHeight="1" x14ac:dyDescent="0.2">
      <c r="A378" s="831">
        <v>7</v>
      </c>
      <c r="B378" s="832" t="s">
        <v>2536</v>
      </c>
      <c r="C378" s="832" t="s">
        <v>2542</v>
      </c>
      <c r="D378" s="833" t="s">
        <v>3898</v>
      </c>
      <c r="E378" s="834" t="s">
        <v>2548</v>
      </c>
      <c r="F378" s="832" t="s">
        <v>2537</v>
      </c>
      <c r="G378" s="832" t="s">
        <v>3326</v>
      </c>
      <c r="H378" s="832" t="s">
        <v>581</v>
      </c>
      <c r="I378" s="832" t="s">
        <v>3327</v>
      </c>
      <c r="J378" s="832" t="s">
        <v>1323</v>
      </c>
      <c r="K378" s="832" t="s">
        <v>3328</v>
      </c>
      <c r="L378" s="835">
        <v>264</v>
      </c>
      <c r="M378" s="835">
        <v>792</v>
      </c>
      <c r="N378" s="832">
        <v>3</v>
      </c>
      <c r="O378" s="836">
        <v>1</v>
      </c>
      <c r="P378" s="835">
        <v>792</v>
      </c>
      <c r="Q378" s="837">
        <v>1</v>
      </c>
      <c r="R378" s="832">
        <v>3</v>
      </c>
      <c r="S378" s="837">
        <v>1</v>
      </c>
      <c r="T378" s="836">
        <v>1</v>
      </c>
      <c r="U378" s="838">
        <v>1</v>
      </c>
    </row>
    <row r="379" spans="1:21" ht="14.45" customHeight="1" x14ac:dyDescent="0.2">
      <c r="A379" s="831">
        <v>7</v>
      </c>
      <c r="B379" s="832" t="s">
        <v>2536</v>
      </c>
      <c r="C379" s="832" t="s">
        <v>2542</v>
      </c>
      <c r="D379" s="833" t="s">
        <v>3898</v>
      </c>
      <c r="E379" s="834" t="s">
        <v>2548</v>
      </c>
      <c r="F379" s="832" t="s">
        <v>2537</v>
      </c>
      <c r="G379" s="832" t="s">
        <v>2726</v>
      </c>
      <c r="H379" s="832" t="s">
        <v>581</v>
      </c>
      <c r="I379" s="832" t="s">
        <v>2727</v>
      </c>
      <c r="J379" s="832" t="s">
        <v>2728</v>
      </c>
      <c r="K379" s="832" t="s">
        <v>2729</v>
      </c>
      <c r="L379" s="835">
        <v>311.02</v>
      </c>
      <c r="M379" s="835">
        <v>311.02</v>
      </c>
      <c r="N379" s="832">
        <v>1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5" customHeight="1" x14ac:dyDescent="0.2">
      <c r="A380" s="831">
        <v>7</v>
      </c>
      <c r="B380" s="832" t="s">
        <v>2536</v>
      </c>
      <c r="C380" s="832" t="s">
        <v>2542</v>
      </c>
      <c r="D380" s="833" t="s">
        <v>3898</v>
      </c>
      <c r="E380" s="834" t="s">
        <v>2548</v>
      </c>
      <c r="F380" s="832" t="s">
        <v>2537</v>
      </c>
      <c r="G380" s="832" t="s">
        <v>2726</v>
      </c>
      <c r="H380" s="832" t="s">
        <v>581</v>
      </c>
      <c r="I380" s="832" t="s">
        <v>3329</v>
      </c>
      <c r="J380" s="832" t="s">
        <v>1624</v>
      </c>
      <c r="K380" s="832" t="s">
        <v>3330</v>
      </c>
      <c r="L380" s="835">
        <v>0</v>
      </c>
      <c r="M380" s="835">
        <v>0</v>
      </c>
      <c r="N380" s="832">
        <v>2</v>
      </c>
      <c r="O380" s="836">
        <v>1</v>
      </c>
      <c r="P380" s="835">
        <v>0</v>
      </c>
      <c r="Q380" s="837"/>
      <c r="R380" s="832">
        <v>1</v>
      </c>
      <c r="S380" s="837">
        <v>0.5</v>
      </c>
      <c r="T380" s="836">
        <v>0.5</v>
      </c>
      <c r="U380" s="838">
        <v>0.5</v>
      </c>
    </row>
    <row r="381" spans="1:21" ht="14.45" customHeight="1" x14ac:dyDescent="0.2">
      <c r="A381" s="831">
        <v>7</v>
      </c>
      <c r="B381" s="832" t="s">
        <v>2536</v>
      </c>
      <c r="C381" s="832" t="s">
        <v>2542</v>
      </c>
      <c r="D381" s="833" t="s">
        <v>3898</v>
      </c>
      <c r="E381" s="834" t="s">
        <v>2548</v>
      </c>
      <c r="F381" s="832" t="s">
        <v>2537</v>
      </c>
      <c r="G381" s="832" t="s">
        <v>3331</v>
      </c>
      <c r="H381" s="832" t="s">
        <v>674</v>
      </c>
      <c r="I381" s="832" t="s">
        <v>3332</v>
      </c>
      <c r="J381" s="832" t="s">
        <v>3333</v>
      </c>
      <c r="K381" s="832" t="s">
        <v>3334</v>
      </c>
      <c r="L381" s="835">
        <v>80.53</v>
      </c>
      <c r="M381" s="835">
        <v>1369.01</v>
      </c>
      <c r="N381" s="832">
        <v>17</v>
      </c>
      <c r="O381" s="836">
        <v>6</v>
      </c>
      <c r="P381" s="835">
        <v>885.83</v>
      </c>
      <c r="Q381" s="837">
        <v>0.6470588235294118</v>
      </c>
      <c r="R381" s="832">
        <v>11</v>
      </c>
      <c r="S381" s="837">
        <v>0.6470588235294118</v>
      </c>
      <c r="T381" s="836">
        <v>4</v>
      </c>
      <c r="U381" s="838">
        <v>0.66666666666666663</v>
      </c>
    </row>
    <row r="382" spans="1:21" ht="14.45" customHeight="1" x14ac:dyDescent="0.2">
      <c r="A382" s="831">
        <v>7</v>
      </c>
      <c r="B382" s="832" t="s">
        <v>2536</v>
      </c>
      <c r="C382" s="832" t="s">
        <v>2542</v>
      </c>
      <c r="D382" s="833" t="s">
        <v>3898</v>
      </c>
      <c r="E382" s="834" t="s">
        <v>2548</v>
      </c>
      <c r="F382" s="832" t="s">
        <v>2537</v>
      </c>
      <c r="G382" s="832" t="s">
        <v>3331</v>
      </c>
      <c r="H382" s="832" t="s">
        <v>581</v>
      </c>
      <c r="I382" s="832" t="s">
        <v>3335</v>
      </c>
      <c r="J382" s="832" t="s">
        <v>3333</v>
      </c>
      <c r="K382" s="832" t="s">
        <v>3336</v>
      </c>
      <c r="L382" s="835">
        <v>161.06</v>
      </c>
      <c r="M382" s="835">
        <v>483.18</v>
      </c>
      <c r="N382" s="832">
        <v>3</v>
      </c>
      <c r="O382" s="836">
        <v>1</v>
      </c>
      <c r="P382" s="835">
        <v>483.18</v>
      </c>
      <c r="Q382" s="837">
        <v>1</v>
      </c>
      <c r="R382" s="832">
        <v>3</v>
      </c>
      <c r="S382" s="837">
        <v>1</v>
      </c>
      <c r="T382" s="836">
        <v>1</v>
      </c>
      <c r="U382" s="838">
        <v>1</v>
      </c>
    </row>
    <row r="383" spans="1:21" ht="14.45" customHeight="1" x14ac:dyDescent="0.2">
      <c r="A383" s="831">
        <v>7</v>
      </c>
      <c r="B383" s="832" t="s">
        <v>2536</v>
      </c>
      <c r="C383" s="832" t="s">
        <v>2542</v>
      </c>
      <c r="D383" s="833" t="s">
        <v>3898</v>
      </c>
      <c r="E383" s="834" t="s">
        <v>2548</v>
      </c>
      <c r="F383" s="832" t="s">
        <v>2537</v>
      </c>
      <c r="G383" s="832" t="s">
        <v>3331</v>
      </c>
      <c r="H383" s="832" t="s">
        <v>581</v>
      </c>
      <c r="I383" s="832" t="s">
        <v>3337</v>
      </c>
      <c r="J383" s="832" t="s">
        <v>3333</v>
      </c>
      <c r="K383" s="832" t="s">
        <v>3338</v>
      </c>
      <c r="L383" s="835">
        <v>400.17</v>
      </c>
      <c r="M383" s="835">
        <v>2401.02</v>
      </c>
      <c r="N383" s="832">
        <v>6</v>
      </c>
      <c r="O383" s="836">
        <v>3.5</v>
      </c>
      <c r="P383" s="835">
        <v>2000.8500000000001</v>
      </c>
      <c r="Q383" s="837">
        <v>0.83333333333333337</v>
      </c>
      <c r="R383" s="832">
        <v>5</v>
      </c>
      <c r="S383" s="837">
        <v>0.83333333333333337</v>
      </c>
      <c r="T383" s="836">
        <v>3</v>
      </c>
      <c r="U383" s="838">
        <v>0.8571428571428571</v>
      </c>
    </row>
    <row r="384" spans="1:21" ht="14.45" customHeight="1" x14ac:dyDescent="0.2">
      <c r="A384" s="831">
        <v>7</v>
      </c>
      <c r="B384" s="832" t="s">
        <v>2536</v>
      </c>
      <c r="C384" s="832" t="s">
        <v>2542</v>
      </c>
      <c r="D384" s="833" t="s">
        <v>3898</v>
      </c>
      <c r="E384" s="834" t="s">
        <v>2548</v>
      </c>
      <c r="F384" s="832" t="s">
        <v>2537</v>
      </c>
      <c r="G384" s="832" t="s">
        <v>3331</v>
      </c>
      <c r="H384" s="832" t="s">
        <v>581</v>
      </c>
      <c r="I384" s="832" t="s">
        <v>3339</v>
      </c>
      <c r="J384" s="832" t="s">
        <v>3333</v>
      </c>
      <c r="K384" s="832" t="s">
        <v>3340</v>
      </c>
      <c r="L384" s="835">
        <v>533.42999999999995</v>
      </c>
      <c r="M384" s="835">
        <v>1600.29</v>
      </c>
      <c r="N384" s="832">
        <v>3</v>
      </c>
      <c r="O384" s="836">
        <v>1</v>
      </c>
      <c r="P384" s="835">
        <v>1600.29</v>
      </c>
      <c r="Q384" s="837">
        <v>1</v>
      </c>
      <c r="R384" s="832">
        <v>3</v>
      </c>
      <c r="S384" s="837">
        <v>1</v>
      </c>
      <c r="T384" s="836">
        <v>1</v>
      </c>
      <c r="U384" s="838">
        <v>1</v>
      </c>
    </row>
    <row r="385" spans="1:21" ht="14.45" customHeight="1" x14ac:dyDescent="0.2">
      <c r="A385" s="831">
        <v>7</v>
      </c>
      <c r="B385" s="832" t="s">
        <v>2536</v>
      </c>
      <c r="C385" s="832" t="s">
        <v>2542</v>
      </c>
      <c r="D385" s="833" t="s">
        <v>3898</v>
      </c>
      <c r="E385" s="834" t="s">
        <v>2548</v>
      </c>
      <c r="F385" s="832" t="s">
        <v>2537</v>
      </c>
      <c r="G385" s="832" t="s">
        <v>3331</v>
      </c>
      <c r="H385" s="832" t="s">
        <v>674</v>
      </c>
      <c r="I385" s="832" t="s">
        <v>3341</v>
      </c>
      <c r="J385" s="832" t="s">
        <v>3333</v>
      </c>
      <c r="K385" s="832" t="s">
        <v>3338</v>
      </c>
      <c r="L385" s="835">
        <v>400.17</v>
      </c>
      <c r="M385" s="835">
        <v>800.34</v>
      </c>
      <c r="N385" s="832">
        <v>2</v>
      </c>
      <c r="O385" s="836">
        <v>2</v>
      </c>
      <c r="P385" s="835">
        <v>400.17</v>
      </c>
      <c r="Q385" s="837">
        <v>0.5</v>
      </c>
      <c r="R385" s="832">
        <v>1</v>
      </c>
      <c r="S385" s="837">
        <v>0.5</v>
      </c>
      <c r="T385" s="836">
        <v>1</v>
      </c>
      <c r="U385" s="838">
        <v>0.5</v>
      </c>
    </row>
    <row r="386" spans="1:21" ht="14.45" customHeight="1" x14ac:dyDescent="0.2">
      <c r="A386" s="831">
        <v>7</v>
      </c>
      <c r="B386" s="832" t="s">
        <v>2536</v>
      </c>
      <c r="C386" s="832" t="s">
        <v>2542</v>
      </c>
      <c r="D386" s="833" t="s">
        <v>3898</v>
      </c>
      <c r="E386" s="834" t="s">
        <v>2548</v>
      </c>
      <c r="F386" s="832" t="s">
        <v>2537</v>
      </c>
      <c r="G386" s="832" t="s">
        <v>2651</v>
      </c>
      <c r="H386" s="832" t="s">
        <v>581</v>
      </c>
      <c r="I386" s="832" t="s">
        <v>3342</v>
      </c>
      <c r="J386" s="832" t="s">
        <v>3343</v>
      </c>
      <c r="K386" s="832" t="s">
        <v>2823</v>
      </c>
      <c r="L386" s="835">
        <v>0</v>
      </c>
      <c r="M386" s="835">
        <v>0</v>
      </c>
      <c r="N386" s="832">
        <v>1</v>
      </c>
      <c r="O386" s="836">
        <v>0.5</v>
      </c>
      <c r="P386" s="835"/>
      <c r="Q386" s="837"/>
      <c r="R386" s="832"/>
      <c r="S386" s="837">
        <v>0</v>
      </c>
      <c r="T386" s="836"/>
      <c r="U386" s="838">
        <v>0</v>
      </c>
    </row>
    <row r="387" spans="1:21" ht="14.45" customHeight="1" x14ac:dyDescent="0.2">
      <c r="A387" s="831">
        <v>7</v>
      </c>
      <c r="B387" s="832" t="s">
        <v>2536</v>
      </c>
      <c r="C387" s="832" t="s">
        <v>2542</v>
      </c>
      <c r="D387" s="833" t="s">
        <v>3898</v>
      </c>
      <c r="E387" s="834" t="s">
        <v>2548</v>
      </c>
      <c r="F387" s="832" t="s">
        <v>2537</v>
      </c>
      <c r="G387" s="832" t="s">
        <v>2651</v>
      </c>
      <c r="H387" s="832" t="s">
        <v>581</v>
      </c>
      <c r="I387" s="832" t="s">
        <v>2319</v>
      </c>
      <c r="J387" s="832" t="s">
        <v>1364</v>
      </c>
      <c r="K387" s="832" t="s">
        <v>2320</v>
      </c>
      <c r="L387" s="835">
        <v>0</v>
      </c>
      <c r="M387" s="835">
        <v>0</v>
      </c>
      <c r="N387" s="832">
        <v>4</v>
      </c>
      <c r="O387" s="836">
        <v>1</v>
      </c>
      <c r="P387" s="835">
        <v>0</v>
      </c>
      <c r="Q387" s="837"/>
      <c r="R387" s="832">
        <v>4</v>
      </c>
      <c r="S387" s="837">
        <v>1</v>
      </c>
      <c r="T387" s="836">
        <v>1</v>
      </c>
      <c r="U387" s="838">
        <v>1</v>
      </c>
    </row>
    <row r="388" spans="1:21" ht="14.45" customHeight="1" x14ac:dyDescent="0.2">
      <c r="A388" s="831">
        <v>7</v>
      </c>
      <c r="B388" s="832" t="s">
        <v>2536</v>
      </c>
      <c r="C388" s="832" t="s">
        <v>2542</v>
      </c>
      <c r="D388" s="833" t="s">
        <v>3898</v>
      </c>
      <c r="E388" s="834" t="s">
        <v>2548</v>
      </c>
      <c r="F388" s="832" t="s">
        <v>2537</v>
      </c>
      <c r="G388" s="832" t="s">
        <v>2651</v>
      </c>
      <c r="H388" s="832" t="s">
        <v>674</v>
      </c>
      <c r="I388" s="832" t="s">
        <v>3344</v>
      </c>
      <c r="J388" s="832" t="s">
        <v>1364</v>
      </c>
      <c r="K388" s="832" t="s">
        <v>2320</v>
      </c>
      <c r="L388" s="835">
        <v>0</v>
      </c>
      <c r="M388" s="835">
        <v>0</v>
      </c>
      <c r="N388" s="832">
        <v>2</v>
      </c>
      <c r="O388" s="836">
        <v>1</v>
      </c>
      <c r="P388" s="835">
        <v>0</v>
      </c>
      <c r="Q388" s="837"/>
      <c r="R388" s="832">
        <v>2</v>
      </c>
      <c r="S388" s="837">
        <v>1</v>
      </c>
      <c r="T388" s="836">
        <v>1</v>
      </c>
      <c r="U388" s="838">
        <v>1</v>
      </c>
    </row>
    <row r="389" spans="1:21" ht="14.45" customHeight="1" x14ac:dyDescent="0.2">
      <c r="A389" s="831">
        <v>7</v>
      </c>
      <c r="B389" s="832" t="s">
        <v>2536</v>
      </c>
      <c r="C389" s="832" t="s">
        <v>2542</v>
      </c>
      <c r="D389" s="833" t="s">
        <v>3898</v>
      </c>
      <c r="E389" s="834" t="s">
        <v>2548</v>
      </c>
      <c r="F389" s="832" t="s">
        <v>2537</v>
      </c>
      <c r="G389" s="832" t="s">
        <v>2733</v>
      </c>
      <c r="H389" s="832" t="s">
        <v>581</v>
      </c>
      <c r="I389" s="832" t="s">
        <v>3345</v>
      </c>
      <c r="J389" s="832" t="s">
        <v>2735</v>
      </c>
      <c r="K389" s="832" t="s">
        <v>3346</v>
      </c>
      <c r="L389" s="835">
        <v>99.94</v>
      </c>
      <c r="M389" s="835">
        <v>599.64</v>
      </c>
      <c r="N389" s="832">
        <v>6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5" customHeight="1" x14ac:dyDescent="0.2">
      <c r="A390" s="831">
        <v>7</v>
      </c>
      <c r="B390" s="832" t="s">
        <v>2536</v>
      </c>
      <c r="C390" s="832" t="s">
        <v>2542</v>
      </c>
      <c r="D390" s="833" t="s">
        <v>3898</v>
      </c>
      <c r="E390" s="834" t="s">
        <v>2548</v>
      </c>
      <c r="F390" s="832" t="s">
        <v>2537</v>
      </c>
      <c r="G390" s="832" t="s">
        <v>2733</v>
      </c>
      <c r="H390" s="832" t="s">
        <v>581</v>
      </c>
      <c r="I390" s="832" t="s">
        <v>2734</v>
      </c>
      <c r="J390" s="832" t="s">
        <v>2735</v>
      </c>
      <c r="K390" s="832" t="s">
        <v>2736</v>
      </c>
      <c r="L390" s="835">
        <v>299.83999999999997</v>
      </c>
      <c r="M390" s="835">
        <v>16491.200000000004</v>
      </c>
      <c r="N390" s="832">
        <v>55</v>
      </c>
      <c r="O390" s="836">
        <v>16.5</v>
      </c>
      <c r="P390" s="835">
        <v>10494.400000000003</v>
      </c>
      <c r="Q390" s="837">
        <v>0.63636363636363635</v>
      </c>
      <c r="R390" s="832">
        <v>35</v>
      </c>
      <c r="S390" s="837">
        <v>0.63636363636363635</v>
      </c>
      <c r="T390" s="836">
        <v>9</v>
      </c>
      <c r="U390" s="838">
        <v>0.54545454545454541</v>
      </c>
    </row>
    <row r="391" spans="1:21" ht="14.45" customHeight="1" x14ac:dyDescent="0.2">
      <c r="A391" s="831">
        <v>7</v>
      </c>
      <c r="B391" s="832" t="s">
        <v>2536</v>
      </c>
      <c r="C391" s="832" t="s">
        <v>2542</v>
      </c>
      <c r="D391" s="833" t="s">
        <v>3898</v>
      </c>
      <c r="E391" s="834" t="s">
        <v>2548</v>
      </c>
      <c r="F391" s="832" t="s">
        <v>2537</v>
      </c>
      <c r="G391" s="832" t="s">
        <v>2733</v>
      </c>
      <c r="H391" s="832" t="s">
        <v>581</v>
      </c>
      <c r="I391" s="832" t="s">
        <v>3347</v>
      </c>
      <c r="J391" s="832" t="s">
        <v>3348</v>
      </c>
      <c r="K391" s="832" t="s">
        <v>3349</v>
      </c>
      <c r="L391" s="835">
        <v>50.32</v>
      </c>
      <c r="M391" s="835">
        <v>150.96</v>
      </c>
      <c r="N391" s="832">
        <v>3</v>
      </c>
      <c r="O391" s="836">
        <v>0.5</v>
      </c>
      <c r="P391" s="835">
        <v>150.96</v>
      </c>
      <c r="Q391" s="837">
        <v>1</v>
      </c>
      <c r="R391" s="832">
        <v>3</v>
      </c>
      <c r="S391" s="837">
        <v>1</v>
      </c>
      <c r="T391" s="836">
        <v>0.5</v>
      </c>
      <c r="U391" s="838">
        <v>1</v>
      </c>
    </row>
    <row r="392" spans="1:21" ht="14.45" customHeight="1" x14ac:dyDescent="0.2">
      <c r="A392" s="831">
        <v>7</v>
      </c>
      <c r="B392" s="832" t="s">
        <v>2536</v>
      </c>
      <c r="C392" s="832" t="s">
        <v>2542</v>
      </c>
      <c r="D392" s="833" t="s">
        <v>3898</v>
      </c>
      <c r="E392" s="834" t="s">
        <v>2548</v>
      </c>
      <c r="F392" s="832" t="s">
        <v>2537</v>
      </c>
      <c r="G392" s="832" t="s">
        <v>2733</v>
      </c>
      <c r="H392" s="832" t="s">
        <v>581</v>
      </c>
      <c r="I392" s="832" t="s">
        <v>3350</v>
      </c>
      <c r="J392" s="832" t="s">
        <v>2735</v>
      </c>
      <c r="K392" s="832" t="s">
        <v>3351</v>
      </c>
      <c r="L392" s="835">
        <v>150.94</v>
      </c>
      <c r="M392" s="835">
        <v>905.64</v>
      </c>
      <c r="N392" s="832">
        <v>6</v>
      </c>
      <c r="O392" s="836">
        <v>1.5</v>
      </c>
      <c r="P392" s="835">
        <v>452.82</v>
      </c>
      <c r="Q392" s="837">
        <v>0.5</v>
      </c>
      <c r="R392" s="832">
        <v>3</v>
      </c>
      <c r="S392" s="837">
        <v>0.5</v>
      </c>
      <c r="T392" s="836">
        <v>1</v>
      </c>
      <c r="U392" s="838">
        <v>0.66666666666666663</v>
      </c>
    </row>
    <row r="393" spans="1:21" ht="14.45" customHeight="1" x14ac:dyDescent="0.2">
      <c r="A393" s="831">
        <v>7</v>
      </c>
      <c r="B393" s="832" t="s">
        <v>2536</v>
      </c>
      <c r="C393" s="832" t="s">
        <v>2542</v>
      </c>
      <c r="D393" s="833" t="s">
        <v>3898</v>
      </c>
      <c r="E393" s="834" t="s">
        <v>2548</v>
      </c>
      <c r="F393" s="832" t="s">
        <v>2537</v>
      </c>
      <c r="G393" s="832" t="s">
        <v>2733</v>
      </c>
      <c r="H393" s="832" t="s">
        <v>581</v>
      </c>
      <c r="I393" s="832" t="s">
        <v>2994</v>
      </c>
      <c r="J393" s="832" t="s">
        <v>1354</v>
      </c>
      <c r="K393" s="832" t="s">
        <v>1356</v>
      </c>
      <c r="L393" s="835">
        <v>50.32</v>
      </c>
      <c r="M393" s="835">
        <v>301.92</v>
      </c>
      <c r="N393" s="832">
        <v>6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5" customHeight="1" x14ac:dyDescent="0.2">
      <c r="A394" s="831">
        <v>7</v>
      </c>
      <c r="B394" s="832" t="s">
        <v>2536</v>
      </c>
      <c r="C394" s="832" t="s">
        <v>2542</v>
      </c>
      <c r="D394" s="833" t="s">
        <v>3898</v>
      </c>
      <c r="E394" s="834" t="s">
        <v>2548</v>
      </c>
      <c r="F394" s="832" t="s">
        <v>2537</v>
      </c>
      <c r="G394" s="832" t="s">
        <v>2733</v>
      </c>
      <c r="H394" s="832" t="s">
        <v>581</v>
      </c>
      <c r="I394" s="832" t="s">
        <v>3352</v>
      </c>
      <c r="J394" s="832" t="s">
        <v>3353</v>
      </c>
      <c r="K394" s="832" t="s">
        <v>3354</v>
      </c>
      <c r="L394" s="835">
        <v>99.94</v>
      </c>
      <c r="M394" s="835">
        <v>899.46</v>
      </c>
      <c r="N394" s="832">
        <v>9</v>
      </c>
      <c r="O394" s="836">
        <v>1</v>
      </c>
      <c r="P394" s="835">
        <v>299.82</v>
      </c>
      <c r="Q394" s="837">
        <v>0.33333333333333331</v>
      </c>
      <c r="R394" s="832">
        <v>3</v>
      </c>
      <c r="S394" s="837">
        <v>0.33333333333333331</v>
      </c>
      <c r="T394" s="836">
        <v>0.5</v>
      </c>
      <c r="U394" s="838">
        <v>0.5</v>
      </c>
    </row>
    <row r="395" spans="1:21" ht="14.45" customHeight="1" x14ac:dyDescent="0.2">
      <c r="A395" s="831">
        <v>7</v>
      </c>
      <c r="B395" s="832" t="s">
        <v>2536</v>
      </c>
      <c r="C395" s="832" t="s">
        <v>2542</v>
      </c>
      <c r="D395" s="833" t="s">
        <v>3898</v>
      </c>
      <c r="E395" s="834" t="s">
        <v>2548</v>
      </c>
      <c r="F395" s="832" t="s">
        <v>2537</v>
      </c>
      <c r="G395" s="832" t="s">
        <v>2733</v>
      </c>
      <c r="H395" s="832" t="s">
        <v>674</v>
      </c>
      <c r="I395" s="832" t="s">
        <v>3355</v>
      </c>
      <c r="J395" s="832" t="s">
        <v>3356</v>
      </c>
      <c r="K395" s="832" t="s">
        <v>3357</v>
      </c>
      <c r="L395" s="835">
        <v>50.32</v>
      </c>
      <c r="M395" s="835">
        <v>50.32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5" customHeight="1" x14ac:dyDescent="0.2">
      <c r="A396" s="831">
        <v>7</v>
      </c>
      <c r="B396" s="832" t="s">
        <v>2536</v>
      </c>
      <c r="C396" s="832" t="s">
        <v>2542</v>
      </c>
      <c r="D396" s="833" t="s">
        <v>3898</v>
      </c>
      <c r="E396" s="834" t="s">
        <v>2548</v>
      </c>
      <c r="F396" s="832" t="s">
        <v>2537</v>
      </c>
      <c r="G396" s="832" t="s">
        <v>2733</v>
      </c>
      <c r="H396" s="832" t="s">
        <v>581</v>
      </c>
      <c r="I396" s="832" t="s">
        <v>2939</v>
      </c>
      <c r="J396" s="832" t="s">
        <v>1354</v>
      </c>
      <c r="K396" s="832" t="s">
        <v>2940</v>
      </c>
      <c r="L396" s="835">
        <v>50.32</v>
      </c>
      <c r="M396" s="835">
        <v>2868.2400000000007</v>
      </c>
      <c r="N396" s="832">
        <v>57</v>
      </c>
      <c r="O396" s="836">
        <v>16.5</v>
      </c>
      <c r="P396" s="835">
        <v>2113.4400000000005</v>
      </c>
      <c r="Q396" s="837">
        <v>0.73684210526315785</v>
      </c>
      <c r="R396" s="832">
        <v>42</v>
      </c>
      <c r="S396" s="837">
        <v>0.73684210526315785</v>
      </c>
      <c r="T396" s="836">
        <v>10</v>
      </c>
      <c r="U396" s="838">
        <v>0.60606060606060608</v>
      </c>
    </row>
    <row r="397" spans="1:21" ht="14.45" customHeight="1" x14ac:dyDescent="0.2">
      <c r="A397" s="831">
        <v>7</v>
      </c>
      <c r="B397" s="832" t="s">
        <v>2536</v>
      </c>
      <c r="C397" s="832" t="s">
        <v>2542</v>
      </c>
      <c r="D397" s="833" t="s">
        <v>3898</v>
      </c>
      <c r="E397" s="834" t="s">
        <v>2548</v>
      </c>
      <c r="F397" s="832" t="s">
        <v>2537</v>
      </c>
      <c r="G397" s="832" t="s">
        <v>2733</v>
      </c>
      <c r="H397" s="832" t="s">
        <v>581</v>
      </c>
      <c r="I397" s="832" t="s">
        <v>3358</v>
      </c>
      <c r="J397" s="832" t="s">
        <v>3348</v>
      </c>
      <c r="K397" s="832" t="s">
        <v>3359</v>
      </c>
      <c r="L397" s="835">
        <v>50.32</v>
      </c>
      <c r="M397" s="835">
        <v>50.32</v>
      </c>
      <c r="N397" s="832">
        <v>1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5" customHeight="1" x14ac:dyDescent="0.2">
      <c r="A398" s="831">
        <v>7</v>
      </c>
      <c r="B398" s="832" t="s">
        <v>2536</v>
      </c>
      <c r="C398" s="832" t="s">
        <v>2542</v>
      </c>
      <c r="D398" s="833" t="s">
        <v>3898</v>
      </c>
      <c r="E398" s="834" t="s">
        <v>2548</v>
      </c>
      <c r="F398" s="832" t="s">
        <v>2537</v>
      </c>
      <c r="G398" s="832" t="s">
        <v>2733</v>
      </c>
      <c r="H398" s="832" t="s">
        <v>581</v>
      </c>
      <c r="I398" s="832" t="s">
        <v>3360</v>
      </c>
      <c r="J398" s="832" t="s">
        <v>3348</v>
      </c>
      <c r="K398" s="832" t="s">
        <v>3359</v>
      </c>
      <c r="L398" s="835">
        <v>50.32</v>
      </c>
      <c r="M398" s="835">
        <v>150.96</v>
      </c>
      <c r="N398" s="832">
        <v>3</v>
      </c>
      <c r="O398" s="836">
        <v>0.5</v>
      </c>
      <c r="P398" s="835">
        <v>150.96</v>
      </c>
      <c r="Q398" s="837">
        <v>1</v>
      </c>
      <c r="R398" s="832">
        <v>3</v>
      </c>
      <c r="S398" s="837">
        <v>1</v>
      </c>
      <c r="T398" s="836">
        <v>0.5</v>
      </c>
      <c r="U398" s="838">
        <v>1</v>
      </c>
    </row>
    <row r="399" spans="1:21" ht="14.45" customHeight="1" x14ac:dyDescent="0.2">
      <c r="A399" s="831">
        <v>7</v>
      </c>
      <c r="B399" s="832" t="s">
        <v>2536</v>
      </c>
      <c r="C399" s="832" t="s">
        <v>2542</v>
      </c>
      <c r="D399" s="833" t="s">
        <v>3898</v>
      </c>
      <c r="E399" s="834" t="s">
        <v>2548</v>
      </c>
      <c r="F399" s="832" t="s">
        <v>2537</v>
      </c>
      <c r="G399" s="832" t="s">
        <v>2733</v>
      </c>
      <c r="H399" s="832" t="s">
        <v>581</v>
      </c>
      <c r="I399" s="832" t="s">
        <v>3361</v>
      </c>
      <c r="J399" s="832" t="s">
        <v>3348</v>
      </c>
      <c r="K399" s="832" t="s">
        <v>3349</v>
      </c>
      <c r="L399" s="835">
        <v>50.32</v>
      </c>
      <c r="M399" s="835">
        <v>50.32</v>
      </c>
      <c r="N399" s="832">
        <v>1</v>
      </c>
      <c r="O399" s="836">
        <v>0.5</v>
      </c>
      <c r="P399" s="835">
        <v>50.32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5" customHeight="1" x14ac:dyDescent="0.2">
      <c r="A400" s="831">
        <v>7</v>
      </c>
      <c r="B400" s="832" t="s">
        <v>2536</v>
      </c>
      <c r="C400" s="832" t="s">
        <v>2542</v>
      </c>
      <c r="D400" s="833" t="s">
        <v>3898</v>
      </c>
      <c r="E400" s="834" t="s">
        <v>2548</v>
      </c>
      <c r="F400" s="832" t="s">
        <v>2537</v>
      </c>
      <c r="G400" s="832" t="s">
        <v>2974</v>
      </c>
      <c r="H400" s="832" t="s">
        <v>674</v>
      </c>
      <c r="I400" s="832" t="s">
        <v>3362</v>
      </c>
      <c r="J400" s="832" t="s">
        <v>3363</v>
      </c>
      <c r="K400" s="832" t="s">
        <v>3364</v>
      </c>
      <c r="L400" s="835">
        <v>65.36</v>
      </c>
      <c r="M400" s="835">
        <v>261.44</v>
      </c>
      <c r="N400" s="832">
        <v>4</v>
      </c>
      <c r="O400" s="836">
        <v>0.5</v>
      </c>
      <c r="P400" s="835">
        <v>261.44</v>
      </c>
      <c r="Q400" s="837">
        <v>1</v>
      </c>
      <c r="R400" s="832">
        <v>4</v>
      </c>
      <c r="S400" s="837">
        <v>1</v>
      </c>
      <c r="T400" s="836">
        <v>0.5</v>
      </c>
      <c r="U400" s="838">
        <v>1</v>
      </c>
    </row>
    <row r="401" spans="1:21" ht="14.45" customHeight="1" x14ac:dyDescent="0.2">
      <c r="A401" s="831">
        <v>7</v>
      </c>
      <c r="B401" s="832" t="s">
        <v>2536</v>
      </c>
      <c r="C401" s="832" t="s">
        <v>2542</v>
      </c>
      <c r="D401" s="833" t="s">
        <v>3898</v>
      </c>
      <c r="E401" s="834" t="s">
        <v>2548</v>
      </c>
      <c r="F401" s="832" t="s">
        <v>2537</v>
      </c>
      <c r="G401" s="832" t="s">
        <v>3365</v>
      </c>
      <c r="H401" s="832" t="s">
        <v>581</v>
      </c>
      <c r="I401" s="832" t="s">
        <v>3366</v>
      </c>
      <c r="J401" s="832" t="s">
        <v>3367</v>
      </c>
      <c r="K401" s="832" t="s">
        <v>3368</v>
      </c>
      <c r="L401" s="835">
        <v>775.17</v>
      </c>
      <c r="M401" s="835">
        <v>6201.36</v>
      </c>
      <c r="N401" s="832">
        <v>8</v>
      </c>
      <c r="O401" s="836">
        <v>2</v>
      </c>
      <c r="P401" s="835">
        <v>6201.36</v>
      </c>
      <c r="Q401" s="837">
        <v>1</v>
      </c>
      <c r="R401" s="832">
        <v>8</v>
      </c>
      <c r="S401" s="837">
        <v>1</v>
      </c>
      <c r="T401" s="836">
        <v>2</v>
      </c>
      <c r="U401" s="838">
        <v>1</v>
      </c>
    </row>
    <row r="402" spans="1:21" ht="14.45" customHeight="1" x14ac:dyDescent="0.2">
      <c r="A402" s="831">
        <v>7</v>
      </c>
      <c r="B402" s="832" t="s">
        <v>2536</v>
      </c>
      <c r="C402" s="832" t="s">
        <v>2542</v>
      </c>
      <c r="D402" s="833" t="s">
        <v>3898</v>
      </c>
      <c r="E402" s="834" t="s">
        <v>2548</v>
      </c>
      <c r="F402" s="832" t="s">
        <v>2537</v>
      </c>
      <c r="G402" s="832" t="s">
        <v>3365</v>
      </c>
      <c r="H402" s="832" t="s">
        <v>581</v>
      </c>
      <c r="I402" s="832" t="s">
        <v>3369</v>
      </c>
      <c r="J402" s="832" t="s">
        <v>3367</v>
      </c>
      <c r="K402" s="832" t="s">
        <v>3370</v>
      </c>
      <c r="L402" s="835">
        <v>1391.97</v>
      </c>
      <c r="M402" s="835">
        <v>6959.85</v>
      </c>
      <c r="N402" s="832">
        <v>5</v>
      </c>
      <c r="O402" s="836">
        <v>2</v>
      </c>
      <c r="P402" s="835">
        <v>6959.85</v>
      </c>
      <c r="Q402" s="837">
        <v>1</v>
      </c>
      <c r="R402" s="832">
        <v>5</v>
      </c>
      <c r="S402" s="837">
        <v>1</v>
      </c>
      <c r="T402" s="836">
        <v>2</v>
      </c>
      <c r="U402" s="838">
        <v>1</v>
      </c>
    </row>
    <row r="403" spans="1:21" ht="14.45" customHeight="1" x14ac:dyDescent="0.2">
      <c r="A403" s="831">
        <v>7</v>
      </c>
      <c r="B403" s="832" t="s">
        <v>2536</v>
      </c>
      <c r="C403" s="832" t="s">
        <v>2542</v>
      </c>
      <c r="D403" s="833" t="s">
        <v>3898</v>
      </c>
      <c r="E403" s="834" t="s">
        <v>2548</v>
      </c>
      <c r="F403" s="832" t="s">
        <v>2537</v>
      </c>
      <c r="G403" s="832" t="s">
        <v>3365</v>
      </c>
      <c r="H403" s="832" t="s">
        <v>581</v>
      </c>
      <c r="I403" s="832" t="s">
        <v>3371</v>
      </c>
      <c r="J403" s="832" t="s">
        <v>3367</v>
      </c>
      <c r="K403" s="832" t="s">
        <v>3372</v>
      </c>
      <c r="L403" s="835">
        <v>2620.2600000000002</v>
      </c>
      <c r="M403" s="835">
        <v>18341.82</v>
      </c>
      <c r="N403" s="832">
        <v>7</v>
      </c>
      <c r="O403" s="836">
        <v>2</v>
      </c>
      <c r="P403" s="835">
        <v>7860.7800000000007</v>
      </c>
      <c r="Q403" s="837">
        <v>0.4285714285714286</v>
      </c>
      <c r="R403" s="832">
        <v>3</v>
      </c>
      <c r="S403" s="837">
        <v>0.42857142857142855</v>
      </c>
      <c r="T403" s="836">
        <v>1</v>
      </c>
      <c r="U403" s="838">
        <v>0.5</v>
      </c>
    </row>
    <row r="404" spans="1:21" ht="14.45" customHeight="1" x14ac:dyDescent="0.2">
      <c r="A404" s="831">
        <v>7</v>
      </c>
      <c r="B404" s="832" t="s">
        <v>2536</v>
      </c>
      <c r="C404" s="832" t="s">
        <v>2542</v>
      </c>
      <c r="D404" s="833" t="s">
        <v>3898</v>
      </c>
      <c r="E404" s="834" t="s">
        <v>2548</v>
      </c>
      <c r="F404" s="832" t="s">
        <v>2537</v>
      </c>
      <c r="G404" s="832" t="s">
        <v>2941</v>
      </c>
      <c r="H404" s="832" t="s">
        <v>581</v>
      </c>
      <c r="I404" s="832" t="s">
        <v>2942</v>
      </c>
      <c r="J404" s="832" t="s">
        <v>726</v>
      </c>
      <c r="K404" s="832" t="s">
        <v>2943</v>
      </c>
      <c r="L404" s="835">
        <v>0</v>
      </c>
      <c r="M404" s="835">
        <v>0</v>
      </c>
      <c r="N404" s="832">
        <v>8</v>
      </c>
      <c r="O404" s="836">
        <v>2</v>
      </c>
      <c r="P404" s="835">
        <v>0</v>
      </c>
      <c r="Q404" s="837"/>
      <c r="R404" s="832">
        <v>4</v>
      </c>
      <c r="S404" s="837">
        <v>0.5</v>
      </c>
      <c r="T404" s="836">
        <v>1</v>
      </c>
      <c r="U404" s="838">
        <v>0.5</v>
      </c>
    </row>
    <row r="405" spans="1:21" ht="14.45" customHeight="1" x14ac:dyDescent="0.2">
      <c r="A405" s="831">
        <v>7</v>
      </c>
      <c r="B405" s="832" t="s">
        <v>2536</v>
      </c>
      <c r="C405" s="832" t="s">
        <v>2542</v>
      </c>
      <c r="D405" s="833" t="s">
        <v>3898</v>
      </c>
      <c r="E405" s="834" t="s">
        <v>2548</v>
      </c>
      <c r="F405" s="832" t="s">
        <v>2537</v>
      </c>
      <c r="G405" s="832" t="s">
        <v>2660</v>
      </c>
      <c r="H405" s="832" t="s">
        <v>581</v>
      </c>
      <c r="I405" s="832" t="s">
        <v>2661</v>
      </c>
      <c r="J405" s="832" t="s">
        <v>1128</v>
      </c>
      <c r="K405" s="832" t="s">
        <v>1129</v>
      </c>
      <c r="L405" s="835">
        <v>107.27</v>
      </c>
      <c r="M405" s="835">
        <v>321.81</v>
      </c>
      <c r="N405" s="832">
        <v>3</v>
      </c>
      <c r="O405" s="836">
        <v>0.5</v>
      </c>
      <c r="P405" s="835">
        <v>321.81</v>
      </c>
      <c r="Q405" s="837">
        <v>1</v>
      </c>
      <c r="R405" s="832">
        <v>3</v>
      </c>
      <c r="S405" s="837">
        <v>1</v>
      </c>
      <c r="T405" s="836">
        <v>0.5</v>
      </c>
      <c r="U405" s="838">
        <v>1</v>
      </c>
    </row>
    <row r="406" spans="1:21" ht="14.45" customHeight="1" x14ac:dyDescent="0.2">
      <c r="A406" s="831">
        <v>7</v>
      </c>
      <c r="B406" s="832" t="s">
        <v>2536</v>
      </c>
      <c r="C406" s="832" t="s">
        <v>2542</v>
      </c>
      <c r="D406" s="833" t="s">
        <v>3898</v>
      </c>
      <c r="E406" s="834" t="s">
        <v>2548</v>
      </c>
      <c r="F406" s="832" t="s">
        <v>2537</v>
      </c>
      <c r="G406" s="832" t="s">
        <v>2660</v>
      </c>
      <c r="H406" s="832" t="s">
        <v>581</v>
      </c>
      <c r="I406" s="832" t="s">
        <v>3373</v>
      </c>
      <c r="J406" s="832" t="s">
        <v>1128</v>
      </c>
      <c r="K406" s="832" t="s">
        <v>1129</v>
      </c>
      <c r="L406" s="835">
        <v>107.27</v>
      </c>
      <c r="M406" s="835">
        <v>536.35</v>
      </c>
      <c r="N406" s="832">
        <v>5</v>
      </c>
      <c r="O406" s="836">
        <v>2</v>
      </c>
      <c r="P406" s="835">
        <v>214.54</v>
      </c>
      <c r="Q406" s="837">
        <v>0.39999999999999997</v>
      </c>
      <c r="R406" s="832">
        <v>2</v>
      </c>
      <c r="S406" s="837">
        <v>0.4</v>
      </c>
      <c r="T406" s="836">
        <v>1</v>
      </c>
      <c r="U406" s="838">
        <v>0.5</v>
      </c>
    </row>
    <row r="407" spans="1:21" ht="14.45" customHeight="1" x14ac:dyDescent="0.2">
      <c r="A407" s="831">
        <v>7</v>
      </c>
      <c r="B407" s="832" t="s">
        <v>2536</v>
      </c>
      <c r="C407" s="832" t="s">
        <v>2542</v>
      </c>
      <c r="D407" s="833" t="s">
        <v>3898</v>
      </c>
      <c r="E407" s="834" t="s">
        <v>2548</v>
      </c>
      <c r="F407" s="832" t="s">
        <v>2537</v>
      </c>
      <c r="G407" s="832" t="s">
        <v>3374</v>
      </c>
      <c r="H407" s="832" t="s">
        <v>581</v>
      </c>
      <c r="I407" s="832" t="s">
        <v>3375</v>
      </c>
      <c r="J407" s="832" t="s">
        <v>3376</v>
      </c>
      <c r="K407" s="832" t="s">
        <v>3377</v>
      </c>
      <c r="L407" s="835">
        <v>0</v>
      </c>
      <c r="M407" s="835">
        <v>0</v>
      </c>
      <c r="N407" s="832">
        <v>1</v>
      </c>
      <c r="O407" s="836">
        <v>1</v>
      </c>
      <c r="P407" s="835">
        <v>0</v>
      </c>
      <c r="Q407" s="837"/>
      <c r="R407" s="832">
        <v>1</v>
      </c>
      <c r="S407" s="837">
        <v>1</v>
      </c>
      <c r="T407" s="836">
        <v>1</v>
      </c>
      <c r="U407" s="838">
        <v>1</v>
      </c>
    </row>
    <row r="408" spans="1:21" ht="14.45" customHeight="1" x14ac:dyDescent="0.2">
      <c r="A408" s="831">
        <v>7</v>
      </c>
      <c r="B408" s="832" t="s">
        <v>2536</v>
      </c>
      <c r="C408" s="832" t="s">
        <v>2542</v>
      </c>
      <c r="D408" s="833" t="s">
        <v>3898</v>
      </c>
      <c r="E408" s="834" t="s">
        <v>2548</v>
      </c>
      <c r="F408" s="832" t="s">
        <v>2538</v>
      </c>
      <c r="G408" s="832" t="s">
        <v>2828</v>
      </c>
      <c r="H408" s="832" t="s">
        <v>581</v>
      </c>
      <c r="I408" s="832" t="s">
        <v>3378</v>
      </c>
      <c r="J408" s="832" t="s">
        <v>2830</v>
      </c>
      <c r="K408" s="832"/>
      <c r="L408" s="835">
        <v>0</v>
      </c>
      <c r="M408" s="835">
        <v>0</v>
      </c>
      <c r="N408" s="832">
        <v>1</v>
      </c>
      <c r="O408" s="836">
        <v>1</v>
      </c>
      <c r="P408" s="835">
        <v>0</v>
      </c>
      <c r="Q408" s="837"/>
      <c r="R408" s="832">
        <v>1</v>
      </c>
      <c r="S408" s="837">
        <v>1</v>
      </c>
      <c r="T408" s="836">
        <v>1</v>
      </c>
      <c r="U408" s="838">
        <v>1</v>
      </c>
    </row>
    <row r="409" spans="1:21" ht="14.45" customHeight="1" x14ac:dyDescent="0.2">
      <c r="A409" s="831">
        <v>7</v>
      </c>
      <c r="B409" s="832" t="s">
        <v>2536</v>
      </c>
      <c r="C409" s="832" t="s">
        <v>2542</v>
      </c>
      <c r="D409" s="833" t="s">
        <v>3898</v>
      </c>
      <c r="E409" s="834" t="s">
        <v>2551</v>
      </c>
      <c r="F409" s="832" t="s">
        <v>2537</v>
      </c>
      <c r="G409" s="832" t="s">
        <v>3199</v>
      </c>
      <c r="H409" s="832" t="s">
        <v>581</v>
      </c>
      <c r="I409" s="832" t="s">
        <v>3200</v>
      </c>
      <c r="J409" s="832" t="s">
        <v>3201</v>
      </c>
      <c r="K409" s="832" t="s">
        <v>3202</v>
      </c>
      <c r="L409" s="835">
        <v>1561.8</v>
      </c>
      <c r="M409" s="835">
        <v>1561.8</v>
      </c>
      <c r="N409" s="832">
        <v>1</v>
      </c>
      <c r="O409" s="836">
        <v>1</v>
      </c>
      <c r="P409" s="835">
        <v>1561.8</v>
      </c>
      <c r="Q409" s="837">
        <v>1</v>
      </c>
      <c r="R409" s="832">
        <v>1</v>
      </c>
      <c r="S409" s="837">
        <v>1</v>
      </c>
      <c r="T409" s="836">
        <v>1</v>
      </c>
      <c r="U409" s="838">
        <v>1</v>
      </c>
    </row>
    <row r="410" spans="1:21" ht="14.45" customHeight="1" x14ac:dyDescent="0.2">
      <c r="A410" s="831">
        <v>7</v>
      </c>
      <c r="B410" s="832" t="s">
        <v>2536</v>
      </c>
      <c r="C410" s="832" t="s">
        <v>2542</v>
      </c>
      <c r="D410" s="833" t="s">
        <v>3898</v>
      </c>
      <c r="E410" s="834" t="s">
        <v>2552</v>
      </c>
      <c r="F410" s="832" t="s">
        <v>2537</v>
      </c>
      <c r="G410" s="832" t="s">
        <v>3082</v>
      </c>
      <c r="H410" s="832" t="s">
        <v>581</v>
      </c>
      <c r="I410" s="832" t="s">
        <v>3379</v>
      </c>
      <c r="J410" s="832" t="s">
        <v>3084</v>
      </c>
      <c r="K410" s="832" t="s">
        <v>2705</v>
      </c>
      <c r="L410" s="835">
        <v>23.49</v>
      </c>
      <c r="M410" s="835">
        <v>23.49</v>
      </c>
      <c r="N410" s="832">
        <v>1</v>
      </c>
      <c r="O410" s="836">
        <v>0.5</v>
      </c>
      <c r="P410" s="835">
        <v>23.49</v>
      </c>
      <c r="Q410" s="837">
        <v>1</v>
      </c>
      <c r="R410" s="832">
        <v>1</v>
      </c>
      <c r="S410" s="837">
        <v>1</v>
      </c>
      <c r="T410" s="836">
        <v>0.5</v>
      </c>
      <c r="U410" s="838">
        <v>1</v>
      </c>
    </row>
    <row r="411" spans="1:21" ht="14.45" customHeight="1" x14ac:dyDescent="0.2">
      <c r="A411" s="831">
        <v>7</v>
      </c>
      <c r="B411" s="832" t="s">
        <v>2536</v>
      </c>
      <c r="C411" s="832" t="s">
        <v>2542</v>
      </c>
      <c r="D411" s="833" t="s">
        <v>3898</v>
      </c>
      <c r="E411" s="834" t="s">
        <v>2552</v>
      </c>
      <c r="F411" s="832" t="s">
        <v>2537</v>
      </c>
      <c r="G411" s="832" t="s">
        <v>3082</v>
      </c>
      <c r="H411" s="832" t="s">
        <v>581</v>
      </c>
      <c r="I411" s="832" t="s">
        <v>3083</v>
      </c>
      <c r="J411" s="832" t="s">
        <v>3084</v>
      </c>
      <c r="K411" s="832" t="s">
        <v>3085</v>
      </c>
      <c r="L411" s="835">
        <v>70.48</v>
      </c>
      <c r="M411" s="835">
        <v>352.4</v>
      </c>
      <c r="N411" s="832">
        <v>5</v>
      </c>
      <c r="O411" s="836">
        <v>2.5</v>
      </c>
      <c r="P411" s="835">
        <v>211.44</v>
      </c>
      <c r="Q411" s="837">
        <v>0.6</v>
      </c>
      <c r="R411" s="832">
        <v>3</v>
      </c>
      <c r="S411" s="837">
        <v>0.6</v>
      </c>
      <c r="T411" s="836">
        <v>1.5</v>
      </c>
      <c r="U411" s="838">
        <v>0.6</v>
      </c>
    </row>
    <row r="412" spans="1:21" ht="14.45" customHeight="1" x14ac:dyDescent="0.2">
      <c r="A412" s="831">
        <v>7</v>
      </c>
      <c r="B412" s="832" t="s">
        <v>2536</v>
      </c>
      <c r="C412" s="832" t="s">
        <v>2542</v>
      </c>
      <c r="D412" s="833" t="s">
        <v>3898</v>
      </c>
      <c r="E412" s="834" t="s">
        <v>2552</v>
      </c>
      <c r="F412" s="832" t="s">
        <v>2537</v>
      </c>
      <c r="G412" s="832" t="s">
        <v>3082</v>
      </c>
      <c r="H412" s="832" t="s">
        <v>581</v>
      </c>
      <c r="I412" s="832" t="s">
        <v>3380</v>
      </c>
      <c r="J412" s="832" t="s">
        <v>3084</v>
      </c>
      <c r="K412" s="832" t="s">
        <v>3381</v>
      </c>
      <c r="L412" s="835">
        <v>0</v>
      </c>
      <c r="M412" s="835">
        <v>0</v>
      </c>
      <c r="N412" s="832">
        <v>1</v>
      </c>
      <c r="O412" s="836">
        <v>1</v>
      </c>
      <c r="P412" s="835">
        <v>0</v>
      </c>
      <c r="Q412" s="837"/>
      <c r="R412" s="832">
        <v>1</v>
      </c>
      <c r="S412" s="837">
        <v>1</v>
      </c>
      <c r="T412" s="836">
        <v>1</v>
      </c>
      <c r="U412" s="838">
        <v>1</v>
      </c>
    </row>
    <row r="413" spans="1:21" ht="14.45" customHeight="1" x14ac:dyDescent="0.2">
      <c r="A413" s="831">
        <v>7</v>
      </c>
      <c r="B413" s="832" t="s">
        <v>2536</v>
      </c>
      <c r="C413" s="832" t="s">
        <v>2542</v>
      </c>
      <c r="D413" s="833" t="s">
        <v>3898</v>
      </c>
      <c r="E413" s="834" t="s">
        <v>2552</v>
      </c>
      <c r="F413" s="832" t="s">
        <v>2537</v>
      </c>
      <c r="G413" s="832" t="s">
        <v>3086</v>
      </c>
      <c r="H413" s="832" t="s">
        <v>581</v>
      </c>
      <c r="I413" s="832" t="s">
        <v>3087</v>
      </c>
      <c r="J413" s="832" t="s">
        <v>1583</v>
      </c>
      <c r="K413" s="832" t="s">
        <v>1584</v>
      </c>
      <c r="L413" s="835">
        <v>51.43</v>
      </c>
      <c r="M413" s="835">
        <v>51.43</v>
      </c>
      <c r="N413" s="832">
        <v>1</v>
      </c>
      <c r="O413" s="836">
        <v>1</v>
      </c>
      <c r="P413" s="835">
        <v>51.43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5" customHeight="1" x14ac:dyDescent="0.2">
      <c r="A414" s="831">
        <v>7</v>
      </c>
      <c r="B414" s="832" t="s">
        <v>2536</v>
      </c>
      <c r="C414" s="832" t="s">
        <v>2542</v>
      </c>
      <c r="D414" s="833" t="s">
        <v>3898</v>
      </c>
      <c r="E414" s="834" t="s">
        <v>2552</v>
      </c>
      <c r="F414" s="832" t="s">
        <v>2537</v>
      </c>
      <c r="G414" s="832" t="s">
        <v>3086</v>
      </c>
      <c r="H414" s="832" t="s">
        <v>581</v>
      </c>
      <c r="I414" s="832" t="s">
        <v>3087</v>
      </c>
      <c r="J414" s="832" t="s">
        <v>1583</v>
      </c>
      <c r="K414" s="832" t="s">
        <v>1584</v>
      </c>
      <c r="L414" s="835">
        <v>55.77</v>
      </c>
      <c r="M414" s="835">
        <v>111.54</v>
      </c>
      <c r="N414" s="832">
        <v>2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5" customHeight="1" x14ac:dyDescent="0.2">
      <c r="A415" s="831">
        <v>7</v>
      </c>
      <c r="B415" s="832" t="s">
        <v>2536</v>
      </c>
      <c r="C415" s="832" t="s">
        <v>2542</v>
      </c>
      <c r="D415" s="833" t="s">
        <v>3898</v>
      </c>
      <c r="E415" s="834" t="s">
        <v>2552</v>
      </c>
      <c r="F415" s="832" t="s">
        <v>2537</v>
      </c>
      <c r="G415" s="832" t="s">
        <v>2608</v>
      </c>
      <c r="H415" s="832" t="s">
        <v>581</v>
      </c>
      <c r="I415" s="832" t="s">
        <v>2609</v>
      </c>
      <c r="J415" s="832" t="s">
        <v>2610</v>
      </c>
      <c r="K415" s="832" t="s">
        <v>2611</v>
      </c>
      <c r="L415" s="835">
        <v>55.95</v>
      </c>
      <c r="M415" s="835">
        <v>223.8</v>
      </c>
      <c r="N415" s="832">
        <v>4</v>
      </c>
      <c r="O415" s="836">
        <v>0.5</v>
      </c>
      <c r="P415" s="835">
        <v>223.8</v>
      </c>
      <c r="Q415" s="837">
        <v>1</v>
      </c>
      <c r="R415" s="832">
        <v>4</v>
      </c>
      <c r="S415" s="837">
        <v>1</v>
      </c>
      <c r="T415" s="836">
        <v>0.5</v>
      </c>
      <c r="U415" s="838">
        <v>1</v>
      </c>
    </row>
    <row r="416" spans="1:21" ht="14.45" customHeight="1" x14ac:dyDescent="0.2">
      <c r="A416" s="831">
        <v>7</v>
      </c>
      <c r="B416" s="832" t="s">
        <v>2536</v>
      </c>
      <c r="C416" s="832" t="s">
        <v>2542</v>
      </c>
      <c r="D416" s="833" t="s">
        <v>3898</v>
      </c>
      <c r="E416" s="834" t="s">
        <v>2552</v>
      </c>
      <c r="F416" s="832" t="s">
        <v>2537</v>
      </c>
      <c r="G416" s="832" t="s">
        <v>3097</v>
      </c>
      <c r="H416" s="832" t="s">
        <v>674</v>
      </c>
      <c r="I416" s="832" t="s">
        <v>2454</v>
      </c>
      <c r="J416" s="832" t="s">
        <v>2455</v>
      </c>
      <c r="K416" s="832" t="s">
        <v>2456</v>
      </c>
      <c r="L416" s="835">
        <v>754.04</v>
      </c>
      <c r="M416" s="835">
        <v>7540.4</v>
      </c>
      <c r="N416" s="832">
        <v>10</v>
      </c>
      <c r="O416" s="836">
        <v>2</v>
      </c>
      <c r="P416" s="835">
        <v>7540.4</v>
      </c>
      <c r="Q416" s="837">
        <v>1</v>
      </c>
      <c r="R416" s="832">
        <v>10</v>
      </c>
      <c r="S416" s="837">
        <v>1</v>
      </c>
      <c r="T416" s="836">
        <v>2</v>
      </c>
      <c r="U416" s="838">
        <v>1</v>
      </c>
    </row>
    <row r="417" spans="1:21" ht="14.45" customHeight="1" x14ac:dyDescent="0.2">
      <c r="A417" s="831">
        <v>7</v>
      </c>
      <c r="B417" s="832" t="s">
        <v>2536</v>
      </c>
      <c r="C417" s="832" t="s">
        <v>2542</v>
      </c>
      <c r="D417" s="833" t="s">
        <v>3898</v>
      </c>
      <c r="E417" s="834" t="s">
        <v>2552</v>
      </c>
      <c r="F417" s="832" t="s">
        <v>2537</v>
      </c>
      <c r="G417" s="832" t="s">
        <v>3097</v>
      </c>
      <c r="H417" s="832" t="s">
        <v>674</v>
      </c>
      <c r="I417" s="832" t="s">
        <v>3098</v>
      </c>
      <c r="J417" s="832" t="s">
        <v>2455</v>
      </c>
      <c r="K417" s="832" t="s">
        <v>3099</v>
      </c>
      <c r="L417" s="835">
        <v>1131.06</v>
      </c>
      <c r="M417" s="835">
        <v>68994.66</v>
      </c>
      <c r="N417" s="832">
        <v>61</v>
      </c>
      <c r="O417" s="836">
        <v>1</v>
      </c>
      <c r="P417" s="835">
        <v>68994.66</v>
      </c>
      <c r="Q417" s="837">
        <v>1</v>
      </c>
      <c r="R417" s="832">
        <v>61</v>
      </c>
      <c r="S417" s="837">
        <v>1</v>
      </c>
      <c r="T417" s="836">
        <v>1</v>
      </c>
      <c r="U417" s="838">
        <v>1</v>
      </c>
    </row>
    <row r="418" spans="1:21" ht="14.45" customHeight="1" x14ac:dyDescent="0.2">
      <c r="A418" s="831">
        <v>7</v>
      </c>
      <c r="B418" s="832" t="s">
        <v>2536</v>
      </c>
      <c r="C418" s="832" t="s">
        <v>2542</v>
      </c>
      <c r="D418" s="833" t="s">
        <v>3898</v>
      </c>
      <c r="E418" s="834" t="s">
        <v>2552</v>
      </c>
      <c r="F418" s="832" t="s">
        <v>2537</v>
      </c>
      <c r="G418" s="832" t="s">
        <v>3097</v>
      </c>
      <c r="H418" s="832" t="s">
        <v>674</v>
      </c>
      <c r="I418" s="832" t="s">
        <v>3100</v>
      </c>
      <c r="J418" s="832" t="s">
        <v>2455</v>
      </c>
      <c r="K418" s="832" t="s">
        <v>3101</v>
      </c>
      <c r="L418" s="835">
        <v>1508.08</v>
      </c>
      <c r="M418" s="835">
        <v>16588.879999999997</v>
      </c>
      <c r="N418" s="832">
        <v>11</v>
      </c>
      <c r="O418" s="836">
        <v>2</v>
      </c>
      <c r="P418" s="835">
        <v>16588.879999999997</v>
      </c>
      <c r="Q418" s="837">
        <v>1</v>
      </c>
      <c r="R418" s="832">
        <v>11</v>
      </c>
      <c r="S418" s="837">
        <v>1</v>
      </c>
      <c r="T418" s="836">
        <v>2</v>
      </c>
      <c r="U418" s="838">
        <v>1</v>
      </c>
    </row>
    <row r="419" spans="1:21" ht="14.45" customHeight="1" x14ac:dyDescent="0.2">
      <c r="A419" s="831">
        <v>7</v>
      </c>
      <c r="B419" s="832" t="s">
        <v>2536</v>
      </c>
      <c r="C419" s="832" t="s">
        <v>2542</v>
      </c>
      <c r="D419" s="833" t="s">
        <v>3898</v>
      </c>
      <c r="E419" s="834" t="s">
        <v>2552</v>
      </c>
      <c r="F419" s="832" t="s">
        <v>2537</v>
      </c>
      <c r="G419" s="832" t="s">
        <v>3097</v>
      </c>
      <c r="H419" s="832" t="s">
        <v>581</v>
      </c>
      <c r="I419" s="832" t="s">
        <v>3108</v>
      </c>
      <c r="J419" s="832" t="s">
        <v>3107</v>
      </c>
      <c r="K419" s="832" t="s">
        <v>3099</v>
      </c>
      <c r="L419" s="835">
        <v>1131.06</v>
      </c>
      <c r="M419" s="835">
        <v>6786.36</v>
      </c>
      <c r="N419" s="832">
        <v>6</v>
      </c>
      <c r="O419" s="836">
        <v>1</v>
      </c>
      <c r="P419" s="835">
        <v>6786.36</v>
      </c>
      <c r="Q419" s="837">
        <v>1</v>
      </c>
      <c r="R419" s="832">
        <v>6</v>
      </c>
      <c r="S419" s="837">
        <v>1</v>
      </c>
      <c r="T419" s="836">
        <v>1</v>
      </c>
      <c r="U419" s="838">
        <v>1</v>
      </c>
    </row>
    <row r="420" spans="1:21" ht="14.45" customHeight="1" x14ac:dyDescent="0.2">
      <c r="A420" s="831">
        <v>7</v>
      </c>
      <c r="B420" s="832" t="s">
        <v>2536</v>
      </c>
      <c r="C420" s="832" t="s">
        <v>2542</v>
      </c>
      <c r="D420" s="833" t="s">
        <v>3898</v>
      </c>
      <c r="E420" s="834" t="s">
        <v>2552</v>
      </c>
      <c r="F420" s="832" t="s">
        <v>2537</v>
      </c>
      <c r="G420" s="832" t="s">
        <v>2664</v>
      </c>
      <c r="H420" s="832" t="s">
        <v>674</v>
      </c>
      <c r="I420" s="832" t="s">
        <v>2665</v>
      </c>
      <c r="J420" s="832" t="s">
        <v>829</v>
      </c>
      <c r="K420" s="832" t="s">
        <v>830</v>
      </c>
      <c r="L420" s="835">
        <v>132</v>
      </c>
      <c r="M420" s="835">
        <v>132</v>
      </c>
      <c r="N420" s="832">
        <v>1</v>
      </c>
      <c r="O420" s="836">
        <v>0.5</v>
      </c>
      <c r="P420" s="835">
        <v>132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5" customHeight="1" x14ac:dyDescent="0.2">
      <c r="A421" s="831">
        <v>7</v>
      </c>
      <c r="B421" s="832" t="s">
        <v>2536</v>
      </c>
      <c r="C421" s="832" t="s">
        <v>2542</v>
      </c>
      <c r="D421" s="833" t="s">
        <v>3898</v>
      </c>
      <c r="E421" s="834" t="s">
        <v>2552</v>
      </c>
      <c r="F421" s="832" t="s">
        <v>2537</v>
      </c>
      <c r="G421" s="832" t="s">
        <v>2796</v>
      </c>
      <c r="H421" s="832" t="s">
        <v>581</v>
      </c>
      <c r="I421" s="832" t="s">
        <v>3113</v>
      </c>
      <c r="J421" s="832" t="s">
        <v>2798</v>
      </c>
      <c r="K421" s="832" t="s">
        <v>3114</v>
      </c>
      <c r="L421" s="835">
        <v>140.94999999999999</v>
      </c>
      <c r="M421" s="835">
        <v>986.65</v>
      </c>
      <c r="N421" s="832">
        <v>7</v>
      </c>
      <c r="O421" s="836">
        <v>3</v>
      </c>
      <c r="P421" s="835">
        <v>704.75</v>
      </c>
      <c r="Q421" s="837">
        <v>0.7142857142857143</v>
      </c>
      <c r="R421" s="832">
        <v>5</v>
      </c>
      <c r="S421" s="837">
        <v>0.7142857142857143</v>
      </c>
      <c r="T421" s="836">
        <v>1.5</v>
      </c>
      <c r="U421" s="838">
        <v>0.5</v>
      </c>
    </row>
    <row r="422" spans="1:21" ht="14.45" customHeight="1" x14ac:dyDescent="0.2">
      <c r="A422" s="831">
        <v>7</v>
      </c>
      <c r="B422" s="832" t="s">
        <v>2536</v>
      </c>
      <c r="C422" s="832" t="s">
        <v>2542</v>
      </c>
      <c r="D422" s="833" t="s">
        <v>3898</v>
      </c>
      <c r="E422" s="834" t="s">
        <v>2552</v>
      </c>
      <c r="F422" s="832" t="s">
        <v>2537</v>
      </c>
      <c r="G422" s="832" t="s">
        <v>2796</v>
      </c>
      <c r="H422" s="832" t="s">
        <v>581</v>
      </c>
      <c r="I422" s="832" t="s">
        <v>2797</v>
      </c>
      <c r="J422" s="832" t="s">
        <v>2798</v>
      </c>
      <c r="K422" s="832" t="s">
        <v>2799</v>
      </c>
      <c r="L422" s="835">
        <v>281.88</v>
      </c>
      <c r="M422" s="835">
        <v>281.88</v>
      </c>
      <c r="N422" s="832">
        <v>1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5" customHeight="1" x14ac:dyDescent="0.2">
      <c r="A423" s="831">
        <v>7</v>
      </c>
      <c r="B423" s="832" t="s">
        <v>2536</v>
      </c>
      <c r="C423" s="832" t="s">
        <v>2542</v>
      </c>
      <c r="D423" s="833" t="s">
        <v>3898</v>
      </c>
      <c r="E423" s="834" t="s">
        <v>2552</v>
      </c>
      <c r="F423" s="832" t="s">
        <v>2537</v>
      </c>
      <c r="G423" s="832" t="s">
        <v>2675</v>
      </c>
      <c r="H423" s="832" t="s">
        <v>581</v>
      </c>
      <c r="I423" s="832" t="s">
        <v>2676</v>
      </c>
      <c r="J423" s="832" t="s">
        <v>2677</v>
      </c>
      <c r="K423" s="832" t="s">
        <v>2678</v>
      </c>
      <c r="L423" s="835">
        <v>29.13</v>
      </c>
      <c r="M423" s="835">
        <v>87.39</v>
      </c>
      <c r="N423" s="832">
        <v>3</v>
      </c>
      <c r="O423" s="836">
        <v>0.5</v>
      </c>
      <c r="P423" s="835">
        <v>87.39</v>
      </c>
      <c r="Q423" s="837">
        <v>1</v>
      </c>
      <c r="R423" s="832">
        <v>3</v>
      </c>
      <c r="S423" s="837">
        <v>1</v>
      </c>
      <c r="T423" s="836">
        <v>0.5</v>
      </c>
      <c r="U423" s="838">
        <v>1</v>
      </c>
    </row>
    <row r="424" spans="1:21" ht="14.45" customHeight="1" x14ac:dyDescent="0.2">
      <c r="A424" s="831">
        <v>7</v>
      </c>
      <c r="B424" s="832" t="s">
        <v>2536</v>
      </c>
      <c r="C424" s="832" t="s">
        <v>2542</v>
      </c>
      <c r="D424" s="833" t="s">
        <v>3898</v>
      </c>
      <c r="E424" s="834" t="s">
        <v>2552</v>
      </c>
      <c r="F424" s="832" t="s">
        <v>2537</v>
      </c>
      <c r="G424" s="832" t="s">
        <v>2675</v>
      </c>
      <c r="H424" s="832" t="s">
        <v>581</v>
      </c>
      <c r="I424" s="832" t="s">
        <v>2676</v>
      </c>
      <c r="J424" s="832" t="s">
        <v>2677</v>
      </c>
      <c r="K424" s="832" t="s">
        <v>2678</v>
      </c>
      <c r="L424" s="835">
        <v>24.68</v>
      </c>
      <c r="M424" s="835">
        <v>98.72</v>
      </c>
      <c r="N424" s="832">
        <v>4</v>
      </c>
      <c r="O424" s="836">
        <v>1.5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5" customHeight="1" x14ac:dyDescent="0.2">
      <c r="A425" s="831">
        <v>7</v>
      </c>
      <c r="B425" s="832" t="s">
        <v>2536</v>
      </c>
      <c r="C425" s="832" t="s">
        <v>2542</v>
      </c>
      <c r="D425" s="833" t="s">
        <v>3898</v>
      </c>
      <c r="E425" s="834" t="s">
        <v>2552</v>
      </c>
      <c r="F425" s="832" t="s">
        <v>2537</v>
      </c>
      <c r="G425" s="832" t="s">
        <v>3126</v>
      </c>
      <c r="H425" s="832" t="s">
        <v>674</v>
      </c>
      <c r="I425" s="832" t="s">
        <v>3127</v>
      </c>
      <c r="J425" s="832" t="s">
        <v>3128</v>
      </c>
      <c r="K425" s="832" t="s">
        <v>3129</v>
      </c>
      <c r="L425" s="835">
        <v>561.76</v>
      </c>
      <c r="M425" s="835">
        <v>2247.04</v>
      </c>
      <c r="N425" s="832">
        <v>4</v>
      </c>
      <c r="O425" s="836">
        <v>1.5</v>
      </c>
      <c r="P425" s="835">
        <v>2247.04</v>
      </c>
      <c r="Q425" s="837">
        <v>1</v>
      </c>
      <c r="R425" s="832">
        <v>4</v>
      </c>
      <c r="S425" s="837">
        <v>1</v>
      </c>
      <c r="T425" s="836">
        <v>1.5</v>
      </c>
      <c r="U425" s="838">
        <v>1</v>
      </c>
    </row>
    <row r="426" spans="1:21" ht="14.45" customHeight="1" x14ac:dyDescent="0.2">
      <c r="A426" s="831">
        <v>7</v>
      </c>
      <c r="B426" s="832" t="s">
        <v>2536</v>
      </c>
      <c r="C426" s="832" t="s">
        <v>2542</v>
      </c>
      <c r="D426" s="833" t="s">
        <v>3898</v>
      </c>
      <c r="E426" s="834" t="s">
        <v>2552</v>
      </c>
      <c r="F426" s="832" t="s">
        <v>2537</v>
      </c>
      <c r="G426" s="832" t="s">
        <v>3130</v>
      </c>
      <c r="H426" s="832" t="s">
        <v>581</v>
      </c>
      <c r="I426" s="832" t="s">
        <v>3132</v>
      </c>
      <c r="J426" s="832" t="s">
        <v>3133</v>
      </c>
      <c r="K426" s="832" t="s">
        <v>828</v>
      </c>
      <c r="L426" s="835">
        <v>132</v>
      </c>
      <c r="M426" s="835">
        <v>396</v>
      </c>
      <c r="N426" s="832">
        <v>3</v>
      </c>
      <c r="O426" s="836">
        <v>0.5</v>
      </c>
      <c r="P426" s="835">
        <v>396</v>
      </c>
      <c r="Q426" s="837">
        <v>1</v>
      </c>
      <c r="R426" s="832">
        <v>3</v>
      </c>
      <c r="S426" s="837">
        <v>1</v>
      </c>
      <c r="T426" s="836">
        <v>0.5</v>
      </c>
      <c r="U426" s="838">
        <v>1</v>
      </c>
    </row>
    <row r="427" spans="1:21" ht="14.45" customHeight="1" x14ac:dyDescent="0.2">
      <c r="A427" s="831">
        <v>7</v>
      </c>
      <c r="B427" s="832" t="s">
        <v>2536</v>
      </c>
      <c r="C427" s="832" t="s">
        <v>2542</v>
      </c>
      <c r="D427" s="833" t="s">
        <v>3898</v>
      </c>
      <c r="E427" s="834" t="s">
        <v>2552</v>
      </c>
      <c r="F427" s="832" t="s">
        <v>2537</v>
      </c>
      <c r="G427" s="832" t="s">
        <v>3135</v>
      </c>
      <c r="H427" s="832" t="s">
        <v>674</v>
      </c>
      <c r="I427" s="832" t="s">
        <v>3136</v>
      </c>
      <c r="J427" s="832" t="s">
        <v>2266</v>
      </c>
      <c r="K427" s="832" t="s">
        <v>3137</v>
      </c>
      <c r="L427" s="835">
        <v>232.68</v>
      </c>
      <c r="M427" s="835">
        <v>1396.08</v>
      </c>
      <c r="N427" s="832">
        <v>6</v>
      </c>
      <c r="O427" s="836">
        <v>1</v>
      </c>
      <c r="P427" s="835">
        <v>1396.08</v>
      </c>
      <c r="Q427" s="837">
        <v>1</v>
      </c>
      <c r="R427" s="832">
        <v>6</v>
      </c>
      <c r="S427" s="837">
        <v>1</v>
      </c>
      <c r="T427" s="836">
        <v>1</v>
      </c>
      <c r="U427" s="838">
        <v>1</v>
      </c>
    </row>
    <row r="428" spans="1:21" ht="14.45" customHeight="1" x14ac:dyDescent="0.2">
      <c r="A428" s="831">
        <v>7</v>
      </c>
      <c r="B428" s="832" t="s">
        <v>2536</v>
      </c>
      <c r="C428" s="832" t="s">
        <v>2542</v>
      </c>
      <c r="D428" s="833" t="s">
        <v>3898</v>
      </c>
      <c r="E428" s="834" t="s">
        <v>2552</v>
      </c>
      <c r="F428" s="832" t="s">
        <v>2537</v>
      </c>
      <c r="G428" s="832" t="s">
        <v>3135</v>
      </c>
      <c r="H428" s="832" t="s">
        <v>674</v>
      </c>
      <c r="I428" s="832" t="s">
        <v>2265</v>
      </c>
      <c r="J428" s="832" t="s">
        <v>2266</v>
      </c>
      <c r="K428" s="832" t="s">
        <v>2267</v>
      </c>
      <c r="L428" s="835">
        <v>484.75</v>
      </c>
      <c r="M428" s="835">
        <v>1454.25</v>
      </c>
      <c r="N428" s="832">
        <v>3</v>
      </c>
      <c r="O428" s="836">
        <v>1</v>
      </c>
      <c r="P428" s="835">
        <v>1454.25</v>
      </c>
      <c r="Q428" s="837">
        <v>1</v>
      </c>
      <c r="R428" s="832">
        <v>3</v>
      </c>
      <c r="S428" s="837">
        <v>1</v>
      </c>
      <c r="T428" s="836">
        <v>1</v>
      </c>
      <c r="U428" s="838">
        <v>1</v>
      </c>
    </row>
    <row r="429" spans="1:21" ht="14.45" customHeight="1" x14ac:dyDescent="0.2">
      <c r="A429" s="831">
        <v>7</v>
      </c>
      <c r="B429" s="832" t="s">
        <v>2536</v>
      </c>
      <c r="C429" s="832" t="s">
        <v>2542</v>
      </c>
      <c r="D429" s="833" t="s">
        <v>3898</v>
      </c>
      <c r="E429" s="834" t="s">
        <v>2552</v>
      </c>
      <c r="F429" s="832" t="s">
        <v>2537</v>
      </c>
      <c r="G429" s="832" t="s">
        <v>3135</v>
      </c>
      <c r="H429" s="832" t="s">
        <v>581</v>
      </c>
      <c r="I429" s="832" t="s">
        <v>3150</v>
      </c>
      <c r="J429" s="832" t="s">
        <v>3151</v>
      </c>
      <c r="K429" s="832" t="s">
        <v>3152</v>
      </c>
      <c r="L429" s="835">
        <v>1938.97</v>
      </c>
      <c r="M429" s="835">
        <v>11633.82</v>
      </c>
      <c r="N429" s="832">
        <v>6</v>
      </c>
      <c r="O429" s="836">
        <v>1</v>
      </c>
      <c r="P429" s="835">
        <v>11633.82</v>
      </c>
      <c r="Q429" s="837">
        <v>1</v>
      </c>
      <c r="R429" s="832">
        <v>6</v>
      </c>
      <c r="S429" s="837">
        <v>1</v>
      </c>
      <c r="T429" s="836">
        <v>1</v>
      </c>
      <c r="U429" s="838">
        <v>1</v>
      </c>
    </row>
    <row r="430" spans="1:21" ht="14.45" customHeight="1" x14ac:dyDescent="0.2">
      <c r="A430" s="831">
        <v>7</v>
      </c>
      <c r="B430" s="832" t="s">
        <v>2536</v>
      </c>
      <c r="C430" s="832" t="s">
        <v>2542</v>
      </c>
      <c r="D430" s="833" t="s">
        <v>3898</v>
      </c>
      <c r="E430" s="834" t="s">
        <v>2552</v>
      </c>
      <c r="F430" s="832" t="s">
        <v>2537</v>
      </c>
      <c r="G430" s="832" t="s">
        <v>3135</v>
      </c>
      <c r="H430" s="832" t="s">
        <v>581</v>
      </c>
      <c r="I430" s="832" t="s">
        <v>3382</v>
      </c>
      <c r="J430" s="832" t="s">
        <v>3151</v>
      </c>
      <c r="K430" s="832" t="s">
        <v>3383</v>
      </c>
      <c r="L430" s="835">
        <v>484.75</v>
      </c>
      <c r="M430" s="835">
        <v>2908.5</v>
      </c>
      <c r="N430" s="832">
        <v>6</v>
      </c>
      <c r="O430" s="836">
        <v>1</v>
      </c>
      <c r="P430" s="835">
        <v>2908.5</v>
      </c>
      <c r="Q430" s="837">
        <v>1</v>
      </c>
      <c r="R430" s="832">
        <v>6</v>
      </c>
      <c r="S430" s="837">
        <v>1</v>
      </c>
      <c r="T430" s="836">
        <v>1</v>
      </c>
      <c r="U430" s="838">
        <v>1</v>
      </c>
    </row>
    <row r="431" spans="1:21" ht="14.45" customHeight="1" x14ac:dyDescent="0.2">
      <c r="A431" s="831">
        <v>7</v>
      </c>
      <c r="B431" s="832" t="s">
        <v>2536</v>
      </c>
      <c r="C431" s="832" t="s">
        <v>2542</v>
      </c>
      <c r="D431" s="833" t="s">
        <v>3898</v>
      </c>
      <c r="E431" s="834" t="s">
        <v>2552</v>
      </c>
      <c r="F431" s="832" t="s">
        <v>2537</v>
      </c>
      <c r="G431" s="832" t="s">
        <v>3135</v>
      </c>
      <c r="H431" s="832" t="s">
        <v>674</v>
      </c>
      <c r="I431" s="832" t="s">
        <v>2448</v>
      </c>
      <c r="J431" s="832" t="s">
        <v>2449</v>
      </c>
      <c r="K431" s="832" t="s">
        <v>2450</v>
      </c>
      <c r="L431" s="835">
        <v>484.75</v>
      </c>
      <c r="M431" s="835">
        <v>1454.25</v>
      </c>
      <c r="N431" s="832">
        <v>3</v>
      </c>
      <c r="O431" s="836">
        <v>1</v>
      </c>
      <c r="P431" s="835">
        <v>1454.25</v>
      </c>
      <c r="Q431" s="837">
        <v>1</v>
      </c>
      <c r="R431" s="832">
        <v>3</v>
      </c>
      <c r="S431" s="837">
        <v>1</v>
      </c>
      <c r="T431" s="836">
        <v>1</v>
      </c>
      <c r="U431" s="838">
        <v>1</v>
      </c>
    </row>
    <row r="432" spans="1:21" ht="14.45" customHeight="1" x14ac:dyDescent="0.2">
      <c r="A432" s="831">
        <v>7</v>
      </c>
      <c r="B432" s="832" t="s">
        <v>2536</v>
      </c>
      <c r="C432" s="832" t="s">
        <v>2542</v>
      </c>
      <c r="D432" s="833" t="s">
        <v>3898</v>
      </c>
      <c r="E432" s="834" t="s">
        <v>2552</v>
      </c>
      <c r="F432" s="832" t="s">
        <v>2537</v>
      </c>
      <c r="G432" s="832" t="s">
        <v>3158</v>
      </c>
      <c r="H432" s="832" t="s">
        <v>674</v>
      </c>
      <c r="I432" s="832" t="s">
        <v>2466</v>
      </c>
      <c r="J432" s="832" t="s">
        <v>2283</v>
      </c>
      <c r="K432" s="832" t="s">
        <v>2467</v>
      </c>
      <c r="L432" s="835">
        <v>339.47</v>
      </c>
      <c r="M432" s="835">
        <v>10184.1</v>
      </c>
      <c r="N432" s="832">
        <v>30</v>
      </c>
      <c r="O432" s="836">
        <v>5.5</v>
      </c>
      <c r="P432" s="835">
        <v>7468.34</v>
      </c>
      <c r="Q432" s="837">
        <v>0.73333333333333328</v>
      </c>
      <c r="R432" s="832">
        <v>22</v>
      </c>
      <c r="S432" s="837">
        <v>0.73333333333333328</v>
      </c>
      <c r="T432" s="836">
        <v>3</v>
      </c>
      <c r="U432" s="838">
        <v>0.54545454545454541</v>
      </c>
    </row>
    <row r="433" spans="1:21" ht="14.45" customHeight="1" x14ac:dyDescent="0.2">
      <c r="A433" s="831">
        <v>7</v>
      </c>
      <c r="B433" s="832" t="s">
        <v>2536</v>
      </c>
      <c r="C433" s="832" t="s">
        <v>2542</v>
      </c>
      <c r="D433" s="833" t="s">
        <v>3898</v>
      </c>
      <c r="E433" s="834" t="s">
        <v>2552</v>
      </c>
      <c r="F433" s="832" t="s">
        <v>2537</v>
      </c>
      <c r="G433" s="832" t="s">
        <v>3158</v>
      </c>
      <c r="H433" s="832" t="s">
        <v>674</v>
      </c>
      <c r="I433" s="832" t="s">
        <v>3161</v>
      </c>
      <c r="J433" s="832" t="s">
        <v>3162</v>
      </c>
      <c r="K433" s="832" t="s">
        <v>3163</v>
      </c>
      <c r="L433" s="835">
        <v>483.4</v>
      </c>
      <c r="M433" s="835">
        <v>483.4</v>
      </c>
      <c r="N433" s="832">
        <v>1</v>
      </c>
      <c r="O433" s="836">
        <v>1</v>
      </c>
      <c r="P433" s="835">
        <v>483.4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5" customHeight="1" x14ac:dyDescent="0.2">
      <c r="A434" s="831">
        <v>7</v>
      </c>
      <c r="B434" s="832" t="s">
        <v>2536</v>
      </c>
      <c r="C434" s="832" t="s">
        <v>2542</v>
      </c>
      <c r="D434" s="833" t="s">
        <v>3898</v>
      </c>
      <c r="E434" s="834" t="s">
        <v>2552</v>
      </c>
      <c r="F434" s="832" t="s">
        <v>2537</v>
      </c>
      <c r="G434" s="832" t="s">
        <v>3158</v>
      </c>
      <c r="H434" s="832" t="s">
        <v>581</v>
      </c>
      <c r="I434" s="832" t="s">
        <v>3384</v>
      </c>
      <c r="J434" s="832" t="s">
        <v>3385</v>
      </c>
      <c r="K434" s="832" t="s">
        <v>3386</v>
      </c>
      <c r="L434" s="835">
        <v>763.63</v>
      </c>
      <c r="M434" s="835">
        <v>3818.15</v>
      </c>
      <c r="N434" s="832">
        <v>5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5" customHeight="1" x14ac:dyDescent="0.2">
      <c r="A435" s="831">
        <v>7</v>
      </c>
      <c r="B435" s="832" t="s">
        <v>2536</v>
      </c>
      <c r="C435" s="832" t="s">
        <v>2542</v>
      </c>
      <c r="D435" s="833" t="s">
        <v>3898</v>
      </c>
      <c r="E435" s="834" t="s">
        <v>2552</v>
      </c>
      <c r="F435" s="832" t="s">
        <v>2537</v>
      </c>
      <c r="G435" s="832" t="s">
        <v>2744</v>
      </c>
      <c r="H435" s="832" t="s">
        <v>581</v>
      </c>
      <c r="I435" s="832" t="s">
        <v>3387</v>
      </c>
      <c r="J435" s="832" t="s">
        <v>3388</v>
      </c>
      <c r="K435" s="832" t="s">
        <v>2746</v>
      </c>
      <c r="L435" s="835">
        <v>79.64</v>
      </c>
      <c r="M435" s="835">
        <v>79.64</v>
      </c>
      <c r="N435" s="832">
        <v>1</v>
      </c>
      <c r="O435" s="836">
        <v>1</v>
      </c>
      <c r="P435" s="835">
        <v>79.64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5" customHeight="1" x14ac:dyDescent="0.2">
      <c r="A436" s="831">
        <v>7</v>
      </c>
      <c r="B436" s="832" t="s">
        <v>2536</v>
      </c>
      <c r="C436" s="832" t="s">
        <v>2542</v>
      </c>
      <c r="D436" s="833" t="s">
        <v>3898</v>
      </c>
      <c r="E436" s="834" t="s">
        <v>2552</v>
      </c>
      <c r="F436" s="832" t="s">
        <v>2537</v>
      </c>
      <c r="G436" s="832" t="s">
        <v>3173</v>
      </c>
      <c r="H436" s="832" t="s">
        <v>581</v>
      </c>
      <c r="I436" s="832" t="s">
        <v>3389</v>
      </c>
      <c r="J436" s="832" t="s">
        <v>3175</v>
      </c>
      <c r="K436" s="832" t="s">
        <v>3390</v>
      </c>
      <c r="L436" s="835">
        <v>509.74</v>
      </c>
      <c r="M436" s="835">
        <v>1019.48</v>
      </c>
      <c r="N436" s="832">
        <v>2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5" customHeight="1" x14ac:dyDescent="0.2">
      <c r="A437" s="831">
        <v>7</v>
      </c>
      <c r="B437" s="832" t="s">
        <v>2536</v>
      </c>
      <c r="C437" s="832" t="s">
        <v>2542</v>
      </c>
      <c r="D437" s="833" t="s">
        <v>3898</v>
      </c>
      <c r="E437" s="834" t="s">
        <v>2552</v>
      </c>
      <c r="F437" s="832" t="s">
        <v>2537</v>
      </c>
      <c r="G437" s="832" t="s">
        <v>3173</v>
      </c>
      <c r="H437" s="832" t="s">
        <v>581</v>
      </c>
      <c r="I437" s="832" t="s">
        <v>3391</v>
      </c>
      <c r="J437" s="832" t="s">
        <v>3175</v>
      </c>
      <c r="K437" s="832" t="s">
        <v>3392</v>
      </c>
      <c r="L437" s="835">
        <v>552.64</v>
      </c>
      <c r="M437" s="835">
        <v>1657.92</v>
      </c>
      <c r="N437" s="832">
        <v>3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5" customHeight="1" x14ac:dyDescent="0.2">
      <c r="A438" s="831">
        <v>7</v>
      </c>
      <c r="B438" s="832" t="s">
        <v>2536</v>
      </c>
      <c r="C438" s="832" t="s">
        <v>2542</v>
      </c>
      <c r="D438" s="833" t="s">
        <v>3898</v>
      </c>
      <c r="E438" s="834" t="s">
        <v>2552</v>
      </c>
      <c r="F438" s="832" t="s">
        <v>2537</v>
      </c>
      <c r="G438" s="832" t="s">
        <v>3173</v>
      </c>
      <c r="H438" s="832" t="s">
        <v>581</v>
      </c>
      <c r="I438" s="832" t="s">
        <v>3181</v>
      </c>
      <c r="J438" s="832" t="s">
        <v>3175</v>
      </c>
      <c r="K438" s="832" t="s">
        <v>3182</v>
      </c>
      <c r="L438" s="835">
        <v>2038.93</v>
      </c>
      <c r="M438" s="835">
        <v>16311.439999999999</v>
      </c>
      <c r="N438" s="832">
        <v>8</v>
      </c>
      <c r="O438" s="836">
        <v>2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5" customHeight="1" x14ac:dyDescent="0.2">
      <c r="A439" s="831">
        <v>7</v>
      </c>
      <c r="B439" s="832" t="s">
        <v>2536</v>
      </c>
      <c r="C439" s="832" t="s">
        <v>2542</v>
      </c>
      <c r="D439" s="833" t="s">
        <v>3898</v>
      </c>
      <c r="E439" s="834" t="s">
        <v>2552</v>
      </c>
      <c r="F439" s="832" t="s">
        <v>2537</v>
      </c>
      <c r="G439" s="832" t="s">
        <v>3192</v>
      </c>
      <c r="H439" s="832" t="s">
        <v>581</v>
      </c>
      <c r="I439" s="832" t="s">
        <v>3193</v>
      </c>
      <c r="J439" s="832" t="s">
        <v>1245</v>
      </c>
      <c r="K439" s="832" t="s">
        <v>3194</v>
      </c>
      <c r="L439" s="835">
        <v>24.37</v>
      </c>
      <c r="M439" s="835">
        <v>24.37</v>
      </c>
      <c r="N439" s="832">
        <v>1</v>
      </c>
      <c r="O439" s="836">
        <v>0.5</v>
      </c>
      <c r="P439" s="835">
        <v>24.37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5" customHeight="1" x14ac:dyDescent="0.2">
      <c r="A440" s="831">
        <v>7</v>
      </c>
      <c r="B440" s="832" t="s">
        <v>2536</v>
      </c>
      <c r="C440" s="832" t="s">
        <v>2542</v>
      </c>
      <c r="D440" s="833" t="s">
        <v>3898</v>
      </c>
      <c r="E440" s="834" t="s">
        <v>2552</v>
      </c>
      <c r="F440" s="832" t="s">
        <v>2537</v>
      </c>
      <c r="G440" s="832" t="s">
        <v>3217</v>
      </c>
      <c r="H440" s="832" t="s">
        <v>581</v>
      </c>
      <c r="I440" s="832" t="s">
        <v>3218</v>
      </c>
      <c r="J440" s="832" t="s">
        <v>1656</v>
      </c>
      <c r="K440" s="832" t="s">
        <v>1610</v>
      </c>
      <c r="L440" s="835">
        <v>134.47999999999999</v>
      </c>
      <c r="M440" s="835">
        <v>941.3599999999999</v>
      </c>
      <c r="N440" s="832">
        <v>7</v>
      </c>
      <c r="O440" s="836">
        <v>2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5" customHeight="1" x14ac:dyDescent="0.2">
      <c r="A441" s="831">
        <v>7</v>
      </c>
      <c r="B441" s="832" t="s">
        <v>2536</v>
      </c>
      <c r="C441" s="832" t="s">
        <v>2542</v>
      </c>
      <c r="D441" s="833" t="s">
        <v>3898</v>
      </c>
      <c r="E441" s="834" t="s">
        <v>2552</v>
      </c>
      <c r="F441" s="832" t="s">
        <v>2537</v>
      </c>
      <c r="G441" s="832" t="s">
        <v>2753</v>
      </c>
      <c r="H441" s="832" t="s">
        <v>581</v>
      </c>
      <c r="I441" s="832" t="s">
        <v>2756</v>
      </c>
      <c r="J441" s="832" t="s">
        <v>775</v>
      </c>
      <c r="K441" s="832" t="s">
        <v>2757</v>
      </c>
      <c r="L441" s="835">
        <v>35.25</v>
      </c>
      <c r="M441" s="835">
        <v>35.25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5" customHeight="1" x14ac:dyDescent="0.2">
      <c r="A442" s="831">
        <v>7</v>
      </c>
      <c r="B442" s="832" t="s">
        <v>2536</v>
      </c>
      <c r="C442" s="832" t="s">
        <v>2542</v>
      </c>
      <c r="D442" s="833" t="s">
        <v>3898</v>
      </c>
      <c r="E442" s="834" t="s">
        <v>2552</v>
      </c>
      <c r="F442" s="832" t="s">
        <v>2537</v>
      </c>
      <c r="G442" s="832" t="s">
        <v>2592</v>
      </c>
      <c r="H442" s="832" t="s">
        <v>581</v>
      </c>
      <c r="I442" s="832" t="s">
        <v>2771</v>
      </c>
      <c r="J442" s="832" t="s">
        <v>992</v>
      </c>
      <c r="K442" s="832" t="s">
        <v>2772</v>
      </c>
      <c r="L442" s="835">
        <v>103.67</v>
      </c>
      <c r="M442" s="835">
        <v>103.67</v>
      </c>
      <c r="N442" s="832">
        <v>1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5" customHeight="1" x14ac:dyDescent="0.2">
      <c r="A443" s="831">
        <v>7</v>
      </c>
      <c r="B443" s="832" t="s">
        <v>2536</v>
      </c>
      <c r="C443" s="832" t="s">
        <v>2542</v>
      </c>
      <c r="D443" s="833" t="s">
        <v>3898</v>
      </c>
      <c r="E443" s="834" t="s">
        <v>2552</v>
      </c>
      <c r="F443" s="832" t="s">
        <v>2537</v>
      </c>
      <c r="G443" s="832" t="s">
        <v>3223</v>
      </c>
      <c r="H443" s="832" t="s">
        <v>581</v>
      </c>
      <c r="I443" s="832" t="s">
        <v>3227</v>
      </c>
      <c r="J443" s="832" t="s">
        <v>3225</v>
      </c>
      <c r="K443" s="832" t="s">
        <v>3228</v>
      </c>
      <c r="L443" s="835">
        <v>552.64</v>
      </c>
      <c r="M443" s="835">
        <v>552.64</v>
      </c>
      <c r="N443" s="832">
        <v>1</v>
      </c>
      <c r="O443" s="836">
        <v>1</v>
      </c>
      <c r="P443" s="835">
        <v>552.64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5" customHeight="1" x14ac:dyDescent="0.2">
      <c r="A444" s="831">
        <v>7</v>
      </c>
      <c r="B444" s="832" t="s">
        <v>2536</v>
      </c>
      <c r="C444" s="832" t="s">
        <v>2542</v>
      </c>
      <c r="D444" s="833" t="s">
        <v>3898</v>
      </c>
      <c r="E444" s="834" t="s">
        <v>2552</v>
      </c>
      <c r="F444" s="832" t="s">
        <v>2537</v>
      </c>
      <c r="G444" s="832" t="s">
        <v>3223</v>
      </c>
      <c r="H444" s="832" t="s">
        <v>581</v>
      </c>
      <c r="I444" s="832" t="s">
        <v>3231</v>
      </c>
      <c r="J444" s="832" t="s">
        <v>3225</v>
      </c>
      <c r="K444" s="832" t="s">
        <v>3232</v>
      </c>
      <c r="L444" s="835">
        <v>1019.46</v>
      </c>
      <c r="M444" s="835">
        <v>3058.38</v>
      </c>
      <c r="N444" s="832">
        <v>3</v>
      </c>
      <c r="O444" s="836">
        <v>1</v>
      </c>
      <c r="P444" s="835">
        <v>3058.38</v>
      </c>
      <c r="Q444" s="837">
        <v>1</v>
      </c>
      <c r="R444" s="832">
        <v>3</v>
      </c>
      <c r="S444" s="837">
        <v>1</v>
      </c>
      <c r="T444" s="836">
        <v>1</v>
      </c>
      <c r="U444" s="838">
        <v>1</v>
      </c>
    </row>
    <row r="445" spans="1:21" ht="14.45" customHeight="1" x14ac:dyDescent="0.2">
      <c r="A445" s="831">
        <v>7</v>
      </c>
      <c r="B445" s="832" t="s">
        <v>2536</v>
      </c>
      <c r="C445" s="832" t="s">
        <v>2542</v>
      </c>
      <c r="D445" s="833" t="s">
        <v>3898</v>
      </c>
      <c r="E445" s="834" t="s">
        <v>2552</v>
      </c>
      <c r="F445" s="832" t="s">
        <v>2537</v>
      </c>
      <c r="G445" s="832" t="s">
        <v>3223</v>
      </c>
      <c r="H445" s="832" t="s">
        <v>674</v>
      </c>
      <c r="I445" s="832" t="s">
        <v>3240</v>
      </c>
      <c r="J445" s="832" t="s">
        <v>3237</v>
      </c>
      <c r="K445" s="832" t="s">
        <v>3232</v>
      </c>
      <c r="L445" s="835">
        <v>1019.46</v>
      </c>
      <c r="M445" s="835">
        <v>6116.76</v>
      </c>
      <c r="N445" s="832">
        <v>6</v>
      </c>
      <c r="O445" s="836">
        <v>2</v>
      </c>
      <c r="P445" s="835">
        <v>6116.76</v>
      </c>
      <c r="Q445" s="837">
        <v>1</v>
      </c>
      <c r="R445" s="832">
        <v>6</v>
      </c>
      <c r="S445" s="837">
        <v>1</v>
      </c>
      <c r="T445" s="836">
        <v>2</v>
      </c>
      <c r="U445" s="838">
        <v>1</v>
      </c>
    </row>
    <row r="446" spans="1:21" ht="14.45" customHeight="1" x14ac:dyDescent="0.2">
      <c r="A446" s="831">
        <v>7</v>
      </c>
      <c r="B446" s="832" t="s">
        <v>2536</v>
      </c>
      <c r="C446" s="832" t="s">
        <v>2542</v>
      </c>
      <c r="D446" s="833" t="s">
        <v>3898</v>
      </c>
      <c r="E446" s="834" t="s">
        <v>2552</v>
      </c>
      <c r="F446" s="832" t="s">
        <v>2537</v>
      </c>
      <c r="G446" s="832" t="s">
        <v>2640</v>
      </c>
      <c r="H446" s="832" t="s">
        <v>581</v>
      </c>
      <c r="I446" s="832" t="s">
        <v>2641</v>
      </c>
      <c r="J446" s="832" t="s">
        <v>733</v>
      </c>
      <c r="K446" s="832" t="s">
        <v>2642</v>
      </c>
      <c r="L446" s="835">
        <v>127.91</v>
      </c>
      <c r="M446" s="835">
        <v>511.64</v>
      </c>
      <c r="N446" s="832">
        <v>4</v>
      </c>
      <c r="O446" s="836">
        <v>1</v>
      </c>
      <c r="P446" s="835">
        <v>255.82</v>
      </c>
      <c r="Q446" s="837">
        <v>0.5</v>
      </c>
      <c r="R446" s="832">
        <v>2</v>
      </c>
      <c r="S446" s="837">
        <v>0.5</v>
      </c>
      <c r="T446" s="836">
        <v>0.5</v>
      </c>
      <c r="U446" s="838">
        <v>0.5</v>
      </c>
    </row>
    <row r="447" spans="1:21" ht="14.45" customHeight="1" x14ac:dyDescent="0.2">
      <c r="A447" s="831">
        <v>7</v>
      </c>
      <c r="B447" s="832" t="s">
        <v>2536</v>
      </c>
      <c r="C447" s="832" t="s">
        <v>2542</v>
      </c>
      <c r="D447" s="833" t="s">
        <v>3898</v>
      </c>
      <c r="E447" s="834" t="s">
        <v>2552</v>
      </c>
      <c r="F447" s="832" t="s">
        <v>2537</v>
      </c>
      <c r="G447" s="832" t="s">
        <v>3255</v>
      </c>
      <c r="H447" s="832" t="s">
        <v>581</v>
      </c>
      <c r="I447" s="832" t="s">
        <v>3393</v>
      </c>
      <c r="J447" s="832" t="s">
        <v>3278</v>
      </c>
      <c r="K447" s="832" t="s">
        <v>3260</v>
      </c>
      <c r="L447" s="835">
        <v>338.58</v>
      </c>
      <c r="M447" s="835">
        <v>677.16</v>
      </c>
      <c r="N447" s="832">
        <v>2</v>
      </c>
      <c r="O447" s="836">
        <v>0.5</v>
      </c>
      <c r="P447" s="835">
        <v>677.16</v>
      </c>
      <c r="Q447" s="837">
        <v>1</v>
      </c>
      <c r="R447" s="832">
        <v>2</v>
      </c>
      <c r="S447" s="837">
        <v>1</v>
      </c>
      <c r="T447" s="836">
        <v>0.5</v>
      </c>
      <c r="U447" s="838">
        <v>1</v>
      </c>
    </row>
    <row r="448" spans="1:21" ht="14.45" customHeight="1" x14ac:dyDescent="0.2">
      <c r="A448" s="831">
        <v>7</v>
      </c>
      <c r="B448" s="832" t="s">
        <v>2536</v>
      </c>
      <c r="C448" s="832" t="s">
        <v>2542</v>
      </c>
      <c r="D448" s="833" t="s">
        <v>3898</v>
      </c>
      <c r="E448" s="834" t="s">
        <v>2552</v>
      </c>
      <c r="F448" s="832" t="s">
        <v>2537</v>
      </c>
      <c r="G448" s="832" t="s">
        <v>3255</v>
      </c>
      <c r="H448" s="832" t="s">
        <v>581</v>
      </c>
      <c r="I448" s="832" t="s">
        <v>3266</v>
      </c>
      <c r="J448" s="832" t="s">
        <v>3265</v>
      </c>
      <c r="K448" s="832" t="s">
        <v>3260</v>
      </c>
      <c r="L448" s="835">
        <v>338.58</v>
      </c>
      <c r="M448" s="835">
        <v>1354.32</v>
      </c>
      <c r="N448" s="832">
        <v>4</v>
      </c>
      <c r="O448" s="836">
        <v>1</v>
      </c>
      <c r="P448" s="835">
        <v>1354.32</v>
      </c>
      <c r="Q448" s="837">
        <v>1</v>
      </c>
      <c r="R448" s="832">
        <v>4</v>
      </c>
      <c r="S448" s="837">
        <v>1</v>
      </c>
      <c r="T448" s="836">
        <v>1</v>
      </c>
      <c r="U448" s="838">
        <v>1</v>
      </c>
    </row>
    <row r="449" spans="1:21" ht="14.45" customHeight="1" x14ac:dyDescent="0.2">
      <c r="A449" s="831">
        <v>7</v>
      </c>
      <c r="B449" s="832" t="s">
        <v>2536</v>
      </c>
      <c r="C449" s="832" t="s">
        <v>2542</v>
      </c>
      <c r="D449" s="833" t="s">
        <v>3898</v>
      </c>
      <c r="E449" s="834" t="s">
        <v>2552</v>
      </c>
      <c r="F449" s="832" t="s">
        <v>2537</v>
      </c>
      <c r="G449" s="832" t="s">
        <v>3255</v>
      </c>
      <c r="H449" s="832" t="s">
        <v>581</v>
      </c>
      <c r="I449" s="832" t="s">
        <v>3394</v>
      </c>
      <c r="J449" s="832" t="s">
        <v>3395</v>
      </c>
      <c r="K449" s="832" t="s">
        <v>3260</v>
      </c>
      <c r="L449" s="835">
        <v>338.58</v>
      </c>
      <c r="M449" s="835">
        <v>1015.74</v>
      </c>
      <c r="N449" s="832">
        <v>3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5" customHeight="1" x14ac:dyDescent="0.2">
      <c r="A450" s="831">
        <v>7</v>
      </c>
      <c r="B450" s="832" t="s">
        <v>2536</v>
      </c>
      <c r="C450" s="832" t="s">
        <v>2542</v>
      </c>
      <c r="D450" s="833" t="s">
        <v>3898</v>
      </c>
      <c r="E450" s="834" t="s">
        <v>2552</v>
      </c>
      <c r="F450" s="832" t="s">
        <v>2537</v>
      </c>
      <c r="G450" s="832" t="s">
        <v>3255</v>
      </c>
      <c r="H450" s="832" t="s">
        <v>581</v>
      </c>
      <c r="I450" s="832" t="s">
        <v>3269</v>
      </c>
      <c r="J450" s="832" t="s">
        <v>1214</v>
      </c>
      <c r="K450" s="832" t="s">
        <v>3260</v>
      </c>
      <c r="L450" s="835">
        <v>338.58</v>
      </c>
      <c r="M450" s="835">
        <v>1015.74</v>
      </c>
      <c r="N450" s="832">
        <v>3</v>
      </c>
      <c r="O450" s="836">
        <v>0.5</v>
      </c>
      <c r="P450" s="835">
        <v>1015.74</v>
      </c>
      <c r="Q450" s="837">
        <v>1</v>
      </c>
      <c r="R450" s="832">
        <v>3</v>
      </c>
      <c r="S450" s="837">
        <v>1</v>
      </c>
      <c r="T450" s="836">
        <v>0.5</v>
      </c>
      <c r="U450" s="838">
        <v>1</v>
      </c>
    </row>
    <row r="451" spans="1:21" ht="14.45" customHeight="1" x14ac:dyDescent="0.2">
      <c r="A451" s="831">
        <v>7</v>
      </c>
      <c r="B451" s="832" t="s">
        <v>2536</v>
      </c>
      <c r="C451" s="832" t="s">
        <v>2542</v>
      </c>
      <c r="D451" s="833" t="s">
        <v>3898</v>
      </c>
      <c r="E451" s="834" t="s">
        <v>2552</v>
      </c>
      <c r="F451" s="832" t="s">
        <v>2537</v>
      </c>
      <c r="G451" s="832" t="s">
        <v>3255</v>
      </c>
      <c r="H451" s="832" t="s">
        <v>674</v>
      </c>
      <c r="I451" s="832" t="s">
        <v>3270</v>
      </c>
      <c r="J451" s="832" t="s">
        <v>1214</v>
      </c>
      <c r="K451" s="832" t="s">
        <v>3271</v>
      </c>
      <c r="L451" s="835">
        <v>1286.6199999999999</v>
      </c>
      <c r="M451" s="835">
        <v>2573.2399999999998</v>
      </c>
      <c r="N451" s="832">
        <v>2</v>
      </c>
      <c r="O451" s="836">
        <v>0.5</v>
      </c>
      <c r="P451" s="835">
        <v>2573.2399999999998</v>
      </c>
      <c r="Q451" s="837">
        <v>1</v>
      </c>
      <c r="R451" s="832">
        <v>2</v>
      </c>
      <c r="S451" s="837">
        <v>1</v>
      </c>
      <c r="T451" s="836">
        <v>0.5</v>
      </c>
      <c r="U451" s="838">
        <v>1</v>
      </c>
    </row>
    <row r="452" spans="1:21" ht="14.45" customHeight="1" x14ac:dyDescent="0.2">
      <c r="A452" s="831">
        <v>7</v>
      </c>
      <c r="B452" s="832" t="s">
        <v>2536</v>
      </c>
      <c r="C452" s="832" t="s">
        <v>2542</v>
      </c>
      <c r="D452" s="833" t="s">
        <v>3898</v>
      </c>
      <c r="E452" s="834" t="s">
        <v>2552</v>
      </c>
      <c r="F452" s="832" t="s">
        <v>2537</v>
      </c>
      <c r="G452" s="832" t="s">
        <v>3255</v>
      </c>
      <c r="H452" s="832" t="s">
        <v>674</v>
      </c>
      <c r="I452" s="832" t="s">
        <v>2288</v>
      </c>
      <c r="J452" s="832" t="s">
        <v>1214</v>
      </c>
      <c r="K452" s="832" t="s">
        <v>1215</v>
      </c>
      <c r="L452" s="835">
        <v>2573.2199999999998</v>
      </c>
      <c r="M452" s="835">
        <v>5146.4399999999996</v>
      </c>
      <c r="N452" s="832">
        <v>2</v>
      </c>
      <c r="O452" s="836">
        <v>0.5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5" customHeight="1" x14ac:dyDescent="0.2">
      <c r="A453" s="831">
        <v>7</v>
      </c>
      <c r="B453" s="832" t="s">
        <v>2536</v>
      </c>
      <c r="C453" s="832" t="s">
        <v>2542</v>
      </c>
      <c r="D453" s="833" t="s">
        <v>3898</v>
      </c>
      <c r="E453" s="834" t="s">
        <v>2552</v>
      </c>
      <c r="F453" s="832" t="s">
        <v>2537</v>
      </c>
      <c r="G453" s="832" t="s">
        <v>3255</v>
      </c>
      <c r="H453" s="832" t="s">
        <v>581</v>
      </c>
      <c r="I453" s="832" t="s">
        <v>3396</v>
      </c>
      <c r="J453" s="832" t="s">
        <v>3278</v>
      </c>
      <c r="K453" s="832" t="s">
        <v>3397</v>
      </c>
      <c r="L453" s="835">
        <v>84.65</v>
      </c>
      <c r="M453" s="835">
        <v>677.2</v>
      </c>
      <c r="N453" s="832">
        <v>8</v>
      </c>
      <c r="O453" s="836">
        <v>0.5</v>
      </c>
      <c r="P453" s="835">
        <v>677.2</v>
      </c>
      <c r="Q453" s="837">
        <v>1</v>
      </c>
      <c r="R453" s="832">
        <v>8</v>
      </c>
      <c r="S453" s="837">
        <v>1</v>
      </c>
      <c r="T453" s="836">
        <v>0.5</v>
      </c>
      <c r="U453" s="838">
        <v>1</v>
      </c>
    </row>
    <row r="454" spans="1:21" ht="14.45" customHeight="1" x14ac:dyDescent="0.2">
      <c r="A454" s="831">
        <v>7</v>
      </c>
      <c r="B454" s="832" t="s">
        <v>2536</v>
      </c>
      <c r="C454" s="832" t="s">
        <v>2542</v>
      </c>
      <c r="D454" s="833" t="s">
        <v>3898</v>
      </c>
      <c r="E454" s="834" t="s">
        <v>2552</v>
      </c>
      <c r="F454" s="832" t="s">
        <v>2537</v>
      </c>
      <c r="G454" s="832" t="s">
        <v>3026</v>
      </c>
      <c r="H454" s="832" t="s">
        <v>674</v>
      </c>
      <c r="I454" s="832" t="s">
        <v>2268</v>
      </c>
      <c r="J454" s="832" t="s">
        <v>703</v>
      </c>
      <c r="K454" s="832" t="s">
        <v>1171</v>
      </c>
      <c r="L454" s="835">
        <v>0</v>
      </c>
      <c r="M454" s="835">
        <v>0</v>
      </c>
      <c r="N454" s="832">
        <v>22</v>
      </c>
      <c r="O454" s="836">
        <v>2.5</v>
      </c>
      <c r="P454" s="835">
        <v>0</v>
      </c>
      <c r="Q454" s="837"/>
      <c r="R454" s="832">
        <v>2</v>
      </c>
      <c r="S454" s="837">
        <v>9.0909090909090912E-2</v>
      </c>
      <c r="T454" s="836">
        <v>0.5</v>
      </c>
      <c r="U454" s="838">
        <v>0.2</v>
      </c>
    </row>
    <row r="455" spans="1:21" ht="14.45" customHeight="1" x14ac:dyDescent="0.2">
      <c r="A455" s="831">
        <v>7</v>
      </c>
      <c r="B455" s="832" t="s">
        <v>2536</v>
      </c>
      <c r="C455" s="832" t="s">
        <v>2542</v>
      </c>
      <c r="D455" s="833" t="s">
        <v>3898</v>
      </c>
      <c r="E455" s="834" t="s">
        <v>2552</v>
      </c>
      <c r="F455" s="832" t="s">
        <v>2537</v>
      </c>
      <c r="G455" s="832" t="s">
        <v>3281</v>
      </c>
      <c r="H455" s="832" t="s">
        <v>581</v>
      </c>
      <c r="I455" s="832" t="s">
        <v>3288</v>
      </c>
      <c r="J455" s="832" t="s">
        <v>3289</v>
      </c>
      <c r="K455" s="832" t="s">
        <v>3287</v>
      </c>
      <c r="L455" s="835">
        <v>60.39</v>
      </c>
      <c r="M455" s="835">
        <v>120.78</v>
      </c>
      <c r="N455" s="832">
        <v>2</v>
      </c>
      <c r="O455" s="836">
        <v>0.5</v>
      </c>
      <c r="P455" s="835">
        <v>120.78</v>
      </c>
      <c r="Q455" s="837">
        <v>1</v>
      </c>
      <c r="R455" s="832">
        <v>2</v>
      </c>
      <c r="S455" s="837">
        <v>1</v>
      </c>
      <c r="T455" s="836">
        <v>0.5</v>
      </c>
      <c r="U455" s="838">
        <v>1</v>
      </c>
    </row>
    <row r="456" spans="1:21" ht="14.45" customHeight="1" x14ac:dyDescent="0.2">
      <c r="A456" s="831">
        <v>7</v>
      </c>
      <c r="B456" s="832" t="s">
        <v>2536</v>
      </c>
      <c r="C456" s="832" t="s">
        <v>2542</v>
      </c>
      <c r="D456" s="833" t="s">
        <v>3898</v>
      </c>
      <c r="E456" s="834" t="s">
        <v>2552</v>
      </c>
      <c r="F456" s="832" t="s">
        <v>2537</v>
      </c>
      <c r="G456" s="832" t="s">
        <v>3290</v>
      </c>
      <c r="H456" s="832" t="s">
        <v>581</v>
      </c>
      <c r="I456" s="832" t="s">
        <v>3291</v>
      </c>
      <c r="J456" s="832" t="s">
        <v>3292</v>
      </c>
      <c r="K456" s="832" t="s">
        <v>3293</v>
      </c>
      <c r="L456" s="835">
        <v>355.79</v>
      </c>
      <c r="M456" s="835">
        <v>1778.9500000000003</v>
      </c>
      <c r="N456" s="832">
        <v>5</v>
      </c>
      <c r="O456" s="836">
        <v>2</v>
      </c>
      <c r="P456" s="835">
        <v>1778.9500000000003</v>
      </c>
      <c r="Q456" s="837">
        <v>1</v>
      </c>
      <c r="R456" s="832">
        <v>5</v>
      </c>
      <c r="S456" s="837">
        <v>1</v>
      </c>
      <c r="T456" s="836">
        <v>2</v>
      </c>
      <c r="U456" s="838">
        <v>1</v>
      </c>
    </row>
    <row r="457" spans="1:21" ht="14.45" customHeight="1" x14ac:dyDescent="0.2">
      <c r="A457" s="831">
        <v>7</v>
      </c>
      <c r="B457" s="832" t="s">
        <v>2536</v>
      </c>
      <c r="C457" s="832" t="s">
        <v>2542</v>
      </c>
      <c r="D457" s="833" t="s">
        <v>3898</v>
      </c>
      <c r="E457" s="834" t="s">
        <v>2552</v>
      </c>
      <c r="F457" s="832" t="s">
        <v>2537</v>
      </c>
      <c r="G457" s="832" t="s">
        <v>3290</v>
      </c>
      <c r="H457" s="832" t="s">
        <v>581</v>
      </c>
      <c r="I457" s="832" t="s">
        <v>3294</v>
      </c>
      <c r="J457" s="832" t="s">
        <v>3292</v>
      </c>
      <c r="K457" s="832" t="s">
        <v>3295</v>
      </c>
      <c r="L457" s="835">
        <v>552.64</v>
      </c>
      <c r="M457" s="835">
        <v>2763.2</v>
      </c>
      <c r="N457" s="832">
        <v>5</v>
      </c>
      <c r="O457" s="836">
        <v>1</v>
      </c>
      <c r="P457" s="835">
        <v>2763.2</v>
      </c>
      <c r="Q457" s="837">
        <v>1</v>
      </c>
      <c r="R457" s="832">
        <v>5</v>
      </c>
      <c r="S457" s="837">
        <v>1</v>
      </c>
      <c r="T457" s="836">
        <v>1</v>
      </c>
      <c r="U457" s="838">
        <v>1</v>
      </c>
    </row>
    <row r="458" spans="1:21" ht="14.45" customHeight="1" x14ac:dyDescent="0.2">
      <c r="A458" s="831">
        <v>7</v>
      </c>
      <c r="B458" s="832" t="s">
        <v>2536</v>
      </c>
      <c r="C458" s="832" t="s">
        <v>2542</v>
      </c>
      <c r="D458" s="833" t="s">
        <v>3898</v>
      </c>
      <c r="E458" s="834" t="s">
        <v>2552</v>
      </c>
      <c r="F458" s="832" t="s">
        <v>2537</v>
      </c>
      <c r="G458" s="832" t="s">
        <v>3290</v>
      </c>
      <c r="H458" s="832" t="s">
        <v>581</v>
      </c>
      <c r="I458" s="832" t="s">
        <v>3298</v>
      </c>
      <c r="J458" s="832" t="s">
        <v>3292</v>
      </c>
      <c r="K458" s="832" t="s">
        <v>2835</v>
      </c>
      <c r="L458" s="835">
        <v>764.6</v>
      </c>
      <c r="M458" s="835">
        <v>2293.8000000000002</v>
      </c>
      <c r="N458" s="832">
        <v>3</v>
      </c>
      <c r="O458" s="836">
        <v>1</v>
      </c>
      <c r="P458" s="835">
        <v>2293.8000000000002</v>
      </c>
      <c r="Q458" s="837">
        <v>1</v>
      </c>
      <c r="R458" s="832">
        <v>3</v>
      </c>
      <c r="S458" s="837">
        <v>1</v>
      </c>
      <c r="T458" s="836">
        <v>1</v>
      </c>
      <c r="U458" s="838">
        <v>1</v>
      </c>
    </row>
    <row r="459" spans="1:21" ht="14.45" customHeight="1" x14ac:dyDescent="0.2">
      <c r="A459" s="831">
        <v>7</v>
      </c>
      <c r="B459" s="832" t="s">
        <v>2536</v>
      </c>
      <c r="C459" s="832" t="s">
        <v>2542</v>
      </c>
      <c r="D459" s="833" t="s">
        <v>3898</v>
      </c>
      <c r="E459" s="834" t="s">
        <v>2552</v>
      </c>
      <c r="F459" s="832" t="s">
        <v>2537</v>
      </c>
      <c r="G459" s="832" t="s">
        <v>3308</v>
      </c>
      <c r="H459" s="832" t="s">
        <v>581</v>
      </c>
      <c r="I459" s="832" t="s">
        <v>3311</v>
      </c>
      <c r="J459" s="832" t="s">
        <v>3312</v>
      </c>
      <c r="K459" s="832" t="s">
        <v>3313</v>
      </c>
      <c r="L459" s="835">
        <v>140.94999999999999</v>
      </c>
      <c r="M459" s="835">
        <v>845.69999999999993</v>
      </c>
      <c r="N459" s="832">
        <v>6</v>
      </c>
      <c r="O459" s="836">
        <v>0.5</v>
      </c>
      <c r="P459" s="835">
        <v>845.69999999999993</v>
      </c>
      <c r="Q459" s="837">
        <v>1</v>
      </c>
      <c r="R459" s="832">
        <v>6</v>
      </c>
      <c r="S459" s="837">
        <v>1</v>
      </c>
      <c r="T459" s="836">
        <v>0.5</v>
      </c>
      <c r="U459" s="838">
        <v>1</v>
      </c>
    </row>
    <row r="460" spans="1:21" ht="14.45" customHeight="1" x14ac:dyDescent="0.2">
      <c r="A460" s="831">
        <v>7</v>
      </c>
      <c r="B460" s="832" t="s">
        <v>2536</v>
      </c>
      <c r="C460" s="832" t="s">
        <v>2542</v>
      </c>
      <c r="D460" s="833" t="s">
        <v>3898</v>
      </c>
      <c r="E460" s="834" t="s">
        <v>2552</v>
      </c>
      <c r="F460" s="832" t="s">
        <v>2537</v>
      </c>
      <c r="G460" s="832" t="s">
        <v>3308</v>
      </c>
      <c r="H460" s="832" t="s">
        <v>581</v>
      </c>
      <c r="I460" s="832" t="s">
        <v>3398</v>
      </c>
      <c r="J460" s="832" t="s">
        <v>1812</v>
      </c>
      <c r="K460" s="832" t="s">
        <v>3399</v>
      </c>
      <c r="L460" s="835">
        <v>300.68</v>
      </c>
      <c r="M460" s="835">
        <v>300.68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5" customHeight="1" x14ac:dyDescent="0.2">
      <c r="A461" s="831">
        <v>7</v>
      </c>
      <c r="B461" s="832" t="s">
        <v>2536</v>
      </c>
      <c r="C461" s="832" t="s">
        <v>2542</v>
      </c>
      <c r="D461" s="833" t="s">
        <v>3898</v>
      </c>
      <c r="E461" s="834" t="s">
        <v>2552</v>
      </c>
      <c r="F461" s="832" t="s">
        <v>2537</v>
      </c>
      <c r="G461" s="832" t="s">
        <v>3308</v>
      </c>
      <c r="H461" s="832" t="s">
        <v>581</v>
      </c>
      <c r="I461" s="832" t="s">
        <v>3400</v>
      </c>
      <c r="J461" s="832" t="s">
        <v>3319</v>
      </c>
      <c r="K461" s="832" t="s">
        <v>3401</v>
      </c>
      <c r="L461" s="835">
        <v>93.96</v>
      </c>
      <c r="M461" s="835">
        <v>281.88</v>
      </c>
      <c r="N461" s="832">
        <v>3</v>
      </c>
      <c r="O461" s="836">
        <v>0.5</v>
      </c>
      <c r="P461" s="835">
        <v>281.88</v>
      </c>
      <c r="Q461" s="837">
        <v>1</v>
      </c>
      <c r="R461" s="832">
        <v>3</v>
      </c>
      <c r="S461" s="837">
        <v>1</v>
      </c>
      <c r="T461" s="836">
        <v>0.5</v>
      </c>
      <c r="U461" s="838">
        <v>1</v>
      </c>
    </row>
    <row r="462" spans="1:21" ht="14.45" customHeight="1" x14ac:dyDescent="0.2">
      <c r="A462" s="831">
        <v>7</v>
      </c>
      <c r="B462" s="832" t="s">
        <v>2536</v>
      </c>
      <c r="C462" s="832" t="s">
        <v>2542</v>
      </c>
      <c r="D462" s="833" t="s">
        <v>3898</v>
      </c>
      <c r="E462" s="834" t="s">
        <v>2552</v>
      </c>
      <c r="F462" s="832" t="s">
        <v>2537</v>
      </c>
      <c r="G462" s="832" t="s">
        <v>3331</v>
      </c>
      <c r="H462" s="832" t="s">
        <v>581</v>
      </c>
      <c r="I462" s="832" t="s">
        <v>3337</v>
      </c>
      <c r="J462" s="832" t="s">
        <v>3333</v>
      </c>
      <c r="K462" s="832" t="s">
        <v>3338</v>
      </c>
      <c r="L462" s="835">
        <v>400.17</v>
      </c>
      <c r="M462" s="835">
        <v>400.17</v>
      </c>
      <c r="N462" s="832">
        <v>1</v>
      </c>
      <c r="O462" s="836">
        <v>0.5</v>
      </c>
      <c r="P462" s="835">
        <v>400.17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5" customHeight="1" x14ac:dyDescent="0.2">
      <c r="A463" s="831">
        <v>7</v>
      </c>
      <c r="B463" s="832" t="s">
        <v>2536</v>
      </c>
      <c r="C463" s="832" t="s">
        <v>2542</v>
      </c>
      <c r="D463" s="833" t="s">
        <v>3898</v>
      </c>
      <c r="E463" s="834" t="s">
        <v>2552</v>
      </c>
      <c r="F463" s="832" t="s">
        <v>2537</v>
      </c>
      <c r="G463" s="832" t="s">
        <v>3331</v>
      </c>
      <c r="H463" s="832" t="s">
        <v>581</v>
      </c>
      <c r="I463" s="832" t="s">
        <v>3339</v>
      </c>
      <c r="J463" s="832" t="s">
        <v>3333</v>
      </c>
      <c r="K463" s="832" t="s">
        <v>3340</v>
      </c>
      <c r="L463" s="835">
        <v>533.42999999999995</v>
      </c>
      <c r="M463" s="835">
        <v>1066.8599999999999</v>
      </c>
      <c r="N463" s="832">
        <v>2</v>
      </c>
      <c r="O463" s="836">
        <v>1</v>
      </c>
      <c r="P463" s="835">
        <v>533.42999999999995</v>
      </c>
      <c r="Q463" s="837">
        <v>0.5</v>
      </c>
      <c r="R463" s="832">
        <v>1</v>
      </c>
      <c r="S463" s="837">
        <v>0.5</v>
      </c>
      <c r="T463" s="836">
        <v>0.5</v>
      </c>
      <c r="U463" s="838">
        <v>0.5</v>
      </c>
    </row>
    <row r="464" spans="1:21" ht="14.45" customHeight="1" x14ac:dyDescent="0.2">
      <c r="A464" s="831">
        <v>7</v>
      </c>
      <c r="B464" s="832" t="s">
        <v>2536</v>
      </c>
      <c r="C464" s="832" t="s">
        <v>2542</v>
      </c>
      <c r="D464" s="833" t="s">
        <v>3898</v>
      </c>
      <c r="E464" s="834" t="s">
        <v>2552</v>
      </c>
      <c r="F464" s="832" t="s">
        <v>2537</v>
      </c>
      <c r="G464" s="832" t="s">
        <v>2651</v>
      </c>
      <c r="H464" s="832" t="s">
        <v>581</v>
      </c>
      <c r="I464" s="832" t="s">
        <v>2319</v>
      </c>
      <c r="J464" s="832" t="s">
        <v>1364</v>
      </c>
      <c r="K464" s="832" t="s">
        <v>2320</v>
      </c>
      <c r="L464" s="835">
        <v>0</v>
      </c>
      <c r="M464" s="835">
        <v>0</v>
      </c>
      <c r="N464" s="832">
        <v>4</v>
      </c>
      <c r="O464" s="836">
        <v>1</v>
      </c>
      <c r="P464" s="835">
        <v>0</v>
      </c>
      <c r="Q464" s="837"/>
      <c r="R464" s="832">
        <v>2</v>
      </c>
      <c r="S464" s="837">
        <v>0.5</v>
      </c>
      <c r="T464" s="836">
        <v>0.5</v>
      </c>
      <c r="U464" s="838">
        <v>0.5</v>
      </c>
    </row>
    <row r="465" spans="1:21" ht="14.45" customHeight="1" x14ac:dyDescent="0.2">
      <c r="A465" s="831">
        <v>7</v>
      </c>
      <c r="B465" s="832" t="s">
        <v>2536</v>
      </c>
      <c r="C465" s="832" t="s">
        <v>2542</v>
      </c>
      <c r="D465" s="833" t="s">
        <v>3898</v>
      </c>
      <c r="E465" s="834" t="s">
        <v>2552</v>
      </c>
      <c r="F465" s="832" t="s">
        <v>2537</v>
      </c>
      <c r="G465" s="832" t="s">
        <v>2733</v>
      </c>
      <c r="H465" s="832" t="s">
        <v>581</v>
      </c>
      <c r="I465" s="832" t="s">
        <v>3345</v>
      </c>
      <c r="J465" s="832" t="s">
        <v>2735</v>
      </c>
      <c r="K465" s="832" t="s">
        <v>3346</v>
      </c>
      <c r="L465" s="835">
        <v>99.94</v>
      </c>
      <c r="M465" s="835">
        <v>99.94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5" customHeight="1" x14ac:dyDescent="0.2">
      <c r="A466" s="831">
        <v>7</v>
      </c>
      <c r="B466" s="832" t="s">
        <v>2536</v>
      </c>
      <c r="C466" s="832" t="s">
        <v>2542</v>
      </c>
      <c r="D466" s="833" t="s">
        <v>3898</v>
      </c>
      <c r="E466" s="834" t="s">
        <v>2552</v>
      </c>
      <c r="F466" s="832" t="s">
        <v>2537</v>
      </c>
      <c r="G466" s="832" t="s">
        <v>2733</v>
      </c>
      <c r="H466" s="832" t="s">
        <v>581</v>
      </c>
      <c r="I466" s="832" t="s">
        <v>2734</v>
      </c>
      <c r="J466" s="832" t="s">
        <v>2735</v>
      </c>
      <c r="K466" s="832" t="s">
        <v>2736</v>
      </c>
      <c r="L466" s="835">
        <v>299.83999999999997</v>
      </c>
      <c r="M466" s="835">
        <v>1499.1999999999998</v>
      </c>
      <c r="N466" s="832">
        <v>5</v>
      </c>
      <c r="O466" s="836">
        <v>1.5</v>
      </c>
      <c r="P466" s="835">
        <v>299.83999999999997</v>
      </c>
      <c r="Q466" s="837">
        <v>0.2</v>
      </c>
      <c r="R466" s="832">
        <v>1</v>
      </c>
      <c r="S466" s="837">
        <v>0.2</v>
      </c>
      <c r="T466" s="836">
        <v>0.5</v>
      </c>
      <c r="U466" s="838">
        <v>0.33333333333333331</v>
      </c>
    </row>
    <row r="467" spans="1:21" ht="14.45" customHeight="1" x14ac:dyDescent="0.2">
      <c r="A467" s="831">
        <v>7</v>
      </c>
      <c r="B467" s="832" t="s">
        <v>2536</v>
      </c>
      <c r="C467" s="832" t="s">
        <v>2542</v>
      </c>
      <c r="D467" s="833" t="s">
        <v>3898</v>
      </c>
      <c r="E467" s="834" t="s">
        <v>2552</v>
      </c>
      <c r="F467" s="832" t="s">
        <v>2537</v>
      </c>
      <c r="G467" s="832" t="s">
        <v>2733</v>
      </c>
      <c r="H467" s="832" t="s">
        <v>581</v>
      </c>
      <c r="I467" s="832" t="s">
        <v>3347</v>
      </c>
      <c r="J467" s="832" t="s">
        <v>3348</v>
      </c>
      <c r="K467" s="832" t="s">
        <v>3349</v>
      </c>
      <c r="L467" s="835">
        <v>50.32</v>
      </c>
      <c r="M467" s="835">
        <v>150.96</v>
      </c>
      <c r="N467" s="832">
        <v>3</v>
      </c>
      <c r="O467" s="836">
        <v>0.5</v>
      </c>
      <c r="P467" s="835">
        <v>150.96</v>
      </c>
      <c r="Q467" s="837">
        <v>1</v>
      </c>
      <c r="R467" s="832">
        <v>3</v>
      </c>
      <c r="S467" s="837">
        <v>1</v>
      </c>
      <c r="T467" s="836">
        <v>0.5</v>
      </c>
      <c r="U467" s="838">
        <v>1</v>
      </c>
    </row>
    <row r="468" spans="1:21" ht="14.45" customHeight="1" x14ac:dyDescent="0.2">
      <c r="A468" s="831">
        <v>7</v>
      </c>
      <c r="B468" s="832" t="s">
        <v>2536</v>
      </c>
      <c r="C468" s="832" t="s">
        <v>2542</v>
      </c>
      <c r="D468" s="833" t="s">
        <v>3898</v>
      </c>
      <c r="E468" s="834" t="s">
        <v>2552</v>
      </c>
      <c r="F468" s="832" t="s">
        <v>2537</v>
      </c>
      <c r="G468" s="832" t="s">
        <v>2733</v>
      </c>
      <c r="H468" s="832" t="s">
        <v>581</v>
      </c>
      <c r="I468" s="832" t="s">
        <v>2994</v>
      </c>
      <c r="J468" s="832" t="s">
        <v>1354</v>
      </c>
      <c r="K468" s="832" t="s">
        <v>1356</v>
      </c>
      <c r="L468" s="835">
        <v>50.32</v>
      </c>
      <c r="M468" s="835">
        <v>402.56</v>
      </c>
      <c r="N468" s="832">
        <v>8</v>
      </c>
      <c r="O468" s="836">
        <v>2</v>
      </c>
      <c r="P468" s="835">
        <v>402.56</v>
      </c>
      <c r="Q468" s="837">
        <v>1</v>
      </c>
      <c r="R468" s="832">
        <v>8</v>
      </c>
      <c r="S468" s="837">
        <v>1</v>
      </c>
      <c r="T468" s="836">
        <v>2</v>
      </c>
      <c r="U468" s="838">
        <v>1</v>
      </c>
    </row>
    <row r="469" spans="1:21" ht="14.45" customHeight="1" x14ac:dyDescent="0.2">
      <c r="A469" s="831">
        <v>7</v>
      </c>
      <c r="B469" s="832" t="s">
        <v>2536</v>
      </c>
      <c r="C469" s="832" t="s">
        <v>2542</v>
      </c>
      <c r="D469" s="833" t="s">
        <v>3898</v>
      </c>
      <c r="E469" s="834" t="s">
        <v>2552</v>
      </c>
      <c r="F469" s="832" t="s">
        <v>2537</v>
      </c>
      <c r="G469" s="832" t="s">
        <v>2733</v>
      </c>
      <c r="H469" s="832" t="s">
        <v>581</v>
      </c>
      <c r="I469" s="832" t="s">
        <v>2939</v>
      </c>
      <c r="J469" s="832" t="s">
        <v>1354</v>
      </c>
      <c r="K469" s="832" t="s">
        <v>2940</v>
      </c>
      <c r="L469" s="835">
        <v>50.32</v>
      </c>
      <c r="M469" s="835">
        <v>201.28</v>
      </c>
      <c r="N469" s="832">
        <v>4</v>
      </c>
      <c r="O469" s="836">
        <v>1.5</v>
      </c>
      <c r="P469" s="835">
        <v>201.28</v>
      </c>
      <c r="Q469" s="837">
        <v>1</v>
      </c>
      <c r="R469" s="832">
        <v>4</v>
      </c>
      <c r="S469" s="837">
        <v>1</v>
      </c>
      <c r="T469" s="836">
        <v>1.5</v>
      </c>
      <c r="U469" s="838">
        <v>1</v>
      </c>
    </row>
    <row r="470" spans="1:21" ht="14.45" customHeight="1" x14ac:dyDescent="0.2">
      <c r="A470" s="831">
        <v>7</v>
      </c>
      <c r="B470" s="832" t="s">
        <v>2536</v>
      </c>
      <c r="C470" s="832" t="s">
        <v>2542</v>
      </c>
      <c r="D470" s="833" t="s">
        <v>3898</v>
      </c>
      <c r="E470" s="834" t="s">
        <v>2552</v>
      </c>
      <c r="F470" s="832" t="s">
        <v>2537</v>
      </c>
      <c r="G470" s="832" t="s">
        <v>2733</v>
      </c>
      <c r="H470" s="832" t="s">
        <v>581</v>
      </c>
      <c r="I470" s="832" t="s">
        <v>3358</v>
      </c>
      <c r="J470" s="832" t="s">
        <v>3348</v>
      </c>
      <c r="K470" s="832" t="s">
        <v>3359</v>
      </c>
      <c r="L470" s="835">
        <v>50.32</v>
      </c>
      <c r="M470" s="835">
        <v>301.92</v>
      </c>
      <c r="N470" s="832">
        <v>6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5" customHeight="1" x14ac:dyDescent="0.2">
      <c r="A471" s="831">
        <v>7</v>
      </c>
      <c r="B471" s="832" t="s">
        <v>2536</v>
      </c>
      <c r="C471" s="832" t="s">
        <v>2542</v>
      </c>
      <c r="D471" s="833" t="s">
        <v>3898</v>
      </c>
      <c r="E471" s="834" t="s">
        <v>2552</v>
      </c>
      <c r="F471" s="832" t="s">
        <v>2537</v>
      </c>
      <c r="G471" s="832" t="s">
        <v>2974</v>
      </c>
      <c r="H471" s="832" t="s">
        <v>674</v>
      </c>
      <c r="I471" s="832" t="s">
        <v>3362</v>
      </c>
      <c r="J471" s="832" t="s">
        <v>3363</v>
      </c>
      <c r="K471" s="832" t="s">
        <v>3364</v>
      </c>
      <c r="L471" s="835">
        <v>65.36</v>
      </c>
      <c r="M471" s="835">
        <v>261.44</v>
      </c>
      <c r="N471" s="832">
        <v>4</v>
      </c>
      <c r="O471" s="836">
        <v>0.5</v>
      </c>
      <c r="P471" s="835">
        <v>261.44</v>
      </c>
      <c r="Q471" s="837">
        <v>1</v>
      </c>
      <c r="R471" s="832">
        <v>4</v>
      </c>
      <c r="S471" s="837">
        <v>1</v>
      </c>
      <c r="T471" s="836">
        <v>0.5</v>
      </c>
      <c r="U471" s="838">
        <v>1</v>
      </c>
    </row>
    <row r="472" spans="1:21" ht="14.45" customHeight="1" x14ac:dyDescent="0.2">
      <c r="A472" s="831">
        <v>7</v>
      </c>
      <c r="B472" s="832" t="s">
        <v>2536</v>
      </c>
      <c r="C472" s="832" t="s">
        <v>2542</v>
      </c>
      <c r="D472" s="833" t="s">
        <v>3898</v>
      </c>
      <c r="E472" s="834" t="s">
        <v>2552</v>
      </c>
      <c r="F472" s="832" t="s">
        <v>2537</v>
      </c>
      <c r="G472" s="832" t="s">
        <v>2660</v>
      </c>
      <c r="H472" s="832" t="s">
        <v>581</v>
      </c>
      <c r="I472" s="832" t="s">
        <v>2661</v>
      </c>
      <c r="J472" s="832" t="s">
        <v>1128</v>
      </c>
      <c r="K472" s="832" t="s">
        <v>1129</v>
      </c>
      <c r="L472" s="835">
        <v>107.27</v>
      </c>
      <c r="M472" s="835">
        <v>965.43000000000006</v>
      </c>
      <c r="N472" s="832">
        <v>9</v>
      </c>
      <c r="O472" s="836">
        <v>2</v>
      </c>
      <c r="P472" s="835">
        <v>643.62</v>
      </c>
      <c r="Q472" s="837">
        <v>0.66666666666666663</v>
      </c>
      <c r="R472" s="832">
        <v>6</v>
      </c>
      <c r="S472" s="837">
        <v>0.66666666666666663</v>
      </c>
      <c r="T472" s="836">
        <v>1.5</v>
      </c>
      <c r="U472" s="838">
        <v>0.75</v>
      </c>
    </row>
    <row r="473" spans="1:21" ht="14.45" customHeight="1" x14ac:dyDescent="0.2">
      <c r="A473" s="831">
        <v>7</v>
      </c>
      <c r="B473" s="832" t="s">
        <v>2536</v>
      </c>
      <c r="C473" s="832" t="s">
        <v>2542</v>
      </c>
      <c r="D473" s="833" t="s">
        <v>3898</v>
      </c>
      <c r="E473" s="834" t="s">
        <v>2552</v>
      </c>
      <c r="F473" s="832" t="s">
        <v>2537</v>
      </c>
      <c r="G473" s="832" t="s">
        <v>3374</v>
      </c>
      <c r="H473" s="832" t="s">
        <v>581</v>
      </c>
      <c r="I473" s="832" t="s">
        <v>3375</v>
      </c>
      <c r="J473" s="832" t="s">
        <v>3376</v>
      </c>
      <c r="K473" s="832" t="s">
        <v>3377</v>
      </c>
      <c r="L473" s="835">
        <v>0</v>
      </c>
      <c r="M473" s="835">
        <v>0</v>
      </c>
      <c r="N473" s="832">
        <v>1</v>
      </c>
      <c r="O473" s="836">
        <v>1</v>
      </c>
      <c r="P473" s="835">
        <v>0</v>
      </c>
      <c r="Q473" s="837"/>
      <c r="R473" s="832">
        <v>1</v>
      </c>
      <c r="S473" s="837">
        <v>1</v>
      </c>
      <c r="T473" s="836">
        <v>1</v>
      </c>
      <c r="U473" s="838">
        <v>1</v>
      </c>
    </row>
    <row r="474" spans="1:21" ht="14.45" customHeight="1" x14ac:dyDescent="0.2">
      <c r="A474" s="831">
        <v>7</v>
      </c>
      <c r="B474" s="832" t="s">
        <v>2536</v>
      </c>
      <c r="C474" s="832" t="s">
        <v>2542</v>
      </c>
      <c r="D474" s="833" t="s">
        <v>3898</v>
      </c>
      <c r="E474" s="834" t="s">
        <v>2555</v>
      </c>
      <c r="F474" s="832" t="s">
        <v>2537</v>
      </c>
      <c r="G474" s="832" t="s">
        <v>3402</v>
      </c>
      <c r="H474" s="832" t="s">
        <v>674</v>
      </c>
      <c r="I474" s="832" t="s">
        <v>3403</v>
      </c>
      <c r="J474" s="832" t="s">
        <v>3404</v>
      </c>
      <c r="K474" s="832" t="s">
        <v>3405</v>
      </c>
      <c r="L474" s="835">
        <v>161.93</v>
      </c>
      <c r="M474" s="835">
        <v>161.93</v>
      </c>
      <c r="N474" s="832">
        <v>1</v>
      </c>
      <c r="O474" s="836">
        <v>0.5</v>
      </c>
      <c r="P474" s="835">
        <v>161.93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5" customHeight="1" x14ac:dyDescent="0.2">
      <c r="A475" s="831">
        <v>7</v>
      </c>
      <c r="B475" s="832" t="s">
        <v>2536</v>
      </c>
      <c r="C475" s="832" t="s">
        <v>2542</v>
      </c>
      <c r="D475" s="833" t="s">
        <v>3898</v>
      </c>
      <c r="E475" s="834" t="s">
        <v>2555</v>
      </c>
      <c r="F475" s="832" t="s">
        <v>2537</v>
      </c>
      <c r="G475" s="832" t="s">
        <v>3406</v>
      </c>
      <c r="H475" s="832" t="s">
        <v>674</v>
      </c>
      <c r="I475" s="832" t="s">
        <v>3407</v>
      </c>
      <c r="J475" s="832" t="s">
        <v>2411</v>
      </c>
      <c r="K475" s="832" t="s">
        <v>3042</v>
      </c>
      <c r="L475" s="835">
        <v>93.27</v>
      </c>
      <c r="M475" s="835">
        <v>186.54</v>
      </c>
      <c r="N475" s="832">
        <v>2</v>
      </c>
      <c r="O475" s="836">
        <v>2</v>
      </c>
      <c r="P475" s="835">
        <v>186.54</v>
      </c>
      <c r="Q475" s="837">
        <v>1</v>
      </c>
      <c r="R475" s="832">
        <v>2</v>
      </c>
      <c r="S475" s="837">
        <v>1</v>
      </c>
      <c r="T475" s="836">
        <v>2</v>
      </c>
      <c r="U475" s="838">
        <v>1</v>
      </c>
    </row>
    <row r="476" spans="1:21" ht="14.45" customHeight="1" x14ac:dyDescent="0.2">
      <c r="A476" s="831">
        <v>7</v>
      </c>
      <c r="B476" s="832" t="s">
        <v>2536</v>
      </c>
      <c r="C476" s="832" t="s">
        <v>2542</v>
      </c>
      <c r="D476" s="833" t="s">
        <v>3898</v>
      </c>
      <c r="E476" s="834" t="s">
        <v>2555</v>
      </c>
      <c r="F476" s="832" t="s">
        <v>2537</v>
      </c>
      <c r="G476" s="832" t="s">
        <v>3408</v>
      </c>
      <c r="H476" s="832" t="s">
        <v>581</v>
      </c>
      <c r="I476" s="832" t="s">
        <v>3409</v>
      </c>
      <c r="J476" s="832" t="s">
        <v>3410</v>
      </c>
      <c r="K476" s="832" t="s">
        <v>3411</v>
      </c>
      <c r="L476" s="835">
        <v>97.96</v>
      </c>
      <c r="M476" s="835">
        <v>97.96</v>
      </c>
      <c r="N476" s="832">
        <v>1</v>
      </c>
      <c r="O476" s="836">
        <v>1</v>
      </c>
      <c r="P476" s="835">
        <v>97.96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5" customHeight="1" x14ac:dyDescent="0.2">
      <c r="A477" s="831">
        <v>7</v>
      </c>
      <c r="B477" s="832" t="s">
        <v>2536</v>
      </c>
      <c r="C477" s="832" t="s">
        <v>2542</v>
      </c>
      <c r="D477" s="833" t="s">
        <v>3898</v>
      </c>
      <c r="E477" s="834" t="s">
        <v>2555</v>
      </c>
      <c r="F477" s="832" t="s">
        <v>2537</v>
      </c>
      <c r="G477" s="832" t="s">
        <v>2612</v>
      </c>
      <c r="H477" s="832" t="s">
        <v>581</v>
      </c>
      <c r="I477" s="832" t="s">
        <v>3412</v>
      </c>
      <c r="J477" s="832" t="s">
        <v>2125</v>
      </c>
      <c r="K477" s="832" t="s">
        <v>3413</v>
      </c>
      <c r="L477" s="835">
        <v>17.559999999999999</v>
      </c>
      <c r="M477" s="835">
        <v>17.559999999999999</v>
      </c>
      <c r="N477" s="832">
        <v>1</v>
      </c>
      <c r="O477" s="836">
        <v>0.5</v>
      </c>
      <c r="P477" s="835">
        <v>17.559999999999999</v>
      </c>
      <c r="Q477" s="837">
        <v>1</v>
      </c>
      <c r="R477" s="832">
        <v>1</v>
      </c>
      <c r="S477" s="837">
        <v>1</v>
      </c>
      <c r="T477" s="836">
        <v>0.5</v>
      </c>
      <c r="U477" s="838">
        <v>1</v>
      </c>
    </row>
    <row r="478" spans="1:21" ht="14.45" customHeight="1" x14ac:dyDescent="0.2">
      <c r="A478" s="831">
        <v>7</v>
      </c>
      <c r="B478" s="832" t="s">
        <v>2536</v>
      </c>
      <c r="C478" s="832" t="s">
        <v>2542</v>
      </c>
      <c r="D478" s="833" t="s">
        <v>3898</v>
      </c>
      <c r="E478" s="834" t="s">
        <v>2555</v>
      </c>
      <c r="F478" s="832" t="s">
        <v>2537</v>
      </c>
      <c r="G478" s="832" t="s">
        <v>3414</v>
      </c>
      <c r="H478" s="832" t="s">
        <v>581</v>
      </c>
      <c r="I478" s="832" t="s">
        <v>3415</v>
      </c>
      <c r="J478" s="832" t="s">
        <v>3416</v>
      </c>
      <c r="K478" s="832" t="s">
        <v>1863</v>
      </c>
      <c r="L478" s="835">
        <v>170.52</v>
      </c>
      <c r="M478" s="835">
        <v>341.04</v>
      </c>
      <c r="N478" s="832">
        <v>2</v>
      </c>
      <c r="O478" s="836">
        <v>1</v>
      </c>
      <c r="P478" s="835">
        <v>341.04</v>
      </c>
      <c r="Q478" s="837">
        <v>1</v>
      </c>
      <c r="R478" s="832">
        <v>2</v>
      </c>
      <c r="S478" s="837">
        <v>1</v>
      </c>
      <c r="T478" s="836">
        <v>1</v>
      </c>
      <c r="U478" s="838">
        <v>1</v>
      </c>
    </row>
    <row r="479" spans="1:21" ht="14.45" customHeight="1" x14ac:dyDescent="0.2">
      <c r="A479" s="831">
        <v>7</v>
      </c>
      <c r="B479" s="832" t="s">
        <v>2536</v>
      </c>
      <c r="C479" s="832" t="s">
        <v>2542</v>
      </c>
      <c r="D479" s="833" t="s">
        <v>3898</v>
      </c>
      <c r="E479" s="834" t="s">
        <v>2555</v>
      </c>
      <c r="F479" s="832" t="s">
        <v>2537</v>
      </c>
      <c r="G479" s="832" t="s">
        <v>2616</v>
      </c>
      <c r="H479" s="832" t="s">
        <v>674</v>
      </c>
      <c r="I479" s="832" t="s">
        <v>3074</v>
      </c>
      <c r="J479" s="832" t="s">
        <v>2436</v>
      </c>
      <c r="K479" s="832" t="s">
        <v>1863</v>
      </c>
      <c r="L479" s="835">
        <v>170.52</v>
      </c>
      <c r="M479" s="835">
        <v>341.04</v>
      </c>
      <c r="N479" s="832">
        <v>2</v>
      </c>
      <c r="O479" s="836">
        <v>1</v>
      </c>
      <c r="P479" s="835">
        <v>341.04</v>
      </c>
      <c r="Q479" s="837">
        <v>1</v>
      </c>
      <c r="R479" s="832">
        <v>2</v>
      </c>
      <c r="S479" s="837">
        <v>1</v>
      </c>
      <c r="T479" s="836">
        <v>1</v>
      </c>
      <c r="U479" s="838">
        <v>1</v>
      </c>
    </row>
    <row r="480" spans="1:21" ht="14.45" customHeight="1" x14ac:dyDescent="0.2">
      <c r="A480" s="831">
        <v>7</v>
      </c>
      <c r="B480" s="832" t="s">
        <v>2536</v>
      </c>
      <c r="C480" s="832" t="s">
        <v>2542</v>
      </c>
      <c r="D480" s="833" t="s">
        <v>3898</v>
      </c>
      <c r="E480" s="834" t="s">
        <v>2555</v>
      </c>
      <c r="F480" s="832" t="s">
        <v>2537</v>
      </c>
      <c r="G480" s="832" t="s">
        <v>2786</v>
      </c>
      <c r="H480" s="832" t="s">
        <v>674</v>
      </c>
      <c r="I480" s="832" t="s">
        <v>3417</v>
      </c>
      <c r="J480" s="832" t="s">
        <v>3418</v>
      </c>
      <c r="K480" s="832" t="s">
        <v>2591</v>
      </c>
      <c r="L480" s="835">
        <v>176.32</v>
      </c>
      <c r="M480" s="835">
        <v>352.64</v>
      </c>
      <c r="N480" s="832">
        <v>2</v>
      </c>
      <c r="O480" s="836">
        <v>1.5</v>
      </c>
      <c r="P480" s="835">
        <v>352.64</v>
      </c>
      <c r="Q480" s="837">
        <v>1</v>
      </c>
      <c r="R480" s="832">
        <v>2</v>
      </c>
      <c r="S480" s="837">
        <v>1</v>
      </c>
      <c r="T480" s="836">
        <v>1.5</v>
      </c>
      <c r="U480" s="838">
        <v>1</v>
      </c>
    </row>
    <row r="481" spans="1:21" ht="14.45" customHeight="1" x14ac:dyDescent="0.2">
      <c r="A481" s="831">
        <v>7</v>
      </c>
      <c r="B481" s="832" t="s">
        <v>2536</v>
      </c>
      <c r="C481" s="832" t="s">
        <v>2542</v>
      </c>
      <c r="D481" s="833" t="s">
        <v>3898</v>
      </c>
      <c r="E481" s="834" t="s">
        <v>2555</v>
      </c>
      <c r="F481" s="832" t="s">
        <v>2537</v>
      </c>
      <c r="G481" s="832" t="s">
        <v>2695</v>
      </c>
      <c r="H481" s="832" t="s">
        <v>581</v>
      </c>
      <c r="I481" s="832" t="s">
        <v>3419</v>
      </c>
      <c r="J481" s="832" t="s">
        <v>3420</v>
      </c>
      <c r="K481" s="832" t="s">
        <v>2698</v>
      </c>
      <c r="L481" s="835">
        <v>0</v>
      </c>
      <c r="M481" s="835">
        <v>0</v>
      </c>
      <c r="N481" s="832">
        <v>1</v>
      </c>
      <c r="O481" s="836">
        <v>1</v>
      </c>
      <c r="P481" s="835">
        <v>0</v>
      </c>
      <c r="Q481" s="837"/>
      <c r="R481" s="832">
        <v>1</v>
      </c>
      <c r="S481" s="837">
        <v>1</v>
      </c>
      <c r="T481" s="836">
        <v>1</v>
      </c>
      <c r="U481" s="838">
        <v>1</v>
      </c>
    </row>
    <row r="482" spans="1:21" ht="14.45" customHeight="1" x14ac:dyDescent="0.2">
      <c r="A482" s="831">
        <v>7</v>
      </c>
      <c r="B482" s="832" t="s">
        <v>2536</v>
      </c>
      <c r="C482" s="832" t="s">
        <v>2542</v>
      </c>
      <c r="D482" s="833" t="s">
        <v>3898</v>
      </c>
      <c r="E482" s="834" t="s">
        <v>2555</v>
      </c>
      <c r="F482" s="832" t="s">
        <v>2537</v>
      </c>
      <c r="G482" s="832" t="s">
        <v>2747</v>
      </c>
      <c r="H482" s="832" t="s">
        <v>581</v>
      </c>
      <c r="I482" s="832" t="s">
        <v>3421</v>
      </c>
      <c r="J482" s="832" t="s">
        <v>3422</v>
      </c>
      <c r="K482" s="832" t="s">
        <v>3423</v>
      </c>
      <c r="L482" s="835">
        <v>0</v>
      </c>
      <c r="M482" s="835">
        <v>0</v>
      </c>
      <c r="N482" s="832">
        <v>1</v>
      </c>
      <c r="O482" s="836">
        <v>1</v>
      </c>
      <c r="P482" s="835">
        <v>0</v>
      </c>
      <c r="Q482" s="837"/>
      <c r="R482" s="832">
        <v>1</v>
      </c>
      <c r="S482" s="837">
        <v>1</v>
      </c>
      <c r="T482" s="836">
        <v>1</v>
      </c>
      <c r="U482" s="838">
        <v>1</v>
      </c>
    </row>
    <row r="483" spans="1:21" ht="14.45" customHeight="1" x14ac:dyDescent="0.2">
      <c r="A483" s="831">
        <v>7</v>
      </c>
      <c r="B483" s="832" t="s">
        <v>2536</v>
      </c>
      <c r="C483" s="832" t="s">
        <v>2542</v>
      </c>
      <c r="D483" s="833" t="s">
        <v>3898</v>
      </c>
      <c r="E483" s="834" t="s">
        <v>2555</v>
      </c>
      <c r="F483" s="832" t="s">
        <v>2537</v>
      </c>
      <c r="G483" s="832" t="s">
        <v>2836</v>
      </c>
      <c r="H483" s="832" t="s">
        <v>581</v>
      </c>
      <c r="I483" s="832" t="s">
        <v>3424</v>
      </c>
      <c r="J483" s="832" t="s">
        <v>3425</v>
      </c>
      <c r="K483" s="832" t="s">
        <v>3426</v>
      </c>
      <c r="L483" s="835">
        <v>52.75</v>
      </c>
      <c r="M483" s="835">
        <v>52.75</v>
      </c>
      <c r="N483" s="832">
        <v>1</v>
      </c>
      <c r="O483" s="836">
        <v>0.5</v>
      </c>
      <c r="P483" s="835">
        <v>52.75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5" customHeight="1" x14ac:dyDescent="0.2">
      <c r="A484" s="831">
        <v>7</v>
      </c>
      <c r="B484" s="832" t="s">
        <v>2536</v>
      </c>
      <c r="C484" s="832" t="s">
        <v>2542</v>
      </c>
      <c r="D484" s="833" t="s">
        <v>3898</v>
      </c>
      <c r="E484" s="834" t="s">
        <v>2555</v>
      </c>
      <c r="F484" s="832" t="s">
        <v>2537</v>
      </c>
      <c r="G484" s="832" t="s">
        <v>3427</v>
      </c>
      <c r="H484" s="832" t="s">
        <v>581</v>
      </c>
      <c r="I484" s="832" t="s">
        <v>3428</v>
      </c>
      <c r="J484" s="832" t="s">
        <v>1789</v>
      </c>
      <c r="K484" s="832" t="s">
        <v>3429</v>
      </c>
      <c r="L484" s="835">
        <v>86.43</v>
      </c>
      <c r="M484" s="835">
        <v>86.43</v>
      </c>
      <c r="N484" s="832">
        <v>1</v>
      </c>
      <c r="O484" s="836">
        <v>1</v>
      </c>
      <c r="P484" s="835">
        <v>86.43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5" customHeight="1" x14ac:dyDescent="0.2">
      <c r="A485" s="831">
        <v>7</v>
      </c>
      <c r="B485" s="832" t="s">
        <v>2536</v>
      </c>
      <c r="C485" s="832" t="s">
        <v>2542</v>
      </c>
      <c r="D485" s="833" t="s">
        <v>3898</v>
      </c>
      <c r="E485" s="834" t="s">
        <v>2555</v>
      </c>
      <c r="F485" s="832" t="s">
        <v>2537</v>
      </c>
      <c r="G485" s="832" t="s">
        <v>3427</v>
      </c>
      <c r="H485" s="832" t="s">
        <v>674</v>
      </c>
      <c r="I485" s="832" t="s">
        <v>2378</v>
      </c>
      <c r="J485" s="832" t="s">
        <v>2379</v>
      </c>
      <c r="K485" s="832" t="s">
        <v>1791</v>
      </c>
      <c r="L485" s="835">
        <v>86.43</v>
      </c>
      <c r="M485" s="835">
        <v>86.43</v>
      </c>
      <c r="N485" s="832">
        <v>1</v>
      </c>
      <c r="O485" s="836">
        <v>0.5</v>
      </c>
      <c r="P485" s="835">
        <v>86.43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5" customHeight="1" x14ac:dyDescent="0.2">
      <c r="A486" s="831">
        <v>7</v>
      </c>
      <c r="B486" s="832" t="s">
        <v>2536</v>
      </c>
      <c r="C486" s="832" t="s">
        <v>2542</v>
      </c>
      <c r="D486" s="833" t="s">
        <v>3898</v>
      </c>
      <c r="E486" s="834" t="s">
        <v>2555</v>
      </c>
      <c r="F486" s="832" t="s">
        <v>2537</v>
      </c>
      <c r="G486" s="832" t="s">
        <v>2903</v>
      </c>
      <c r="H486" s="832" t="s">
        <v>581</v>
      </c>
      <c r="I486" s="832" t="s">
        <v>3430</v>
      </c>
      <c r="J486" s="832" t="s">
        <v>1514</v>
      </c>
      <c r="K486" s="832" t="s">
        <v>3431</v>
      </c>
      <c r="L486" s="835">
        <v>34.19</v>
      </c>
      <c r="M486" s="835">
        <v>68.38</v>
      </c>
      <c r="N486" s="832">
        <v>2</v>
      </c>
      <c r="O486" s="836">
        <v>1</v>
      </c>
      <c r="P486" s="835">
        <v>68.38</v>
      </c>
      <c r="Q486" s="837">
        <v>1</v>
      </c>
      <c r="R486" s="832">
        <v>2</v>
      </c>
      <c r="S486" s="837">
        <v>1</v>
      </c>
      <c r="T486" s="836">
        <v>1</v>
      </c>
      <c r="U486" s="838">
        <v>1</v>
      </c>
    </row>
    <row r="487" spans="1:21" ht="14.45" customHeight="1" x14ac:dyDescent="0.2">
      <c r="A487" s="831">
        <v>7</v>
      </c>
      <c r="B487" s="832" t="s">
        <v>2536</v>
      </c>
      <c r="C487" s="832" t="s">
        <v>2542</v>
      </c>
      <c r="D487" s="833" t="s">
        <v>3898</v>
      </c>
      <c r="E487" s="834" t="s">
        <v>2555</v>
      </c>
      <c r="F487" s="832" t="s">
        <v>2537</v>
      </c>
      <c r="G487" s="832" t="s">
        <v>2903</v>
      </c>
      <c r="H487" s="832" t="s">
        <v>581</v>
      </c>
      <c r="I487" s="832" t="s">
        <v>2904</v>
      </c>
      <c r="J487" s="832" t="s">
        <v>1514</v>
      </c>
      <c r="K487" s="832" t="s">
        <v>2905</v>
      </c>
      <c r="L487" s="835">
        <v>34.19</v>
      </c>
      <c r="M487" s="835">
        <v>68.38</v>
      </c>
      <c r="N487" s="832">
        <v>2</v>
      </c>
      <c r="O487" s="836">
        <v>1</v>
      </c>
      <c r="P487" s="835">
        <v>68.38</v>
      </c>
      <c r="Q487" s="837">
        <v>1</v>
      </c>
      <c r="R487" s="832">
        <v>2</v>
      </c>
      <c r="S487" s="837">
        <v>1</v>
      </c>
      <c r="T487" s="836">
        <v>1</v>
      </c>
      <c r="U487" s="838">
        <v>1</v>
      </c>
    </row>
    <row r="488" spans="1:21" ht="14.45" customHeight="1" x14ac:dyDescent="0.2">
      <c r="A488" s="831">
        <v>7</v>
      </c>
      <c r="B488" s="832" t="s">
        <v>2536</v>
      </c>
      <c r="C488" s="832" t="s">
        <v>2542</v>
      </c>
      <c r="D488" s="833" t="s">
        <v>3898</v>
      </c>
      <c r="E488" s="834" t="s">
        <v>2555</v>
      </c>
      <c r="F488" s="832" t="s">
        <v>2537</v>
      </c>
      <c r="G488" s="832" t="s">
        <v>3432</v>
      </c>
      <c r="H488" s="832" t="s">
        <v>581</v>
      </c>
      <c r="I488" s="832" t="s">
        <v>3433</v>
      </c>
      <c r="J488" s="832" t="s">
        <v>3434</v>
      </c>
      <c r="K488" s="832" t="s">
        <v>3435</v>
      </c>
      <c r="L488" s="835">
        <v>463.19</v>
      </c>
      <c r="M488" s="835">
        <v>463.19</v>
      </c>
      <c r="N488" s="832">
        <v>1</v>
      </c>
      <c r="O488" s="836">
        <v>0.5</v>
      </c>
      <c r="P488" s="835">
        <v>463.19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5" customHeight="1" x14ac:dyDescent="0.2">
      <c r="A489" s="831">
        <v>7</v>
      </c>
      <c r="B489" s="832" t="s">
        <v>2536</v>
      </c>
      <c r="C489" s="832" t="s">
        <v>2542</v>
      </c>
      <c r="D489" s="833" t="s">
        <v>3898</v>
      </c>
      <c r="E489" s="834" t="s">
        <v>2555</v>
      </c>
      <c r="F489" s="832" t="s">
        <v>2537</v>
      </c>
      <c r="G489" s="832" t="s">
        <v>3436</v>
      </c>
      <c r="H489" s="832" t="s">
        <v>581</v>
      </c>
      <c r="I489" s="832" t="s">
        <v>3437</v>
      </c>
      <c r="J489" s="832" t="s">
        <v>1197</v>
      </c>
      <c r="K489" s="832" t="s">
        <v>3438</v>
      </c>
      <c r="L489" s="835">
        <v>0</v>
      </c>
      <c r="M489" s="835">
        <v>0</v>
      </c>
      <c r="N489" s="832">
        <v>1</v>
      </c>
      <c r="O489" s="836">
        <v>0.5</v>
      </c>
      <c r="P489" s="835">
        <v>0</v>
      </c>
      <c r="Q489" s="837"/>
      <c r="R489" s="832">
        <v>1</v>
      </c>
      <c r="S489" s="837">
        <v>1</v>
      </c>
      <c r="T489" s="836">
        <v>0.5</v>
      </c>
      <c r="U489" s="838">
        <v>1</v>
      </c>
    </row>
    <row r="490" spans="1:21" ht="14.45" customHeight="1" x14ac:dyDescent="0.2">
      <c r="A490" s="831">
        <v>7</v>
      </c>
      <c r="B490" s="832" t="s">
        <v>2536</v>
      </c>
      <c r="C490" s="832" t="s">
        <v>2542</v>
      </c>
      <c r="D490" s="833" t="s">
        <v>3898</v>
      </c>
      <c r="E490" s="834" t="s">
        <v>2555</v>
      </c>
      <c r="F490" s="832" t="s">
        <v>2537</v>
      </c>
      <c r="G490" s="832" t="s">
        <v>2855</v>
      </c>
      <c r="H490" s="832" t="s">
        <v>581</v>
      </c>
      <c r="I490" s="832" t="s">
        <v>3439</v>
      </c>
      <c r="J490" s="832" t="s">
        <v>3440</v>
      </c>
      <c r="K490" s="832" t="s">
        <v>2347</v>
      </c>
      <c r="L490" s="835">
        <v>279.52999999999997</v>
      </c>
      <c r="M490" s="835">
        <v>279.52999999999997</v>
      </c>
      <c r="N490" s="832">
        <v>1</v>
      </c>
      <c r="O490" s="836">
        <v>0.5</v>
      </c>
      <c r="P490" s="835">
        <v>279.52999999999997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5" customHeight="1" x14ac:dyDescent="0.2">
      <c r="A491" s="831">
        <v>7</v>
      </c>
      <c r="B491" s="832" t="s">
        <v>2536</v>
      </c>
      <c r="C491" s="832" t="s">
        <v>2542</v>
      </c>
      <c r="D491" s="833" t="s">
        <v>3898</v>
      </c>
      <c r="E491" s="834" t="s">
        <v>2555</v>
      </c>
      <c r="F491" s="832" t="s">
        <v>2537</v>
      </c>
      <c r="G491" s="832" t="s">
        <v>3026</v>
      </c>
      <c r="H491" s="832" t="s">
        <v>674</v>
      </c>
      <c r="I491" s="832" t="s">
        <v>2268</v>
      </c>
      <c r="J491" s="832" t="s">
        <v>703</v>
      </c>
      <c r="K491" s="832" t="s">
        <v>1171</v>
      </c>
      <c r="L491" s="835">
        <v>0</v>
      </c>
      <c r="M491" s="835">
        <v>0</v>
      </c>
      <c r="N491" s="832">
        <v>2</v>
      </c>
      <c r="O491" s="836">
        <v>0.5</v>
      </c>
      <c r="P491" s="835">
        <v>0</v>
      </c>
      <c r="Q491" s="837"/>
      <c r="R491" s="832">
        <v>2</v>
      </c>
      <c r="S491" s="837">
        <v>1</v>
      </c>
      <c r="T491" s="836">
        <v>0.5</v>
      </c>
      <c r="U491" s="838">
        <v>1</v>
      </c>
    </row>
    <row r="492" spans="1:21" ht="14.45" customHeight="1" x14ac:dyDescent="0.2">
      <c r="A492" s="831">
        <v>7</v>
      </c>
      <c r="B492" s="832" t="s">
        <v>2536</v>
      </c>
      <c r="C492" s="832" t="s">
        <v>2542</v>
      </c>
      <c r="D492" s="833" t="s">
        <v>3898</v>
      </c>
      <c r="E492" s="834" t="s">
        <v>2555</v>
      </c>
      <c r="F492" s="832" t="s">
        <v>2537</v>
      </c>
      <c r="G492" s="832" t="s">
        <v>2737</v>
      </c>
      <c r="H492" s="832" t="s">
        <v>674</v>
      </c>
      <c r="I492" s="832" t="s">
        <v>2432</v>
      </c>
      <c r="J492" s="832" t="s">
        <v>1476</v>
      </c>
      <c r="K492" s="832" t="s">
        <v>2433</v>
      </c>
      <c r="L492" s="835">
        <v>154.36000000000001</v>
      </c>
      <c r="M492" s="835">
        <v>308.72000000000003</v>
      </c>
      <c r="N492" s="832">
        <v>2</v>
      </c>
      <c r="O492" s="836">
        <v>0.5</v>
      </c>
      <c r="P492" s="835">
        <v>308.72000000000003</v>
      </c>
      <c r="Q492" s="837">
        <v>1</v>
      </c>
      <c r="R492" s="832">
        <v>2</v>
      </c>
      <c r="S492" s="837">
        <v>1</v>
      </c>
      <c r="T492" s="836">
        <v>0.5</v>
      </c>
      <c r="U492" s="838">
        <v>1</v>
      </c>
    </row>
    <row r="493" spans="1:21" ht="14.45" customHeight="1" x14ac:dyDescent="0.2">
      <c r="A493" s="831">
        <v>7</v>
      </c>
      <c r="B493" s="832" t="s">
        <v>2536</v>
      </c>
      <c r="C493" s="832" t="s">
        <v>2542</v>
      </c>
      <c r="D493" s="833" t="s">
        <v>3898</v>
      </c>
      <c r="E493" s="834" t="s">
        <v>2557</v>
      </c>
      <c r="F493" s="832" t="s">
        <v>2537</v>
      </c>
      <c r="G493" s="832" t="s">
        <v>3082</v>
      </c>
      <c r="H493" s="832" t="s">
        <v>581</v>
      </c>
      <c r="I493" s="832" t="s">
        <v>3083</v>
      </c>
      <c r="J493" s="832" t="s">
        <v>3084</v>
      </c>
      <c r="K493" s="832" t="s">
        <v>3085</v>
      </c>
      <c r="L493" s="835">
        <v>70.48</v>
      </c>
      <c r="M493" s="835">
        <v>140.96</v>
      </c>
      <c r="N493" s="832">
        <v>2</v>
      </c>
      <c r="O493" s="836">
        <v>0.5</v>
      </c>
      <c r="P493" s="835">
        <v>140.96</v>
      </c>
      <c r="Q493" s="837">
        <v>1</v>
      </c>
      <c r="R493" s="832">
        <v>2</v>
      </c>
      <c r="S493" s="837">
        <v>1</v>
      </c>
      <c r="T493" s="836">
        <v>0.5</v>
      </c>
      <c r="U493" s="838">
        <v>1</v>
      </c>
    </row>
    <row r="494" spans="1:21" ht="14.45" customHeight="1" x14ac:dyDescent="0.2">
      <c r="A494" s="831">
        <v>7</v>
      </c>
      <c r="B494" s="832" t="s">
        <v>2536</v>
      </c>
      <c r="C494" s="832" t="s">
        <v>2542</v>
      </c>
      <c r="D494" s="833" t="s">
        <v>3898</v>
      </c>
      <c r="E494" s="834" t="s">
        <v>2557</v>
      </c>
      <c r="F494" s="832" t="s">
        <v>2537</v>
      </c>
      <c r="G494" s="832" t="s">
        <v>2795</v>
      </c>
      <c r="H494" s="832" t="s">
        <v>674</v>
      </c>
      <c r="I494" s="832" t="s">
        <v>2309</v>
      </c>
      <c r="J494" s="832" t="s">
        <v>2310</v>
      </c>
      <c r="K494" s="832" t="s">
        <v>2311</v>
      </c>
      <c r="L494" s="835">
        <v>9.4</v>
      </c>
      <c r="M494" s="835">
        <v>18.8</v>
      </c>
      <c r="N494" s="832">
        <v>2</v>
      </c>
      <c r="O494" s="836">
        <v>1</v>
      </c>
      <c r="P494" s="835">
        <v>18.8</v>
      </c>
      <c r="Q494" s="837">
        <v>1</v>
      </c>
      <c r="R494" s="832">
        <v>2</v>
      </c>
      <c r="S494" s="837">
        <v>1</v>
      </c>
      <c r="T494" s="836">
        <v>1</v>
      </c>
      <c r="U494" s="838">
        <v>1</v>
      </c>
    </row>
    <row r="495" spans="1:21" ht="14.45" customHeight="1" x14ac:dyDescent="0.2">
      <c r="A495" s="831">
        <v>7</v>
      </c>
      <c r="B495" s="832" t="s">
        <v>2536</v>
      </c>
      <c r="C495" s="832" t="s">
        <v>2542</v>
      </c>
      <c r="D495" s="833" t="s">
        <v>3898</v>
      </c>
      <c r="E495" s="834" t="s">
        <v>2557</v>
      </c>
      <c r="F495" s="832" t="s">
        <v>2537</v>
      </c>
      <c r="G495" s="832" t="s">
        <v>2664</v>
      </c>
      <c r="H495" s="832" t="s">
        <v>674</v>
      </c>
      <c r="I495" s="832" t="s">
        <v>3441</v>
      </c>
      <c r="J495" s="832" t="s">
        <v>829</v>
      </c>
      <c r="K495" s="832" t="s">
        <v>830</v>
      </c>
      <c r="L495" s="835">
        <v>132</v>
      </c>
      <c r="M495" s="835">
        <v>396</v>
      </c>
      <c r="N495" s="832">
        <v>3</v>
      </c>
      <c r="O495" s="836">
        <v>0.5</v>
      </c>
      <c r="P495" s="835">
        <v>396</v>
      </c>
      <c r="Q495" s="837">
        <v>1</v>
      </c>
      <c r="R495" s="832">
        <v>3</v>
      </c>
      <c r="S495" s="837">
        <v>1</v>
      </c>
      <c r="T495" s="836">
        <v>0.5</v>
      </c>
      <c r="U495" s="838">
        <v>1</v>
      </c>
    </row>
    <row r="496" spans="1:21" ht="14.45" customHeight="1" x14ac:dyDescent="0.2">
      <c r="A496" s="831">
        <v>7</v>
      </c>
      <c r="B496" s="832" t="s">
        <v>2536</v>
      </c>
      <c r="C496" s="832" t="s">
        <v>2542</v>
      </c>
      <c r="D496" s="833" t="s">
        <v>3898</v>
      </c>
      <c r="E496" s="834" t="s">
        <v>2557</v>
      </c>
      <c r="F496" s="832" t="s">
        <v>2537</v>
      </c>
      <c r="G496" s="832" t="s">
        <v>3117</v>
      </c>
      <c r="H496" s="832" t="s">
        <v>581</v>
      </c>
      <c r="I496" s="832" t="s">
        <v>3118</v>
      </c>
      <c r="J496" s="832" t="s">
        <v>3119</v>
      </c>
      <c r="K496" s="832" t="s">
        <v>3120</v>
      </c>
      <c r="L496" s="835">
        <v>52.87</v>
      </c>
      <c r="M496" s="835">
        <v>105.74</v>
      </c>
      <c r="N496" s="832">
        <v>2</v>
      </c>
      <c r="O496" s="836">
        <v>0.5</v>
      </c>
      <c r="P496" s="835">
        <v>105.74</v>
      </c>
      <c r="Q496" s="837">
        <v>1</v>
      </c>
      <c r="R496" s="832">
        <v>2</v>
      </c>
      <c r="S496" s="837">
        <v>1</v>
      </c>
      <c r="T496" s="836">
        <v>0.5</v>
      </c>
      <c r="U496" s="838">
        <v>1</v>
      </c>
    </row>
    <row r="497" spans="1:21" ht="14.45" customHeight="1" x14ac:dyDescent="0.2">
      <c r="A497" s="831">
        <v>7</v>
      </c>
      <c r="B497" s="832" t="s">
        <v>2536</v>
      </c>
      <c r="C497" s="832" t="s">
        <v>2542</v>
      </c>
      <c r="D497" s="833" t="s">
        <v>3898</v>
      </c>
      <c r="E497" s="834" t="s">
        <v>2557</v>
      </c>
      <c r="F497" s="832" t="s">
        <v>2537</v>
      </c>
      <c r="G497" s="832" t="s">
        <v>3117</v>
      </c>
      <c r="H497" s="832" t="s">
        <v>581</v>
      </c>
      <c r="I497" s="832" t="s">
        <v>3442</v>
      </c>
      <c r="J497" s="832" t="s">
        <v>3443</v>
      </c>
      <c r="K497" s="832" t="s">
        <v>3444</v>
      </c>
      <c r="L497" s="835">
        <v>78.86</v>
      </c>
      <c r="M497" s="835">
        <v>157.72</v>
      </c>
      <c r="N497" s="832">
        <v>2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5" customHeight="1" x14ac:dyDescent="0.2">
      <c r="A498" s="831">
        <v>7</v>
      </c>
      <c r="B498" s="832" t="s">
        <v>2536</v>
      </c>
      <c r="C498" s="832" t="s">
        <v>2542</v>
      </c>
      <c r="D498" s="833" t="s">
        <v>3898</v>
      </c>
      <c r="E498" s="834" t="s">
        <v>2557</v>
      </c>
      <c r="F498" s="832" t="s">
        <v>2537</v>
      </c>
      <c r="G498" s="832" t="s">
        <v>3126</v>
      </c>
      <c r="H498" s="832" t="s">
        <v>674</v>
      </c>
      <c r="I498" s="832" t="s">
        <v>3127</v>
      </c>
      <c r="J498" s="832" t="s">
        <v>3128</v>
      </c>
      <c r="K498" s="832" t="s">
        <v>3129</v>
      </c>
      <c r="L498" s="835">
        <v>561.76</v>
      </c>
      <c r="M498" s="835">
        <v>1685.28</v>
      </c>
      <c r="N498" s="832">
        <v>3</v>
      </c>
      <c r="O498" s="836">
        <v>1</v>
      </c>
      <c r="P498" s="835">
        <v>1685.28</v>
      </c>
      <c r="Q498" s="837">
        <v>1</v>
      </c>
      <c r="R498" s="832">
        <v>3</v>
      </c>
      <c r="S498" s="837">
        <v>1</v>
      </c>
      <c r="T498" s="836">
        <v>1</v>
      </c>
      <c r="U498" s="838">
        <v>1</v>
      </c>
    </row>
    <row r="499" spans="1:21" ht="14.45" customHeight="1" x14ac:dyDescent="0.2">
      <c r="A499" s="831">
        <v>7</v>
      </c>
      <c r="B499" s="832" t="s">
        <v>2536</v>
      </c>
      <c r="C499" s="832" t="s">
        <v>2542</v>
      </c>
      <c r="D499" s="833" t="s">
        <v>3898</v>
      </c>
      <c r="E499" s="834" t="s">
        <v>2557</v>
      </c>
      <c r="F499" s="832" t="s">
        <v>2537</v>
      </c>
      <c r="G499" s="832" t="s">
        <v>3135</v>
      </c>
      <c r="H499" s="832" t="s">
        <v>674</v>
      </c>
      <c r="I499" s="832" t="s">
        <v>2451</v>
      </c>
      <c r="J499" s="832" t="s">
        <v>2449</v>
      </c>
      <c r="K499" s="832" t="s">
        <v>2452</v>
      </c>
      <c r="L499" s="835">
        <v>969.48</v>
      </c>
      <c r="M499" s="835">
        <v>1938.96</v>
      </c>
      <c r="N499" s="832">
        <v>2</v>
      </c>
      <c r="O499" s="836">
        <v>1</v>
      </c>
      <c r="P499" s="835">
        <v>1938.96</v>
      </c>
      <c r="Q499" s="837">
        <v>1</v>
      </c>
      <c r="R499" s="832">
        <v>2</v>
      </c>
      <c r="S499" s="837">
        <v>1</v>
      </c>
      <c r="T499" s="836">
        <v>1</v>
      </c>
      <c r="U499" s="838">
        <v>1</v>
      </c>
    </row>
    <row r="500" spans="1:21" ht="14.45" customHeight="1" x14ac:dyDescent="0.2">
      <c r="A500" s="831">
        <v>7</v>
      </c>
      <c r="B500" s="832" t="s">
        <v>2536</v>
      </c>
      <c r="C500" s="832" t="s">
        <v>2542</v>
      </c>
      <c r="D500" s="833" t="s">
        <v>3898</v>
      </c>
      <c r="E500" s="834" t="s">
        <v>2557</v>
      </c>
      <c r="F500" s="832" t="s">
        <v>2537</v>
      </c>
      <c r="G500" s="832" t="s">
        <v>3135</v>
      </c>
      <c r="H500" s="832" t="s">
        <v>674</v>
      </c>
      <c r="I500" s="832" t="s">
        <v>3156</v>
      </c>
      <c r="J500" s="832" t="s">
        <v>2449</v>
      </c>
      <c r="K500" s="832" t="s">
        <v>3140</v>
      </c>
      <c r="L500" s="835">
        <v>1938.97</v>
      </c>
      <c r="M500" s="835">
        <v>3877.94</v>
      </c>
      <c r="N500" s="832">
        <v>2</v>
      </c>
      <c r="O500" s="836">
        <v>1</v>
      </c>
      <c r="P500" s="835">
        <v>3877.94</v>
      </c>
      <c r="Q500" s="837">
        <v>1</v>
      </c>
      <c r="R500" s="832">
        <v>2</v>
      </c>
      <c r="S500" s="837">
        <v>1</v>
      </c>
      <c r="T500" s="836">
        <v>1</v>
      </c>
      <c r="U500" s="838">
        <v>1</v>
      </c>
    </row>
    <row r="501" spans="1:21" ht="14.45" customHeight="1" x14ac:dyDescent="0.2">
      <c r="A501" s="831">
        <v>7</v>
      </c>
      <c r="B501" s="832" t="s">
        <v>2536</v>
      </c>
      <c r="C501" s="832" t="s">
        <v>2542</v>
      </c>
      <c r="D501" s="833" t="s">
        <v>3898</v>
      </c>
      <c r="E501" s="834" t="s">
        <v>2557</v>
      </c>
      <c r="F501" s="832" t="s">
        <v>2537</v>
      </c>
      <c r="G501" s="832" t="s">
        <v>3158</v>
      </c>
      <c r="H501" s="832" t="s">
        <v>674</v>
      </c>
      <c r="I501" s="832" t="s">
        <v>3159</v>
      </c>
      <c r="J501" s="832" t="s">
        <v>2283</v>
      </c>
      <c r="K501" s="832" t="s">
        <v>3160</v>
      </c>
      <c r="L501" s="835">
        <v>339.47</v>
      </c>
      <c r="M501" s="835">
        <v>678.94</v>
      </c>
      <c r="N501" s="832">
        <v>2</v>
      </c>
      <c r="O501" s="836">
        <v>0.5</v>
      </c>
      <c r="P501" s="835">
        <v>678.94</v>
      </c>
      <c r="Q501" s="837">
        <v>1</v>
      </c>
      <c r="R501" s="832">
        <v>2</v>
      </c>
      <c r="S501" s="837">
        <v>1</v>
      </c>
      <c r="T501" s="836">
        <v>0.5</v>
      </c>
      <c r="U501" s="838">
        <v>1</v>
      </c>
    </row>
    <row r="502" spans="1:21" ht="14.45" customHeight="1" x14ac:dyDescent="0.2">
      <c r="A502" s="831">
        <v>7</v>
      </c>
      <c r="B502" s="832" t="s">
        <v>2536</v>
      </c>
      <c r="C502" s="832" t="s">
        <v>2542</v>
      </c>
      <c r="D502" s="833" t="s">
        <v>3898</v>
      </c>
      <c r="E502" s="834" t="s">
        <v>2557</v>
      </c>
      <c r="F502" s="832" t="s">
        <v>2537</v>
      </c>
      <c r="G502" s="832" t="s">
        <v>3158</v>
      </c>
      <c r="H502" s="832" t="s">
        <v>674</v>
      </c>
      <c r="I502" s="832" t="s">
        <v>2282</v>
      </c>
      <c r="J502" s="832" t="s">
        <v>2283</v>
      </c>
      <c r="K502" s="832" t="s">
        <v>2284</v>
      </c>
      <c r="L502" s="835">
        <v>113.16</v>
      </c>
      <c r="M502" s="835">
        <v>565.79999999999995</v>
      </c>
      <c r="N502" s="832">
        <v>5</v>
      </c>
      <c r="O502" s="836">
        <v>1</v>
      </c>
      <c r="P502" s="835">
        <v>565.79999999999995</v>
      </c>
      <c r="Q502" s="837">
        <v>1</v>
      </c>
      <c r="R502" s="832">
        <v>5</v>
      </c>
      <c r="S502" s="837">
        <v>1</v>
      </c>
      <c r="T502" s="836">
        <v>1</v>
      </c>
      <c r="U502" s="838">
        <v>1</v>
      </c>
    </row>
    <row r="503" spans="1:21" ht="14.45" customHeight="1" x14ac:dyDescent="0.2">
      <c r="A503" s="831">
        <v>7</v>
      </c>
      <c r="B503" s="832" t="s">
        <v>2536</v>
      </c>
      <c r="C503" s="832" t="s">
        <v>2542</v>
      </c>
      <c r="D503" s="833" t="s">
        <v>3898</v>
      </c>
      <c r="E503" s="834" t="s">
        <v>2557</v>
      </c>
      <c r="F503" s="832" t="s">
        <v>2537</v>
      </c>
      <c r="G503" s="832" t="s">
        <v>3158</v>
      </c>
      <c r="H503" s="832" t="s">
        <v>674</v>
      </c>
      <c r="I503" s="832" t="s">
        <v>2466</v>
      </c>
      <c r="J503" s="832" t="s">
        <v>2283</v>
      </c>
      <c r="K503" s="832" t="s">
        <v>2467</v>
      </c>
      <c r="L503" s="835">
        <v>339.47</v>
      </c>
      <c r="M503" s="835">
        <v>339.47</v>
      </c>
      <c r="N503" s="832">
        <v>1</v>
      </c>
      <c r="O503" s="836">
        <v>0.5</v>
      </c>
      <c r="P503" s="835">
        <v>339.47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5" customHeight="1" x14ac:dyDescent="0.2">
      <c r="A504" s="831">
        <v>7</v>
      </c>
      <c r="B504" s="832" t="s">
        <v>2536</v>
      </c>
      <c r="C504" s="832" t="s">
        <v>2542</v>
      </c>
      <c r="D504" s="833" t="s">
        <v>3898</v>
      </c>
      <c r="E504" s="834" t="s">
        <v>2557</v>
      </c>
      <c r="F504" s="832" t="s">
        <v>2537</v>
      </c>
      <c r="G504" s="832" t="s">
        <v>3173</v>
      </c>
      <c r="H504" s="832" t="s">
        <v>581</v>
      </c>
      <c r="I504" s="832" t="s">
        <v>3177</v>
      </c>
      <c r="J504" s="832" t="s">
        <v>3175</v>
      </c>
      <c r="K504" s="832" t="s">
        <v>3178</v>
      </c>
      <c r="L504" s="835">
        <v>1019.46</v>
      </c>
      <c r="M504" s="835">
        <v>1019.46</v>
      </c>
      <c r="N504" s="832">
        <v>1</v>
      </c>
      <c r="O504" s="836"/>
      <c r="P504" s="835">
        <v>1019.46</v>
      </c>
      <c r="Q504" s="837">
        <v>1</v>
      </c>
      <c r="R504" s="832">
        <v>1</v>
      </c>
      <c r="S504" s="837">
        <v>1</v>
      </c>
      <c r="T504" s="836"/>
      <c r="U504" s="838"/>
    </row>
    <row r="505" spans="1:21" ht="14.45" customHeight="1" x14ac:dyDescent="0.2">
      <c r="A505" s="831">
        <v>7</v>
      </c>
      <c r="B505" s="832" t="s">
        <v>2536</v>
      </c>
      <c r="C505" s="832" t="s">
        <v>2542</v>
      </c>
      <c r="D505" s="833" t="s">
        <v>3898</v>
      </c>
      <c r="E505" s="834" t="s">
        <v>2557</v>
      </c>
      <c r="F505" s="832" t="s">
        <v>2537</v>
      </c>
      <c r="G505" s="832" t="s">
        <v>3173</v>
      </c>
      <c r="H505" s="832" t="s">
        <v>581</v>
      </c>
      <c r="I505" s="832" t="s">
        <v>3181</v>
      </c>
      <c r="J505" s="832" t="s">
        <v>3175</v>
      </c>
      <c r="K505" s="832" t="s">
        <v>3182</v>
      </c>
      <c r="L505" s="835">
        <v>2038.93</v>
      </c>
      <c r="M505" s="835">
        <v>6116.79</v>
      </c>
      <c r="N505" s="832">
        <v>3</v>
      </c>
      <c r="O505" s="836"/>
      <c r="P505" s="835">
        <v>6116.79</v>
      </c>
      <c r="Q505" s="837">
        <v>1</v>
      </c>
      <c r="R505" s="832">
        <v>3</v>
      </c>
      <c r="S505" s="837">
        <v>1</v>
      </c>
      <c r="T505" s="836"/>
      <c r="U505" s="838"/>
    </row>
    <row r="506" spans="1:21" ht="14.45" customHeight="1" x14ac:dyDescent="0.2">
      <c r="A506" s="831">
        <v>7</v>
      </c>
      <c r="B506" s="832" t="s">
        <v>2536</v>
      </c>
      <c r="C506" s="832" t="s">
        <v>2542</v>
      </c>
      <c r="D506" s="833" t="s">
        <v>3898</v>
      </c>
      <c r="E506" s="834" t="s">
        <v>2557</v>
      </c>
      <c r="F506" s="832" t="s">
        <v>2537</v>
      </c>
      <c r="G506" s="832" t="s">
        <v>3223</v>
      </c>
      <c r="H506" s="832" t="s">
        <v>674</v>
      </c>
      <c r="I506" s="832" t="s">
        <v>3236</v>
      </c>
      <c r="J506" s="832" t="s">
        <v>3237</v>
      </c>
      <c r="K506" s="832" t="s">
        <v>3226</v>
      </c>
      <c r="L506" s="835">
        <v>2038.93</v>
      </c>
      <c r="M506" s="835">
        <v>8155.72</v>
      </c>
      <c r="N506" s="832">
        <v>4</v>
      </c>
      <c r="O506" s="836">
        <v>1</v>
      </c>
      <c r="P506" s="835">
        <v>8155.72</v>
      </c>
      <c r="Q506" s="837">
        <v>1</v>
      </c>
      <c r="R506" s="832">
        <v>4</v>
      </c>
      <c r="S506" s="837">
        <v>1</v>
      </c>
      <c r="T506" s="836">
        <v>1</v>
      </c>
      <c r="U506" s="838">
        <v>1</v>
      </c>
    </row>
    <row r="507" spans="1:21" ht="14.45" customHeight="1" x14ac:dyDescent="0.2">
      <c r="A507" s="831">
        <v>7</v>
      </c>
      <c r="B507" s="832" t="s">
        <v>2536</v>
      </c>
      <c r="C507" s="832" t="s">
        <v>2542</v>
      </c>
      <c r="D507" s="833" t="s">
        <v>3898</v>
      </c>
      <c r="E507" s="834" t="s">
        <v>2557</v>
      </c>
      <c r="F507" s="832" t="s">
        <v>2537</v>
      </c>
      <c r="G507" s="832" t="s">
        <v>3223</v>
      </c>
      <c r="H507" s="832" t="s">
        <v>674</v>
      </c>
      <c r="I507" s="832" t="s">
        <v>3238</v>
      </c>
      <c r="J507" s="832" t="s">
        <v>3237</v>
      </c>
      <c r="K507" s="832" t="s">
        <v>3230</v>
      </c>
      <c r="L507" s="835">
        <v>355.79</v>
      </c>
      <c r="M507" s="835">
        <v>1067.3700000000001</v>
      </c>
      <c r="N507" s="832">
        <v>3</v>
      </c>
      <c r="O507" s="836">
        <v>1</v>
      </c>
      <c r="P507" s="835">
        <v>1067.3700000000001</v>
      </c>
      <c r="Q507" s="837">
        <v>1</v>
      </c>
      <c r="R507" s="832">
        <v>3</v>
      </c>
      <c r="S507" s="837">
        <v>1</v>
      </c>
      <c r="T507" s="836">
        <v>1</v>
      </c>
      <c r="U507" s="838">
        <v>1</v>
      </c>
    </row>
    <row r="508" spans="1:21" ht="14.45" customHeight="1" x14ac:dyDescent="0.2">
      <c r="A508" s="831">
        <v>7</v>
      </c>
      <c r="B508" s="832" t="s">
        <v>2536</v>
      </c>
      <c r="C508" s="832" t="s">
        <v>2542</v>
      </c>
      <c r="D508" s="833" t="s">
        <v>3898</v>
      </c>
      <c r="E508" s="834" t="s">
        <v>2557</v>
      </c>
      <c r="F508" s="832" t="s">
        <v>2537</v>
      </c>
      <c r="G508" s="832" t="s">
        <v>3223</v>
      </c>
      <c r="H508" s="832" t="s">
        <v>581</v>
      </c>
      <c r="I508" s="832" t="s">
        <v>3445</v>
      </c>
      <c r="J508" s="832" t="s">
        <v>3245</v>
      </c>
      <c r="K508" s="832" t="s">
        <v>3446</v>
      </c>
      <c r="L508" s="835">
        <v>88.95</v>
      </c>
      <c r="M508" s="835">
        <v>88.95</v>
      </c>
      <c r="N508" s="832">
        <v>1</v>
      </c>
      <c r="O508" s="836">
        <v>1</v>
      </c>
      <c r="P508" s="835">
        <v>88.95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5" customHeight="1" x14ac:dyDescent="0.2">
      <c r="A509" s="831">
        <v>7</v>
      </c>
      <c r="B509" s="832" t="s">
        <v>2536</v>
      </c>
      <c r="C509" s="832" t="s">
        <v>2542</v>
      </c>
      <c r="D509" s="833" t="s">
        <v>3898</v>
      </c>
      <c r="E509" s="834" t="s">
        <v>2557</v>
      </c>
      <c r="F509" s="832" t="s">
        <v>2537</v>
      </c>
      <c r="G509" s="832" t="s">
        <v>3223</v>
      </c>
      <c r="H509" s="832" t="s">
        <v>581</v>
      </c>
      <c r="I509" s="832" t="s">
        <v>3447</v>
      </c>
      <c r="J509" s="832" t="s">
        <v>3245</v>
      </c>
      <c r="K509" s="832" t="s">
        <v>3448</v>
      </c>
      <c r="L509" s="835">
        <v>254.86</v>
      </c>
      <c r="M509" s="835">
        <v>509.72</v>
      </c>
      <c r="N509" s="832">
        <v>2</v>
      </c>
      <c r="O509" s="836">
        <v>1</v>
      </c>
      <c r="P509" s="835">
        <v>509.72</v>
      </c>
      <c r="Q509" s="837">
        <v>1</v>
      </c>
      <c r="R509" s="832">
        <v>2</v>
      </c>
      <c r="S509" s="837">
        <v>1</v>
      </c>
      <c r="T509" s="836">
        <v>1</v>
      </c>
      <c r="U509" s="838">
        <v>1</v>
      </c>
    </row>
    <row r="510" spans="1:21" ht="14.45" customHeight="1" x14ac:dyDescent="0.2">
      <c r="A510" s="831">
        <v>7</v>
      </c>
      <c r="B510" s="832" t="s">
        <v>2536</v>
      </c>
      <c r="C510" s="832" t="s">
        <v>2542</v>
      </c>
      <c r="D510" s="833" t="s">
        <v>3898</v>
      </c>
      <c r="E510" s="834" t="s">
        <v>2557</v>
      </c>
      <c r="F510" s="832" t="s">
        <v>2537</v>
      </c>
      <c r="G510" s="832" t="s">
        <v>3290</v>
      </c>
      <c r="H510" s="832" t="s">
        <v>581</v>
      </c>
      <c r="I510" s="832" t="s">
        <v>3294</v>
      </c>
      <c r="J510" s="832" t="s">
        <v>3292</v>
      </c>
      <c r="K510" s="832" t="s">
        <v>3295</v>
      </c>
      <c r="L510" s="835">
        <v>552.64</v>
      </c>
      <c r="M510" s="835">
        <v>2210.56</v>
      </c>
      <c r="N510" s="832">
        <v>4</v>
      </c>
      <c r="O510" s="836">
        <v>2</v>
      </c>
      <c r="P510" s="835">
        <v>2210.56</v>
      </c>
      <c r="Q510" s="837">
        <v>1</v>
      </c>
      <c r="R510" s="832">
        <v>4</v>
      </c>
      <c r="S510" s="837">
        <v>1</v>
      </c>
      <c r="T510" s="836">
        <v>2</v>
      </c>
      <c r="U510" s="838">
        <v>1</v>
      </c>
    </row>
    <row r="511" spans="1:21" ht="14.45" customHeight="1" x14ac:dyDescent="0.2">
      <c r="A511" s="831">
        <v>7</v>
      </c>
      <c r="B511" s="832" t="s">
        <v>2536</v>
      </c>
      <c r="C511" s="832" t="s">
        <v>2542</v>
      </c>
      <c r="D511" s="833" t="s">
        <v>3898</v>
      </c>
      <c r="E511" s="834" t="s">
        <v>2557</v>
      </c>
      <c r="F511" s="832" t="s">
        <v>2537</v>
      </c>
      <c r="G511" s="832" t="s">
        <v>3308</v>
      </c>
      <c r="H511" s="832" t="s">
        <v>581</v>
      </c>
      <c r="I511" s="832" t="s">
        <v>3311</v>
      </c>
      <c r="J511" s="832" t="s">
        <v>3312</v>
      </c>
      <c r="K511" s="832" t="s">
        <v>3313</v>
      </c>
      <c r="L511" s="835">
        <v>140.94999999999999</v>
      </c>
      <c r="M511" s="835">
        <v>563.79999999999995</v>
      </c>
      <c r="N511" s="832">
        <v>4</v>
      </c>
      <c r="O511" s="836">
        <v>1.5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5" customHeight="1" x14ac:dyDescent="0.2">
      <c r="A512" s="831">
        <v>7</v>
      </c>
      <c r="B512" s="832" t="s">
        <v>2536</v>
      </c>
      <c r="C512" s="832" t="s">
        <v>2542</v>
      </c>
      <c r="D512" s="833" t="s">
        <v>3898</v>
      </c>
      <c r="E512" s="834" t="s">
        <v>2557</v>
      </c>
      <c r="F512" s="832" t="s">
        <v>2537</v>
      </c>
      <c r="G512" s="832" t="s">
        <v>2733</v>
      </c>
      <c r="H512" s="832" t="s">
        <v>581</v>
      </c>
      <c r="I512" s="832" t="s">
        <v>3345</v>
      </c>
      <c r="J512" s="832" t="s">
        <v>2735</v>
      </c>
      <c r="K512" s="832" t="s">
        <v>3346</v>
      </c>
      <c r="L512" s="835">
        <v>99.94</v>
      </c>
      <c r="M512" s="835">
        <v>799.52</v>
      </c>
      <c r="N512" s="832">
        <v>8</v>
      </c>
      <c r="O512" s="836">
        <v>1</v>
      </c>
      <c r="P512" s="835">
        <v>799.52</v>
      </c>
      <c r="Q512" s="837">
        <v>1</v>
      </c>
      <c r="R512" s="832">
        <v>8</v>
      </c>
      <c r="S512" s="837">
        <v>1</v>
      </c>
      <c r="T512" s="836">
        <v>1</v>
      </c>
      <c r="U512" s="838">
        <v>1</v>
      </c>
    </row>
    <row r="513" spans="1:21" ht="14.45" customHeight="1" x14ac:dyDescent="0.2">
      <c r="A513" s="831">
        <v>7</v>
      </c>
      <c r="B513" s="832" t="s">
        <v>2536</v>
      </c>
      <c r="C513" s="832" t="s">
        <v>2542</v>
      </c>
      <c r="D513" s="833" t="s">
        <v>3898</v>
      </c>
      <c r="E513" s="834" t="s">
        <v>2557</v>
      </c>
      <c r="F513" s="832" t="s">
        <v>2537</v>
      </c>
      <c r="G513" s="832" t="s">
        <v>2733</v>
      </c>
      <c r="H513" s="832" t="s">
        <v>581</v>
      </c>
      <c r="I513" s="832" t="s">
        <v>3352</v>
      </c>
      <c r="J513" s="832" t="s">
        <v>3353</v>
      </c>
      <c r="K513" s="832" t="s">
        <v>3354</v>
      </c>
      <c r="L513" s="835">
        <v>99.94</v>
      </c>
      <c r="M513" s="835">
        <v>899.46</v>
      </c>
      <c r="N513" s="832">
        <v>9</v>
      </c>
      <c r="O513" s="836">
        <v>1</v>
      </c>
      <c r="P513" s="835">
        <v>899.46</v>
      </c>
      <c r="Q513" s="837">
        <v>1</v>
      </c>
      <c r="R513" s="832">
        <v>9</v>
      </c>
      <c r="S513" s="837">
        <v>1</v>
      </c>
      <c r="T513" s="836">
        <v>1</v>
      </c>
      <c r="U513" s="838">
        <v>1</v>
      </c>
    </row>
    <row r="514" spans="1:21" ht="14.45" customHeight="1" x14ac:dyDescent="0.2">
      <c r="A514" s="831">
        <v>7</v>
      </c>
      <c r="B514" s="832" t="s">
        <v>2536</v>
      </c>
      <c r="C514" s="832" t="s">
        <v>2542</v>
      </c>
      <c r="D514" s="833" t="s">
        <v>3898</v>
      </c>
      <c r="E514" s="834" t="s">
        <v>2557</v>
      </c>
      <c r="F514" s="832" t="s">
        <v>2537</v>
      </c>
      <c r="G514" s="832" t="s">
        <v>2733</v>
      </c>
      <c r="H514" s="832" t="s">
        <v>581</v>
      </c>
      <c r="I514" s="832" t="s">
        <v>2939</v>
      </c>
      <c r="J514" s="832" t="s">
        <v>1354</v>
      </c>
      <c r="K514" s="832" t="s">
        <v>2940</v>
      </c>
      <c r="L514" s="835">
        <v>50.32</v>
      </c>
      <c r="M514" s="835">
        <v>452.88</v>
      </c>
      <c r="N514" s="832">
        <v>9</v>
      </c>
      <c r="O514" s="836">
        <v>1.5</v>
      </c>
      <c r="P514" s="835">
        <v>352.24</v>
      </c>
      <c r="Q514" s="837">
        <v>0.77777777777777779</v>
      </c>
      <c r="R514" s="832">
        <v>7</v>
      </c>
      <c r="S514" s="837">
        <v>0.77777777777777779</v>
      </c>
      <c r="T514" s="836">
        <v>1</v>
      </c>
      <c r="U514" s="838">
        <v>0.66666666666666663</v>
      </c>
    </row>
    <row r="515" spans="1:21" ht="14.45" customHeight="1" x14ac:dyDescent="0.2">
      <c r="A515" s="831">
        <v>7</v>
      </c>
      <c r="B515" s="832" t="s">
        <v>2536</v>
      </c>
      <c r="C515" s="832" t="s">
        <v>2542</v>
      </c>
      <c r="D515" s="833" t="s">
        <v>3898</v>
      </c>
      <c r="E515" s="834" t="s">
        <v>2557</v>
      </c>
      <c r="F515" s="832" t="s">
        <v>2537</v>
      </c>
      <c r="G515" s="832" t="s">
        <v>2660</v>
      </c>
      <c r="H515" s="832" t="s">
        <v>581</v>
      </c>
      <c r="I515" s="832" t="s">
        <v>2661</v>
      </c>
      <c r="J515" s="832" t="s">
        <v>1128</v>
      </c>
      <c r="K515" s="832" t="s">
        <v>1129</v>
      </c>
      <c r="L515" s="835">
        <v>107.27</v>
      </c>
      <c r="M515" s="835">
        <v>107.27</v>
      </c>
      <c r="N515" s="832">
        <v>1</v>
      </c>
      <c r="O515" s="836">
        <v>0.5</v>
      </c>
      <c r="P515" s="835">
        <v>107.27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5" customHeight="1" x14ac:dyDescent="0.2">
      <c r="A516" s="831">
        <v>7</v>
      </c>
      <c r="B516" s="832" t="s">
        <v>2536</v>
      </c>
      <c r="C516" s="832" t="s">
        <v>2542</v>
      </c>
      <c r="D516" s="833" t="s">
        <v>3898</v>
      </c>
      <c r="E516" s="834" t="s">
        <v>2558</v>
      </c>
      <c r="F516" s="832" t="s">
        <v>2537</v>
      </c>
      <c r="G516" s="832" t="s">
        <v>2592</v>
      </c>
      <c r="H516" s="832" t="s">
        <v>581</v>
      </c>
      <c r="I516" s="832" t="s">
        <v>2879</v>
      </c>
      <c r="J516" s="832" t="s">
        <v>992</v>
      </c>
      <c r="K516" s="832" t="s">
        <v>2880</v>
      </c>
      <c r="L516" s="835">
        <v>103.67</v>
      </c>
      <c r="M516" s="835">
        <v>103.67</v>
      </c>
      <c r="N516" s="832">
        <v>1</v>
      </c>
      <c r="O516" s="836">
        <v>1</v>
      </c>
      <c r="P516" s="835">
        <v>103.67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5" customHeight="1" x14ac:dyDescent="0.2">
      <c r="A517" s="831">
        <v>7</v>
      </c>
      <c r="B517" s="832" t="s">
        <v>2536</v>
      </c>
      <c r="C517" s="832" t="s">
        <v>2542</v>
      </c>
      <c r="D517" s="833" t="s">
        <v>3898</v>
      </c>
      <c r="E517" s="834" t="s">
        <v>2559</v>
      </c>
      <c r="F517" s="832" t="s">
        <v>2537</v>
      </c>
      <c r="G517" s="832" t="s">
        <v>3082</v>
      </c>
      <c r="H517" s="832" t="s">
        <v>581</v>
      </c>
      <c r="I517" s="832" t="s">
        <v>3083</v>
      </c>
      <c r="J517" s="832" t="s">
        <v>3084</v>
      </c>
      <c r="K517" s="832" t="s">
        <v>3085</v>
      </c>
      <c r="L517" s="835">
        <v>70.48</v>
      </c>
      <c r="M517" s="835">
        <v>704.8</v>
      </c>
      <c r="N517" s="832">
        <v>10</v>
      </c>
      <c r="O517" s="836">
        <v>2</v>
      </c>
      <c r="P517" s="835">
        <v>211.44</v>
      </c>
      <c r="Q517" s="837">
        <v>0.3</v>
      </c>
      <c r="R517" s="832">
        <v>3</v>
      </c>
      <c r="S517" s="837">
        <v>0.3</v>
      </c>
      <c r="T517" s="836">
        <v>0.5</v>
      </c>
      <c r="U517" s="838">
        <v>0.25</v>
      </c>
    </row>
    <row r="518" spans="1:21" ht="14.45" customHeight="1" x14ac:dyDescent="0.2">
      <c r="A518" s="831">
        <v>7</v>
      </c>
      <c r="B518" s="832" t="s">
        <v>2536</v>
      </c>
      <c r="C518" s="832" t="s">
        <v>2542</v>
      </c>
      <c r="D518" s="833" t="s">
        <v>3898</v>
      </c>
      <c r="E518" s="834" t="s">
        <v>2559</v>
      </c>
      <c r="F518" s="832" t="s">
        <v>2537</v>
      </c>
      <c r="G518" s="832" t="s">
        <v>2795</v>
      </c>
      <c r="H518" s="832" t="s">
        <v>674</v>
      </c>
      <c r="I518" s="832" t="s">
        <v>2309</v>
      </c>
      <c r="J518" s="832" t="s">
        <v>2310</v>
      </c>
      <c r="K518" s="832" t="s">
        <v>2311</v>
      </c>
      <c r="L518" s="835">
        <v>9.4</v>
      </c>
      <c r="M518" s="835">
        <v>18.8</v>
      </c>
      <c r="N518" s="832">
        <v>2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5" customHeight="1" x14ac:dyDescent="0.2">
      <c r="A519" s="831">
        <v>7</v>
      </c>
      <c r="B519" s="832" t="s">
        <v>2536</v>
      </c>
      <c r="C519" s="832" t="s">
        <v>2542</v>
      </c>
      <c r="D519" s="833" t="s">
        <v>3898</v>
      </c>
      <c r="E519" s="834" t="s">
        <v>2559</v>
      </c>
      <c r="F519" s="832" t="s">
        <v>2537</v>
      </c>
      <c r="G519" s="832" t="s">
        <v>3449</v>
      </c>
      <c r="H519" s="832" t="s">
        <v>581</v>
      </c>
      <c r="I519" s="832" t="s">
        <v>3450</v>
      </c>
      <c r="J519" s="832" t="s">
        <v>697</v>
      </c>
      <c r="K519" s="832" t="s">
        <v>3451</v>
      </c>
      <c r="L519" s="835">
        <v>0</v>
      </c>
      <c r="M519" s="835">
        <v>0</v>
      </c>
      <c r="N519" s="832">
        <v>2</v>
      </c>
      <c r="O519" s="836">
        <v>1</v>
      </c>
      <c r="P519" s="835"/>
      <c r="Q519" s="837"/>
      <c r="R519" s="832"/>
      <c r="S519" s="837">
        <v>0</v>
      </c>
      <c r="T519" s="836"/>
      <c r="U519" s="838">
        <v>0</v>
      </c>
    </row>
    <row r="520" spans="1:21" ht="14.45" customHeight="1" x14ac:dyDescent="0.2">
      <c r="A520" s="831">
        <v>7</v>
      </c>
      <c r="B520" s="832" t="s">
        <v>2536</v>
      </c>
      <c r="C520" s="832" t="s">
        <v>2542</v>
      </c>
      <c r="D520" s="833" t="s">
        <v>3898</v>
      </c>
      <c r="E520" s="834" t="s">
        <v>2559</v>
      </c>
      <c r="F520" s="832" t="s">
        <v>2537</v>
      </c>
      <c r="G520" s="832" t="s">
        <v>3086</v>
      </c>
      <c r="H520" s="832" t="s">
        <v>581</v>
      </c>
      <c r="I520" s="832" t="s">
        <v>3087</v>
      </c>
      <c r="J520" s="832" t="s">
        <v>1583</v>
      </c>
      <c r="K520" s="832" t="s">
        <v>1584</v>
      </c>
      <c r="L520" s="835">
        <v>51.43</v>
      </c>
      <c r="M520" s="835">
        <v>205.72</v>
      </c>
      <c r="N520" s="832">
        <v>4</v>
      </c>
      <c r="O520" s="836">
        <v>1</v>
      </c>
      <c r="P520" s="835">
        <v>102.86</v>
      </c>
      <c r="Q520" s="837">
        <v>0.5</v>
      </c>
      <c r="R520" s="832">
        <v>2</v>
      </c>
      <c r="S520" s="837">
        <v>0.5</v>
      </c>
      <c r="T520" s="836">
        <v>0.5</v>
      </c>
      <c r="U520" s="838">
        <v>0.5</v>
      </c>
    </row>
    <row r="521" spans="1:21" ht="14.45" customHeight="1" x14ac:dyDescent="0.2">
      <c r="A521" s="831">
        <v>7</v>
      </c>
      <c r="B521" s="832" t="s">
        <v>2536</v>
      </c>
      <c r="C521" s="832" t="s">
        <v>2542</v>
      </c>
      <c r="D521" s="833" t="s">
        <v>3898</v>
      </c>
      <c r="E521" s="834" t="s">
        <v>2559</v>
      </c>
      <c r="F521" s="832" t="s">
        <v>2537</v>
      </c>
      <c r="G521" s="832" t="s">
        <v>3086</v>
      </c>
      <c r="H521" s="832" t="s">
        <v>581</v>
      </c>
      <c r="I521" s="832" t="s">
        <v>3087</v>
      </c>
      <c r="J521" s="832" t="s">
        <v>1583</v>
      </c>
      <c r="K521" s="832" t="s">
        <v>1584</v>
      </c>
      <c r="L521" s="835">
        <v>55.77</v>
      </c>
      <c r="M521" s="835">
        <v>446.16</v>
      </c>
      <c r="N521" s="832">
        <v>8</v>
      </c>
      <c r="O521" s="836">
        <v>2.5</v>
      </c>
      <c r="P521" s="835">
        <v>278.85000000000002</v>
      </c>
      <c r="Q521" s="837">
        <v>0.625</v>
      </c>
      <c r="R521" s="832">
        <v>5</v>
      </c>
      <c r="S521" s="837">
        <v>0.625</v>
      </c>
      <c r="T521" s="836">
        <v>1.5</v>
      </c>
      <c r="U521" s="838">
        <v>0.6</v>
      </c>
    </row>
    <row r="522" spans="1:21" ht="14.45" customHeight="1" x14ac:dyDescent="0.2">
      <c r="A522" s="831">
        <v>7</v>
      </c>
      <c r="B522" s="832" t="s">
        <v>2536</v>
      </c>
      <c r="C522" s="832" t="s">
        <v>2542</v>
      </c>
      <c r="D522" s="833" t="s">
        <v>3898</v>
      </c>
      <c r="E522" s="834" t="s">
        <v>2559</v>
      </c>
      <c r="F522" s="832" t="s">
        <v>2537</v>
      </c>
      <c r="G522" s="832" t="s">
        <v>3097</v>
      </c>
      <c r="H522" s="832" t="s">
        <v>674</v>
      </c>
      <c r="I522" s="832" t="s">
        <v>2454</v>
      </c>
      <c r="J522" s="832" t="s">
        <v>2455</v>
      </c>
      <c r="K522" s="832" t="s">
        <v>2456</v>
      </c>
      <c r="L522" s="835">
        <v>754.04</v>
      </c>
      <c r="M522" s="835">
        <v>40718.159999999996</v>
      </c>
      <c r="N522" s="832">
        <v>54</v>
      </c>
      <c r="O522" s="836">
        <v>13</v>
      </c>
      <c r="P522" s="835">
        <v>40718.159999999996</v>
      </c>
      <c r="Q522" s="837">
        <v>1</v>
      </c>
      <c r="R522" s="832">
        <v>54</v>
      </c>
      <c r="S522" s="837">
        <v>1</v>
      </c>
      <c r="T522" s="836">
        <v>13</v>
      </c>
      <c r="U522" s="838">
        <v>1</v>
      </c>
    </row>
    <row r="523" spans="1:21" ht="14.45" customHeight="1" x14ac:dyDescent="0.2">
      <c r="A523" s="831">
        <v>7</v>
      </c>
      <c r="B523" s="832" t="s">
        <v>2536</v>
      </c>
      <c r="C523" s="832" t="s">
        <v>2542</v>
      </c>
      <c r="D523" s="833" t="s">
        <v>3898</v>
      </c>
      <c r="E523" s="834" t="s">
        <v>2559</v>
      </c>
      <c r="F523" s="832" t="s">
        <v>2537</v>
      </c>
      <c r="G523" s="832" t="s">
        <v>3097</v>
      </c>
      <c r="H523" s="832" t="s">
        <v>674</v>
      </c>
      <c r="I523" s="832" t="s">
        <v>3098</v>
      </c>
      <c r="J523" s="832" t="s">
        <v>2455</v>
      </c>
      <c r="K523" s="832" t="s">
        <v>3099</v>
      </c>
      <c r="L523" s="835">
        <v>1131.06</v>
      </c>
      <c r="M523" s="835">
        <v>47504.52</v>
      </c>
      <c r="N523" s="832">
        <v>42</v>
      </c>
      <c r="O523" s="836">
        <v>8</v>
      </c>
      <c r="P523" s="835">
        <v>47504.52</v>
      </c>
      <c r="Q523" s="837">
        <v>1</v>
      </c>
      <c r="R523" s="832">
        <v>42</v>
      </c>
      <c r="S523" s="837">
        <v>1</v>
      </c>
      <c r="T523" s="836">
        <v>8</v>
      </c>
      <c r="U523" s="838">
        <v>1</v>
      </c>
    </row>
    <row r="524" spans="1:21" ht="14.45" customHeight="1" x14ac:dyDescent="0.2">
      <c r="A524" s="831">
        <v>7</v>
      </c>
      <c r="B524" s="832" t="s">
        <v>2536</v>
      </c>
      <c r="C524" s="832" t="s">
        <v>2542</v>
      </c>
      <c r="D524" s="833" t="s">
        <v>3898</v>
      </c>
      <c r="E524" s="834" t="s">
        <v>2559</v>
      </c>
      <c r="F524" s="832" t="s">
        <v>2537</v>
      </c>
      <c r="G524" s="832" t="s">
        <v>3097</v>
      </c>
      <c r="H524" s="832" t="s">
        <v>674</v>
      </c>
      <c r="I524" s="832" t="s">
        <v>3100</v>
      </c>
      <c r="J524" s="832" t="s">
        <v>2455</v>
      </c>
      <c r="K524" s="832" t="s">
        <v>3101</v>
      </c>
      <c r="L524" s="835">
        <v>1508.08</v>
      </c>
      <c r="M524" s="835">
        <v>36193.919999999998</v>
      </c>
      <c r="N524" s="832">
        <v>24</v>
      </c>
      <c r="O524" s="836">
        <v>4</v>
      </c>
      <c r="P524" s="835">
        <v>18096.96</v>
      </c>
      <c r="Q524" s="837">
        <v>0.5</v>
      </c>
      <c r="R524" s="832">
        <v>12</v>
      </c>
      <c r="S524" s="837">
        <v>0.5</v>
      </c>
      <c r="T524" s="836">
        <v>2</v>
      </c>
      <c r="U524" s="838">
        <v>0.5</v>
      </c>
    </row>
    <row r="525" spans="1:21" ht="14.45" customHeight="1" x14ac:dyDescent="0.2">
      <c r="A525" s="831">
        <v>7</v>
      </c>
      <c r="B525" s="832" t="s">
        <v>2536</v>
      </c>
      <c r="C525" s="832" t="s">
        <v>2542</v>
      </c>
      <c r="D525" s="833" t="s">
        <v>3898</v>
      </c>
      <c r="E525" s="834" t="s">
        <v>2559</v>
      </c>
      <c r="F525" s="832" t="s">
        <v>2537</v>
      </c>
      <c r="G525" s="832" t="s">
        <v>3097</v>
      </c>
      <c r="H525" s="832" t="s">
        <v>581</v>
      </c>
      <c r="I525" s="832" t="s">
        <v>3104</v>
      </c>
      <c r="J525" s="832" t="s">
        <v>2455</v>
      </c>
      <c r="K525" s="832" t="s">
        <v>3105</v>
      </c>
      <c r="L525" s="835">
        <v>1508.08</v>
      </c>
      <c r="M525" s="835">
        <v>6032.32</v>
      </c>
      <c r="N525" s="832">
        <v>4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5" customHeight="1" x14ac:dyDescent="0.2">
      <c r="A526" s="831">
        <v>7</v>
      </c>
      <c r="B526" s="832" t="s">
        <v>2536</v>
      </c>
      <c r="C526" s="832" t="s">
        <v>2542</v>
      </c>
      <c r="D526" s="833" t="s">
        <v>3898</v>
      </c>
      <c r="E526" s="834" t="s">
        <v>2559</v>
      </c>
      <c r="F526" s="832" t="s">
        <v>2537</v>
      </c>
      <c r="G526" s="832" t="s">
        <v>3097</v>
      </c>
      <c r="H526" s="832" t="s">
        <v>581</v>
      </c>
      <c r="I526" s="832" t="s">
        <v>3106</v>
      </c>
      <c r="J526" s="832" t="s">
        <v>3107</v>
      </c>
      <c r="K526" s="832" t="s">
        <v>2456</v>
      </c>
      <c r="L526" s="835">
        <v>754.04</v>
      </c>
      <c r="M526" s="835">
        <v>9048.48</v>
      </c>
      <c r="N526" s="832">
        <v>12</v>
      </c>
      <c r="O526" s="836">
        <v>2</v>
      </c>
      <c r="P526" s="835">
        <v>9048.48</v>
      </c>
      <c r="Q526" s="837">
        <v>1</v>
      </c>
      <c r="R526" s="832">
        <v>12</v>
      </c>
      <c r="S526" s="837">
        <v>1</v>
      </c>
      <c r="T526" s="836">
        <v>2</v>
      </c>
      <c r="U526" s="838">
        <v>1</v>
      </c>
    </row>
    <row r="527" spans="1:21" ht="14.45" customHeight="1" x14ac:dyDescent="0.2">
      <c r="A527" s="831">
        <v>7</v>
      </c>
      <c r="B527" s="832" t="s">
        <v>2536</v>
      </c>
      <c r="C527" s="832" t="s">
        <v>2542</v>
      </c>
      <c r="D527" s="833" t="s">
        <v>3898</v>
      </c>
      <c r="E527" s="834" t="s">
        <v>2559</v>
      </c>
      <c r="F527" s="832" t="s">
        <v>2537</v>
      </c>
      <c r="G527" s="832" t="s">
        <v>3097</v>
      </c>
      <c r="H527" s="832" t="s">
        <v>581</v>
      </c>
      <c r="I527" s="832" t="s">
        <v>3452</v>
      </c>
      <c r="J527" s="832" t="s">
        <v>2455</v>
      </c>
      <c r="K527" s="832" t="s">
        <v>3453</v>
      </c>
      <c r="L527" s="835">
        <v>3016.17</v>
      </c>
      <c r="M527" s="835">
        <v>18097.02</v>
      </c>
      <c r="N527" s="832">
        <v>6</v>
      </c>
      <c r="O527" s="836">
        <v>1</v>
      </c>
      <c r="P527" s="835">
        <v>18097.02</v>
      </c>
      <c r="Q527" s="837">
        <v>1</v>
      </c>
      <c r="R527" s="832">
        <v>6</v>
      </c>
      <c r="S527" s="837">
        <v>1</v>
      </c>
      <c r="T527" s="836">
        <v>1</v>
      </c>
      <c r="U527" s="838">
        <v>1</v>
      </c>
    </row>
    <row r="528" spans="1:21" ht="14.45" customHeight="1" x14ac:dyDescent="0.2">
      <c r="A528" s="831">
        <v>7</v>
      </c>
      <c r="B528" s="832" t="s">
        <v>2536</v>
      </c>
      <c r="C528" s="832" t="s">
        <v>2542</v>
      </c>
      <c r="D528" s="833" t="s">
        <v>3898</v>
      </c>
      <c r="E528" s="834" t="s">
        <v>2559</v>
      </c>
      <c r="F528" s="832" t="s">
        <v>2537</v>
      </c>
      <c r="G528" s="832" t="s">
        <v>2664</v>
      </c>
      <c r="H528" s="832" t="s">
        <v>674</v>
      </c>
      <c r="I528" s="832" t="s">
        <v>3111</v>
      </c>
      <c r="J528" s="832" t="s">
        <v>827</v>
      </c>
      <c r="K528" s="832" t="s">
        <v>828</v>
      </c>
      <c r="L528" s="835">
        <v>65.989999999999995</v>
      </c>
      <c r="M528" s="835">
        <v>7192.9099999999989</v>
      </c>
      <c r="N528" s="832">
        <v>109</v>
      </c>
      <c r="O528" s="836">
        <v>26</v>
      </c>
      <c r="P528" s="835">
        <v>6137.0699999999988</v>
      </c>
      <c r="Q528" s="837">
        <v>0.85321100917431192</v>
      </c>
      <c r="R528" s="832">
        <v>93</v>
      </c>
      <c r="S528" s="837">
        <v>0.85321100917431192</v>
      </c>
      <c r="T528" s="836">
        <v>21.5</v>
      </c>
      <c r="U528" s="838">
        <v>0.82692307692307687</v>
      </c>
    </row>
    <row r="529" spans="1:21" ht="14.45" customHeight="1" x14ac:dyDescent="0.2">
      <c r="A529" s="831">
        <v>7</v>
      </c>
      <c r="B529" s="832" t="s">
        <v>2536</v>
      </c>
      <c r="C529" s="832" t="s">
        <v>2542</v>
      </c>
      <c r="D529" s="833" t="s">
        <v>3898</v>
      </c>
      <c r="E529" s="834" t="s">
        <v>2559</v>
      </c>
      <c r="F529" s="832" t="s">
        <v>2537</v>
      </c>
      <c r="G529" s="832" t="s">
        <v>2664</v>
      </c>
      <c r="H529" s="832" t="s">
        <v>674</v>
      </c>
      <c r="I529" s="832" t="s">
        <v>3441</v>
      </c>
      <c r="J529" s="832" t="s">
        <v>829</v>
      </c>
      <c r="K529" s="832" t="s">
        <v>830</v>
      </c>
      <c r="L529" s="835">
        <v>132</v>
      </c>
      <c r="M529" s="835">
        <v>2904</v>
      </c>
      <c r="N529" s="832">
        <v>22</v>
      </c>
      <c r="O529" s="836">
        <v>5</v>
      </c>
      <c r="P529" s="835">
        <v>2508</v>
      </c>
      <c r="Q529" s="837">
        <v>0.86363636363636365</v>
      </c>
      <c r="R529" s="832">
        <v>19</v>
      </c>
      <c r="S529" s="837">
        <v>0.86363636363636365</v>
      </c>
      <c r="T529" s="836">
        <v>4.5</v>
      </c>
      <c r="U529" s="838">
        <v>0.9</v>
      </c>
    </row>
    <row r="530" spans="1:21" ht="14.45" customHeight="1" x14ac:dyDescent="0.2">
      <c r="A530" s="831">
        <v>7</v>
      </c>
      <c r="B530" s="832" t="s">
        <v>2536</v>
      </c>
      <c r="C530" s="832" t="s">
        <v>2542</v>
      </c>
      <c r="D530" s="833" t="s">
        <v>3898</v>
      </c>
      <c r="E530" s="834" t="s">
        <v>2559</v>
      </c>
      <c r="F530" s="832" t="s">
        <v>2537</v>
      </c>
      <c r="G530" s="832" t="s">
        <v>2664</v>
      </c>
      <c r="H530" s="832" t="s">
        <v>581</v>
      </c>
      <c r="I530" s="832" t="s">
        <v>3454</v>
      </c>
      <c r="J530" s="832" t="s">
        <v>827</v>
      </c>
      <c r="K530" s="832" t="s">
        <v>828</v>
      </c>
      <c r="L530" s="835">
        <v>65.989999999999995</v>
      </c>
      <c r="M530" s="835">
        <v>461.92999999999995</v>
      </c>
      <c r="N530" s="832">
        <v>7</v>
      </c>
      <c r="O530" s="836">
        <v>1.5</v>
      </c>
      <c r="P530" s="835">
        <v>461.92999999999995</v>
      </c>
      <c r="Q530" s="837">
        <v>1</v>
      </c>
      <c r="R530" s="832">
        <v>7</v>
      </c>
      <c r="S530" s="837">
        <v>1</v>
      </c>
      <c r="T530" s="836">
        <v>1.5</v>
      </c>
      <c r="U530" s="838">
        <v>1</v>
      </c>
    </row>
    <row r="531" spans="1:21" ht="14.45" customHeight="1" x14ac:dyDescent="0.2">
      <c r="A531" s="831">
        <v>7</v>
      </c>
      <c r="B531" s="832" t="s">
        <v>2536</v>
      </c>
      <c r="C531" s="832" t="s">
        <v>2542</v>
      </c>
      <c r="D531" s="833" t="s">
        <v>3898</v>
      </c>
      <c r="E531" s="834" t="s">
        <v>2559</v>
      </c>
      <c r="F531" s="832" t="s">
        <v>2537</v>
      </c>
      <c r="G531" s="832" t="s">
        <v>2675</v>
      </c>
      <c r="H531" s="832" t="s">
        <v>581</v>
      </c>
      <c r="I531" s="832" t="s">
        <v>2676</v>
      </c>
      <c r="J531" s="832" t="s">
        <v>2677</v>
      </c>
      <c r="K531" s="832" t="s">
        <v>2678</v>
      </c>
      <c r="L531" s="835">
        <v>29.13</v>
      </c>
      <c r="M531" s="835">
        <v>2009.9700000000012</v>
      </c>
      <c r="N531" s="832">
        <v>69</v>
      </c>
      <c r="O531" s="836">
        <v>15.5</v>
      </c>
      <c r="P531" s="835">
        <v>1747.8000000000011</v>
      </c>
      <c r="Q531" s="837">
        <v>0.86956521739130443</v>
      </c>
      <c r="R531" s="832">
        <v>60</v>
      </c>
      <c r="S531" s="837">
        <v>0.86956521739130432</v>
      </c>
      <c r="T531" s="836">
        <v>13.5</v>
      </c>
      <c r="U531" s="838">
        <v>0.87096774193548387</v>
      </c>
    </row>
    <row r="532" spans="1:21" ht="14.45" customHeight="1" x14ac:dyDescent="0.2">
      <c r="A532" s="831">
        <v>7</v>
      </c>
      <c r="B532" s="832" t="s">
        <v>2536</v>
      </c>
      <c r="C532" s="832" t="s">
        <v>2542</v>
      </c>
      <c r="D532" s="833" t="s">
        <v>3898</v>
      </c>
      <c r="E532" s="834" t="s">
        <v>2559</v>
      </c>
      <c r="F532" s="832" t="s">
        <v>2537</v>
      </c>
      <c r="G532" s="832" t="s">
        <v>2675</v>
      </c>
      <c r="H532" s="832" t="s">
        <v>581</v>
      </c>
      <c r="I532" s="832" t="s">
        <v>2676</v>
      </c>
      <c r="J532" s="832" t="s">
        <v>2677</v>
      </c>
      <c r="K532" s="832" t="s">
        <v>2678</v>
      </c>
      <c r="L532" s="835">
        <v>24.68</v>
      </c>
      <c r="M532" s="835">
        <v>1209.32</v>
      </c>
      <c r="N532" s="832">
        <v>49</v>
      </c>
      <c r="O532" s="836">
        <v>12</v>
      </c>
      <c r="P532" s="835">
        <v>789.75999999999988</v>
      </c>
      <c r="Q532" s="837">
        <v>0.65306122448979587</v>
      </c>
      <c r="R532" s="832">
        <v>32</v>
      </c>
      <c r="S532" s="837">
        <v>0.65306122448979587</v>
      </c>
      <c r="T532" s="836">
        <v>6.5</v>
      </c>
      <c r="U532" s="838">
        <v>0.54166666666666663</v>
      </c>
    </row>
    <row r="533" spans="1:21" ht="14.45" customHeight="1" x14ac:dyDescent="0.2">
      <c r="A533" s="831">
        <v>7</v>
      </c>
      <c r="B533" s="832" t="s">
        <v>2536</v>
      </c>
      <c r="C533" s="832" t="s">
        <v>2542</v>
      </c>
      <c r="D533" s="833" t="s">
        <v>3898</v>
      </c>
      <c r="E533" s="834" t="s">
        <v>2559</v>
      </c>
      <c r="F533" s="832" t="s">
        <v>2537</v>
      </c>
      <c r="G533" s="832" t="s">
        <v>2675</v>
      </c>
      <c r="H533" s="832" t="s">
        <v>581</v>
      </c>
      <c r="I533" s="832" t="s">
        <v>3124</v>
      </c>
      <c r="J533" s="832" t="s">
        <v>2677</v>
      </c>
      <c r="K533" s="832" t="s">
        <v>3125</v>
      </c>
      <c r="L533" s="835">
        <v>74.06</v>
      </c>
      <c r="M533" s="835">
        <v>740.59999999999991</v>
      </c>
      <c r="N533" s="832">
        <v>10</v>
      </c>
      <c r="O533" s="836">
        <v>3</v>
      </c>
      <c r="P533" s="835">
        <v>740.59999999999991</v>
      </c>
      <c r="Q533" s="837">
        <v>1</v>
      </c>
      <c r="R533" s="832">
        <v>10</v>
      </c>
      <c r="S533" s="837">
        <v>1</v>
      </c>
      <c r="T533" s="836">
        <v>3</v>
      </c>
      <c r="U533" s="838">
        <v>1</v>
      </c>
    </row>
    <row r="534" spans="1:21" ht="14.45" customHeight="1" x14ac:dyDescent="0.2">
      <c r="A534" s="831">
        <v>7</v>
      </c>
      <c r="B534" s="832" t="s">
        <v>2536</v>
      </c>
      <c r="C534" s="832" t="s">
        <v>2542</v>
      </c>
      <c r="D534" s="833" t="s">
        <v>3898</v>
      </c>
      <c r="E534" s="834" t="s">
        <v>2559</v>
      </c>
      <c r="F534" s="832" t="s">
        <v>2537</v>
      </c>
      <c r="G534" s="832" t="s">
        <v>2675</v>
      </c>
      <c r="H534" s="832" t="s">
        <v>581</v>
      </c>
      <c r="I534" s="832" t="s">
        <v>3124</v>
      </c>
      <c r="J534" s="832" t="s">
        <v>2677</v>
      </c>
      <c r="K534" s="832" t="s">
        <v>3125</v>
      </c>
      <c r="L534" s="835">
        <v>80.319999999999993</v>
      </c>
      <c r="M534" s="835">
        <v>481.91999999999996</v>
      </c>
      <c r="N534" s="832">
        <v>6</v>
      </c>
      <c r="O534" s="836">
        <v>1</v>
      </c>
      <c r="P534" s="835">
        <v>240.95999999999998</v>
      </c>
      <c r="Q534" s="837">
        <v>0.5</v>
      </c>
      <c r="R534" s="832">
        <v>3</v>
      </c>
      <c r="S534" s="837">
        <v>0.5</v>
      </c>
      <c r="T534" s="836">
        <v>0.5</v>
      </c>
      <c r="U534" s="838">
        <v>0.5</v>
      </c>
    </row>
    <row r="535" spans="1:21" ht="14.45" customHeight="1" x14ac:dyDescent="0.2">
      <c r="A535" s="831">
        <v>7</v>
      </c>
      <c r="B535" s="832" t="s">
        <v>2536</v>
      </c>
      <c r="C535" s="832" t="s">
        <v>2542</v>
      </c>
      <c r="D535" s="833" t="s">
        <v>3898</v>
      </c>
      <c r="E535" s="834" t="s">
        <v>2559</v>
      </c>
      <c r="F535" s="832" t="s">
        <v>2537</v>
      </c>
      <c r="G535" s="832" t="s">
        <v>3126</v>
      </c>
      <c r="H535" s="832" t="s">
        <v>674</v>
      </c>
      <c r="I535" s="832" t="s">
        <v>3127</v>
      </c>
      <c r="J535" s="832" t="s">
        <v>3128</v>
      </c>
      <c r="K535" s="832" t="s">
        <v>3129</v>
      </c>
      <c r="L535" s="835">
        <v>561.76</v>
      </c>
      <c r="M535" s="835">
        <v>24155.68</v>
      </c>
      <c r="N535" s="832">
        <v>43</v>
      </c>
      <c r="O535" s="836">
        <v>10</v>
      </c>
      <c r="P535" s="835">
        <v>11235.2</v>
      </c>
      <c r="Q535" s="837">
        <v>0.46511627906976749</v>
      </c>
      <c r="R535" s="832">
        <v>20</v>
      </c>
      <c r="S535" s="837">
        <v>0.46511627906976744</v>
      </c>
      <c r="T535" s="836">
        <v>5.5</v>
      </c>
      <c r="U535" s="838">
        <v>0.55000000000000004</v>
      </c>
    </row>
    <row r="536" spans="1:21" ht="14.45" customHeight="1" x14ac:dyDescent="0.2">
      <c r="A536" s="831">
        <v>7</v>
      </c>
      <c r="B536" s="832" t="s">
        <v>2536</v>
      </c>
      <c r="C536" s="832" t="s">
        <v>2542</v>
      </c>
      <c r="D536" s="833" t="s">
        <v>3898</v>
      </c>
      <c r="E536" s="834" t="s">
        <v>2559</v>
      </c>
      <c r="F536" s="832" t="s">
        <v>2537</v>
      </c>
      <c r="G536" s="832" t="s">
        <v>3135</v>
      </c>
      <c r="H536" s="832" t="s">
        <v>674</v>
      </c>
      <c r="I536" s="832" t="s">
        <v>3136</v>
      </c>
      <c r="J536" s="832" t="s">
        <v>2266</v>
      </c>
      <c r="K536" s="832" t="s">
        <v>3137</v>
      </c>
      <c r="L536" s="835">
        <v>232.68</v>
      </c>
      <c r="M536" s="835">
        <v>6980.4</v>
      </c>
      <c r="N536" s="832">
        <v>30</v>
      </c>
      <c r="O536" s="836">
        <v>5</v>
      </c>
      <c r="P536" s="835">
        <v>4188.24</v>
      </c>
      <c r="Q536" s="837">
        <v>0.6</v>
      </c>
      <c r="R536" s="832">
        <v>18</v>
      </c>
      <c r="S536" s="837">
        <v>0.6</v>
      </c>
      <c r="T536" s="836">
        <v>3</v>
      </c>
      <c r="U536" s="838">
        <v>0.6</v>
      </c>
    </row>
    <row r="537" spans="1:21" ht="14.45" customHeight="1" x14ac:dyDescent="0.2">
      <c r="A537" s="831">
        <v>7</v>
      </c>
      <c r="B537" s="832" t="s">
        <v>2536</v>
      </c>
      <c r="C537" s="832" t="s">
        <v>2542</v>
      </c>
      <c r="D537" s="833" t="s">
        <v>3898</v>
      </c>
      <c r="E537" s="834" t="s">
        <v>2559</v>
      </c>
      <c r="F537" s="832" t="s">
        <v>2537</v>
      </c>
      <c r="G537" s="832" t="s">
        <v>3135</v>
      </c>
      <c r="H537" s="832" t="s">
        <v>674</v>
      </c>
      <c r="I537" s="832" t="s">
        <v>3138</v>
      </c>
      <c r="J537" s="832" t="s">
        <v>3139</v>
      </c>
      <c r="K537" s="832" t="s">
        <v>3140</v>
      </c>
      <c r="L537" s="835">
        <v>1938.97</v>
      </c>
      <c r="M537" s="835">
        <v>23267.64</v>
      </c>
      <c r="N537" s="832">
        <v>12</v>
      </c>
      <c r="O537" s="836">
        <v>2</v>
      </c>
      <c r="P537" s="835">
        <v>11633.82</v>
      </c>
      <c r="Q537" s="837">
        <v>0.5</v>
      </c>
      <c r="R537" s="832">
        <v>6</v>
      </c>
      <c r="S537" s="837">
        <v>0.5</v>
      </c>
      <c r="T537" s="836">
        <v>1</v>
      </c>
      <c r="U537" s="838">
        <v>0.5</v>
      </c>
    </row>
    <row r="538" spans="1:21" ht="14.45" customHeight="1" x14ac:dyDescent="0.2">
      <c r="A538" s="831">
        <v>7</v>
      </c>
      <c r="B538" s="832" t="s">
        <v>2536</v>
      </c>
      <c r="C538" s="832" t="s">
        <v>2542</v>
      </c>
      <c r="D538" s="833" t="s">
        <v>3898</v>
      </c>
      <c r="E538" s="834" t="s">
        <v>2559</v>
      </c>
      <c r="F538" s="832" t="s">
        <v>2537</v>
      </c>
      <c r="G538" s="832" t="s">
        <v>3135</v>
      </c>
      <c r="H538" s="832" t="s">
        <v>674</v>
      </c>
      <c r="I538" s="832" t="s">
        <v>3144</v>
      </c>
      <c r="J538" s="832" t="s">
        <v>2266</v>
      </c>
      <c r="K538" s="832" t="s">
        <v>3145</v>
      </c>
      <c r="L538" s="835">
        <v>1938.97</v>
      </c>
      <c r="M538" s="835">
        <v>67863.95</v>
      </c>
      <c r="N538" s="832">
        <v>35</v>
      </c>
      <c r="O538" s="836">
        <v>6</v>
      </c>
      <c r="P538" s="835">
        <v>67863.95</v>
      </c>
      <c r="Q538" s="837">
        <v>1</v>
      </c>
      <c r="R538" s="832">
        <v>35</v>
      </c>
      <c r="S538" s="837">
        <v>1</v>
      </c>
      <c r="T538" s="836">
        <v>6</v>
      </c>
      <c r="U538" s="838">
        <v>1</v>
      </c>
    </row>
    <row r="539" spans="1:21" ht="14.45" customHeight="1" x14ac:dyDescent="0.2">
      <c r="A539" s="831">
        <v>7</v>
      </c>
      <c r="B539" s="832" t="s">
        <v>2536</v>
      </c>
      <c r="C539" s="832" t="s">
        <v>2542</v>
      </c>
      <c r="D539" s="833" t="s">
        <v>3898</v>
      </c>
      <c r="E539" s="834" t="s">
        <v>2559</v>
      </c>
      <c r="F539" s="832" t="s">
        <v>2537</v>
      </c>
      <c r="G539" s="832" t="s">
        <v>3135</v>
      </c>
      <c r="H539" s="832" t="s">
        <v>674</v>
      </c>
      <c r="I539" s="832" t="s">
        <v>3146</v>
      </c>
      <c r="J539" s="832" t="s">
        <v>2266</v>
      </c>
      <c r="K539" s="832" t="s">
        <v>3147</v>
      </c>
      <c r="L539" s="835">
        <v>1454.23</v>
      </c>
      <c r="M539" s="835">
        <v>10179.61</v>
      </c>
      <c r="N539" s="832">
        <v>7</v>
      </c>
      <c r="O539" s="836">
        <v>1</v>
      </c>
      <c r="P539" s="835">
        <v>10179.61</v>
      </c>
      <c r="Q539" s="837">
        <v>1</v>
      </c>
      <c r="R539" s="832">
        <v>7</v>
      </c>
      <c r="S539" s="837">
        <v>1</v>
      </c>
      <c r="T539" s="836">
        <v>1</v>
      </c>
      <c r="U539" s="838">
        <v>1</v>
      </c>
    </row>
    <row r="540" spans="1:21" ht="14.45" customHeight="1" x14ac:dyDescent="0.2">
      <c r="A540" s="831">
        <v>7</v>
      </c>
      <c r="B540" s="832" t="s">
        <v>2536</v>
      </c>
      <c r="C540" s="832" t="s">
        <v>2542</v>
      </c>
      <c r="D540" s="833" t="s">
        <v>3898</v>
      </c>
      <c r="E540" s="834" t="s">
        <v>2559</v>
      </c>
      <c r="F540" s="832" t="s">
        <v>2537</v>
      </c>
      <c r="G540" s="832" t="s">
        <v>3135</v>
      </c>
      <c r="H540" s="832" t="s">
        <v>674</v>
      </c>
      <c r="I540" s="832" t="s">
        <v>2265</v>
      </c>
      <c r="J540" s="832" t="s">
        <v>2266</v>
      </c>
      <c r="K540" s="832" t="s">
        <v>2267</v>
      </c>
      <c r="L540" s="835">
        <v>484.75</v>
      </c>
      <c r="M540" s="835">
        <v>14542.5</v>
      </c>
      <c r="N540" s="832">
        <v>30</v>
      </c>
      <c r="O540" s="836">
        <v>5</v>
      </c>
      <c r="P540" s="835">
        <v>14542.5</v>
      </c>
      <c r="Q540" s="837">
        <v>1</v>
      </c>
      <c r="R540" s="832">
        <v>30</v>
      </c>
      <c r="S540" s="837">
        <v>1</v>
      </c>
      <c r="T540" s="836">
        <v>5</v>
      </c>
      <c r="U540" s="838">
        <v>1</v>
      </c>
    </row>
    <row r="541" spans="1:21" ht="14.45" customHeight="1" x14ac:dyDescent="0.2">
      <c r="A541" s="831">
        <v>7</v>
      </c>
      <c r="B541" s="832" t="s">
        <v>2536</v>
      </c>
      <c r="C541" s="832" t="s">
        <v>2542</v>
      </c>
      <c r="D541" s="833" t="s">
        <v>3898</v>
      </c>
      <c r="E541" s="834" t="s">
        <v>2559</v>
      </c>
      <c r="F541" s="832" t="s">
        <v>2537</v>
      </c>
      <c r="G541" s="832" t="s">
        <v>3135</v>
      </c>
      <c r="H541" s="832" t="s">
        <v>674</v>
      </c>
      <c r="I541" s="832" t="s">
        <v>3148</v>
      </c>
      <c r="J541" s="832" t="s">
        <v>2266</v>
      </c>
      <c r="K541" s="832" t="s">
        <v>3149</v>
      </c>
      <c r="L541" s="835">
        <v>969.48</v>
      </c>
      <c r="M541" s="835">
        <v>7755.84</v>
      </c>
      <c r="N541" s="832">
        <v>8</v>
      </c>
      <c r="O541" s="836">
        <v>2</v>
      </c>
      <c r="P541" s="835">
        <v>5816.88</v>
      </c>
      <c r="Q541" s="837">
        <v>0.75</v>
      </c>
      <c r="R541" s="832">
        <v>6</v>
      </c>
      <c r="S541" s="837">
        <v>0.75</v>
      </c>
      <c r="T541" s="836">
        <v>1</v>
      </c>
      <c r="U541" s="838">
        <v>0.5</v>
      </c>
    </row>
    <row r="542" spans="1:21" ht="14.45" customHeight="1" x14ac:dyDescent="0.2">
      <c r="A542" s="831">
        <v>7</v>
      </c>
      <c r="B542" s="832" t="s">
        <v>2536</v>
      </c>
      <c r="C542" s="832" t="s">
        <v>2542</v>
      </c>
      <c r="D542" s="833" t="s">
        <v>3898</v>
      </c>
      <c r="E542" s="834" t="s">
        <v>2559</v>
      </c>
      <c r="F542" s="832" t="s">
        <v>2537</v>
      </c>
      <c r="G542" s="832" t="s">
        <v>3135</v>
      </c>
      <c r="H542" s="832" t="s">
        <v>674</v>
      </c>
      <c r="I542" s="832" t="s">
        <v>3153</v>
      </c>
      <c r="J542" s="832" t="s">
        <v>3139</v>
      </c>
      <c r="K542" s="832" t="s">
        <v>2450</v>
      </c>
      <c r="L542" s="835">
        <v>484.75</v>
      </c>
      <c r="M542" s="835">
        <v>5817</v>
      </c>
      <c r="N542" s="832">
        <v>12</v>
      </c>
      <c r="O542" s="836">
        <v>2</v>
      </c>
      <c r="P542" s="835">
        <v>5817</v>
      </c>
      <c r="Q542" s="837">
        <v>1</v>
      </c>
      <c r="R542" s="832">
        <v>12</v>
      </c>
      <c r="S542" s="837">
        <v>1</v>
      </c>
      <c r="T542" s="836">
        <v>2</v>
      </c>
      <c r="U542" s="838">
        <v>1</v>
      </c>
    </row>
    <row r="543" spans="1:21" ht="14.45" customHeight="1" x14ac:dyDescent="0.2">
      <c r="A543" s="831">
        <v>7</v>
      </c>
      <c r="B543" s="832" t="s">
        <v>2536</v>
      </c>
      <c r="C543" s="832" t="s">
        <v>2542</v>
      </c>
      <c r="D543" s="833" t="s">
        <v>3898</v>
      </c>
      <c r="E543" s="834" t="s">
        <v>2559</v>
      </c>
      <c r="F543" s="832" t="s">
        <v>2537</v>
      </c>
      <c r="G543" s="832" t="s">
        <v>3135</v>
      </c>
      <c r="H543" s="832" t="s">
        <v>674</v>
      </c>
      <c r="I543" s="832" t="s">
        <v>2448</v>
      </c>
      <c r="J543" s="832" t="s">
        <v>2449</v>
      </c>
      <c r="K543" s="832" t="s">
        <v>2450</v>
      </c>
      <c r="L543" s="835">
        <v>484.75</v>
      </c>
      <c r="M543" s="835">
        <v>8725.5</v>
      </c>
      <c r="N543" s="832">
        <v>18</v>
      </c>
      <c r="O543" s="836">
        <v>3</v>
      </c>
      <c r="P543" s="835">
        <v>8725.5</v>
      </c>
      <c r="Q543" s="837">
        <v>1</v>
      </c>
      <c r="R543" s="832">
        <v>18</v>
      </c>
      <c r="S543" s="837">
        <v>1</v>
      </c>
      <c r="T543" s="836">
        <v>3</v>
      </c>
      <c r="U543" s="838">
        <v>1</v>
      </c>
    </row>
    <row r="544" spans="1:21" ht="14.45" customHeight="1" x14ac:dyDescent="0.2">
      <c r="A544" s="831">
        <v>7</v>
      </c>
      <c r="B544" s="832" t="s">
        <v>2536</v>
      </c>
      <c r="C544" s="832" t="s">
        <v>2542</v>
      </c>
      <c r="D544" s="833" t="s">
        <v>3898</v>
      </c>
      <c r="E544" s="834" t="s">
        <v>2559</v>
      </c>
      <c r="F544" s="832" t="s">
        <v>2537</v>
      </c>
      <c r="G544" s="832" t="s">
        <v>3135</v>
      </c>
      <c r="H544" s="832" t="s">
        <v>674</v>
      </c>
      <c r="I544" s="832" t="s">
        <v>2451</v>
      </c>
      <c r="J544" s="832" t="s">
        <v>2449</v>
      </c>
      <c r="K544" s="832" t="s">
        <v>2452</v>
      </c>
      <c r="L544" s="835">
        <v>969.48</v>
      </c>
      <c r="M544" s="835">
        <v>5816.88</v>
      </c>
      <c r="N544" s="832">
        <v>6</v>
      </c>
      <c r="O544" s="836">
        <v>1</v>
      </c>
      <c r="P544" s="835">
        <v>5816.88</v>
      </c>
      <c r="Q544" s="837">
        <v>1</v>
      </c>
      <c r="R544" s="832">
        <v>6</v>
      </c>
      <c r="S544" s="837">
        <v>1</v>
      </c>
      <c r="T544" s="836">
        <v>1</v>
      </c>
      <c r="U544" s="838">
        <v>1</v>
      </c>
    </row>
    <row r="545" spans="1:21" ht="14.45" customHeight="1" x14ac:dyDescent="0.2">
      <c r="A545" s="831">
        <v>7</v>
      </c>
      <c r="B545" s="832" t="s">
        <v>2536</v>
      </c>
      <c r="C545" s="832" t="s">
        <v>2542</v>
      </c>
      <c r="D545" s="833" t="s">
        <v>3898</v>
      </c>
      <c r="E545" s="834" t="s">
        <v>2559</v>
      </c>
      <c r="F545" s="832" t="s">
        <v>2537</v>
      </c>
      <c r="G545" s="832" t="s">
        <v>3158</v>
      </c>
      <c r="H545" s="832" t="s">
        <v>674</v>
      </c>
      <c r="I545" s="832" t="s">
        <v>3159</v>
      </c>
      <c r="J545" s="832" t="s">
        <v>2283</v>
      </c>
      <c r="K545" s="832" t="s">
        <v>3160</v>
      </c>
      <c r="L545" s="835">
        <v>339.47</v>
      </c>
      <c r="M545" s="835">
        <v>678.94</v>
      </c>
      <c r="N545" s="832">
        <v>2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5" customHeight="1" x14ac:dyDescent="0.2">
      <c r="A546" s="831">
        <v>7</v>
      </c>
      <c r="B546" s="832" t="s">
        <v>2536</v>
      </c>
      <c r="C546" s="832" t="s">
        <v>2542</v>
      </c>
      <c r="D546" s="833" t="s">
        <v>3898</v>
      </c>
      <c r="E546" s="834" t="s">
        <v>2559</v>
      </c>
      <c r="F546" s="832" t="s">
        <v>2537</v>
      </c>
      <c r="G546" s="832" t="s">
        <v>3158</v>
      </c>
      <c r="H546" s="832" t="s">
        <v>674</v>
      </c>
      <c r="I546" s="832" t="s">
        <v>2466</v>
      </c>
      <c r="J546" s="832" t="s">
        <v>2283</v>
      </c>
      <c r="K546" s="832" t="s">
        <v>2467</v>
      </c>
      <c r="L546" s="835">
        <v>339.47</v>
      </c>
      <c r="M546" s="835">
        <v>32928.589999999997</v>
      </c>
      <c r="N546" s="832">
        <v>97</v>
      </c>
      <c r="O546" s="836">
        <v>24</v>
      </c>
      <c r="P546" s="835">
        <v>20368.199999999997</v>
      </c>
      <c r="Q546" s="837">
        <v>0.61855670103092786</v>
      </c>
      <c r="R546" s="832">
        <v>60</v>
      </c>
      <c r="S546" s="837">
        <v>0.61855670103092786</v>
      </c>
      <c r="T546" s="836">
        <v>15.5</v>
      </c>
      <c r="U546" s="838">
        <v>0.64583333333333337</v>
      </c>
    </row>
    <row r="547" spans="1:21" ht="14.45" customHeight="1" x14ac:dyDescent="0.2">
      <c r="A547" s="831">
        <v>7</v>
      </c>
      <c r="B547" s="832" t="s">
        <v>2536</v>
      </c>
      <c r="C547" s="832" t="s">
        <v>2542</v>
      </c>
      <c r="D547" s="833" t="s">
        <v>3898</v>
      </c>
      <c r="E547" s="834" t="s">
        <v>2559</v>
      </c>
      <c r="F547" s="832" t="s">
        <v>2537</v>
      </c>
      <c r="G547" s="832" t="s">
        <v>3158</v>
      </c>
      <c r="H547" s="832" t="s">
        <v>581</v>
      </c>
      <c r="I547" s="832" t="s">
        <v>3384</v>
      </c>
      <c r="J547" s="832" t="s">
        <v>3385</v>
      </c>
      <c r="K547" s="832" t="s">
        <v>3386</v>
      </c>
      <c r="L547" s="835">
        <v>763.63</v>
      </c>
      <c r="M547" s="835">
        <v>4581.78</v>
      </c>
      <c r="N547" s="832">
        <v>6</v>
      </c>
      <c r="O547" s="836">
        <v>2</v>
      </c>
      <c r="P547" s="835">
        <v>763.63</v>
      </c>
      <c r="Q547" s="837">
        <v>0.16666666666666669</v>
      </c>
      <c r="R547" s="832">
        <v>1</v>
      </c>
      <c r="S547" s="837">
        <v>0.16666666666666666</v>
      </c>
      <c r="T547" s="836">
        <v>1</v>
      </c>
      <c r="U547" s="838">
        <v>0.5</v>
      </c>
    </row>
    <row r="548" spans="1:21" ht="14.45" customHeight="1" x14ac:dyDescent="0.2">
      <c r="A548" s="831">
        <v>7</v>
      </c>
      <c r="B548" s="832" t="s">
        <v>2536</v>
      </c>
      <c r="C548" s="832" t="s">
        <v>2542</v>
      </c>
      <c r="D548" s="833" t="s">
        <v>3898</v>
      </c>
      <c r="E548" s="834" t="s">
        <v>2559</v>
      </c>
      <c r="F548" s="832" t="s">
        <v>2537</v>
      </c>
      <c r="G548" s="832" t="s">
        <v>3158</v>
      </c>
      <c r="H548" s="832" t="s">
        <v>581</v>
      </c>
      <c r="I548" s="832" t="s">
        <v>3455</v>
      </c>
      <c r="J548" s="832" t="s">
        <v>3456</v>
      </c>
      <c r="K548" s="832" t="s">
        <v>2467</v>
      </c>
      <c r="L548" s="835">
        <v>339.47</v>
      </c>
      <c r="M548" s="835">
        <v>678.94</v>
      </c>
      <c r="N548" s="832">
        <v>2</v>
      </c>
      <c r="O548" s="836">
        <v>1</v>
      </c>
      <c r="P548" s="835">
        <v>678.94</v>
      </c>
      <c r="Q548" s="837">
        <v>1</v>
      </c>
      <c r="R548" s="832">
        <v>2</v>
      </c>
      <c r="S548" s="837">
        <v>1</v>
      </c>
      <c r="T548" s="836">
        <v>1</v>
      </c>
      <c r="U548" s="838">
        <v>1</v>
      </c>
    </row>
    <row r="549" spans="1:21" ht="14.45" customHeight="1" x14ac:dyDescent="0.2">
      <c r="A549" s="831">
        <v>7</v>
      </c>
      <c r="B549" s="832" t="s">
        <v>2536</v>
      </c>
      <c r="C549" s="832" t="s">
        <v>2542</v>
      </c>
      <c r="D549" s="833" t="s">
        <v>3898</v>
      </c>
      <c r="E549" s="834" t="s">
        <v>2559</v>
      </c>
      <c r="F549" s="832" t="s">
        <v>2537</v>
      </c>
      <c r="G549" s="832" t="s">
        <v>3158</v>
      </c>
      <c r="H549" s="832" t="s">
        <v>581</v>
      </c>
      <c r="I549" s="832" t="s">
        <v>3457</v>
      </c>
      <c r="J549" s="832" t="s">
        <v>3456</v>
      </c>
      <c r="K549" s="832" t="s">
        <v>2284</v>
      </c>
      <c r="L549" s="835">
        <v>113.16</v>
      </c>
      <c r="M549" s="835">
        <v>226.32</v>
      </c>
      <c r="N549" s="832">
        <v>2</v>
      </c>
      <c r="O549" s="836">
        <v>1</v>
      </c>
      <c r="P549" s="835">
        <v>226.32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5" customHeight="1" x14ac:dyDescent="0.2">
      <c r="A550" s="831">
        <v>7</v>
      </c>
      <c r="B550" s="832" t="s">
        <v>2536</v>
      </c>
      <c r="C550" s="832" t="s">
        <v>2542</v>
      </c>
      <c r="D550" s="833" t="s">
        <v>3898</v>
      </c>
      <c r="E550" s="834" t="s">
        <v>2559</v>
      </c>
      <c r="F550" s="832" t="s">
        <v>2537</v>
      </c>
      <c r="G550" s="832" t="s">
        <v>3158</v>
      </c>
      <c r="H550" s="832" t="s">
        <v>581</v>
      </c>
      <c r="I550" s="832" t="s">
        <v>3458</v>
      </c>
      <c r="J550" s="832" t="s">
        <v>3459</v>
      </c>
      <c r="K550" s="832" t="s">
        <v>2284</v>
      </c>
      <c r="L550" s="835">
        <v>113.16</v>
      </c>
      <c r="M550" s="835">
        <v>113.16</v>
      </c>
      <c r="N550" s="832">
        <v>1</v>
      </c>
      <c r="O550" s="836">
        <v>0.5</v>
      </c>
      <c r="P550" s="835">
        <v>113.16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5" customHeight="1" x14ac:dyDescent="0.2">
      <c r="A551" s="831">
        <v>7</v>
      </c>
      <c r="B551" s="832" t="s">
        <v>2536</v>
      </c>
      <c r="C551" s="832" t="s">
        <v>2542</v>
      </c>
      <c r="D551" s="833" t="s">
        <v>3898</v>
      </c>
      <c r="E551" s="834" t="s">
        <v>2559</v>
      </c>
      <c r="F551" s="832" t="s">
        <v>2537</v>
      </c>
      <c r="G551" s="832" t="s">
        <v>990</v>
      </c>
      <c r="H551" s="832" t="s">
        <v>581</v>
      </c>
      <c r="I551" s="832" t="s">
        <v>3166</v>
      </c>
      <c r="J551" s="832" t="s">
        <v>3167</v>
      </c>
      <c r="K551" s="832" t="s">
        <v>3168</v>
      </c>
      <c r="L551" s="835">
        <v>13.73</v>
      </c>
      <c r="M551" s="835">
        <v>27.46</v>
      </c>
      <c r="N551" s="832">
        <v>2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5" customHeight="1" x14ac:dyDescent="0.2">
      <c r="A552" s="831">
        <v>7</v>
      </c>
      <c r="B552" s="832" t="s">
        <v>2536</v>
      </c>
      <c r="C552" s="832" t="s">
        <v>2542</v>
      </c>
      <c r="D552" s="833" t="s">
        <v>3898</v>
      </c>
      <c r="E552" s="834" t="s">
        <v>2559</v>
      </c>
      <c r="F552" s="832" t="s">
        <v>2537</v>
      </c>
      <c r="G552" s="832" t="s">
        <v>3169</v>
      </c>
      <c r="H552" s="832" t="s">
        <v>581</v>
      </c>
      <c r="I552" s="832" t="s">
        <v>3170</v>
      </c>
      <c r="J552" s="832" t="s">
        <v>3171</v>
      </c>
      <c r="K552" s="832" t="s">
        <v>3172</v>
      </c>
      <c r="L552" s="835">
        <v>0</v>
      </c>
      <c r="M552" s="835">
        <v>0</v>
      </c>
      <c r="N552" s="832">
        <v>2</v>
      </c>
      <c r="O552" s="836">
        <v>0.5</v>
      </c>
      <c r="P552" s="835">
        <v>0</v>
      </c>
      <c r="Q552" s="837"/>
      <c r="R552" s="832">
        <v>2</v>
      </c>
      <c r="S552" s="837">
        <v>1</v>
      </c>
      <c r="T552" s="836">
        <v>0.5</v>
      </c>
      <c r="U552" s="838">
        <v>1</v>
      </c>
    </row>
    <row r="553" spans="1:21" ht="14.45" customHeight="1" x14ac:dyDescent="0.2">
      <c r="A553" s="831">
        <v>7</v>
      </c>
      <c r="B553" s="832" t="s">
        <v>2536</v>
      </c>
      <c r="C553" s="832" t="s">
        <v>2542</v>
      </c>
      <c r="D553" s="833" t="s">
        <v>3898</v>
      </c>
      <c r="E553" s="834" t="s">
        <v>2559</v>
      </c>
      <c r="F553" s="832" t="s">
        <v>2537</v>
      </c>
      <c r="G553" s="832" t="s">
        <v>3173</v>
      </c>
      <c r="H553" s="832" t="s">
        <v>581</v>
      </c>
      <c r="I553" s="832" t="s">
        <v>3391</v>
      </c>
      <c r="J553" s="832" t="s">
        <v>3175</v>
      </c>
      <c r="K553" s="832" t="s">
        <v>3392</v>
      </c>
      <c r="L553" s="835">
        <v>552.64</v>
      </c>
      <c r="M553" s="835">
        <v>7736.96</v>
      </c>
      <c r="N553" s="832">
        <v>14</v>
      </c>
      <c r="O553" s="836">
        <v>4</v>
      </c>
      <c r="P553" s="835">
        <v>7736.96</v>
      </c>
      <c r="Q553" s="837">
        <v>1</v>
      </c>
      <c r="R553" s="832">
        <v>14</v>
      </c>
      <c r="S553" s="837">
        <v>1</v>
      </c>
      <c r="T553" s="836">
        <v>4</v>
      </c>
      <c r="U553" s="838">
        <v>1</v>
      </c>
    </row>
    <row r="554" spans="1:21" ht="14.45" customHeight="1" x14ac:dyDescent="0.2">
      <c r="A554" s="831">
        <v>7</v>
      </c>
      <c r="B554" s="832" t="s">
        <v>2536</v>
      </c>
      <c r="C554" s="832" t="s">
        <v>2542</v>
      </c>
      <c r="D554" s="833" t="s">
        <v>3898</v>
      </c>
      <c r="E554" s="834" t="s">
        <v>2559</v>
      </c>
      <c r="F554" s="832" t="s">
        <v>2537</v>
      </c>
      <c r="G554" s="832" t="s">
        <v>3173</v>
      </c>
      <c r="H554" s="832" t="s">
        <v>581</v>
      </c>
      <c r="I554" s="832" t="s">
        <v>3177</v>
      </c>
      <c r="J554" s="832" t="s">
        <v>3175</v>
      </c>
      <c r="K554" s="832" t="s">
        <v>3178</v>
      </c>
      <c r="L554" s="835">
        <v>1019.46</v>
      </c>
      <c r="M554" s="835">
        <v>10194.6</v>
      </c>
      <c r="N554" s="832">
        <v>10</v>
      </c>
      <c r="O554" s="836">
        <v>2</v>
      </c>
      <c r="P554" s="835">
        <v>10194.6</v>
      </c>
      <c r="Q554" s="837">
        <v>1</v>
      </c>
      <c r="R554" s="832">
        <v>10</v>
      </c>
      <c r="S554" s="837">
        <v>1</v>
      </c>
      <c r="T554" s="836">
        <v>2</v>
      </c>
      <c r="U554" s="838">
        <v>1</v>
      </c>
    </row>
    <row r="555" spans="1:21" ht="14.45" customHeight="1" x14ac:dyDescent="0.2">
      <c r="A555" s="831">
        <v>7</v>
      </c>
      <c r="B555" s="832" t="s">
        <v>2536</v>
      </c>
      <c r="C555" s="832" t="s">
        <v>2542</v>
      </c>
      <c r="D555" s="833" t="s">
        <v>3898</v>
      </c>
      <c r="E555" s="834" t="s">
        <v>2559</v>
      </c>
      <c r="F555" s="832" t="s">
        <v>2537</v>
      </c>
      <c r="G555" s="832" t="s">
        <v>3173</v>
      </c>
      <c r="H555" s="832" t="s">
        <v>581</v>
      </c>
      <c r="I555" s="832" t="s">
        <v>3460</v>
      </c>
      <c r="J555" s="832" t="s">
        <v>3175</v>
      </c>
      <c r="K555" s="832" t="s">
        <v>3461</v>
      </c>
      <c r="L555" s="835">
        <v>177.89</v>
      </c>
      <c r="M555" s="835">
        <v>1067.3399999999999</v>
      </c>
      <c r="N555" s="832">
        <v>6</v>
      </c>
      <c r="O555" s="836">
        <v>1</v>
      </c>
      <c r="P555" s="835">
        <v>1067.3399999999999</v>
      </c>
      <c r="Q555" s="837">
        <v>1</v>
      </c>
      <c r="R555" s="832">
        <v>6</v>
      </c>
      <c r="S555" s="837">
        <v>1</v>
      </c>
      <c r="T555" s="836">
        <v>1</v>
      </c>
      <c r="U555" s="838">
        <v>1</v>
      </c>
    </row>
    <row r="556" spans="1:21" ht="14.45" customHeight="1" x14ac:dyDescent="0.2">
      <c r="A556" s="831">
        <v>7</v>
      </c>
      <c r="B556" s="832" t="s">
        <v>2536</v>
      </c>
      <c r="C556" s="832" t="s">
        <v>2542</v>
      </c>
      <c r="D556" s="833" t="s">
        <v>3898</v>
      </c>
      <c r="E556" s="834" t="s">
        <v>2559</v>
      </c>
      <c r="F556" s="832" t="s">
        <v>2537</v>
      </c>
      <c r="G556" s="832" t="s">
        <v>3185</v>
      </c>
      <c r="H556" s="832" t="s">
        <v>674</v>
      </c>
      <c r="I556" s="832" t="s">
        <v>3462</v>
      </c>
      <c r="J556" s="832" t="s">
        <v>3463</v>
      </c>
      <c r="K556" s="832" t="s">
        <v>3464</v>
      </c>
      <c r="L556" s="835">
        <v>68.599999999999994</v>
      </c>
      <c r="M556" s="835">
        <v>274.39999999999998</v>
      </c>
      <c r="N556" s="832">
        <v>4</v>
      </c>
      <c r="O556" s="836">
        <v>0.5</v>
      </c>
      <c r="P556" s="835">
        <v>274.39999999999998</v>
      </c>
      <c r="Q556" s="837">
        <v>1</v>
      </c>
      <c r="R556" s="832">
        <v>4</v>
      </c>
      <c r="S556" s="837">
        <v>1</v>
      </c>
      <c r="T556" s="836">
        <v>0.5</v>
      </c>
      <c r="U556" s="838">
        <v>1</v>
      </c>
    </row>
    <row r="557" spans="1:21" ht="14.45" customHeight="1" x14ac:dyDescent="0.2">
      <c r="A557" s="831">
        <v>7</v>
      </c>
      <c r="B557" s="832" t="s">
        <v>2536</v>
      </c>
      <c r="C557" s="832" t="s">
        <v>2542</v>
      </c>
      <c r="D557" s="833" t="s">
        <v>3898</v>
      </c>
      <c r="E557" s="834" t="s">
        <v>2559</v>
      </c>
      <c r="F557" s="832" t="s">
        <v>2537</v>
      </c>
      <c r="G557" s="832" t="s">
        <v>2702</v>
      </c>
      <c r="H557" s="832" t="s">
        <v>581</v>
      </c>
      <c r="I557" s="832" t="s">
        <v>3465</v>
      </c>
      <c r="J557" s="832" t="s">
        <v>3466</v>
      </c>
      <c r="K557" s="832" t="s">
        <v>3467</v>
      </c>
      <c r="L557" s="835">
        <v>76.180000000000007</v>
      </c>
      <c r="M557" s="835">
        <v>152.36000000000001</v>
      </c>
      <c r="N557" s="832">
        <v>2</v>
      </c>
      <c r="O557" s="836">
        <v>1.5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5" customHeight="1" x14ac:dyDescent="0.2">
      <c r="A558" s="831">
        <v>7</v>
      </c>
      <c r="B558" s="832" t="s">
        <v>2536</v>
      </c>
      <c r="C558" s="832" t="s">
        <v>2542</v>
      </c>
      <c r="D558" s="833" t="s">
        <v>3898</v>
      </c>
      <c r="E558" s="834" t="s">
        <v>2559</v>
      </c>
      <c r="F558" s="832" t="s">
        <v>2537</v>
      </c>
      <c r="G558" s="832" t="s">
        <v>2702</v>
      </c>
      <c r="H558" s="832" t="s">
        <v>581</v>
      </c>
      <c r="I558" s="832" t="s">
        <v>2703</v>
      </c>
      <c r="J558" s="832" t="s">
        <v>2704</v>
      </c>
      <c r="K558" s="832" t="s">
        <v>2705</v>
      </c>
      <c r="L558" s="835">
        <v>31.33</v>
      </c>
      <c r="M558" s="835">
        <v>93.99</v>
      </c>
      <c r="N558" s="832">
        <v>3</v>
      </c>
      <c r="O558" s="836">
        <v>0.5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5" customHeight="1" x14ac:dyDescent="0.2">
      <c r="A559" s="831">
        <v>7</v>
      </c>
      <c r="B559" s="832" t="s">
        <v>2536</v>
      </c>
      <c r="C559" s="832" t="s">
        <v>2542</v>
      </c>
      <c r="D559" s="833" t="s">
        <v>3898</v>
      </c>
      <c r="E559" s="834" t="s">
        <v>2559</v>
      </c>
      <c r="F559" s="832" t="s">
        <v>2537</v>
      </c>
      <c r="G559" s="832" t="s">
        <v>3468</v>
      </c>
      <c r="H559" s="832" t="s">
        <v>581</v>
      </c>
      <c r="I559" s="832" t="s">
        <v>3469</v>
      </c>
      <c r="J559" s="832" t="s">
        <v>3470</v>
      </c>
      <c r="K559" s="832" t="s">
        <v>3471</v>
      </c>
      <c r="L559" s="835">
        <v>46.99</v>
      </c>
      <c r="M559" s="835">
        <v>140.97</v>
      </c>
      <c r="N559" s="832">
        <v>3</v>
      </c>
      <c r="O559" s="836">
        <v>0.5</v>
      </c>
      <c r="P559" s="835">
        <v>140.97</v>
      </c>
      <c r="Q559" s="837">
        <v>1</v>
      </c>
      <c r="R559" s="832">
        <v>3</v>
      </c>
      <c r="S559" s="837">
        <v>1</v>
      </c>
      <c r="T559" s="836">
        <v>0.5</v>
      </c>
      <c r="U559" s="838">
        <v>1</v>
      </c>
    </row>
    <row r="560" spans="1:21" ht="14.45" customHeight="1" x14ac:dyDescent="0.2">
      <c r="A560" s="831">
        <v>7</v>
      </c>
      <c r="B560" s="832" t="s">
        <v>2536</v>
      </c>
      <c r="C560" s="832" t="s">
        <v>2542</v>
      </c>
      <c r="D560" s="833" t="s">
        <v>3898</v>
      </c>
      <c r="E560" s="834" t="s">
        <v>2559</v>
      </c>
      <c r="F560" s="832" t="s">
        <v>2537</v>
      </c>
      <c r="G560" s="832" t="s">
        <v>3206</v>
      </c>
      <c r="H560" s="832" t="s">
        <v>674</v>
      </c>
      <c r="I560" s="832" t="s">
        <v>2443</v>
      </c>
      <c r="J560" s="832" t="s">
        <v>2444</v>
      </c>
      <c r="K560" s="832" t="s">
        <v>2445</v>
      </c>
      <c r="L560" s="835">
        <v>70.48</v>
      </c>
      <c r="M560" s="835">
        <v>70.48</v>
      </c>
      <c r="N560" s="832">
        <v>1</v>
      </c>
      <c r="O560" s="836">
        <v>1</v>
      </c>
      <c r="P560" s="835">
        <v>70.48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5" customHeight="1" x14ac:dyDescent="0.2">
      <c r="A561" s="831">
        <v>7</v>
      </c>
      <c r="B561" s="832" t="s">
        <v>2536</v>
      </c>
      <c r="C561" s="832" t="s">
        <v>2542</v>
      </c>
      <c r="D561" s="833" t="s">
        <v>3898</v>
      </c>
      <c r="E561" s="834" t="s">
        <v>2559</v>
      </c>
      <c r="F561" s="832" t="s">
        <v>2537</v>
      </c>
      <c r="G561" s="832" t="s">
        <v>3210</v>
      </c>
      <c r="H561" s="832" t="s">
        <v>581</v>
      </c>
      <c r="I561" s="832" t="s">
        <v>3472</v>
      </c>
      <c r="J561" s="832" t="s">
        <v>3473</v>
      </c>
      <c r="K561" s="832" t="s">
        <v>3474</v>
      </c>
      <c r="L561" s="835">
        <v>80.53</v>
      </c>
      <c r="M561" s="835">
        <v>483.18</v>
      </c>
      <c r="N561" s="832">
        <v>6</v>
      </c>
      <c r="O561" s="836">
        <v>1.5</v>
      </c>
      <c r="P561" s="835">
        <v>483.18</v>
      </c>
      <c r="Q561" s="837">
        <v>1</v>
      </c>
      <c r="R561" s="832">
        <v>6</v>
      </c>
      <c r="S561" s="837">
        <v>1</v>
      </c>
      <c r="T561" s="836">
        <v>1.5</v>
      </c>
      <c r="U561" s="838">
        <v>1</v>
      </c>
    </row>
    <row r="562" spans="1:21" ht="14.45" customHeight="1" x14ac:dyDescent="0.2">
      <c r="A562" s="831">
        <v>7</v>
      </c>
      <c r="B562" s="832" t="s">
        <v>2536</v>
      </c>
      <c r="C562" s="832" t="s">
        <v>2542</v>
      </c>
      <c r="D562" s="833" t="s">
        <v>3898</v>
      </c>
      <c r="E562" s="834" t="s">
        <v>2559</v>
      </c>
      <c r="F562" s="832" t="s">
        <v>2537</v>
      </c>
      <c r="G562" s="832" t="s">
        <v>3213</v>
      </c>
      <c r="H562" s="832" t="s">
        <v>581</v>
      </c>
      <c r="I562" s="832" t="s">
        <v>3475</v>
      </c>
      <c r="J562" s="832" t="s">
        <v>3476</v>
      </c>
      <c r="K562" s="832" t="s">
        <v>3477</v>
      </c>
      <c r="L562" s="835">
        <v>127</v>
      </c>
      <c r="M562" s="835">
        <v>1143</v>
      </c>
      <c r="N562" s="832">
        <v>9</v>
      </c>
      <c r="O562" s="836">
        <v>1</v>
      </c>
      <c r="P562" s="835">
        <v>1143</v>
      </c>
      <c r="Q562" s="837">
        <v>1</v>
      </c>
      <c r="R562" s="832">
        <v>9</v>
      </c>
      <c r="S562" s="837">
        <v>1</v>
      </c>
      <c r="T562" s="836">
        <v>1</v>
      </c>
      <c r="U562" s="838">
        <v>1</v>
      </c>
    </row>
    <row r="563" spans="1:21" ht="14.45" customHeight="1" x14ac:dyDescent="0.2">
      <c r="A563" s="831">
        <v>7</v>
      </c>
      <c r="B563" s="832" t="s">
        <v>2536</v>
      </c>
      <c r="C563" s="832" t="s">
        <v>2542</v>
      </c>
      <c r="D563" s="833" t="s">
        <v>3898</v>
      </c>
      <c r="E563" s="834" t="s">
        <v>2559</v>
      </c>
      <c r="F563" s="832" t="s">
        <v>2537</v>
      </c>
      <c r="G563" s="832" t="s">
        <v>3213</v>
      </c>
      <c r="H563" s="832" t="s">
        <v>581</v>
      </c>
      <c r="I563" s="832" t="s">
        <v>3478</v>
      </c>
      <c r="J563" s="832" t="s">
        <v>3476</v>
      </c>
      <c r="K563" s="832" t="s">
        <v>2402</v>
      </c>
      <c r="L563" s="835">
        <v>389.92</v>
      </c>
      <c r="M563" s="835">
        <v>4679.04</v>
      </c>
      <c r="N563" s="832">
        <v>12</v>
      </c>
      <c r="O563" s="836">
        <v>2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5" customHeight="1" x14ac:dyDescent="0.2">
      <c r="A564" s="831">
        <v>7</v>
      </c>
      <c r="B564" s="832" t="s">
        <v>2536</v>
      </c>
      <c r="C564" s="832" t="s">
        <v>2542</v>
      </c>
      <c r="D564" s="833" t="s">
        <v>3898</v>
      </c>
      <c r="E564" s="834" t="s">
        <v>2559</v>
      </c>
      <c r="F564" s="832" t="s">
        <v>2537</v>
      </c>
      <c r="G564" s="832" t="s">
        <v>3213</v>
      </c>
      <c r="H564" s="832" t="s">
        <v>581</v>
      </c>
      <c r="I564" s="832" t="s">
        <v>3479</v>
      </c>
      <c r="J564" s="832" t="s">
        <v>3476</v>
      </c>
      <c r="K564" s="832" t="s">
        <v>2408</v>
      </c>
      <c r="L564" s="835">
        <v>701.65</v>
      </c>
      <c r="M564" s="835">
        <v>16839.599999999999</v>
      </c>
      <c r="N564" s="832">
        <v>24</v>
      </c>
      <c r="O564" s="836">
        <v>3</v>
      </c>
      <c r="P564" s="835">
        <v>10524.75</v>
      </c>
      <c r="Q564" s="837">
        <v>0.625</v>
      </c>
      <c r="R564" s="832">
        <v>15</v>
      </c>
      <c r="S564" s="837">
        <v>0.625</v>
      </c>
      <c r="T564" s="836">
        <v>2</v>
      </c>
      <c r="U564" s="838">
        <v>0.66666666666666663</v>
      </c>
    </row>
    <row r="565" spans="1:21" ht="14.45" customHeight="1" x14ac:dyDescent="0.2">
      <c r="A565" s="831">
        <v>7</v>
      </c>
      <c r="B565" s="832" t="s">
        <v>2536</v>
      </c>
      <c r="C565" s="832" t="s">
        <v>2542</v>
      </c>
      <c r="D565" s="833" t="s">
        <v>3898</v>
      </c>
      <c r="E565" s="834" t="s">
        <v>2559</v>
      </c>
      <c r="F565" s="832" t="s">
        <v>2537</v>
      </c>
      <c r="G565" s="832" t="s">
        <v>3213</v>
      </c>
      <c r="H565" s="832" t="s">
        <v>581</v>
      </c>
      <c r="I565" s="832" t="s">
        <v>3216</v>
      </c>
      <c r="J565" s="832" t="s">
        <v>3215</v>
      </c>
      <c r="K565" s="832" t="s">
        <v>830</v>
      </c>
      <c r="L565" s="835">
        <v>383.18</v>
      </c>
      <c r="M565" s="835">
        <v>2682.26</v>
      </c>
      <c r="N565" s="832">
        <v>7</v>
      </c>
      <c r="O565" s="836">
        <v>3</v>
      </c>
      <c r="P565" s="835">
        <v>1149.54</v>
      </c>
      <c r="Q565" s="837">
        <v>0.42857142857142855</v>
      </c>
      <c r="R565" s="832">
        <v>3</v>
      </c>
      <c r="S565" s="837">
        <v>0.42857142857142855</v>
      </c>
      <c r="T565" s="836">
        <v>1</v>
      </c>
      <c r="U565" s="838">
        <v>0.33333333333333331</v>
      </c>
    </row>
    <row r="566" spans="1:21" ht="14.45" customHeight="1" x14ac:dyDescent="0.2">
      <c r="A566" s="831">
        <v>7</v>
      </c>
      <c r="B566" s="832" t="s">
        <v>2536</v>
      </c>
      <c r="C566" s="832" t="s">
        <v>2542</v>
      </c>
      <c r="D566" s="833" t="s">
        <v>3898</v>
      </c>
      <c r="E566" s="834" t="s">
        <v>2559</v>
      </c>
      <c r="F566" s="832" t="s">
        <v>2537</v>
      </c>
      <c r="G566" s="832" t="s">
        <v>3213</v>
      </c>
      <c r="H566" s="832" t="s">
        <v>581</v>
      </c>
      <c r="I566" s="832" t="s">
        <v>3480</v>
      </c>
      <c r="J566" s="832" t="s">
        <v>3476</v>
      </c>
      <c r="K566" s="832" t="s">
        <v>3481</v>
      </c>
      <c r="L566" s="835">
        <v>233.95</v>
      </c>
      <c r="M566" s="835">
        <v>3509.2499999999995</v>
      </c>
      <c r="N566" s="832">
        <v>15</v>
      </c>
      <c r="O566" s="836">
        <v>3</v>
      </c>
      <c r="P566" s="835">
        <v>2105.5499999999997</v>
      </c>
      <c r="Q566" s="837">
        <v>0.6</v>
      </c>
      <c r="R566" s="832">
        <v>9</v>
      </c>
      <c r="S566" s="837">
        <v>0.6</v>
      </c>
      <c r="T566" s="836">
        <v>1</v>
      </c>
      <c r="U566" s="838">
        <v>0.33333333333333331</v>
      </c>
    </row>
    <row r="567" spans="1:21" ht="14.45" customHeight="1" x14ac:dyDescent="0.2">
      <c r="A567" s="831">
        <v>7</v>
      </c>
      <c r="B567" s="832" t="s">
        <v>2536</v>
      </c>
      <c r="C567" s="832" t="s">
        <v>2542</v>
      </c>
      <c r="D567" s="833" t="s">
        <v>3898</v>
      </c>
      <c r="E567" s="834" t="s">
        <v>2559</v>
      </c>
      <c r="F567" s="832" t="s">
        <v>2537</v>
      </c>
      <c r="G567" s="832" t="s">
        <v>3213</v>
      </c>
      <c r="H567" s="832" t="s">
        <v>581</v>
      </c>
      <c r="I567" s="832" t="s">
        <v>3482</v>
      </c>
      <c r="J567" s="832" t="s">
        <v>1147</v>
      </c>
      <c r="K567" s="832" t="s">
        <v>3483</v>
      </c>
      <c r="L567" s="835">
        <v>60.1</v>
      </c>
      <c r="M567" s="835">
        <v>180.3</v>
      </c>
      <c r="N567" s="832">
        <v>3</v>
      </c>
      <c r="O567" s="836">
        <v>1</v>
      </c>
      <c r="P567" s="835">
        <v>180.3</v>
      </c>
      <c r="Q567" s="837">
        <v>1</v>
      </c>
      <c r="R567" s="832">
        <v>3</v>
      </c>
      <c r="S567" s="837">
        <v>1</v>
      </c>
      <c r="T567" s="836">
        <v>1</v>
      </c>
      <c r="U567" s="838">
        <v>1</v>
      </c>
    </row>
    <row r="568" spans="1:21" ht="14.45" customHeight="1" x14ac:dyDescent="0.2">
      <c r="A568" s="831">
        <v>7</v>
      </c>
      <c r="B568" s="832" t="s">
        <v>2536</v>
      </c>
      <c r="C568" s="832" t="s">
        <v>2542</v>
      </c>
      <c r="D568" s="833" t="s">
        <v>3898</v>
      </c>
      <c r="E568" s="834" t="s">
        <v>2559</v>
      </c>
      <c r="F568" s="832" t="s">
        <v>2537</v>
      </c>
      <c r="G568" s="832" t="s">
        <v>3219</v>
      </c>
      <c r="H568" s="832" t="s">
        <v>581</v>
      </c>
      <c r="I568" s="832" t="s">
        <v>3220</v>
      </c>
      <c r="J568" s="832" t="s">
        <v>3221</v>
      </c>
      <c r="K568" s="832" t="s">
        <v>3222</v>
      </c>
      <c r="L568" s="835">
        <v>113.93</v>
      </c>
      <c r="M568" s="835">
        <v>683.58</v>
      </c>
      <c r="N568" s="832">
        <v>6</v>
      </c>
      <c r="O568" s="836">
        <v>1</v>
      </c>
      <c r="P568" s="835">
        <v>683.58</v>
      </c>
      <c r="Q568" s="837">
        <v>1</v>
      </c>
      <c r="R568" s="832">
        <v>6</v>
      </c>
      <c r="S568" s="837">
        <v>1</v>
      </c>
      <c r="T568" s="836">
        <v>1</v>
      </c>
      <c r="U568" s="838">
        <v>1</v>
      </c>
    </row>
    <row r="569" spans="1:21" ht="14.45" customHeight="1" x14ac:dyDescent="0.2">
      <c r="A569" s="831">
        <v>7</v>
      </c>
      <c r="B569" s="832" t="s">
        <v>2536</v>
      </c>
      <c r="C569" s="832" t="s">
        <v>2542</v>
      </c>
      <c r="D569" s="833" t="s">
        <v>3898</v>
      </c>
      <c r="E569" s="834" t="s">
        <v>2559</v>
      </c>
      <c r="F569" s="832" t="s">
        <v>2537</v>
      </c>
      <c r="G569" s="832" t="s">
        <v>2753</v>
      </c>
      <c r="H569" s="832" t="s">
        <v>581</v>
      </c>
      <c r="I569" s="832" t="s">
        <v>2819</v>
      </c>
      <c r="J569" s="832" t="s">
        <v>775</v>
      </c>
      <c r="K569" s="832" t="s">
        <v>2820</v>
      </c>
      <c r="L569" s="835">
        <v>35.25</v>
      </c>
      <c r="M569" s="835">
        <v>211.5</v>
      </c>
      <c r="N569" s="832">
        <v>6</v>
      </c>
      <c r="O569" s="836">
        <v>2.5</v>
      </c>
      <c r="P569" s="835">
        <v>211.5</v>
      </c>
      <c r="Q569" s="837">
        <v>1</v>
      </c>
      <c r="R569" s="832">
        <v>6</v>
      </c>
      <c r="S569" s="837">
        <v>1</v>
      </c>
      <c r="T569" s="836">
        <v>2.5</v>
      </c>
      <c r="U569" s="838">
        <v>1</v>
      </c>
    </row>
    <row r="570" spans="1:21" ht="14.45" customHeight="1" x14ac:dyDescent="0.2">
      <c r="A570" s="831">
        <v>7</v>
      </c>
      <c r="B570" s="832" t="s">
        <v>2536</v>
      </c>
      <c r="C570" s="832" t="s">
        <v>2542</v>
      </c>
      <c r="D570" s="833" t="s">
        <v>3898</v>
      </c>
      <c r="E570" s="834" t="s">
        <v>2559</v>
      </c>
      <c r="F570" s="832" t="s">
        <v>2537</v>
      </c>
      <c r="G570" s="832" t="s">
        <v>2753</v>
      </c>
      <c r="H570" s="832" t="s">
        <v>581</v>
      </c>
      <c r="I570" s="832" t="s">
        <v>2756</v>
      </c>
      <c r="J570" s="832" t="s">
        <v>775</v>
      </c>
      <c r="K570" s="832" t="s">
        <v>2757</v>
      </c>
      <c r="L570" s="835">
        <v>35.25</v>
      </c>
      <c r="M570" s="835">
        <v>211.5</v>
      </c>
      <c r="N570" s="832">
        <v>6</v>
      </c>
      <c r="O570" s="836">
        <v>3</v>
      </c>
      <c r="P570" s="835">
        <v>105.75</v>
      </c>
      <c r="Q570" s="837">
        <v>0.5</v>
      </c>
      <c r="R570" s="832">
        <v>3</v>
      </c>
      <c r="S570" s="837">
        <v>0.5</v>
      </c>
      <c r="T570" s="836">
        <v>1.5</v>
      </c>
      <c r="U570" s="838">
        <v>0.5</v>
      </c>
    </row>
    <row r="571" spans="1:21" ht="14.45" customHeight="1" x14ac:dyDescent="0.2">
      <c r="A571" s="831">
        <v>7</v>
      </c>
      <c r="B571" s="832" t="s">
        <v>2536</v>
      </c>
      <c r="C571" s="832" t="s">
        <v>2542</v>
      </c>
      <c r="D571" s="833" t="s">
        <v>3898</v>
      </c>
      <c r="E571" s="834" t="s">
        <v>2559</v>
      </c>
      <c r="F571" s="832" t="s">
        <v>2537</v>
      </c>
      <c r="G571" s="832" t="s">
        <v>2753</v>
      </c>
      <c r="H571" s="832" t="s">
        <v>581</v>
      </c>
      <c r="I571" s="832" t="s">
        <v>3484</v>
      </c>
      <c r="J571" s="832" t="s">
        <v>775</v>
      </c>
      <c r="K571" s="832" t="s">
        <v>2891</v>
      </c>
      <c r="L571" s="835">
        <v>35.25</v>
      </c>
      <c r="M571" s="835">
        <v>70.5</v>
      </c>
      <c r="N571" s="832">
        <v>2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5" customHeight="1" x14ac:dyDescent="0.2">
      <c r="A572" s="831">
        <v>7</v>
      </c>
      <c r="B572" s="832" t="s">
        <v>2536</v>
      </c>
      <c r="C572" s="832" t="s">
        <v>2542</v>
      </c>
      <c r="D572" s="833" t="s">
        <v>3898</v>
      </c>
      <c r="E572" s="834" t="s">
        <v>2559</v>
      </c>
      <c r="F572" s="832" t="s">
        <v>2537</v>
      </c>
      <c r="G572" s="832" t="s">
        <v>2592</v>
      </c>
      <c r="H572" s="832" t="s">
        <v>581</v>
      </c>
      <c r="I572" s="832" t="s">
        <v>2771</v>
      </c>
      <c r="J572" s="832" t="s">
        <v>992</v>
      </c>
      <c r="K572" s="832" t="s">
        <v>2772</v>
      </c>
      <c r="L572" s="835">
        <v>103.67</v>
      </c>
      <c r="M572" s="835">
        <v>103.67</v>
      </c>
      <c r="N572" s="832">
        <v>1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5" customHeight="1" x14ac:dyDescent="0.2">
      <c r="A573" s="831">
        <v>7</v>
      </c>
      <c r="B573" s="832" t="s">
        <v>2536</v>
      </c>
      <c r="C573" s="832" t="s">
        <v>2542</v>
      </c>
      <c r="D573" s="833" t="s">
        <v>3898</v>
      </c>
      <c r="E573" s="834" t="s">
        <v>2559</v>
      </c>
      <c r="F573" s="832" t="s">
        <v>2537</v>
      </c>
      <c r="G573" s="832" t="s">
        <v>3223</v>
      </c>
      <c r="H573" s="832" t="s">
        <v>581</v>
      </c>
      <c r="I573" s="832" t="s">
        <v>3224</v>
      </c>
      <c r="J573" s="832" t="s">
        <v>3225</v>
      </c>
      <c r="K573" s="832" t="s">
        <v>3226</v>
      </c>
      <c r="L573" s="835">
        <v>2038.93</v>
      </c>
      <c r="M573" s="835">
        <v>16311.439999999999</v>
      </c>
      <c r="N573" s="832">
        <v>8</v>
      </c>
      <c r="O573" s="836">
        <v>2</v>
      </c>
      <c r="P573" s="835">
        <v>6116.79</v>
      </c>
      <c r="Q573" s="837">
        <v>0.37500000000000006</v>
      </c>
      <c r="R573" s="832">
        <v>3</v>
      </c>
      <c r="S573" s="837">
        <v>0.375</v>
      </c>
      <c r="T573" s="836">
        <v>1</v>
      </c>
      <c r="U573" s="838">
        <v>0.5</v>
      </c>
    </row>
    <row r="574" spans="1:21" ht="14.45" customHeight="1" x14ac:dyDescent="0.2">
      <c r="A574" s="831">
        <v>7</v>
      </c>
      <c r="B574" s="832" t="s">
        <v>2536</v>
      </c>
      <c r="C574" s="832" t="s">
        <v>2542</v>
      </c>
      <c r="D574" s="833" t="s">
        <v>3898</v>
      </c>
      <c r="E574" s="834" t="s">
        <v>2559</v>
      </c>
      <c r="F574" s="832" t="s">
        <v>2537</v>
      </c>
      <c r="G574" s="832" t="s">
        <v>3223</v>
      </c>
      <c r="H574" s="832" t="s">
        <v>581</v>
      </c>
      <c r="I574" s="832" t="s">
        <v>3231</v>
      </c>
      <c r="J574" s="832" t="s">
        <v>3225</v>
      </c>
      <c r="K574" s="832" t="s">
        <v>3232</v>
      </c>
      <c r="L574" s="835">
        <v>1019.46</v>
      </c>
      <c r="M574" s="835">
        <v>10194.6</v>
      </c>
      <c r="N574" s="832">
        <v>10</v>
      </c>
      <c r="O574" s="836">
        <v>2</v>
      </c>
      <c r="P574" s="835">
        <v>5097.3</v>
      </c>
      <c r="Q574" s="837">
        <v>0.5</v>
      </c>
      <c r="R574" s="832">
        <v>5</v>
      </c>
      <c r="S574" s="837">
        <v>0.5</v>
      </c>
      <c r="T574" s="836">
        <v>1</v>
      </c>
      <c r="U574" s="838">
        <v>0.5</v>
      </c>
    </row>
    <row r="575" spans="1:21" ht="14.45" customHeight="1" x14ac:dyDescent="0.2">
      <c r="A575" s="831">
        <v>7</v>
      </c>
      <c r="B575" s="832" t="s">
        <v>2536</v>
      </c>
      <c r="C575" s="832" t="s">
        <v>2542</v>
      </c>
      <c r="D575" s="833" t="s">
        <v>3898</v>
      </c>
      <c r="E575" s="834" t="s">
        <v>2559</v>
      </c>
      <c r="F575" s="832" t="s">
        <v>2537</v>
      </c>
      <c r="G575" s="832" t="s">
        <v>3223</v>
      </c>
      <c r="H575" s="832" t="s">
        <v>674</v>
      </c>
      <c r="I575" s="832" t="s">
        <v>3236</v>
      </c>
      <c r="J575" s="832" t="s">
        <v>3237</v>
      </c>
      <c r="K575" s="832" t="s">
        <v>3226</v>
      </c>
      <c r="L575" s="835">
        <v>2038.93</v>
      </c>
      <c r="M575" s="835">
        <v>63206.83</v>
      </c>
      <c r="N575" s="832">
        <v>31</v>
      </c>
      <c r="O575" s="836">
        <v>7</v>
      </c>
      <c r="P575" s="835">
        <v>63206.83</v>
      </c>
      <c r="Q575" s="837">
        <v>1</v>
      </c>
      <c r="R575" s="832">
        <v>31</v>
      </c>
      <c r="S575" s="837">
        <v>1</v>
      </c>
      <c r="T575" s="836">
        <v>7</v>
      </c>
      <c r="U575" s="838">
        <v>1</v>
      </c>
    </row>
    <row r="576" spans="1:21" ht="14.45" customHeight="1" x14ac:dyDescent="0.2">
      <c r="A576" s="831">
        <v>7</v>
      </c>
      <c r="B576" s="832" t="s">
        <v>2536</v>
      </c>
      <c r="C576" s="832" t="s">
        <v>2542</v>
      </c>
      <c r="D576" s="833" t="s">
        <v>3898</v>
      </c>
      <c r="E576" s="834" t="s">
        <v>2559</v>
      </c>
      <c r="F576" s="832" t="s">
        <v>2537</v>
      </c>
      <c r="G576" s="832" t="s">
        <v>3223</v>
      </c>
      <c r="H576" s="832" t="s">
        <v>674</v>
      </c>
      <c r="I576" s="832" t="s">
        <v>3238</v>
      </c>
      <c r="J576" s="832" t="s">
        <v>3237</v>
      </c>
      <c r="K576" s="832" t="s">
        <v>3230</v>
      </c>
      <c r="L576" s="835">
        <v>355.79</v>
      </c>
      <c r="M576" s="835">
        <v>6404.22</v>
      </c>
      <c r="N576" s="832">
        <v>18</v>
      </c>
      <c r="O576" s="836">
        <v>6</v>
      </c>
      <c r="P576" s="835">
        <v>5336.85</v>
      </c>
      <c r="Q576" s="837">
        <v>0.83333333333333337</v>
      </c>
      <c r="R576" s="832">
        <v>15</v>
      </c>
      <c r="S576" s="837">
        <v>0.83333333333333337</v>
      </c>
      <c r="T576" s="836">
        <v>5</v>
      </c>
      <c r="U576" s="838">
        <v>0.83333333333333337</v>
      </c>
    </row>
    <row r="577" spans="1:21" ht="14.45" customHeight="1" x14ac:dyDescent="0.2">
      <c r="A577" s="831">
        <v>7</v>
      </c>
      <c r="B577" s="832" t="s">
        <v>2536</v>
      </c>
      <c r="C577" s="832" t="s">
        <v>2542</v>
      </c>
      <c r="D577" s="833" t="s">
        <v>3898</v>
      </c>
      <c r="E577" s="834" t="s">
        <v>2559</v>
      </c>
      <c r="F577" s="832" t="s">
        <v>2537</v>
      </c>
      <c r="G577" s="832" t="s">
        <v>3223</v>
      </c>
      <c r="H577" s="832" t="s">
        <v>674</v>
      </c>
      <c r="I577" s="832" t="s">
        <v>3239</v>
      </c>
      <c r="J577" s="832" t="s">
        <v>3237</v>
      </c>
      <c r="K577" s="832" t="s">
        <v>3228</v>
      </c>
      <c r="L577" s="835">
        <v>552.64</v>
      </c>
      <c r="M577" s="835">
        <v>32605.760000000002</v>
      </c>
      <c r="N577" s="832">
        <v>59</v>
      </c>
      <c r="O577" s="836">
        <v>15</v>
      </c>
      <c r="P577" s="835">
        <v>29289.920000000002</v>
      </c>
      <c r="Q577" s="837">
        <v>0.89830508474576276</v>
      </c>
      <c r="R577" s="832">
        <v>53</v>
      </c>
      <c r="S577" s="837">
        <v>0.89830508474576276</v>
      </c>
      <c r="T577" s="836">
        <v>13</v>
      </c>
      <c r="U577" s="838">
        <v>0.8666666666666667</v>
      </c>
    </row>
    <row r="578" spans="1:21" ht="14.45" customHeight="1" x14ac:dyDescent="0.2">
      <c r="A578" s="831">
        <v>7</v>
      </c>
      <c r="B578" s="832" t="s">
        <v>2536</v>
      </c>
      <c r="C578" s="832" t="s">
        <v>2542</v>
      </c>
      <c r="D578" s="833" t="s">
        <v>3898</v>
      </c>
      <c r="E578" s="834" t="s">
        <v>2559</v>
      </c>
      <c r="F578" s="832" t="s">
        <v>2537</v>
      </c>
      <c r="G578" s="832" t="s">
        <v>3223</v>
      </c>
      <c r="H578" s="832" t="s">
        <v>674</v>
      </c>
      <c r="I578" s="832" t="s">
        <v>3240</v>
      </c>
      <c r="J578" s="832" t="s">
        <v>3237</v>
      </c>
      <c r="K578" s="832" t="s">
        <v>3232</v>
      </c>
      <c r="L578" s="835">
        <v>1019.46</v>
      </c>
      <c r="M578" s="835">
        <v>60148.14</v>
      </c>
      <c r="N578" s="832">
        <v>59</v>
      </c>
      <c r="O578" s="836">
        <v>14</v>
      </c>
      <c r="P578" s="835">
        <v>51992.46</v>
      </c>
      <c r="Q578" s="837">
        <v>0.86440677966101698</v>
      </c>
      <c r="R578" s="832">
        <v>51</v>
      </c>
      <c r="S578" s="837">
        <v>0.86440677966101698</v>
      </c>
      <c r="T578" s="836">
        <v>12</v>
      </c>
      <c r="U578" s="838">
        <v>0.8571428571428571</v>
      </c>
    </row>
    <row r="579" spans="1:21" ht="14.45" customHeight="1" x14ac:dyDescent="0.2">
      <c r="A579" s="831">
        <v>7</v>
      </c>
      <c r="B579" s="832" t="s">
        <v>2536</v>
      </c>
      <c r="C579" s="832" t="s">
        <v>2542</v>
      </c>
      <c r="D579" s="833" t="s">
        <v>3898</v>
      </c>
      <c r="E579" s="834" t="s">
        <v>2559</v>
      </c>
      <c r="F579" s="832" t="s">
        <v>2537</v>
      </c>
      <c r="G579" s="832" t="s">
        <v>3223</v>
      </c>
      <c r="H579" s="832" t="s">
        <v>581</v>
      </c>
      <c r="I579" s="832" t="s">
        <v>3485</v>
      </c>
      <c r="J579" s="832" t="s">
        <v>3234</v>
      </c>
      <c r="K579" s="832" t="s">
        <v>3230</v>
      </c>
      <c r="L579" s="835">
        <v>355.79</v>
      </c>
      <c r="M579" s="835">
        <v>1067.3700000000001</v>
      </c>
      <c r="N579" s="832">
        <v>3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5" customHeight="1" x14ac:dyDescent="0.2">
      <c r="A580" s="831">
        <v>7</v>
      </c>
      <c r="B580" s="832" t="s">
        <v>2536</v>
      </c>
      <c r="C580" s="832" t="s">
        <v>2542</v>
      </c>
      <c r="D580" s="833" t="s">
        <v>3898</v>
      </c>
      <c r="E580" s="834" t="s">
        <v>2559</v>
      </c>
      <c r="F580" s="832" t="s">
        <v>2537</v>
      </c>
      <c r="G580" s="832" t="s">
        <v>2640</v>
      </c>
      <c r="H580" s="832" t="s">
        <v>581</v>
      </c>
      <c r="I580" s="832" t="s">
        <v>2641</v>
      </c>
      <c r="J580" s="832" t="s">
        <v>733</v>
      </c>
      <c r="K580" s="832" t="s">
        <v>2642</v>
      </c>
      <c r="L580" s="835">
        <v>108.44</v>
      </c>
      <c r="M580" s="835">
        <v>542.20000000000005</v>
      </c>
      <c r="N580" s="832">
        <v>5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5" customHeight="1" x14ac:dyDescent="0.2">
      <c r="A581" s="831">
        <v>7</v>
      </c>
      <c r="B581" s="832" t="s">
        <v>2536</v>
      </c>
      <c r="C581" s="832" t="s">
        <v>2542</v>
      </c>
      <c r="D581" s="833" t="s">
        <v>3898</v>
      </c>
      <c r="E581" s="834" t="s">
        <v>2559</v>
      </c>
      <c r="F581" s="832" t="s">
        <v>2537</v>
      </c>
      <c r="G581" s="832" t="s">
        <v>2640</v>
      </c>
      <c r="H581" s="832" t="s">
        <v>581</v>
      </c>
      <c r="I581" s="832" t="s">
        <v>2641</v>
      </c>
      <c r="J581" s="832" t="s">
        <v>733</v>
      </c>
      <c r="K581" s="832" t="s">
        <v>2642</v>
      </c>
      <c r="L581" s="835">
        <v>127.91</v>
      </c>
      <c r="M581" s="835">
        <v>3965.21</v>
      </c>
      <c r="N581" s="832">
        <v>31</v>
      </c>
      <c r="O581" s="836">
        <v>3</v>
      </c>
      <c r="P581" s="835">
        <v>2941.9300000000003</v>
      </c>
      <c r="Q581" s="837">
        <v>0.74193548387096786</v>
      </c>
      <c r="R581" s="832">
        <v>23</v>
      </c>
      <c r="S581" s="837">
        <v>0.74193548387096775</v>
      </c>
      <c r="T581" s="836">
        <v>1.5</v>
      </c>
      <c r="U581" s="838">
        <v>0.5</v>
      </c>
    </row>
    <row r="582" spans="1:21" ht="14.45" customHeight="1" x14ac:dyDescent="0.2">
      <c r="A582" s="831">
        <v>7</v>
      </c>
      <c r="B582" s="832" t="s">
        <v>2536</v>
      </c>
      <c r="C582" s="832" t="s">
        <v>2542</v>
      </c>
      <c r="D582" s="833" t="s">
        <v>3898</v>
      </c>
      <c r="E582" s="834" t="s">
        <v>2559</v>
      </c>
      <c r="F582" s="832" t="s">
        <v>2537</v>
      </c>
      <c r="G582" s="832" t="s">
        <v>2640</v>
      </c>
      <c r="H582" s="832" t="s">
        <v>581</v>
      </c>
      <c r="I582" s="832" t="s">
        <v>3248</v>
      </c>
      <c r="J582" s="832" t="s">
        <v>3249</v>
      </c>
      <c r="K582" s="832" t="s">
        <v>3250</v>
      </c>
      <c r="L582" s="835">
        <v>42.09</v>
      </c>
      <c r="M582" s="835">
        <v>126.27000000000001</v>
      </c>
      <c r="N582" s="832">
        <v>3</v>
      </c>
      <c r="O582" s="836">
        <v>1</v>
      </c>
      <c r="P582" s="835">
        <v>126.27000000000001</v>
      </c>
      <c r="Q582" s="837">
        <v>1</v>
      </c>
      <c r="R582" s="832">
        <v>3</v>
      </c>
      <c r="S582" s="837">
        <v>1</v>
      </c>
      <c r="T582" s="836">
        <v>1</v>
      </c>
      <c r="U582" s="838">
        <v>1</v>
      </c>
    </row>
    <row r="583" spans="1:21" ht="14.45" customHeight="1" x14ac:dyDescent="0.2">
      <c r="A583" s="831">
        <v>7</v>
      </c>
      <c r="B583" s="832" t="s">
        <v>2536</v>
      </c>
      <c r="C583" s="832" t="s">
        <v>2542</v>
      </c>
      <c r="D583" s="833" t="s">
        <v>3898</v>
      </c>
      <c r="E583" s="834" t="s">
        <v>2559</v>
      </c>
      <c r="F583" s="832" t="s">
        <v>2537</v>
      </c>
      <c r="G583" s="832" t="s">
        <v>3251</v>
      </c>
      <c r="H583" s="832" t="s">
        <v>581</v>
      </c>
      <c r="I583" s="832" t="s">
        <v>3486</v>
      </c>
      <c r="J583" s="832" t="s">
        <v>3253</v>
      </c>
      <c r="K583" s="832" t="s">
        <v>3487</v>
      </c>
      <c r="L583" s="835">
        <v>87.67</v>
      </c>
      <c r="M583" s="835">
        <v>87.67</v>
      </c>
      <c r="N583" s="832">
        <v>1</v>
      </c>
      <c r="O583" s="836">
        <v>0.5</v>
      </c>
      <c r="P583" s="835">
        <v>87.67</v>
      </c>
      <c r="Q583" s="837">
        <v>1</v>
      </c>
      <c r="R583" s="832">
        <v>1</v>
      </c>
      <c r="S583" s="837">
        <v>1</v>
      </c>
      <c r="T583" s="836">
        <v>0.5</v>
      </c>
      <c r="U583" s="838">
        <v>1</v>
      </c>
    </row>
    <row r="584" spans="1:21" ht="14.45" customHeight="1" x14ac:dyDescent="0.2">
      <c r="A584" s="831">
        <v>7</v>
      </c>
      <c r="B584" s="832" t="s">
        <v>2536</v>
      </c>
      <c r="C584" s="832" t="s">
        <v>2542</v>
      </c>
      <c r="D584" s="833" t="s">
        <v>3898</v>
      </c>
      <c r="E584" s="834" t="s">
        <v>2559</v>
      </c>
      <c r="F584" s="832" t="s">
        <v>2537</v>
      </c>
      <c r="G584" s="832" t="s">
        <v>3255</v>
      </c>
      <c r="H584" s="832" t="s">
        <v>581</v>
      </c>
      <c r="I584" s="832" t="s">
        <v>3256</v>
      </c>
      <c r="J584" s="832" t="s">
        <v>3257</v>
      </c>
      <c r="K584" s="832" t="s">
        <v>3258</v>
      </c>
      <c r="L584" s="835">
        <v>169.29</v>
      </c>
      <c r="M584" s="835">
        <v>1015.74</v>
      </c>
      <c r="N584" s="832">
        <v>6</v>
      </c>
      <c r="O584" s="836">
        <v>1</v>
      </c>
      <c r="P584" s="835">
        <v>507.87</v>
      </c>
      <c r="Q584" s="837">
        <v>0.5</v>
      </c>
      <c r="R584" s="832">
        <v>3</v>
      </c>
      <c r="S584" s="837">
        <v>0.5</v>
      </c>
      <c r="T584" s="836">
        <v>0.5</v>
      </c>
      <c r="U584" s="838">
        <v>0.5</v>
      </c>
    </row>
    <row r="585" spans="1:21" ht="14.45" customHeight="1" x14ac:dyDescent="0.2">
      <c r="A585" s="831">
        <v>7</v>
      </c>
      <c r="B585" s="832" t="s">
        <v>2536</v>
      </c>
      <c r="C585" s="832" t="s">
        <v>2542</v>
      </c>
      <c r="D585" s="833" t="s">
        <v>3898</v>
      </c>
      <c r="E585" s="834" t="s">
        <v>2559</v>
      </c>
      <c r="F585" s="832" t="s">
        <v>2537</v>
      </c>
      <c r="G585" s="832" t="s">
        <v>3255</v>
      </c>
      <c r="H585" s="832" t="s">
        <v>581</v>
      </c>
      <c r="I585" s="832" t="s">
        <v>3259</v>
      </c>
      <c r="J585" s="832" t="s">
        <v>3257</v>
      </c>
      <c r="K585" s="832" t="s">
        <v>3260</v>
      </c>
      <c r="L585" s="835">
        <v>338.58</v>
      </c>
      <c r="M585" s="835">
        <v>6094.4400000000005</v>
      </c>
      <c r="N585" s="832">
        <v>18</v>
      </c>
      <c r="O585" s="836">
        <v>2.5</v>
      </c>
      <c r="P585" s="835">
        <v>4062.96</v>
      </c>
      <c r="Q585" s="837">
        <v>0.66666666666666663</v>
      </c>
      <c r="R585" s="832">
        <v>12</v>
      </c>
      <c r="S585" s="837">
        <v>0.66666666666666663</v>
      </c>
      <c r="T585" s="836">
        <v>1.5</v>
      </c>
      <c r="U585" s="838">
        <v>0.6</v>
      </c>
    </row>
    <row r="586" spans="1:21" ht="14.45" customHeight="1" x14ac:dyDescent="0.2">
      <c r="A586" s="831">
        <v>7</v>
      </c>
      <c r="B586" s="832" t="s">
        <v>2536</v>
      </c>
      <c r="C586" s="832" t="s">
        <v>2542</v>
      </c>
      <c r="D586" s="833" t="s">
        <v>3898</v>
      </c>
      <c r="E586" s="834" t="s">
        <v>2559</v>
      </c>
      <c r="F586" s="832" t="s">
        <v>2537</v>
      </c>
      <c r="G586" s="832" t="s">
        <v>3255</v>
      </c>
      <c r="H586" s="832" t="s">
        <v>581</v>
      </c>
      <c r="I586" s="832" t="s">
        <v>3488</v>
      </c>
      <c r="J586" s="832" t="s">
        <v>3278</v>
      </c>
      <c r="K586" s="832" t="s">
        <v>3258</v>
      </c>
      <c r="L586" s="835">
        <v>169.29</v>
      </c>
      <c r="M586" s="835">
        <v>338.58</v>
      </c>
      <c r="N586" s="832">
        <v>2</v>
      </c>
      <c r="O586" s="836">
        <v>0.5</v>
      </c>
      <c r="P586" s="835">
        <v>338.58</v>
      </c>
      <c r="Q586" s="837">
        <v>1</v>
      </c>
      <c r="R586" s="832">
        <v>2</v>
      </c>
      <c r="S586" s="837">
        <v>1</v>
      </c>
      <c r="T586" s="836">
        <v>0.5</v>
      </c>
      <c r="U586" s="838">
        <v>1</v>
      </c>
    </row>
    <row r="587" spans="1:21" ht="14.45" customHeight="1" x14ac:dyDescent="0.2">
      <c r="A587" s="831">
        <v>7</v>
      </c>
      <c r="B587" s="832" t="s">
        <v>2536</v>
      </c>
      <c r="C587" s="832" t="s">
        <v>2542</v>
      </c>
      <c r="D587" s="833" t="s">
        <v>3898</v>
      </c>
      <c r="E587" s="834" t="s">
        <v>2559</v>
      </c>
      <c r="F587" s="832" t="s">
        <v>2537</v>
      </c>
      <c r="G587" s="832" t="s">
        <v>3255</v>
      </c>
      <c r="H587" s="832" t="s">
        <v>581</v>
      </c>
      <c r="I587" s="832" t="s">
        <v>3263</v>
      </c>
      <c r="J587" s="832" t="s">
        <v>1214</v>
      </c>
      <c r="K587" s="832" t="s">
        <v>3258</v>
      </c>
      <c r="L587" s="835">
        <v>169.29</v>
      </c>
      <c r="M587" s="835">
        <v>2708.6400000000003</v>
      </c>
      <c r="N587" s="832">
        <v>16</v>
      </c>
      <c r="O587" s="836">
        <v>5</v>
      </c>
      <c r="P587" s="835">
        <v>1015.74</v>
      </c>
      <c r="Q587" s="837">
        <v>0.37499999999999994</v>
      </c>
      <c r="R587" s="832">
        <v>6</v>
      </c>
      <c r="S587" s="837">
        <v>0.375</v>
      </c>
      <c r="T587" s="836">
        <v>2.5</v>
      </c>
      <c r="U587" s="838">
        <v>0.5</v>
      </c>
    </row>
    <row r="588" spans="1:21" ht="14.45" customHeight="1" x14ac:dyDescent="0.2">
      <c r="A588" s="831">
        <v>7</v>
      </c>
      <c r="B588" s="832" t="s">
        <v>2536</v>
      </c>
      <c r="C588" s="832" t="s">
        <v>2542</v>
      </c>
      <c r="D588" s="833" t="s">
        <v>3898</v>
      </c>
      <c r="E588" s="834" t="s">
        <v>2559</v>
      </c>
      <c r="F588" s="832" t="s">
        <v>2537</v>
      </c>
      <c r="G588" s="832" t="s">
        <v>3255</v>
      </c>
      <c r="H588" s="832" t="s">
        <v>581</v>
      </c>
      <c r="I588" s="832" t="s">
        <v>3264</v>
      </c>
      <c r="J588" s="832" t="s">
        <v>3265</v>
      </c>
      <c r="K588" s="832" t="s">
        <v>3258</v>
      </c>
      <c r="L588" s="835">
        <v>169.29</v>
      </c>
      <c r="M588" s="835">
        <v>846.45</v>
      </c>
      <c r="N588" s="832">
        <v>5</v>
      </c>
      <c r="O588" s="836">
        <v>1</v>
      </c>
      <c r="P588" s="835">
        <v>846.45</v>
      </c>
      <c r="Q588" s="837">
        <v>1</v>
      </c>
      <c r="R588" s="832">
        <v>5</v>
      </c>
      <c r="S588" s="837">
        <v>1</v>
      </c>
      <c r="T588" s="836">
        <v>1</v>
      </c>
      <c r="U588" s="838">
        <v>1</v>
      </c>
    </row>
    <row r="589" spans="1:21" ht="14.45" customHeight="1" x14ac:dyDescent="0.2">
      <c r="A589" s="831">
        <v>7</v>
      </c>
      <c r="B589" s="832" t="s">
        <v>2536</v>
      </c>
      <c r="C589" s="832" t="s">
        <v>2542</v>
      </c>
      <c r="D589" s="833" t="s">
        <v>3898</v>
      </c>
      <c r="E589" s="834" t="s">
        <v>2559</v>
      </c>
      <c r="F589" s="832" t="s">
        <v>2537</v>
      </c>
      <c r="G589" s="832" t="s">
        <v>3255</v>
      </c>
      <c r="H589" s="832" t="s">
        <v>581</v>
      </c>
      <c r="I589" s="832" t="s">
        <v>3266</v>
      </c>
      <c r="J589" s="832" t="s">
        <v>3265</v>
      </c>
      <c r="K589" s="832" t="s">
        <v>3260</v>
      </c>
      <c r="L589" s="835">
        <v>338.58</v>
      </c>
      <c r="M589" s="835">
        <v>2708.6400000000003</v>
      </c>
      <c r="N589" s="832">
        <v>8</v>
      </c>
      <c r="O589" s="836">
        <v>2</v>
      </c>
      <c r="P589" s="835">
        <v>2708.6400000000003</v>
      </c>
      <c r="Q589" s="837">
        <v>1</v>
      </c>
      <c r="R589" s="832">
        <v>8</v>
      </c>
      <c r="S589" s="837">
        <v>1</v>
      </c>
      <c r="T589" s="836">
        <v>2</v>
      </c>
      <c r="U589" s="838">
        <v>1</v>
      </c>
    </row>
    <row r="590" spans="1:21" ht="14.45" customHeight="1" x14ac:dyDescent="0.2">
      <c r="A590" s="831">
        <v>7</v>
      </c>
      <c r="B590" s="832" t="s">
        <v>2536</v>
      </c>
      <c r="C590" s="832" t="s">
        <v>2542</v>
      </c>
      <c r="D590" s="833" t="s">
        <v>3898</v>
      </c>
      <c r="E590" s="834" t="s">
        <v>2559</v>
      </c>
      <c r="F590" s="832" t="s">
        <v>2537</v>
      </c>
      <c r="G590" s="832" t="s">
        <v>3255</v>
      </c>
      <c r="H590" s="832" t="s">
        <v>581</v>
      </c>
      <c r="I590" s="832" t="s">
        <v>3269</v>
      </c>
      <c r="J590" s="832" t="s">
        <v>1214</v>
      </c>
      <c r="K590" s="832" t="s">
        <v>3260</v>
      </c>
      <c r="L590" s="835">
        <v>338.58</v>
      </c>
      <c r="M590" s="835">
        <v>19637.64</v>
      </c>
      <c r="N590" s="832">
        <v>58</v>
      </c>
      <c r="O590" s="836">
        <v>10</v>
      </c>
      <c r="P590" s="835">
        <v>11173.14</v>
      </c>
      <c r="Q590" s="837">
        <v>0.56896551724137934</v>
      </c>
      <c r="R590" s="832">
        <v>33</v>
      </c>
      <c r="S590" s="837">
        <v>0.56896551724137934</v>
      </c>
      <c r="T590" s="836">
        <v>7</v>
      </c>
      <c r="U590" s="838">
        <v>0.7</v>
      </c>
    </row>
    <row r="591" spans="1:21" ht="14.45" customHeight="1" x14ac:dyDescent="0.2">
      <c r="A591" s="831">
        <v>7</v>
      </c>
      <c r="B591" s="832" t="s">
        <v>2536</v>
      </c>
      <c r="C591" s="832" t="s">
        <v>2542</v>
      </c>
      <c r="D591" s="833" t="s">
        <v>3898</v>
      </c>
      <c r="E591" s="834" t="s">
        <v>2559</v>
      </c>
      <c r="F591" s="832" t="s">
        <v>2537</v>
      </c>
      <c r="G591" s="832" t="s">
        <v>3255</v>
      </c>
      <c r="H591" s="832" t="s">
        <v>674</v>
      </c>
      <c r="I591" s="832" t="s">
        <v>3270</v>
      </c>
      <c r="J591" s="832" t="s">
        <v>1214</v>
      </c>
      <c r="K591" s="832" t="s">
        <v>3271</v>
      </c>
      <c r="L591" s="835">
        <v>1286.6199999999999</v>
      </c>
      <c r="M591" s="835">
        <v>7719.7199999999993</v>
      </c>
      <c r="N591" s="832">
        <v>6</v>
      </c>
      <c r="O591" s="836">
        <v>2</v>
      </c>
      <c r="P591" s="835">
        <v>5146.4799999999996</v>
      </c>
      <c r="Q591" s="837">
        <v>0.66666666666666663</v>
      </c>
      <c r="R591" s="832">
        <v>4</v>
      </c>
      <c r="S591" s="837">
        <v>0.66666666666666663</v>
      </c>
      <c r="T591" s="836">
        <v>1.5</v>
      </c>
      <c r="U591" s="838">
        <v>0.75</v>
      </c>
    </row>
    <row r="592" spans="1:21" ht="14.45" customHeight="1" x14ac:dyDescent="0.2">
      <c r="A592" s="831">
        <v>7</v>
      </c>
      <c r="B592" s="832" t="s">
        <v>2536</v>
      </c>
      <c r="C592" s="832" t="s">
        <v>2542</v>
      </c>
      <c r="D592" s="833" t="s">
        <v>3898</v>
      </c>
      <c r="E592" s="834" t="s">
        <v>2559</v>
      </c>
      <c r="F592" s="832" t="s">
        <v>2537</v>
      </c>
      <c r="G592" s="832" t="s">
        <v>3255</v>
      </c>
      <c r="H592" s="832" t="s">
        <v>581</v>
      </c>
      <c r="I592" s="832" t="s">
        <v>3272</v>
      </c>
      <c r="J592" s="832" t="s">
        <v>3273</v>
      </c>
      <c r="K592" s="832" t="s">
        <v>3258</v>
      </c>
      <c r="L592" s="835">
        <v>169.29</v>
      </c>
      <c r="M592" s="835">
        <v>338.58</v>
      </c>
      <c r="N592" s="832">
        <v>2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5" customHeight="1" x14ac:dyDescent="0.2">
      <c r="A593" s="831">
        <v>7</v>
      </c>
      <c r="B593" s="832" t="s">
        <v>2536</v>
      </c>
      <c r="C593" s="832" t="s">
        <v>2542</v>
      </c>
      <c r="D593" s="833" t="s">
        <v>3898</v>
      </c>
      <c r="E593" s="834" t="s">
        <v>2559</v>
      </c>
      <c r="F593" s="832" t="s">
        <v>2537</v>
      </c>
      <c r="G593" s="832" t="s">
        <v>3255</v>
      </c>
      <c r="H593" s="832" t="s">
        <v>674</v>
      </c>
      <c r="I593" s="832" t="s">
        <v>3274</v>
      </c>
      <c r="J593" s="832" t="s">
        <v>1214</v>
      </c>
      <c r="K593" s="832" t="s">
        <v>3268</v>
      </c>
      <c r="L593" s="835">
        <v>677.17</v>
      </c>
      <c r="M593" s="835">
        <v>2031.5099999999998</v>
      </c>
      <c r="N593" s="832">
        <v>3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5" customHeight="1" x14ac:dyDescent="0.2">
      <c r="A594" s="831">
        <v>7</v>
      </c>
      <c r="B594" s="832" t="s">
        <v>2536</v>
      </c>
      <c r="C594" s="832" t="s">
        <v>2542</v>
      </c>
      <c r="D594" s="833" t="s">
        <v>3898</v>
      </c>
      <c r="E594" s="834" t="s">
        <v>2559</v>
      </c>
      <c r="F594" s="832" t="s">
        <v>2537</v>
      </c>
      <c r="G594" s="832" t="s">
        <v>3255</v>
      </c>
      <c r="H594" s="832" t="s">
        <v>674</v>
      </c>
      <c r="I594" s="832" t="s">
        <v>2288</v>
      </c>
      <c r="J594" s="832" t="s">
        <v>1214</v>
      </c>
      <c r="K594" s="832" t="s">
        <v>1215</v>
      </c>
      <c r="L594" s="835">
        <v>2573.2199999999998</v>
      </c>
      <c r="M594" s="835">
        <v>54037.619999999995</v>
      </c>
      <c r="N594" s="832">
        <v>21</v>
      </c>
      <c r="O594" s="836">
        <v>7.5</v>
      </c>
      <c r="P594" s="835">
        <v>33451.859999999993</v>
      </c>
      <c r="Q594" s="837">
        <v>0.61904761904761896</v>
      </c>
      <c r="R594" s="832">
        <v>13</v>
      </c>
      <c r="S594" s="837">
        <v>0.61904761904761907</v>
      </c>
      <c r="T594" s="836">
        <v>5</v>
      </c>
      <c r="U594" s="838">
        <v>0.66666666666666663</v>
      </c>
    </row>
    <row r="595" spans="1:21" ht="14.45" customHeight="1" x14ac:dyDescent="0.2">
      <c r="A595" s="831">
        <v>7</v>
      </c>
      <c r="B595" s="832" t="s">
        <v>2536</v>
      </c>
      <c r="C595" s="832" t="s">
        <v>2542</v>
      </c>
      <c r="D595" s="833" t="s">
        <v>3898</v>
      </c>
      <c r="E595" s="834" t="s">
        <v>2559</v>
      </c>
      <c r="F595" s="832" t="s">
        <v>2537</v>
      </c>
      <c r="G595" s="832" t="s">
        <v>3255</v>
      </c>
      <c r="H595" s="832" t="s">
        <v>581</v>
      </c>
      <c r="I595" s="832" t="s">
        <v>3489</v>
      </c>
      <c r="J595" s="832" t="s">
        <v>3490</v>
      </c>
      <c r="K595" s="832" t="s">
        <v>3260</v>
      </c>
      <c r="L595" s="835">
        <v>1715.48</v>
      </c>
      <c r="M595" s="835">
        <v>3430.96</v>
      </c>
      <c r="N595" s="832">
        <v>2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5" customHeight="1" x14ac:dyDescent="0.2">
      <c r="A596" s="831">
        <v>7</v>
      </c>
      <c r="B596" s="832" t="s">
        <v>2536</v>
      </c>
      <c r="C596" s="832" t="s">
        <v>2542</v>
      </c>
      <c r="D596" s="833" t="s">
        <v>3898</v>
      </c>
      <c r="E596" s="834" t="s">
        <v>2559</v>
      </c>
      <c r="F596" s="832" t="s">
        <v>2537</v>
      </c>
      <c r="G596" s="832" t="s">
        <v>3255</v>
      </c>
      <c r="H596" s="832" t="s">
        <v>581</v>
      </c>
      <c r="I596" s="832" t="s">
        <v>3491</v>
      </c>
      <c r="J596" s="832" t="s">
        <v>3273</v>
      </c>
      <c r="K596" s="832" t="s">
        <v>3268</v>
      </c>
      <c r="L596" s="835">
        <v>677.17</v>
      </c>
      <c r="M596" s="835">
        <v>2031.5099999999998</v>
      </c>
      <c r="N596" s="832">
        <v>3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5" customHeight="1" x14ac:dyDescent="0.2">
      <c r="A597" s="831">
        <v>7</v>
      </c>
      <c r="B597" s="832" t="s">
        <v>2536</v>
      </c>
      <c r="C597" s="832" t="s">
        <v>2542</v>
      </c>
      <c r="D597" s="833" t="s">
        <v>3898</v>
      </c>
      <c r="E597" s="834" t="s">
        <v>2559</v>
      </c>
      <c r="F597" s="832" t="s">
        <v>2537</v>
      </c>
      <c r="G597" s="832" t="s">
        <v>3026</v>
      </c>
      <c r="H597" s="832" t="s">
        <v>674</v>
      </c>
      <c r="I597" s="832" t="s">
        <v>2268</v>
      </c>
      <c r="J597" s="832" t="s">
        <v>703</v>
      </c>
      <c r="K597" s="832" t="s">
        <v>1171</v>
      </c>
      <c r="L597" s="835">
        <v>0</v>
      </c>
      <c r="M597" s="835">
        <v>0</v>
      </c>
      <c r="N597" s="832">
        <v>43</v>
      </c>
      <c r="O597" s="836">
        <v>9.5</v>
      </c>
      <c r="P597" s="835">
        <v>0</v>
      </c>
      <c r="Q597" s="837"/>
      <c r="R597" s="832">
        <v>34</v>
      </c>
      <c r="S597" s="837">
        <v>0.79069767441860461</v>
      </c>
      <c r="T597" s="836">
        <v>6.5</v>
      </c>
      <c r="U597" s="838">
        <v>0.68421052631578949</v>
      </c>
    </row>
    <row r="598" spans="1:21" ht="14.45" customHeight="1" x14ac:dyDescent="0.2">
      <c r="A598" s="831">
        <v>7</v>
      </c>
      <c r="B598" s="832" t="s">
        <v>2536</v>
      </c>
      <c r="C598" s="832" t="s">
        <v>2542</v>
      </c>
      <c r="D598" s="833" t="s">
        <v>3898</v>
      </c>
      <c r="E598" s="834" t="s">
        <v>2559</v>
      </c>
      <c r="F598" s="832" t="s">
        <v>2537</v>
      </c>
      <c r="G598" s="832" t="s">
        <v>3026</v>
      </c>
      <c r="H598" s="832" t="s">
        <v>581</v>
      </c>
      <c r="I598" s="832" t="s">
        <v>3279</v>
      </c>
      <c r="J598" s="832" t="s">
        <v>2458</v>
      </c>
      <c r="K598" s="832" t="s">
        <v>3280</v>
      </c>
      <c r="L598" s="835">
        <v>227.69</v>
      </c>
      <c r="M598" s="835">
        <v>455.38</v>
      </c>
      <c r="N598" s="832">
        <v>2</v>
      </c>
      <c r="O598" s="836">
        <v>0.5</v>
      </c>
      <c r="P598" s="835">
        <v>455.38</v>
      </c>
      <c r="Q598" s="837">
        <v>1</v>
      </c>
      <c r="R598" s="832">
        <v>2</v>
      </c>
      <c r="S598" s="837">
        <v>1</v>
      </c>
      <c r="T598" s="836">
        <v>0.5</v>
      </c>
      <c r="U598" s="838">
        <v>1</v>
      </c>
    </row>
    <row r="599" spans="1:21" ht="14.45" customHeight="1" x14ac:dyDescent="0.2">
      <c r="A599" s="831">
        <v>7</v>
      </c>
      <c r="B599" s="832" t="s">
        <v>2536</v>
      </c>
      <c r="C599" s="832" t="s">
        <v>2542</v>
      </c>
      <c r="D599" s="833" t="s">
        <v>3898</v>
      </c>
      <c r="E599" s="834" t="s">
        <v>2559</v>
      </c>
      <c r="F599" s="832" t="s">
        <v>2537</v>
      </c>
      <c r="G599" s="832" t="s">
        <v>3026</v>
      </c>
      <c r="H599" s="832" t="s">
        <v>581</v>
      </c>
      <c r="I599" s="832" t="s">
        <v>2457</v>
      </c>
      <c r="J599" s="832" t="s">
        <v>2458</v>
      </c>
      <c r="K599" s="832" t="s">
        <v>1729</v>
      </c>
      <c r="L599" s="835">
        <v>0</v>
      </c>
      <c r="M599" s="835">
        <v>0</v>
      </c>
      <c r="N599" s="832">
        <v>3</v>
      </c>
      <c r="O599" s="836">
        <v>0.5</v>
      </c>
      <c r="P599" s="835"/>
      <c r="Q599" s="837"/>
      <c r="R599" s="832"/>
      <c r="S599" s="837">
        <v>0</v>
      </c>
      <c r="T599" s="836"/>
      <c r="U599" s="838">
        <v>0</v>
      </c>
    </row>
    <row r="600" spans="1:21" ht="14.45" customHeight="1" x14ac:dyDescent="0.2">
      <c r="A600" s="831">
        <v>7</v>
      </c>
      <c r="B600" s="832" t="s">
        <v>2536</v>
      </c>
      <c r="C600" s="832" t="s">
        <v>2542</v>
      </c>
      <c r="D600" s="833" t="s">
        <v>3898</v>
      </c>
      <c r="E600" s="834" t="s">
        <v>2559</v>
      </c>
      <c r="F600" s="832" t="s">
        <v>2537</v>
      </c>
      <c r="G600" s="832" t="s">
        <v>3290</v>
      </c>
      <c r="H600" s="832" t="s">
        <v>581</v>
      </c>
      <c r="I600" s="832" t="s">
        <v>3291</v>
      </c>
      <c r="J600" s="832" t="s">
        <v>3292</v>
      </c>
      <c r="K600" s="832" t="s">
        <v>3293</v>
      </c>
      <c r="L600" s="835">
        <v>355.79</v>
      </c>
      <c r="M600" s="835">
        <v>2134.7400000000002</v>
      </c>
      <c r="N600" s="832">
        <v>6</v>
      </c>
      <c r="O600" s="836">
        <v>2</v>
      </c>
      <c r="P600" s="835">
        <v>1067.3700000000001</v>
      </c>
      <c r="Q600" s="837">
        <v>0.5</v>
      </c>
      <c r="R600" s="832">
        <v>3</v>
      </c>
      <c r="S600" s="837">
        <v>0.5</v>
      </c>
      <c r="T600" s="836">
        <v>1</v>
      </c>
      <c r="U600" s="838">
        <v>0.5</v>
      </c>
    </row>
    <row r="601" spans="1:21" ht="14.45" customHeight="1" x14ac:dyDescent="0.2">
      <c r="A601" s="831">
        <v>7</v>
      </c>
      <c r="B601" s="832" t="s">
        <v>2536</v>
      </c>
      <c r="C601" s="832" t="s">
        <v>2542</v>
      </c>
      <c r="D601" s="833" t="s">
        <v>3898</v>
      </c>
      <c r="E601" s="834" t="s">
        <v>2559</v>
      </c>
      <c r="F601" s="832" t="s">
        <v>2537</v>
      </c>
      <c r="G601" s="832" t="s">
        <v>3290</v>
      </c>
      <c r="H601" s="832" t="s">
        <v>581</v>
      </c>
      <c r="I601" s="832" t="s">
        <v>3294</v>
      </c>
      <c r="J601" s="832" t="s">
        <v>3292</v>
      </c>
      <c r="K601" s="832" t="s">
        <v>3295</v>
      </c>
      <c r="L601" s="835">
        <v>552.64</v>
      </c>
      <c r="M601" s="835">
        <v>3315.84</v>
      </c>
      <c r="N601" s="832">
        <v>6</v>
      </c>
      <c r="O601" s="836">
        <v>2</v>
      </c>
      <c r="P601" s="835">
        <v>3315.84</v>
      </c>
      <c r="Q601" s="837">
        <v>1</v>
      </c>
      <c r="R601" s="832">
        <v>6</v>
      </c>
      <c r="S601" s="837">
        <v>1</v>
      </c>
      <c r="T601" s="836">
        <v>2</v>
      </c>
      <c r="U601" s="838">
        <v>1</v>
      </c>
    </row>
    <row r="602" spans="1:21" ht="14.45" customHeight="1" x14ac:dyDescent="0.2">
      <c r="A602" s="831">
        <v>7</v>
      </c>
      <c r="B602" s="832" t="s">
        <v>2536</v>
      </c>
      <c r="C602" s="832" t="s">
        <v>2542</v>
      </c>
      <c r="D602" s="833" t="s">
        <v>3898</v>
      </c>
      <c r="E602" s="834" t="s">
        <v>2559</v>
      </c>
      <c r="F602" s="832" t="s">
        <v>2537</v>
      </c>
      <c r="G602" s="832" t="s">
        <v>3290</v>
      </c>
      <c r="H602" s="832" t="s">
        <v>581</v>
      </c>
      <c r="I602" s="832" t="s">
        <v>3296</v>
      </c>
      <c r="J602" s="832" t="s">
        <v>3292</v>
      </c>
      <c r="K602" s="832" t="s">
        <v>3297</v>
      </c>
      <c r="L602" s="835">
        <v>1019.46</v>
      </c>
      <c r="M602" s="835">
        <v>6116.76</v>
      </c>
      <c r="N602" s="832">
        <v>6</v>
      </c>
      <c r="O602" s="836">
        <v>3</v>
      </c>
      <c r="P602" s="835">
        <v>6116.76</v>
      </c>
      <c r="Q602" s="837">
        <v>1</v>
      </c>
      <c r="R602" s="832">
        <v>6</v>
      </c>
      <c r="S602" s="837">
        <v>1</v>
      </c>
      <c r="T602" s="836">
        <v>3</v>
      </c>
      <c r="U602" s="838">
        <v>1</v>
      </c>
    </row>
    <row r="603" spans="1:21" ht="14.45" customHeight="1" x14ac:dyDescent="0.2">
      <c r="A603" s="831">
        <v>7</v>
      </c>
      <c r="B603" s="832" t="s">
        <v>2536</v>
      </c>
      <c r="C603" s="832" t="s">
        <v>2542</v>
      </c>
      <c r="D603" s="833" t="s">
        <v>3898</v>
      </c>
      <c r="E603" s="834" t="s">
        <v>2559</v>
      </c>
      <c r="F603" s="832" t="s">
        <v>2537</v>
      </c>
      <c r="G603" s="832" t="s">
        <v>3290</v>
      </c>
      <c r="H603" s="832" t="s">
        <v>581</v>
      </c>
      <c r="I603" s="832" t="s">
        <v>3298</v>
      </c>
      <c r="J603" s="832" t="s">
        <v>3292</v>
      </c>
      <c r="K603" s="832" t="s">
        <v>2835</v>
      </c>
      <c r="L603" s="835">
        <v>764.6</v>
      </c>
      <c r="M603" s="835">
        <v>3823</v>
      </c>
      <c r="N603" s="832">
        <v>5</v>
      </c>
      <c r="O603" s="836">
        <v>2</v>
      </c>
      <c r="P603" s="835">
        <v>3823</v>
      </c>
      <c r="Q603" s="837">
        <v>1</v>
      </c>
      <c r="R603" s="832">
        <v>5</v>
      </c>
      <c r="S603" s="837">
        <v>1</v>
      </c>
      <c r="T603" s="836">
        <v>2</v>
      </c>
      <c r="U603" s="838">
        <v>1</v>
      </c>
    </row>
    <row r="604" spans="1:21" ht="14.45" customHeight="1" x14ac:dyDescent="0.2">
      <c r="A604" s="831">
        <v>7</v>
      </c>
      <c r="B604" s="832" t="s">
        <v>2536</v>
      </c>
      <c r="C604" s="832" t="s">
        <v>2542</v>
      </c>
      <c r="D604" s="833" t="s">
        <v>3898</v>
      </c>
      <c r="E604" s="834" t="s">
        <v>2559</v>
      </c>
      <c r="F604" s="832" t="s">
        <v>2537</v>
      </c>
      <c r="G604" s="832" t="s">
        <v>3290</v>
      </c>
      <c r="H604" s="832" t="s">
        <v>581</v>
      </c>
      <c r="I604" s="832" t="s">
        <v>3302</v>
      </c>
      <c r="J604" s="832" t="s">
        <v>3292</v>
      </c>
      <c r="K604" s="832" t="s">
        <v>3303</v>
      </c>
      <c r="L604" s="835">
        <v>1274.33</v>
      </c>
      <c r="M604" s="835">
        <v>3822.99</v>
      </c>
      <c r="N604" s="832">
        <v>3</v>
      </c>
      <c r="O604" s="836">
        <v>1</v>
      </c>
      <c r="P604" s="835">
        <v>3822.99</v>
      </c>
      <c r="Q604" s="837">
        <v>1</v>
      </c>
      <c r="R604" s="832">
        <v>3</v>
      </c>
      <c r="S604" s="837">
        <v>1</v>
      </c>
      <c r="T604" s="836">
        <v>1</v>
      </c>
      <c r="U604" s="838">
        <v>1</v>
      </c>
    </row>
    <row r="605" spans="1:21" ht="14.45" customHeight="1" x14ac:dyDescent="0.2">
      <c r="A605" s="831">
        <v>7</v>
      </c>
      <c r="B605" s="832" t="s">
        <v>2536</v>
      </c>
      <c r="C605" s="832" t="s">
        <v>2542</v>
      </c>
      <c r="D605" s="833" t="s">
        <v>3898</v>
      </c>
      <c r="E605" s="834" t="s">
        <v>2559</v>
      </c>
      <c r="F605" s="832" t="s">
        <v>2537</v>
      </c>
      <c r="G605" s="832" t="s">
        <v>3492</v>
      </c>
      <c r="H605" s="832" t="s">
        <v>581</v>
      </c>
      <c r="I605" s="832" t="s">
        <v>3493</v>
      </c>
      <c r="J605" s="832" t="s">
        <v>1308</v>
      </c>
      <c r="K605" s="832" t="s">
        <v>3494</v>
      </c>
      <c r="L605" s="835">
        <v>122.73</v>
      </c>
      <c r="M605" s="835">
        <v>122.73</v>
      </c>
      <c r="N605" s="832">
        <v>1</v>
      </c>
      <c r="O605" s="836">
        <v>1</v>
      </c>
      <c r="P605" s="835">
        <v>122.73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5" customHeight="1" x14ac:dyDescent="0.2">
      <c r="A606" s="831">
        <v>7</v>
      </c>
      <c r="B606" s="832" t="s">
        <v>2536</v>
      </c>
      <c r="C606" s="832" t="s">
        <v>2542</v>
      </c>
      <c r="D606" s="833" t="s">
        <v>3898</v>
      </c>
      <c r="E606" s="834" t="s">
        <v>2559</v>
      </c>
      <c r="F606" s="832" t="s">
        <v>2537</v>
      </c>
      <c r="G606" s="832" t="s">
        <v>3308</v>
      </c>
      <c r="H606" s="832" t="s">
        <v>581</v>
      </c>
      <c r="I606" s="832" t="s">
        <v>3311</v>
      </c>
      <c r="J606" s="832" t="s">
        <v>3312</v>
      </c>
      <c r="K606" s="832" t="s">
        <v>3313</v>
      </c>
      <c r="L606" s="835">
        <v>140.94999999999999</v>
      </c>
      <c r="M606" s="835">
        <v>4933.25</v>
      </c>
      <c r="N606" s="832">
        <v>35</v>
      </c>
      <c r="O606" s="836">
        <v>3</v>
      </c>
      <c r="P606" s="835">
        <v>4228.5</v>
      </c>
      <c r="Q606" s="837">
        <v>0.8571428571428571</v>
      </c>
      <c r="R606" s="832">
        <v>30</v>
      </c>
      <c r="S606" s="837">
        <v>0.8571428571428571</v>
      </c>
      <c r="T606" s="836">
        <v>2</v>
      </c>
      <c r="U606" s="838">
        <v>0.66666666666666663</v>
      </c>
    </row>
    <row r="607" spans="1:21" ht="14.45" customHeight="1" x14ac:dyDescent="0.2">
      <c r="A607" s="831">
        <v>7</v>
      </c>
      <c r="B607" s="832" t="s">
        <v>2536</v>
      </c>
      <c r="C607" s="832" t="s">
        <v>2542</v>
      </c>
      <c r="D607" s="833" t="s">
        <v>3898</v>
      </c>
      <c r="E607" s="834" t="s">
        <v>2559</v>
      </c>
      <c r="F607" s="832" t="s">
        <v>2537</v>
      </c>
      <c r="G607" s="832" t="s">
        <v>3308</v>
      </c>
      <c r="H607" s="832" t="s">
        <v>581</v>
      </c>
      <c r="I607" s="832" t="s">
        <v>3495</v>
      </c>
      <c r="J607" s="832" t="s">
        <v>3324</v>
      </c>
      <c r="K607" s="832" t="s">
        <v>2408</v>
      </c>
      <c r="L607" s="835">
        <v>187.92</v>
      </c>
      <c r="M607" s="835">
        <v>2630.88</v>
      </c>
      <c r="N607" s="832">
        <v>14</v>
      </c>
      <c r="O607" s="836">
        <v>2</v>
      </c>
      <c r="P607" s="835">
        <v>1503.36</v>
      </c>
      <c r="Q607" s="837">
        <v>0.5714285714285714</v>
      </c>
      <c r="R607" s="832">
        <v>8</v>
      </c>
      <c r="S607" s="837">
        <v>0.5714285714285714</v>
      </c>
      <c r="T607" s="836">
        <v>1.5</v>
      </c>
      <c r="U607" s="838">
        <v>0.75</v>
      </c>
    </row>
    <row r="608" spans="1:21" ht="14.45" customHeight="1" x14ac:dyDescent="0.2">
      <c r="A608" s="831">
        <v>7</v>
      </c>
      <c r="B608" s="832" t="s">
        <v>2536</v>
      </c>
      <c r="C608" s="832" t="s">
        <v>2542</v>
      </c>
      <c r="D608" s="833" t="s">
        <v>3898</v>
      </c>
      <c r="E608" s="834" t="s">
        <v>2559</v>
      </c>
      <c r="F608" s="832" t="s">
        <v>2537</v>
      </c>
      <c r="G608" s="832" t="s">
        <v>3308</v>
      </c>
      <c r="H608" s="832" t="s">
        <v>581</v>
      </c>
      <c r="I608" s="832" t="s">
        <v>3314</v>
      </c>
      <c r="J608" s="832" t="s">
        <v>3315</v>
      </c>
      <c r="K608" s="832" t="s">
        <v>2402</v>
      </c>
      <c r="L608" s="835">
        <v>93.96</v>
      </c>
      <c r="M608" s="835">
        <v>375.84</v>
      </c>
      <c r="N608" s="832">
        <v>4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5" customHeight="1" x14ac:dyDescent="0.2">
      <c r="A609" s="831">
        <v>7</v>
      </c>
      <c r="B609" s="832" t="s">
        <v>2536</v>
      </c>
      <c r="C609" s="832" t="s">
        <v>2542</v>
      </c>
      <c r="D609" s="833" t="s">
        <v>3898</v>
      </c>
      <c r="E609" s="834" t="s">
        <v>2559</v>
      </c>
      <c r="F609" s="832" t="s">
        <v>2537</v>
      </c>
      <c r="G609" s="832" t="s">
        <v>3308</v>
      </c>
      <c r="H609" s="832" t="s">
        <v>581</v>
      </c>
      <c r="I609" s="832" t="s">
        <v>3316</v>
      </c>
      <c r="J609" s="832" t="s">
        <v>3315</v>
      </c>
      <c r="K609" s="832" t="s">
        <v>3317</v>
      </c>
      <c r="L609" s="835">
        <v>156.61000000000001</v>
      </c>
      <c r="M609" s="835">
        <v>626.44000000000005</v>
      </c>
      <c r="N609" s="832">
        <v>4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5" customHeight="1" x14ac:dyDescent="0.2">
      <c r="A610" s="831">
        <v>7</v>
      </c>
      <c r="B610" s="832" t="s">
        <v>2536</v>
      </c>
      <c r="C610" s="832" t="s">
        <v>2542</v>
      </c>
      <c r="D610" s="833" t="s">
        <v>3898</v>
      </c>
      <c r="E610" s="834" t="s">
        <v>2559</v>
      </c>
      <c r="F610" s="832" t="s">
        <v>2537</v>
      </c>
      <c r="G610" s="832" t="s">
        <v>3308</v>
      </c>
      <c r="H610" s="832" t="s">
        <v>581</v>
      </c>
      <c r="I610" s="832" t="s">
        <v>3496</v>
      </c>
      <c r="J610" s="832" t="s">
        <v>3497</v>
      </c>
      <c r="K610" s="832" t="s">
        <v>3498</v>
      </c>
      <c r="L610" s="835">
        <v>300.68</v>
      </c>
      <c r="M610" s="835">
        <v>902.04</v>
      </c>
      <c r="N610" s="832">
        <v>3</v>
      </c>
      <c r="O610" s="836">
        <v>0.5</v>
      </c>
      <c r="P610" s="835">
        <v>902.04</v>
      </c>
      <c r="Q610" s="837">
        <v>1</v>
      </c>
      <c r="R610" s="832">
        <v>3</v>
      </c>
      <c r="S610" s="837">
        <v>1</v>
      </c>
      <c r="T610" s="836">
        <v>0.5</v>
      </c>
      <c r="U610" s="838">
        <v>1</v>
      </c>
    </row>
    <row r="611" spans="1:21" ht="14.45" customHeight="1" x14ac:dyDescent="0.2">
      <c r="A611" s="831">
        <v>7</v>
      </c>
      <c r="B611" s="832" t="s">
        <v>2536</v>
      </c>
      <c r="C611" s="832" t="s">
        <v>2542</v>
      </c>
      <c r="D611" s="833" t="s">
        <v>3898</v>
      </c>
      <c r="E611" s="834" t="s">
        <v>2559</v>
      </c>
      <c r="F611" s="832" t="s">
        <v>2537</v>
      </c>
      <c r="G611" s="832" t="s">
        <v>3308</v>
      </c>
      <c r="H611" s="832" t="s">
        <v>581</v>
      </c>
      <c r="I611" s="832" t="s">
        <v>3321</v>
      </c>
      <c r="J611" s="832" t="s">
        <v>3312</v>
      </c>
      <c r="K611" s="832" t="s">
        <v>3313</v>
      </c>
      <c r="L611" s="835">
        <v>140.94999999999999</v>
      </c>
      <c r="M611" s="835">
        <v>140.94999999999999</v>
      </c>
      <c r="N611" s="832">
        <v>1</v>
      </c>
      <c r="O611" s="836">
        <v>0.5</v>
      </c>
      <c r="P611" s="835">
        <v>140.94999999999999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5" customHeight="1" x14ac:dyDescent="0.2">
      <c r="A612" s="831">
        <v>7</v>
      </c>
      <c r="B612" s="832" t="s">
        <v>2536</v>
      </c>
      <c r="C612" s="832" t="s">
        <v>2542</v>
      </c>
      <c r="D612" s="833" t="s">
        <v>3898</v>
      </c>
      <c r="E612" s="834" t="s">
        <v>2559</v>
      </c>
      <c r="F612" s="832" t="s">
        <v>2537</v>
      </c>
      <c r="G612" s="832" t="s">
        <v>3308</v>
      </c>
      <c r="H612" s="832" t="s">
        <v>581</v>
      </c>
      <c r="I612" s="832" t="s">
        <v>3323</v>
      </c>
      <c r="J612" s="832" t="s">
        <v>3324</v>
      </c>
      <c r="K612" s="832" t="s">
        <v>2408</v>
      </c>
      <c r="L612" s="835">
        <v>187.92</v>
      </c>
      <c r="M612" s="835">
        <v>939.59999999999991</v>
      </c>
      <c r="N612" s="832">
        <v>5</v>
      </c>
      <c r="O612" s="836">
        <v>0.5</v>
      </c>
      <c r="P612" s="835">
        <v>939.59999999999991</v>
      </c>
      <c r="Q612" s="837">
        <v>1</v>
      </c>
      <c r="R612" s="832">
        <v>5</v>
      </c>
      <c r="S612" s="837">
        <v>1</v>
      </c>
      <c r="T612" s="836">
        <v>0.5</v>
      </c>
      <c r="U612" s="838">
        <v>1</v>
      </c>
    </row>
    <row r="613" spans="1:21" ht="14.45" customHeight="1" x14ac:dyDescent="0.2">
      <c r="A613" s="831">
        <v>7</v>
      </c>
      <c r="B613" s="832" t="s">
        <v>2536</v>
      </c>
      <c r="C613" s="832" t="s">
        <v>2542</v>
      </c>
      <c r="D613" s="833" t="s">
        <v>3898</v>
      </c>
      <c r="E613" s="834" t="s">
        <v>2559</v>
      </c>
      <c r="F613" s="832" t="s">
        <v>2537</v>
      </c>
      <c r="G613" s="832" t="s">
        <v>3308</v>
      </c>
      <c r="H613" s="832" t="s">
        <v>581</v>
      </c>
      <c r="I613" s="832" t="s">
        <v>3325</v>
      </c>
      <c r="J613" s="832" t="s">
        <v>3315</v>
      </c>
      <c r="K613" s="832" t="s">
        <v>2402</v>
      </c>
      <c r="L613" s="835">
        <v>93.96</v>
      </c>
      <c r="M613" s="835">
        <v>563.76</v>
      </c>
      <c r="N613" s="832">
        <v>6</v>
      </c>
      <c r="O613" s="836">
        <v>0.5</v>
      </c>
      <c r="P613" s="835">
        <v>563.76</v>
      </c>
      <c r="Q613" s="837">
        <v>1</v>
      </c>
      <c r="R613" s="832">
        <v>6</v>
      </c>
      <c r="S613" s="837">
        <v>1</v>
      </c>
      <c r="T613" s="836">
        <v>0.5</v>
      </c>
      <c r="U613" s="838">
        <v>1</v>
      </c>
    </row>
    <row r="614" spans="1:21" ht="14.45" customHeight="1" x14ac:dyDescent="0.2">
      <c r="A614" s="831">
        <v>7</v>
      </c>
      <c r="B614" s="832" t="s">
        <v>2536</v>
      </c>
      <c r="C614" s="832" t="s">
        <v>2542</v>
      </c>
      <c r="D614" s="833" t="s">
        <v>3898</v>
      </c>
      <c r="E614" s="834" t="s">
        <v>2559</v>
      </c>
      <c r="F614" s="832" t="s">
        <v>2537</v>
      </c>
      <c r="G614" s="832" t="s">
        <v>3326</v>
      </c>
      <c r="H614" s="832" t="s">
        <v>581</v>
      </c>
      <c r="I614" s="832" t="s">
        <v>3327</v>
      </c>
      <c r="J614" s="832" t="s">
        <v>1323</v>
      </c>
      <c r="K614" s="832" t="s">
        <v>3328</v>
      </c>
      <c r="L614" s="835">
        <v>264</v>
      </c>
      <c r="M614" s="835">
        <v>528</v>
      </c>
      <c r="N614" s="832">
        <v>2</v>
      </c>
      <c r="O614" s="836">
        <v>1.5</v>
      </c>
      <c r="P614" s="835">
        <v>264</v>
      </c>
      <c r="Q614" s="837">
        <v>0.5</v>
      </c>
      <c r="R614" s="832">
        <v>1</v>
      </c>
      <c r="S614" s="837">
        <v>0.5</v>
      </c>
      <c r="T614" s="836">
        <v>0.5</v>
      </c>
      <c r="U614" s="838">
        <v>0.33333333333333331</v>
      </c>
    </row>
    <row r="615" spans="1:21" ht="14.45" customHeight="1" x14ac:dyDescent="0.2">
      <c r="A615" s="831">
        <v>7</v>
      </c>
      <c r="B615" s="832" t="s">
        <v>2536</v>
      </c>
      <c r="C615" s="832" t="s">
        <v>2542</v>
      </c>
      <c r="D615" s="833" t="s">
        <v>3898</v>
      </c>
      <c r="E615" s="834" t="s">
        <v>2559</v>
      </c>
      <c r="F615" s="832" t="s">
        <v>2537</v>
      </c>
      <c r="G615" s="832" t="s">
        <v>3331</v>
      </c>
      <c r="H615" s="832" t="s">
        <v>674</v>
      </c>
      <c r="I615" s="832" t="s">
        <v>3332</v>
      </c>
      <c r="J615" s="832" t="s">
        <v>3333</v>
      </c>
      <c r="K615" s="832" t="s">
        <v>3334</v>
      </c>
      <c r="L615" s="835">
        <v>80.53</v>
      </c>
      <c r="M615" s="835">
        <v>161.06</v>
      </c>
      <c r="N615" s="832">
        <v>2</v>
      </c>
      <c r="O615" s="836">
        <v>0.5</v>
      </c>
      <c r="P615" s="835">
        <v>161.06</v>
      </c>
      <c r="Q615" s="837">
        <v>1</v>
      </c>
      <c r="R615" s="832">
        <v>2</v>
      </c>
      <c r="S615" s="837">
        <v>1</v>
      </c>
      <c r="T615" s="836">
        <v>0.5</v>
      </c>
      <c r="U615" s="838">
        <v>1</v>
      </c>
    </row>
    <row r="616" spans="1:21" ht="14.45" customHeight="1" x14ac:dyDescent="0.2">
      <c r="A616" s="831">
        <v>7</v>
      </c>
      <c r="B616" s="832" t="s">
        <v>2536</v>
      </c>
      <c r="C616" s="832" t="s">
        <v>2542</v>
      </c>
      <c r="D616" s="833" t="s">
        <v>3898</v>
      </c>
      <c r="E616" s="834" t="s">
        <v>2559</v>
      </c>
      <c r="F616" s="832" t="s">
        <v>2537</v>
      </c>
      <c r="G616" s="832" t="s">
        <v>3331</v>
      </c>
      <c r="H616" s="832" t="s">
        <v>581</v>
      </c>
      <c r="I616" s="832" t="s">
        <v>3339</v>
      </c>
      <c r="J616" s="832" t="s">
        <v>3333</v>
      </c>
      <c r="K616" s="832" t="s">
        <v>3340</v>
      </c>
      <c r="L616" s="835">
        <v>533.42999999999995</v>
      </c>
      <c r="M616" s="835">
        <v>533.42999999999995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5" customHeight="1" x14ac:dyDescent="0.2">
      <c r="A617" s="831">
        <v>7</v>
      </c>
      <c r="B617" s="832" t="s">
        <v>2536</v>
      </c>
      <c r="C617" s="832" t="s">
        <v>2542</v>
      </c>
      <c r="D617" s="833" t="s">
        <v>3898</v>
      </c>
      <c r="E617" s="834" t="s">
        <v>2559</v>
      </c>
      <c r="F617" s="832" t="s">
        <v>2537</v>
      </c>
      <c r="G617" s="832" t="s">
        <v>3331</v>
      </c>
      <c r="H617" s="832" t="s">
        <v>674</v>
      </c>
      <c r="I617" s="832" t="s">
        <v>3499</v>
      </c>
      <c r="J617" s="832" t="s">
        <v>3333</v>
      </c>
      <c r="K617" s="832" t="s">
        <v>3340</v>
      </c>
      <c r="L617" s="835">
        <v>533.42999999999995</v>
      </c>
      <c r="M617" s="835">
        <v>533.42999999999995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5" customHeight="1" x14ac:dyDescent="0.2">
      <c r="A618" s="831">
        <v>7</v>
      </c>
      <c r="B618" s="832" t="s">
        <v>2536</v>
      </c>
      <c r="C618" s="832" t="s">
        <v>2542</v>
      </c>
      <c r="D618" s="833" t="s">
        <v>3898</v>
      </c>
      <c r="E618" s="834" t="s">
        <v>2559</v>
      </c>
      <c r="F618" s="832" t="s">
        <v>2537</v>
      </c>
      <c r="G618" s="832" t="s">
        <v>3331</v>
      </c>
      <c r="H618" s="832" t="s">
        <v>674</v>
      </c>
      <c r="I618" s="832" t="s">
        <v>3500</v>
      </c>
      <c r="J618" s="832" t="s">
        <v>3333</v>
      </c>
      <c r="K618" s="832" t="s">
        <v>3334</v>
      </c>
      <c r="L618" s="835">
        <v>80.53</v>
      </c>
      <c r="M618" s="835">
        <v>241.59</v>
      </c>
      <c r="N618" s="832">
        <v>3</v>
      </c>
      <c r="O618" s="836">
        <v>1</v>
      </c>
      <c r="P618" s="835">
        <v>241.59</v>
      </c>
      <c r="Q618" s="837">
        <v>1</v>
      </c>
      <c r="R618" s="832">
        <v>3</v>
      </c>
      <c r="S618" s="837">
        <v>1</v>
      </c>
      <c r="T618" s="836">
        <v>1</v>
      </c>
      <c r="U618" s="838">
        <v>1</v>
      </c>
    </row>
    <row r="619" spans="1:21" ht="14.45" customHeight="1" x14ac:dyDescent="0.2">
      <c r="A619" s="831">
        <v>7</v>
      </c>
      <c r="B619" s="832" t="s">
        <v>2536</v>
      </c>
      <c r="C619" s="832" t="s">
        <v>2542</v>
      </c>
      <c r="D619" s="833" t="s">
        <v>3898</v>
      </c>
      <c r="E619" s="834" t="s">
        <v>2559</v>
      </c>
      <c r="F619" s="832" t="s">
        <v>2537</v>
      </c>
      <c r="G619" s="832" t="s">
        <v>2651</v>
      </c>
      <c r="H619" s="832" t="s">
        <v>581</v>
      </c>
      <c r="I619" s="832" t="s">
        <v>2319</v>
      </c>
      <c r="J619" s="832" t="s">
        <v>1364</v>
      </c>
      <c r="K619" s="832" t="s">
        <v>2320</v>
      </c>
      <c r="L619" s="835">
        <v>0</v>
      </c>
      <c r="M619" s="835">
        <v>0</v>
      </c>
      <c r="N619" s="832">
        <v>9</v>
      </c>
      <c r="O619" s="836">
        <v>3</v>
      </c>
      <c r="P619" s="835">
        <v>0</v>
      </c>
      <c r="Q619" s="837"/>
      <c r="R619" s="832">
        <v>7</v>
      </c>
      <c r="S619" s="837">
        <v>0.77777777777777779</v>
      </c>
      <c r="T619" s="836">
        <v>2.5</v>
      </c>
      <c r="U619" s="838">
        <v>0.83333333333333337</v>
      </c>
    </row>
    <row r="620" spans="1:21" ht="14.45" customHeight="1" x14ac:dyDescent="0.2">
      <c r="A620" s="831">
        <v>7</v>
      </c>
      <c r="B620" s="832" t="s">
        <v>2536</v>
      </c>
      <c r="C620" s="832" t="s">
        <v>2542</v>
      </c>
      <c r="D620" s="833" t="s">
        <v>3898</v>
      </c>
      <c r="E620" s="834" t="s">
        <v>2559</v>
      </c>
      <c r="F620" s="832" t="s">
        <v>2537</v>
      </c>
      <c r="G620" s="832" t="s">
        <v>2651</v>
      </c>
      <c r="H620" s="832" t="s">
        <v>581</v>
      </c>
      <c r="I620" s="832" t="s">
        <v>2821</v>
      </c>
      <c r="J620" s="832" t="s">
        <v>2822</v>
      </c>
      <c r="K620" s="832" t="s">
        <v>2823</v>
      </c>
      <c r="L620" s="835">
        <v>0</v>
      </c>
      <c r="M620" s="835">
        <v>0</v>
      </c>
      <c r="N620" s="832">
        <v>1</v>
      </c>
      <c r="O620" s="836">
        <v>0.5</v>
      </c>
      <c r="P620" s="835">
        <v>0</v>
      </c>
      <c r="Q620" s="837"/>
      <c r="R620" s="832">
        <v>1</v>
      </c>
      <c r="S620" s="837">
        <v>1</v>
      </c>
      <c r="T620" s="836">
        <v>0.5</v>
      </c>
      <c r="U620" s="838">
        <v>1</v>
      </c>
    </row>
    <row r="621" spans="1:21" ht="14.45" customHeight="1" x14ac:dyDescent="0.2">
      <c r="A621" s="831">
        <v>7</v>
      </c>
      <c r="B621" s="832" t="s">
        <v>2536</v>
      </c>
      <c r="C621" s="832" t="s">
        <v>2542</v>
      </c>
      <c r="D621" s="833" t="s">
        <v>3898</v>
      </c>
      <c r="E621" s="834" t="s">
        <v>2559</v>
      </c>
      <c r="F621" s="832" t="s">
        <v>2537</v>
      </c>
      <c r="G621" s="832" t="s">
        <v>2733</v>
      </c>
      <c r="H621" s="832" t="s">
        <v>581</v>
      </c>
      <c r="I621" s="832" t="s">
        <v>2734</v>
      </c>
      <c r="J621" s="832" t="s">
        <v>2735</v>
      </c>
      <c r="K621" s="832" t="s">
        <v>2736</v>
      </c>
      <c r="L621" s="835">
        <v>299.83999999999997</v>
      </c>
      <c r="M621" s="835">
        <v>53371.520000000004</v>
      </c>
      <c r="N621" s="832">
        <v>178</v>
      </c>
      <c r="O621" s="836">
        <v>65</v>
      </c>
      <c r="P621" s="835">
        <v>38079.68</v>
      </c>
      <c r="Q621" s="837">
        <v>0.7134831460674157</v>
      </c>
      <c r="R621" s="832">
        <v>127</v>
      </c>
      <c r="S621" s="837">
        <v>0.7134831460674157</v>
      </c>
      <c r="T621" s="836">
        <v>48.5</v>
      </c>
      <c r="U621" s="838">
        <v>0.74615384615384617</v>
      </c>
    </row>
    <row r="622" spans="1:21" ht="14.45" customHeight="1" x14ac:dyDescent="0.2">
      <c r="A622" s="831">
        <v>7</v>
      </c>
      <c r="B622" s="832" t="s">
        <v>2536</v>
      </c>
      <c r="C622" s="832" t="s">
        <v>2542</v>
      </c>
      <c r="D622" s="833" t="s">
        <v>3898</v>
      </c>
      <c r="E622" s="834" t="s">
        <v>2559</v>
      </c>
      <c r="F622" s="832" t="s">
        <v>2537</v>
      </c>
      <c r="G622" s="832" t="s">
        <v>2733</v>
      </c>
      <c r="H622" s="832" t="s">
        <v>581</v>
      </c>
      <c r="I622" s="832" t="s">
        <v>2994</v>
      </c>
      <c r="J622" s="832" t="s">
        <v>1354</v>
      </c>
      <c r="K622" s="832" t="s">
        <v>1356</v>
      </c>
      <c r="L622" s="835">
        <v>50.32</v>
      </c>
      <c r="M622" s="835">
        <v>100.64</v>
      </c>
      <c r="N622" s="832">
        <v>2</v>
      </c>
      <c r="O622" s="836">
        <v>1</v>
      </c>
      <c r="P622" s="835">
        <v>100.64</v>
      </c>
      <c r="Q622" s="837">
        <v>1</v>
      </c>
      <c r="R622" s="832">
        <v>2</v>
      </c>
      <c r="S622" s="837">
        <v>1</v>
      </c>
      <c r="T622" s="836">
        <v>1</v>
      </c>
      <c r="U622" s="838">
        <v>1</v>
      </c>
    </row>
    <row r="623" spans="1:21" ht="14.45" customHeight="1" x14ac:dyDescent="0.2">
      <c r="A623" s="831">
        <v>7</v>
      </c>
      <c r="B623" s="832" t="s">
        <v>2536</v>
      </c>
      <c r="C623" s="832" t="s">
        <v>2542</v>
      </c>
      <c r="D623" s="833" t="s">
        <v>3898</v>
      </c>
      <c r="E623" s="834" t="s">
        <v>2559</v>
      </c>
      <c r="F623" s="832" t="s">
        <v>2537</v>
      </c>
      <c r="G623" s="832" t="s">
        <v>2733</v>
      </c>
      <c r="H623" s="832" t="s">
        <v>581</v>
      </c>
      <c r="I623" s="832" t="s">
        <v>2939</v>
      </c>
      <c r="J623" s="832" t="s">
        <v>1354</v>
      </c>
      <c r="K623" s="832" t="s">
        <v>2940</v>
      </c>
      <c r="L623" s="835">
        <v>50.32</v>
      </c>
      <c r="M623" s="835">
        <v>452.88</v>
      </c>
      <c r="N623" s="832">
        <v>9</v>
      </c>
      <c r="O623" s="836">
        <v>1.5</v>
      </c>
      <c r="P623" s="835">
        <v>50.32</v>
      </c>
      <c r="Q623" s="837">
        <v>0.11111111111111112</v>
      </c>
      <c r="R623" s="832">
        <v>1</v>
      </c>
      <c r="S623" s="837">
        <v>0.1111111111111111</v>
      </c>
      <c r="T623" s="836">
        <v>0.5</v>
      </c>
      <c r="U623" s="838">
        <v>0.33333333333333331</v>
      </c>
    </row>
    <row r="624" spans="1:21" ht="14.45" customHeight="1" x14ac:dyDescent="0.2">
      <c r="A624" s="831">
        <v>7</v>
      </c>
      <c r="B624" s="832" t="s">
        <v>2536</v>
      </c>
      <c r="C624" s="832" t="s">
        <v>2542</v>
      </c>
      <c r="D624" s="833" t="s">
        <v>3898</v>
      </c>
      <c r="E624" s="834" t="s">
        <v>2559</v>
      </c>
      <c r="F624" s="832" t="s">
        <v>2537</v>
      </c>
      <c r="G624" s="832" t="s">
        <v>2974</v>
      </c>
      <c r="H624" s="832" t="s">
        <v>674</v>
      </c>
      <c r="I624" s="832" t="s">
        <v>3362</v>
      </c>
      <c r="J624" s="832" t="s">
        <v>3363</v>
      </c>
      <c r="K624" s="832" t="s">
        <v>3364</v>
      </c>
      <c r="L624" s="835">
        <v>65.36</v>
      </c>
      <c r="M624" s="835">
        <v>326.8</v>
      </c>
      <c r="N624" s="832">
        <v>5</v>
      </c>
      <c r="O624" s="836">
        <v>1</v>
      </c>
      <c r="P624" s="835">
        <v>326.8</v>
      </c>
      <c r="Q624" s="837">
        <v>1</v>
      </c>
      <c r="R624" s="832">
        <v>5</v>
      </c>
      <c r="S624" s="837">
        <v>1</v>
      </c>
      <c r="T624" s="836">
        <v>1</v>
      </c>
      <c r="U624" s="838">
        <v>1</v>
      </c>
    </row>
    <row r="625" spans="1:21" ht="14.45" customHeight="1" x14ac:dyDescent="0.2">
      <c r="A625" s="831">
        <v>7</v>
      </c>
      <c r="B625" s="832" t="s">
        <v>2536</v>
      </c>
      <c r="C625" s="832" t="s">
        <v>2542</v>
      </c>
      <c r="D625" s="833" t="s">
        <v>3898</v>
      </c>
      <c r="E625" s="834" t="s">
        <v>2559</v>
      </c>
      <c r="F625" s="832" t="s">
        <v>2537</v>
      </c>
      <c r="G625" s="832" t="s">
        <v>3365</v>
      </c>
      <c r="H625" s="832" t="s">
        <v>581</v>
      </c>
      <c r="I625" s="832" t="s">
        <v>3366</v>
      </c>
      <c r="J625" s="832" t="s">
        <v>3367</v>
      </c>
      <c r="K625" s="832" t="s">
        <v>3368</v>
      </c>
      <c r="L625" s="835">
        <v>775.17</v>
      </c>
      <c r="M625" s="835">
        <v>13953.059999999998</v>
      </c>
      <c r="N625" s="832">
        <v>18</v>
      </c>
      <c r="O625" s="836">
        <v>6</v>
      </c>
      <c r="P625" s="835">
        <v>4651.0199999999995</v>
      </c>
      <c r="Q625" s="837">
        <v>0.33333333333333337</v>
      </c>
      <c r="R625" s="832">
        <v>6</v>
      </c>
      <c r="S625" s="837">
        <v>0.33333333333333331</v>
      </c>
      <c r="T625" s="836">
        <v>2</v>
      </c>
      <c r="U625" s="838">
        <v>0.33333333333333331</v>
      </c>
    </row>
    <row r="626" spans="1:21" ht="14.45" customHeight="1" x14ac:dyDescent="0.2">
      <c r="A626" s="831">
        <v>7</v>
      </c>
      <c r="B626" s="832" t="s">
        <v>2536</v>
      </c>
      <c r="C626" s="832" t="s">
        <v>2542</v>
      </c>
      <c r="D626" s="833" t="s">
        <v>3898</v>
      </c>
      <c r="E626" s="834" t="s">
        <v>2559</v>
      </c>
      <c r="F626" s="832" t="s">
        <v>2537</v>
      </c>
      <c r="G626" s="832" t="s">
        <v>3365</v>
      </c>
      <c r="H626" s="832" t="s">
        <v>581</v>
      </c>
      <c r="I626" s="832" t="s">
        <v>3369</v>
      </c>
      <c r="J626" s="832" t="s">
        <v>3367</v>
      </c>
      <c r="K626" s="832" t="s">
        <v>3370</v>
      </c>
      <c r="L626" s="835">
        <v>1391.97</v>
      </c>
      <c r="M626" s="835">
        <v>40367.130000000005</v>
      </c>
      <c r="N626" s="832">
        <v>29</v>
      </c>
      <c r="O626" s="836">
        <v>9</v>
      </c>
      <c r="P626" s="835">
        <v>29231.370000000003</v>
      </c>
      <c r="Q626" s="837">
        <v>0.72413793103448276</v>
      </c>
      <c r="R626" s="832">
        <v>21</v>
      </c>
      <c r="S626" s="837">
        <v>0.72413793103448276</v>
      </c>
      <c r="T626" s="836">
        <v>6</v>
      </c>
      <c r="U626" s="838">
        <v>0.66666666666666663</v>
      </c>
    </row>
    <row r="627" spans="1:21" ht="14.45" customHeight="1" x14ac:dyDescent="0.2">
      <c r="A627" s="831">
        <v>7</v>
      </c>
      <c r="B627" s="832" t="s">
        <v>2536</v>
      </c>
      <c r="C627" s="832" t="s">
        <v>2542</v>
      </c>
      <c r="D627" s="833" t="s">
        <v>3898</v>
      </c>
      <c r="E627" s="834" t="s">
        <v>2559</v>
      </c>
      <c r="F627" s="832" t="s">
        <v>2537</v>
      </c>
      <c r="G627" s="832" t="s">
        <v>3365</v>
      </c>
      <c r="H627" s="832" t="s">
        <v>581</v>
      </c>
      <c r="I627" s="832" t="s">
        <v>3371</v>
      </c>
      <c r="J627" s="832" t="s">
        <v>3367</v>
      </c>
      <c r="K627" s="832" t="s">
        <v>3372</v>
      </c>
      <c r="L627" s="835">
        <v>2620.2600000000002</v>
      </c>
      <c r="M627" s="835">
        <v>39303.900000000009</v>
      </c>
      <c r="N627" s="832">
        <v>15</v>
      </c>
      <c r="O627" s="836">
        <v>4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5" customHeight="1" x14ac:dyDescent="0.2">
      <c r="A628" s="831">
        <v>7</v>
      </c>
      <c r="B628" s="832" t="s">
        <v>2536</v>
      </c>
      <c r="C628" s="832" t="s">
        <v>2542</v>
      </c>
      <c r="D628" s="833" t="s">
        <v>3898</v>
      </c>
      <c r="E628" s="834" t="s">
        <v>2559</v>
      </c>
      <c r="F628" s="832" t="s">
        <v>2537</v>
      </c>
      <c r="G628" s="832" t="s">
        <v>2660</v>
      </c>
      <c r="H628" s="832" t="s">
        <v>581</v>
      </c>
      <c r="I628" s="832" t="s">
        <v>2661</v>
      </c>
      <c r="J628" s="832" t="s">
        <v>1128</v>
      </c>
      <c r="K628" s="832" t="s">
        <v>1129</v>
      </c>
      <c r="L628" s="835">
        <v>107.27</v>
      </c>
      <c r="M628" s="835">
        <v>429.08</v>
      </c>
      <c r="N628" s="832">
        <v>4</v>
      </c>
      <c r="O628" s="836">
        <v>2</v>
      </c>
      <c r="P628" s="835">
        <v>214.54</v>
      </c>
      <c r="Q628" s="837">
        <v>0.5</v>
      </c>
      <c r="R628" s="832">
        <v>2</v>
      </c>
      <c r="S628" s="837">
        <v>0.5</v>
      </c>
      <c r="T628" s="836">
        <v>1</v>
      </c>
      <c r="U628" s="838">
        <v>0.5</v>
      </c>
    </row>
    <row r="629" spans="1:21" ht="14.45" customHeight="1" x14ac:dyDescent="0.2">
      <c r="A629" s="831">
        <v>7</v>
      </c>
      <c r="B629" s="832" t="s">
        <v>2536</v>
      </c>
      <c r="C629" s="832" t="s">
        <v>2542</v>
      </c>
      <c r="D629" s="833" t="s">
        <v>3898</v>
      </c>
      <c r="E629" s="834" t="s">
        <v>2562</v>
      </c>
      <c r="F629" s="832" t="s">
        <v>2537</v>
      </c>
      <c r="G629" s="832" t="s">
        <v>3082</v>
      </c>
      <c r="H629" s="832" t="s">
        <v>581</v>
      </c>
      <c r="I629" s="832" t="s">
        <v>3083</v>
      </c>
      <c r="J629" s="832" t="s">
        <v>3084</v>
      </c>
      <c r="K629" s="832" t="s">
        <v>3085</v>
      </c>
      <c r="L629" s="835">
        <v>70.48</v>
      </c>
      <c r="M629" s="835">
        <v>4510.72</v>
      </c>
      <c r="N629" s="832">
        <v>64</v>
      </c>
      <c r="O629" s="836">
        <v>21</v>
      </c>
      <c r="P629" s="835">
        <v>2678.2400000000002</v>
      </c>
      <c r="Q629" s="837">
        <v>0.59375</v>
      </c>
      <c r="R629" s="832">
        <v>38</v>
      </c>
      <c r="S629" s="837">
        <v>0.59375</v>
      </c>
      <c r="T629" s="836">
        <v>13.5</v>
      </c>
      <c r="U629" s="838">
        <v>0.6428571428571429</v>
      </c>
    </row>
    <row r="630" spans="1:21" ht="14.45" customHeight="1" x14ac:dyDescent="0.2">
      <c r="A630" s="831">
        <v>7</v>
      </c>
      <c r="B630" s="832" t="s">
        <v>2536</v>
      </c>
      <c r="C630" s="832" t="s">
        <v>2542</v>
      </c>
      <c r="D630" s="833" t="s">
        <v>3898</v>
      </c>
      <c r="E630" s="834" t="s">
        <v>2562</v>
      </c>
      <c r="F630" s="832" t="s">
        <v>2537</v>
      </c>
      <c r="G630" s="832" t="s">
        <v>3082</v>
      </c>
      <c r="H630" s="832" t="s">
        <v>581</v>
      </c>
      <c r="I630" s="832" t="s">
        <v>3380</v>
      </c>
      <c r="J630" s="832" t="s">
        <v>3084</v>
      </c>
      <c r="K630" s="832" t="s">
        <v>3381</v>
      </c>
      <c r="L630" s="835">
        <v>0</v>
      </c>
      <c r="M630" s="835">
        <v>0</v>
      </c>
      <c r="N630" s="832">
        <v>1</v>
      </c>
      <c r="O630" s="836">
        <v>1</v>
      </c>
      <c r="P630" s="835">
        <v>0</v>
      </c>
      <c r="Q630" s="837"/>
      <c r="R630" s="832">
        <v>1</v>
      </c>
      <c r="S630" s="837">
        <v>1</v>
      </c>
      <c r="T630" s="836">
        <v>1</v>
      </c>
      <c r="U630" s="838">
        <v>1</v>
      </c>
    </row>
    <row r="631" spans="1:21" ht="14.45" customHeight="1" x14ac:dyDescent="0.2">
      <c r="A631" s="831">
        <v>7</v>
      </c>
      <c r="B631" s="832" t="s">
        <v>2536</v>
      </c>
      <c r="C631" s="832" t="s">
        <v>2542</v>
      </c>
      <c r="D631" s="833" t="s">
        <v>3898</v>
      </c>
      <c r="E631" s="834" t="s">
        <v>2562</v>
      </c>
      <c r="F631" s="832" t="s">
        <v>2537</v>
      </c>
      <c r="G631" s="832" t="s">
        <v>2795</v>
      </c>
      <c r="H631" s="832" t="s">
        <v>674</v>
      </c>
      <c r="I631" s="832" t="s">
        <v>2309</v>
      </c>
      <c r="J631" s="832" t="s">
        <v>2310</v>
      </c>
      <c r="K631" s="832" t="s">
        <v>2311</v>
      </c>
      <c r="L631" s="835">
        <v>9.4</v>
      </c>
      <c r="M631" s="835">
        <v>18.8</v>
      </c>
      <c r="N631" s="832">
        <v>2</v>
      </c>
      <c r="O631" s="836">
        <v>1</v>
      </c>
      <c r="P631" s="835">
        <v>18.8</v>
      </c>
      <c r="Q631" s="837">
        <v>1</v>
      </c>
      <c r="R631" s="832">
        <v>2</v>
      </c>
      <c r="S631" s="837">
        <v>1</v>
      </c>
      <c r="T631" s="836">
        <v>1</v>
      </c>
      <c r="U631" s="838">
        <v>1</v>
      </c>
    </row>
    <row r="632" spans="1:21" ht="14.45" customHeight="1" x14ac:dyDescent="0.2">
      <c r="A632" s="831">
        <v>7</v>
      </c>
      <c r="B632" s="832" t="s">
        <v>2536</v>
      </c>
      <c r="C632" s="832" t="s">
        <v>2542</v>
      </c>
      <c r="D632" s="833" t="s">
        <v>3898</v>
      </c>
      <c r="E632" s="834" t="s">
        <v>2562</v>
      </c>
      <c r="F632" s="832" t="s">
        <v>2537</v>
      </c>
      <c r="G632" s="832" t="s">
        <v>3086</v>
      </c>
      <c r="H632" s="832" t="s">
        <v>581</v>
      </c>
      <c r="I632" s="832" t="s">
        <v>3087</v>
      </c>
      <c r="J632" s="832" t="s">
        <v>1583</v>
      </c>
      <c r="K632" s="832" t="s">
        <v>1584</v>
      </c>
      <c r="L632" s="835">
        <v>51.43</v>
      </c>
      <c r="M632" s="835">
        <v>462.87</v>
      </c>
      <c r="N632" s="832">
        <v>9</v>
      </c>
      <c r="O632" s="836">
        <v>2.5</v>
      </c>
      <c r="P632" s="835">
        <v>360.01</v>
      </c>
      <c r="Q632" s="837">
        <v>0.77777777777777779</v>
      </c>
      <c r="R632" s="832">
        <v>7</v>
      </c>
      <c r="S632" s="837">
        <v>0.77777777777777779</v>
      </c>
      <c r="T632" s="836">
        <v>1.5</v>
      </c>
      <c r="U632" s="838">
        <v>0.6</v>
      </c>
    </row>
    <row r="633" spans="1:21" ht="14.45" customHeight="1" x14ac:dyDescent="0.2">
      <c r="A633" s="831">
        <v>7</v>
      </c>
      <c r="B633" s="832" t="s">
        <v>2536</v>
      </c>
      <c r="C633" s="832" t="s">
        <v>2542</v>
      </c>
      <c r="D633" s="833" t="s">
        <v>3898</v>
      </c>
      <c r="E633" s="834" t="s">
        <v>2562</v>
      </c>
      <c r="F633" s="832" t="s">
        <v>2537</v>
      </c>
      <c r="G633" s="832" t="s">
        <v>3086</v>
      </c>
      <c r="H633" s="832" t="s">
        <v>581</v>
      </c>
      <c r="I633" s="832" t="s">
        <v>3087</v>
      </c>
      <c r="J633" s="832" t="s">
        <v>1583</v>
      </c>
      <c r="K633" s="832" t="s">
        <v>1584</v>
      </c>
      <c r="L633" s="835">
        <v>55.77</v>
      </c>
      <c r="M633" s="835">
        <v>557.70000000000005</v>
      </c>
      <c r="N633" s="832">
        <v>10</v>
      </c>
      <c r="O633" s="836">
        <v>3.5</v>
      </c>
      <c r="P633" s="835">
        <v>446.16</v>
      </c>
      <c r="Q633" s="837">
        <v>0.79999999999999993</v>
      </c>
      <c r="R633" s="832">
        <v>8</v>
      </c>
      <c r="S633" s="837">
        <v>0.8</v>
      </c>
      <c r="T633" s="836">
        <v>3</v>
      </c>
      <c r="U633" s="838">
        <v>0.8571428571428571</v>
      </c>
    </row>
    <row r="634" spans="1:21" ht="14.45" customHeight="1" x14ac:dyDescent="0.2">
      <c r="A634" s="831">
        <v>7</v>
      </c>
      <c r="B634" s="832" t="s">
        <v>2536</v>
      </c>
      <c r="C634" s="832" t="s">
        <v>2542</v>
      </c>
      <c r="D634" s="833" t="s">
        <v>3898</v>
      </c>
      <c r="E634" s="834" t="s">
        <v>2562</v>
      </c>
      <c r="F634" s="832" t="s">
        <v>2537</v>
      </c>
      <c r="G634" s="832" t="s">
        <v>3086</v>
      </c>
      <c r="H634" s="832" t="s">
        <v>581</v>
      </c>
      <c r="I634" s="832" t="s">
        <v>3088</v>
      </c>
      <c r="J634" s="832" t="s">
        <v>1583</v>
      </c>
      <c r="K634" s="832" t="s">
        <v>1584</v>
      </c>
      <c r="L634" s="835">
        <v>51.43</v>
      </c>
      <c r="M634" s="835">
        <v>514.29999999999995</v>
      </c>
      <c r="N634" s="832">
        <v>10</v>
      </c>
      <c r="O634" s="836">
        <v>2.5</v>
      </c>
      <c r="P634" s="835">
        <v>411.44</v>
      </c>
      <c r="Q634" s="837">
        <v>0.8</v>
      </c>
      <c r="R634" s="832">
        <v>8</v>
      </c>
      <c r="S634" s="837">
        <v>0.8</v>
      </c>
      <c r="T634" s="836">
        <v>2</v>
      </c>
      <c r="U634" s="838">
        <v>0.8</v>
      </c>
    </row>
    <row r="635" spans="1:21" ht="14.45" customHeight="1" x14ac:dyDescent="0.2">
      <c r="A635" s="831">
        <v>7</v>
      </c>
      <c r="B635" s="832" t="s">
        <v>2536</v>
      </c>
      <c r="C635" s="832" t="s">
        <v>2542</v>
      </c>
      <c r="D635" s="833" t="s">
        <v>3898</v>
      </c>
      <c r="E635" s="834" t="s">
        <v>2562</v>
      </c>
      <c r="F635" s="832" t="s">
        <v>2537</v>
      </c>
      <c r="G635" s="832" t="s">
        <v>3086</v>
      </c>
      <c r="H635" s="832" t="s">
        <v>581</v>
      </c>
      <c r="I635" s="832" t="s">
        <v>3088</v>
      </c>
      <c r="J635" s="832" t="s">
        <v>1583</v>
      </c>
      <c r="K635" s="832" t="s">
        <v>1584</v>
      </c>
      <c r="L635" s="835">
        <v>55.77</v>
      </c>
      <c r="M635" s="835">
        <v>111.54</v>
      </c>
      <c r="N635" s="832">
        <v>2</v>
      </c>
      <c r="O635" s="836">
        <v>0.5</v>
      </c>
      <c r="P635" s="835">
        <v>111.54</v>
      </c>
      <c r="Q635" s="837">
        <v>1</v>
      </c>
      <c r="R635" s="832">
        <v>2</v>
      </c>
      <c r="S635" s="837">
        <v>1</v>
      </c>
      <c r="T635" s="836">
        <v>0.5</v>
      </c>
      <c r="U635" s="838">
        <v>1</v>
      </c>
    </row>
    <row r="636" spans="1:21" ht="14.45" customHeight="1" x14ac:dyDescent="0.2">
      <c r="A636" s="831">
        <v>7</v>
      </c>
      <c r="B636" s="832" t="s">
        <v>2536</v>
      </c>
      <c r="C636" s="832" t="s">
        <v>2542</v>
      </c>
      <c r="D636" s="833" t="s">
        <v>3898</v>
      </c>
      <c r="E636" s="834" t="s">
        <v>2562</v>
      </c>
      <c r="F636" s="832" t="s">
        <v>2537</v>
      </c>
      <c r="G636" s="832" t="s">
        <v>3406</v>
      </c>
      <c r="H636" s="832" t="s">
        <v>674</v>
      </c>
      <c r="I636" s="832" t="s">
        <v>3501</v>
      </c>
      <c r="J636" s="832" t="s">
        <v>2411</v>
      </c>
      <c r="K636" s="832" t="s">
        <v>2423</v>
      </c>
      <c r="L636" s="835">
        <v>31.09</v>
      </c>
      <c r="M636" s="835">
        <v>31.09</v>
      </c>
      <c r="N636" s="832">
        <v>1</v>
      </c>
      <c r="O636" s="836">
        <v>1</v>
      </c>
      <c r="P636" s="835">
        <v>31.09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5" customHeight="1" x14ac:dyDescent="0.2">
      <c r="A637" s="831">
        <v>7</v>
      </c>
      <c r="B637" s="832" t="s">
        <v>2536</v>
      </c>
      <c r="C637" s="832" t="s">
        <v>2542</v>
      </c>
      <c r="D637" s="833" t="s">
        <v>3898</v>
      </c>
      <c r="E637" s="834" t="s">
        <v>2562</v>
      </c>
      <c r="F637" s="832" t="s">
        <v>2537</v>
      </c>
      <c r="G637" s="832" t="s">
        <v>3089</v>
      </c>
      <c r="H637" s="832" t="s">
        <v>581</v>
      </c>
      <c r="I637" s="832" t="s">
        <v>3090</v>
      </c>
      <c r="J637" s="832" t="s">
        <v>3091</v>
      </c>
      <c r="K637" s="832" t="s">
        <v>3092</v>
      </c>
      <c r="L637" s="835">
        <v>92.54</v>
      </c>
      <c r="M637" s="835">
        <v>277.62</v>
      </c>
      <c r="N637" s="832">
        <v>3</v>
      </c>
      <c r="O637" s="836">
        <v>0.5</v>
      </c>
      <c r="P637" s="835">
        <v>277.62</v>
      </c>
      <c r="Q637" s="837">
        <v>1</v>
      </c>
      <c r="R637" s="832">
        <v>3</v>
      </c>
      <c r="S637" s="837">
        <v>1</v>
      </c>
      <c r="T637" s="836">
        <v>0.5</v>
      </c>
      <c r="U637" s="838">
        <v>1</v>
      </c>
    </row>
    <row r="638" spans="1:21" ht="14.45" customHeight="1" x14ac:dyDescent="0.2">
      <c r="A638" s="831">
        <v>7</v>
      </c>
      <c r="B638" s="832" t="s">
        <v>2536</v>
      </c>
      <c r="C638" s="832" t="s">
        <v>2542</v>
      </c>
      <c r="D638" s="833" t="s">
        <v>3898</v>
      </c>
      <c r="E638" s="834" t="s">
        <v>2562</v>
      </c>
      <c r="F638" s="832" t="s">
        <v>2537</v>
      </c>
      <c r="G638" s="832" t="s">
        <v>2608</v>
      </c>
      <c r="H638" s="832" t="s">
        <v>581</v>
      </c>
      <c r="I638" s="832" t="s">
        <v>3502</v>
      </c>
      <c r="J638" s="832" t="s">
        <v>2610</v>
      </c>
      <c r="K638" s="832" t="s">
        <v>3503</v>
      </c>
      <c r="L638" s="835">
        <v>128.55000000000001</v>
      </c>
      <c r="M638" s="835">
        <v>257.10000000000002</v>
      </c>
      <c r="N638" s="832">
        <v>2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5" customHeight="1" x14ac:dyDescent="0.2">
      <c r="A639" s="831">
        <v>7</v>
      </c>
      <c r="B639" s="832" t="s">
        <v>2536</v>
      </c>
      <c r="C639" s="832" t="s">
        <v>2542</v>
      </c>
      <c r="D639" s="833" t="s">
        <v>3898</v>
      </c>
      <c r="E639" s="834" t="s">
        <v>2562</v>
      </c>
      <c r="F639" s="832" t="s">
        <v>2537</v>
      </c>
      <c r="G639" s="832" t="s">
        <v>3408</v>
      </c>
      <c r="H639" s="832" t="s">
        <v>581</v>
      </c>
      <c r="I639" s="832" t="s">
        <v>3409</v>
      </c>
      <c r="J639" s="832" t="s">
        <v>3410</v>
      </c>
      <c r="K639" s="832" t="s">
        <v>3411</v>
      </c>
      <c r="L639" s="835">
        <v>97.96</v>
      </c>
      <c r="M639" s="835">
        <v>97.96</v>
      </c>
      <c r="N639" s="832">
        <v>1</v>
      </c>
      <c r="O639" s="836">
        <v>0.5</v>
      </c>
      <c r="P639" s="835">
        <v>97.96</v>
      </c>
      <c r="Q639" s="837">
        <v>1</v>
      </c>
      <c r="R639" s="832">
        <v>1</v>
      </c>
      <c r="S639" s="837">
        <v>1</v>
      </c>
      <c r="T639" s="836">
        <v>0.5</v>
      </c>
      <c r="U639" s="838">
        <v>1</v>
      </c>
    </row>
    <row r="640" spans="1:21" ht="14.45" customHeight="1" x14ac:dyDescent="0.2">
      <c r="A640" s="831">
        <v>7</v>
      </c>
      <c r="B640" s="832" t="s">
        <v>2536</v>
      </c>
      <c r="C640" s="832" t="s">
        <v>2542</v>
      </c>
      <c r="D640" s="833" t="s">
        <v>3898</v>
      </c>
      <c r="E640" s="834" t="s">
        <v>2562</v>
      </c>
      <c r="F640" s="832" t="s">
        <v>2537</v>
      </c>
      <c r="G640" s="832" t="s">
        <v>3093</v>
      </c>
      <c r="H640" s="832" t="s">
        <v>581</v>
      </c>
      <c r="I640" s="832" t="s">
        <v>3504</v>
      </c>
      <c r="J640" s="832" t="s">
        <v>3095</v>
      </c>
      <c r="K640" s="832" t="s">
        <v>3505</v>
      </c>
      <c r="L640" s="835">
        <v>0</v>
      </c>
      <c r="M640" s="835">
        <v>0</v>
      </c>
      <c r="N640" s="832">
        <v>6</v>
      </c>
      <c r="O640" s="836">
        <v>1.5</v>
      </c>
      <c r="P640" s="835">
        <v>0</v>
      </c>
      <c r="Q640" s="837"/>
      <c r="R640" s="832">
        <v>1</v>
      </c>
      <c r="S640" s="837">
        <v>0.16666666666666666</v>
      </c>
      <c r="T640" s="836">
        <v>0.5</v>
      </c>
      <c r="U640" s="838">
        <v>0.33333333333333331</v>
      </c>
    </row>
    <row r="641" spans="1:21" ht="14.45" customHeight="1" x14ac:dyDescent="0.2">
      <c r="A641" s="831">
        <v>7</v>
      </c>
      <c r="B641" s="832" t="s">
        <v>2536</v>
      </c>
      <c r="C641" s="832" t="s">
        <v>2542</v>
      </c>
      <c r="D641" s="833" t="s">
        <v>3898</v>
      </c>
      <c r="E641" s="834" t="s">
        <v>2562</v>
      </c>
      <c r="F641" s="832" t="s">
        <v>2537</v>
      </c>
      <c r="G641" s="832" t="s">
        <v>3093</v>
      </c>
      <c r="H641" s="832" t="s">
        <v>581</v>
      </c>
      <c r="I641" s="832" t="s">
        <v>3506</v>
      </c>
      <c r="J641" s="832" t="s">
        <v>3095</v>
      </c>
      <c r="K641" s="832" t="s">
        <v>1725</v>
      </c>
      <c r="L641" s="835">
        <v>0</v>
      </c>
      <c r="M641" s="835">
        <v>0</v>
      </c>
      <c r="N641" s="832">
        <v>1</v>
      </c>
      <c r="O641" s="836">
        <v>0.5</v>
      </c>
      <c r="P641" s="835"/>
      <c r="Q641" s="837"/>
      <c r="R641" s="832"/>
      <c r="S641" s="837">
        <v>0</v>
      </c>
      <c r="T641" s="836"/>
      <c r="U641" s="838">
        <v>0</v>
      </c>
    </row>
    <row r="642" spans="1:21" ht="14.45" customHeight="1" x14ac:dyDescent="0.2">
      <c r="A642" s="831">
        <v>7</v>
      </c>
      <c r="B642" s="832" t="s">
        <v>2536</v>
      </c>
      <c r="C642" s="832" t="s">
        <v>2542</v>
      </c>
      <c r="D642" s="833" t="s">
        <v>3898</v>
      </c>
      <c r="E642" s="834" t="s">
        <v>2562</v>
      </c>
      <c r="F642" s="832" t="s">
        <v>2537</v>
      </c>
      <c r="G642" s="832" t="s">
        <v>3093</v>
      </c>
      <c r="H642" s="832" t="s">
        <v>581</v>
      </c>
      <c r="I642" s="832" t="s">
        <v>3507</v>
      </c>
      <c r="J642" s="832" t="s">
        <v>1722</v>
      </c>
      <c r="K642" s="832" t="s">
        <v>3096</v>
      </c>
      <c r="L642" s="835">
        <v>0</v>
      </c>
      <c r="M642" s="835">
        <v>0</v>
      </c>
      <c r="N642" s="832">
        <v>1</v>
      </c>
      <c r="O642" s="836">
        <v>1</v>
      </c>
      <c r="P642" s="835">
        <v>0</v>
      </c>
      <c r="Q642" s="837"/>
      <c r="R642" s="832">
        <v>1</v>
      </c>
      <c r="S642" s="837">
        <v>1</v>
      </c>
      <c r="T642" s="836">
        <v>1</v>
      </c>
      <c r="U642" s="838">
        <v>1</v>
      </c>
    </row>
    <row r="643" spans="1:21" ht="14.45" customHeight="1" x14ac:dyDescent="0.2">
      <c r="A643" s="831">
        <v>7</v>
      </c>
      <c r="B643" s="832" t="s">
        <v>2536</v>
      </c>
      <c r="C643" s="832" t="s">
        <v>2542</v>
      </c>
      <c r="D643" s="833" t="s">
        <v>3898</v>
      </c>
      <c r="E643" s="834" t="s">
        <v>2562</v>
      </c>
      <c r="F643" s="832" t="s">
        <v>2537</v>
      </c>
      <c r="G643" s="832" t="s">
        <v>3097</v>
      </c>
      <c r="H643" s="832" t="s">
        <v>674</v>
      </c>
      <c r="I643" s="832" t="s">
        <v>2454</v>
      </c>
      <c r="J643" s="832" t="s">
        <v>2455</v>
      </c>
      <c r="K643" s="832" t="s">
        <v>2456</v>
      </c>
      <c r="L643" s="835">
        <v>754.04</v>
      </c>
      <c r="M643" s="835">
        <v>27899.479999999996</v>
      </c>
      <c r="N643" s="832">
        <v>37</v>
      </c>
      <c r="O643" s="836">
        <v>7</v>
      </c>
      <c r="P643" s="835">
        <v>23375.239999999998</v>
      </c>
      <c r="Q643" s="837">
        <v>0.83783783783783794</v>
      </c>
      <c r="R643" s="832">
        <v>31</v>
      </c>
      <c r="S643" s="837">
        <v>0.83783783783783783</v>
      </c>
      <c r="T643" s="836">
        <v>6</v>
      </c>
      <c r="U643" s="838">
        <v>0.8571428571428571</v>
      </c>
    </row>
    <row r="644" spans="1:21" ht="14.45" customHeight="1" x14ac:dyDescent="0.2">
      <c r="A644" s="831">
        <v>7</v>
      </c>
      <c r="B644" s="832" t="s">
        <v>2536</v>
      </c>
      <c r="C644" s="832" t="s">
        <v>2542</v>
      </c>
      <c r="D644" s="833" t="s">
        <v>3898</v>
      </c>
      <c r="E644" s="834" t="s">
        <v>2562</v>
      </c>
      <c r="F644" s="832" t="s">
        <v>2537</v>
      </c>
      <c r="G644" s="832" t="s">
        <v>3097</v>
      </c>
      <c r="H644" s="832" t="s">
        <v>674</v>
      </c>
      <c r="I644" s="832" t="s">
        <v>3098</v>
      </c>
      <c r="J644" s="832" t="s">
        <v>2455</v>
      </c>
      <c r="K644" s="832" t="s">
        <v>3099</v>
      </c>
      <c r="L644" s="835">
        <v>1131.06</v>
      </c>
      <c r="M644" s="835">
        <v>32800.74</v>
      </c>
      <c r="N644" s="832">
        <v>29</v>
      </c>
      <c r="O644" s="836">
        <v>6</v>
      </c>
      <c r="P644" s="835">
        <v>19228.019999999997</v>
      </c>
      <c r="Q644" s="837">
        <v>0.58620689655172409</v>
      </c>
      <c r="R644" s="832">
        <v>17</v>
      </c>
      <c r="S644" s="837">
        <v>0.58620689655172409</v>
      </c>
      <c r="T644" s="836">
        <v>4</v>
      </c>
      <c r="U644" s="838">
        <v>0.66666666666666663</v>
      </c>
    </row>
    <row r="645" spans="1:21" ht="14.45" customHeight="1" x14ac:dyDescent="0.2">
      <c r="A645" s="831">
        <v>7</v>
      </c>
      <c r="B645" s="832" t="s">
        <v>2536</v>
      </c>
      <c r="C645" s="832" t="s">
        <v>2542</v>
      </c>
      <c r="D645" s="833" t="s">
        <v>3898</v>
      </c>
      <c r="E645" s="834" t="s">
        <v>2562</v>
      </c>
      <c r="F645" s="832" t="s">
        <v>2537</v>
      </c>
      <c r="G645" s="832" t="s">
        <v>3097</v>
      </c>
      <c r="H645" s="832" t="s">
        <v>674</v>
      </c>
      <c r="I645" s="832" t="s">
        <v>3100</v>
      </c>
      <c r="J645" s="832" t="s">
        <v>2455</v>
      </c>
      <c r="K645" s="832" t="s">
        <v>3101</v>
      </c>
      <c r="L645" s="835">
        <v>1508.08</v>
      </c>
      <c r="M645" s="835">
        <v>27145.439999999999</v>
      </c>
      <c r="N645" s="832">
        <v>18</v>
      </c>
      <c r="O645" s="836">
        <v>3</v>
      </c>
      <c r="P645" s="835">
        <v>27145.439999999999</v>
      </c>
      <c r="Q645" s="837">
        <v>1</v>
      </c>
      <c r="R645" s="832">
        <v>18</v>
      </c>
      <c r="S645" s="837">
        <v>1</v>
      </c>
      <c r="T645" s="836">
        <v>3</v>
      </c>
      <c r="U645" s="838">
        <v>1</v>
      </c>
    </row>
    <row r="646" spans="1:21" ht="14.45" customHeight="1" x14ac:dyDescent="0.2">
      <c r="A646" s="831">
        <v>7</v>
      </c>
      <c r="B646" s="832" t="s">
        <v>2536</v>
      </c>
      <c r="C646" s="832" t="s">
        <v>2542</v>
      </c>
      <c r="D646" s="833" t="s">
        <v>3898</v>
      </c>
      <c r="E646" s="834" t="s">
        <v>2562</v>
      </c>
      <c r="F646" s="832" t="s">
        <v>2537</v>
      </c>
      <c r="G646" s="832" t="s">
        <v>3097</v>
      </c>
      <c r="H646" s="832" t="s">
        <v>581</v>
      </c>
      <c r="I646" s="832" t="s">
        <v>3508</v>
      </c>
      <c r="J646" s="832" t="s">
        <v>3103</v>
      </c>
      <c r="K646" s="832" t="s">
        <v>2456</v>
      </c>
      <c r="L646" s="835">
        <v>646.32000000000005</v>
      </c>
      <c r="M646" s="835">
        <v>11633.76</v>
      </c>
      <c r="N646" s="832">
        <v>18</v>
      </c>
      <c r="O646" s="836">
        <v>3</v>
      </c>
      <c r="P646" s="835">
        <v>3877.92</v>
      </c>
      <c r="Q646" s="837">
        <v>0.33333333333333331</v>
      </c>
      <c r="R646" s="832">
        <v>6</v>
      </c>
      <c r="S646" s="837">
        <v>0.33333333333333331</v>
      </c>
      <c r="T646" s="836">
        <v>1</v>
      </c>
      <c r="U646" s="838">
        <v>0.33333333333333331</v>
      </c>
    </row>
    <row r="647" spans="1:21" ht="14.45" customHeight="1" x14ac:dyDescent="0.2">
      <c r="A647" s="831">
        <v>7</v>
      </c>
      <c r="B647" s="832" t="s">
        <v>2536</v>
      </c>
      <c r="C647" s="832" t="s">
        <v>2542</v>
      </c>
      <c r="D647" s="833" t="s">
        <v>3898</v>
      </c>
      <c r="E647" s="834" t="s">
        <v>2562</v>
      </c>
      <c r="F647" s="832" t="s">
        <v>2537</v>
      </c>
      <c r="G647" s="832" t="s">
        <v>3097</v>
      </c>
      <c r="H647" s="832" t="s">
        <v>581</v>
      </c>
      <c r="I647" s="832" t="s">
        <v>3108</v>
      </c>
      <c r="J647" s="832" t="s">
        <v>3107</v>
      </c>
      <c r="K647" s="832" t="s">
        <v>3099</v>
      </c>
      <c r="L647" s="835">
        <v>1131.06</v>
      </c>
      <c r="M647" s="835">
        <v>1131.06</v>
      </c>
      <c r="N647" s="832">
        <v>1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5" customHeight="1" x14ac:dyDescent="0.2">
      <c r="A648" s="831">
        <v>7</v>
      </c>
      <c r="B648" s="832" t="s">
        <v>2536</v>
      </c>
      <c r="C648" s="832" t="s">
        <v>2542</v>
      </c>
      <c r="D648" s="833" t="s">
        <v>3898</v>
      </c>
      <c r="E648" s="834" t="s">
        <v>2562</v>
      </c>
      <c r="F648" s="832" t="s">
        <v>2537</v>
      </c>
      <c r="G648" s="832" t="s">
        <v>3097</v>
      </c>
      <c r="H648" s="832" t="s">
        <v>581</v>
      </c>
      <c r="I648" s="832" t="s">
        <v>3509</v>
      </c>
      <c r="J648" s="832" t="s">
        <v>3107</v>
      </c>
      <c r="K648" s="832" t="s">
        <v>2456</v>
      </c>
      <c r="L648" s="835">
        <v>754.04</v>
      </c>
      <c r="M648" s="835">
        <v>9048.48</v>
      </c>
      <c r="N648" s="832">
        <v>12</v>
      </c>
      <c r="O648" s="836">
        <v>1</v>
      </c>
      <c r="P648" s="835">
        <v>9048.48</v>
      </c>
      <c r="Q648" s="837">
        <v>1</v>
      </c>
      <c r="R648" s="832">
        <v>12</v>
      </c>
      <c r="S648" s="837">
        <v>1</v>
      </c>
      <c r="T648" s="836">
        <v>1</v>
      </c>
      <c r="U648" s="838">
        <v>1</v>
      </c>
    </row>
    <row r="649" spans="1:21" ht="14.45" customHeight="1" x14ac:dyDescent="0.2">
      <c r="A649" s="831">
        <v>7</v>
      </c>
      <c r="B649" s="832" t="s">
        <v>2536</v>
      </c>
      <c r="C649" s="832" t="s">
        <v>2542</v>
      </c>
      <c r="D649" s="833" t="s">
        <v>3898</v>
      </c>
      <c r="E649" s="834" t="s">
        <v>2562</v>
      </c>
      <c r="F649" s="832" t="s">
        <v>2537</v>
      </c>
      <c r="G649" s="832" t="s">
        <v>2952</v>
      </c>
      <c r="H649" s="832" t="s">
        <v>674</v>
      </c>
      <c r="I649" s="832" t="s">
        <v>2346</v>
      </c>
      <c r="J649" s="832" t="s">
        <v>1359</v>
      </c>
      <c r="K649" s="832" t="s">
        <v>2347</v>
      </c>
      <c r="L649" s="835">
        <v>176.32</v>
      </c>
      <c r="M649" s="835">
        <v>881.6</v>
      </c>
      <c r="N649" s="832">
        <v>5</v>
      </c>
      <c r="O649" s="836">
        <v>3</v>
      </c>
      <c r="P649" s="835">
        <v>352.64</v>
      </c>
      <c r="Q649" s="837">
        <v>0.39999999999999997</v>
      </c>
      <c r="R649" s="832">
        <v>2</v>
      </c>
      <c r="S649" s="837">
        <v>0.4</v>
      </c>
      <c r="T649" s="836">
        <v>1.5</v>
      </c>
      <c r="U649" s="838">
        <v>0.5</v>
      </c>
    </row>
    <row r="650" spans="1:21" ht="14.45" customHeight="1" x14ac:dyDescent="0.2">
      <c r="A650" s="831">
        <v>7</v>
      </c>
      <c r="B650" s="832" t="s">
        <v>2536</v>
      </c>
      <c r="C650" s="832" t="s">
        <v>2542</v>
      </c>
      <c r="D650" s="833" t="s">
        <v>3898</v>
      </c>
      <c r="E650" s="834" t="s">
        <v>2562</v>
      </c>
      <c r="F650" s="832" t="s">
        <v>2537</v>
      </c>
      <c r="G650" s="832" t="s">
        <v>3510</v>
      </c>
      <c r="H650" s="832" t="s">
        <v>581</v>
      </c>
      <c r="I650" s="832" t="s">
        <v>3511</v>
      </c>
      <c r="J650" s="832" t="s">
        <v>3512</v>
      </c>
      <c r="K650" s="832" t="s">
        <v>1863</v>
      </c>
      <c r="L650" s="835">
        <v>78.33</v>
      </c>
      <c r="M650" s="835">
        <v>156.66</v>
      </c>
      <c r="N650" s="832">
        <v>2</v>
      </c>
      <c r="O650" s="836">
        <v>1</v>
      </c>
      <c r="P650" s="835">
        <v>156.66</v>
      </c>
      <c r="Q650" s="837">
        <v>1</v>
      </c>
      <c r="R650" s="832">
        <v>2</v>
      </c>
      <c r="S650" s="837">
        <v>1</v>
      </c>
      <c r="T650" s="836">
        <v>1</v>
      </c>
      <c r="U650" s="838">
        <v>1</v>
      </c>
    </row>
    <row r="651" spans="1:21" ht="14.45" customHeight="1" x14ac:dyDescent="0.2">
      <c r="A651" s="831">
        <v>7</v>
      </c>
      <c r="B651" s="832" t="s">
        <v>2536</v>
      </c>
      <c r="C651" s="832" t="s">
        <v>2542</v>
      </c>
      <c r="D651" s="833" t="s">
        <v>3898</v>
      </c>
      <c r="E651" s="834" t="s">
        <v>2562</v>
      </c>
      <c r="F651" s="832" t="s">
        <v>2537</v>
      </c>
      <c r="G651" s="832" t="s">
        <v>2664</v>
      </c>
      <c r="H651" s="832" t="s">
        <v>674</v>
      </c>
      <c r="I651" s="832" t="s">
        <v>3109</v>
      </c>
      <c r="J651" s="832" t="s">
        <v>829</v>
      </c>
      <c r="K651" s="832" t="s">
        <v>3110</v>
      </c>
      <c r="L651" s="835">
        <v>264</v>
      </c>
      <c r="M651" s="835">
        <v>264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5" customHeight="1" x14ac:dyDescent="0.2">
      <c r="A652" s="831">
        <v>7</v>
      </c>
      <c r="B652" s="832" t="s">
        <v>2536</v>
      </c>
      <c r="C652" s="832" t="s">
        <v>2542</v>
      </c>
      <c r="D652" s="833" t="s">
        <v>3898</v>
      </c>
      <c r="E652" s="834" t="s">
        <v>2562</v>
      </c>
      <c r="F652" s="832" t="s">
        <v>2537</v>
      </c>
      <c r="G652" s="832" t="s">
        <v>2664</v>
      </c>
      <c r="H652" s="832" t="s">
        <v>674</v>
      </c>
      <c r="I652" s="832" t="s">
        <v>3111</v>
      </c>
      <c r="J652" s="832" t="s">
        <v>827</v>
      </c>
      <c r="K652" s="832" t="s">
        <v>828</v>
      </c>
      <c r="L652" s="835">
        <v>65.989999999999995</v>
      </c>
      <c r="M652" s="835">
        <v>791.87999999999988</v>
      </c>
      <c r="N652" s="832">
        <v>12</v>
      </c>
      <c r="O652" s="836">
        <v>2.5</v>
      </c>
      <c r="P652" s="835">
        <v>593.90999999999985</v>
      </c>
      <c r="Q652" s="837">
        <v>0.74999999999999989</v>
      </c>
      <c r="R652" s="832">
        <v>9</v>
      </c>
      <c r="S652" s="837">
        <v>0.75</v>
      </c>
      <c r="T652" s="836">
        <v>2</v>
      </c>
      <c r="U652" s="838">
        <v>0.8</v>
      </c>
    </row>
    <row r="653" spans="1:21" ht="14.45" customHeight="1" x14ac:dyDescent="0.2">
      <c r="A653" s="831">
        <v>7</v>
      </c>
      <c r="B653" s="832" t="s">
        <v>2536</v>
      </c>
      <c r="C653" s="832" t="s">
        <v>2542</v>
      </c>
      <c r="D653" s="833" t="s">
        <v>3898</v>
      </c>
      <c r="E653" s="834" t="s">
        <v>2562</v>
      </c>
      <c r="F653" s="832" t="s">
        <v>2537</v>
      </c>
      <c r="G653" s="832" t="s">
        <v>2664</v>
      </c>
      <c r="H653" s="832" t="s">
        <v>674</v>
      </c>
      <c r="I653" s="832" t="s">
        <v>3441</v>
      </c>
      <c r="J653" s="832" t="s">
        <v>829</v>
      </c>
      <c r="K653" s="832" t="s">
        <v>830</v>
      </c>
      <c r="L653" s="835">
        <v>132</v>
      </c>
      <c r="M653" s="835">
        <v>396</v>
      </c>
      <c r="N653" s="832">
        <v>3</v>
      </c>
      <c r="O653" s="836">
        <v>0.5</v>
      </c>
      <c r="P653" s="835">
        <v>396</v>
      </c>
      <c r="Q653" s="837">
        <v>1</v>
      </c>
      <c r="R653" s="832">
        <v>3</v>
      </c>
      <c r="S653" s="837">
        <v>1</v>
      </c>
      <c r="T653" s="836">
        <v>0.5</v>
      </c>
      <c r="U653" s="838">
        <v>1</v>
      </c>
    </row>
    <row r="654" spans="1:21" ht="14.45" customHeight="1" x14ac:dyDescent="0.2">
      <c r="A654" s="831">
        <v>7</v>
      </c>
      <c r="B654" s="832" t="s">
        <v>2536</v>
      </c>
      <c r="C654" s="832" t="s">
        <v>2542</v>
      </c>
      <c r="D654" s="833" t="s">
        <v>3898</v>
      </c>
      <c r="E654" s="834" t="s">
        <v>2562</v>
      </c>
      <c r="F654" s="832" t="s">
        <v>2537</v>
      </c>
      <c r="G654" s="832" t="s">
        <v>2664</v>
      </c>
      <c r="H654" s="832" t="s">
        <v>581</v>
      </c>
      <c r="I654" s="832" t="s">
        <v>3454</v>
      </c>
      <c r="J654" s="832" t="s">
        <v>827</v>
      </c>
      <c r="K654" s="832" t="s">
        <v>828</v>
      </c>
      <c r="L654" s="835">
        <v>65.989999999999995</v>
      </c>
      <c r="M654" s="835">
        <v>395.93999999999994</v>
      </c>
      <c r="N654" s="832">
        <v>6</v>
      </c>
      <c r="O654" s="836">
        <v>1</v>
      </c>
      <c r="P654" s="835">
        <v>395.93999999999994</v>
      </c>
      <c r="Q654" s="837">
        <v>1</v>
      </c>
      <c r="R654" s="832">
        <v>6</v>
      </c>
      <c r="S654" s="837">
        <v>1</v>
      </c>
      <c r="T654" s="836">
        <v>1</v>
      </c>
      <c r="U654" s="838">
        <v>1</v>
      </c>
    </row>
    <row r="655" spans="1:21" ht="14.45" customHeight="1" x14ac:dyDescent="0.2">
      <c r="A655" s="831">
        <v>7</v>
      </c>
      <c r="B655" s="832" t="s">
        <v>2536</v>
      </c>
      <c r="C655" s="832" t="s">
        <v>2542</v>
      </c>
      <c r="D655" s="833" t="s">
        <v>3898</v>
      </c>
      <c r="E655" s="834" t="s">
        <v>2562</v>
      </c>
      <c r="F655" s="832" t="s">
        <v>2537</v>
      </c>
      <c r="G655" s="832" t="s">
        <v>2786</v>
      </c>
      <c r="H655" s="832" t="s">
        <v>581</v>
      </c>
      <c r="I655" s="832" t="s">
        <v>3513</v>
      </c>
      <c r="J655" s="832" t="s">
        <v>2788</v>
      </c>
      <c r="K655" s="832" t="s">
        <v>3514</v>
      </c>
      <c r="L655" s="835">
        <v>23.51</v>
      </c>
      <c r="M655" s="835">
        <v>117.55000000000001</v>
      </c>
      <c r="N655" s="832">
        <v>5</v>
      </c>
      <c r="O655" s="836">
        <v>2</v>
      </c>
      <c r="P655" s="835">
        <v>70.53</v>
      </c>
      <c r="Q655" s="837">
        <v>0.6</v>
      </c>
      <c r="R655" s="832">
        <v>3</v>
      </c>
      <c r="S655" s="837">
        <v>0.6</v>
      </c>
      <c r="T655" s="836">
        <v>1</v>
      </c>
      <c r="U655" s="838">
        <v>0.5</v>
      </c>
    </row>
    <row r="656" spans="1:21" ht="14.45" customHeight="1" x14ac:dyDescent="0.2">
      <c r="A656" s="831">
        <v>7</v>
      </c>
      <c r="B656" s="832" t="s">
        <v>2536</v>
      </c>
      <c r="C656" s="832" t="s">
        <v>2542</v>
      </c>
      <c r="D656" s="833" t="s">
        <v>3898</v>
      </c>
      <c r="E656" s="834" t="s">
        <v>2562</v>
      </c>
      <c r="F656" s="832" t="s">
        <v>2537</v>
      </c>
      <c r="G656" s="832" t="s">
        <v>2666</v>
      </c>
      <c r="H656" s="832" t="s">
        <v>581</v>
      </c>
      <c r="I656" s="832" t="s">
        <v>3515</v>
      </c>
      <c r="J656" s="832" t="s">
        <v>1676</v>
      </c>
      <c r="K656" s="832" t="s">
        <v>3516</v>
      </c>
      <c r="L656" s="835">
        <v>516</v>
      </c>
      <c r="M656" s="835">
        <v>1548</v>
      </c>
      <c r="N656" s="832">
        <v>3</v>
      </c>
      <c r="O656" s="836">
        <v>1</v>
      </c>
      <c r="P656" s="835">
        <v>1548</v>
      </c>
      <c r="Q656" s="837">
        <v>1</v>
      </c>
      <c r="R656" s="832">
        <v>3</v>
      </c>
      <c r="S656" s="837">
        <v>1</v>
      </c>
      <c r="T656" s="836">
        <v>1</v>
      </c>
      <c r="U656" s="838">
        <v>1</v>
      </c>
    </row>
    <row r="657" spans="1:21" ht="14.45" customHeight="1" x14ac:dyDescent="0.2">
      <c r="A657" s="831">
        <v>7</v>
      </c>
      <c r="B657" s="832" t="s">
        <v>2536</v>
      </c>
      <c r="C657" s="832" t="s">
        <v>2542</v>
      </c>
      <c r="D657" s="833" t="s">
        <v>3898</v>
      </c>
      <c r="E657" s="834" t="s">
        <v>2562</v>
      </c>
      <c r="F657" s="832" t="s">
        <v>2537</v>
      </c>
      <c r="G657" s="832" t="s">
        <v>2666</v>
      </c>
      <c r="H657" s="832" t="s">
        <v>581</v>
      </c>
      <c r="I657" s="832" t="s">
        <v>3517</v>
      </c>
      <c r="J657" s="832" t="s">
        <v>1676</v>
      </c>
      <c r="K657" s="832" t="s">
        <v>3518</v>
      </c>
      <c r="L657" s="835">
        <v>1719.99</v>
      </c>
      <c r="M657" s="835">
        <v>3439.98</v>
      </c>
      <c r="N657" s="832">
        <v>2</v>
      </c>
      <c r="O657" s="836">
        <v>1</v>
      </c>
      <c r="P657" s="835">
        <v>1719.99</v>
      </c>
      <c r="Q657" s="837">
        <v>0.5</v>
      </c>
      <c r="R657" s="832">
        <v>1</v>
      </c>
      <c r="S657" s="837">
        <v>0.5</v>
      </c>
      <c r="T657" s="836">
        <v>0.5</v>
      </c>
      <c r="U657" s="838">
        <v>0.5</v>
      </c>
    </row>
    <row r="658" spans="1:21" ht="14.45" customHeight="1" x14ac:dyDescent="0.2">
      <c r="A658" s="831">
        <v>7</v>
      </c>
      <c r="B658" s="832" t="s">
        <v>2536</v>
      </c>
      <c r="C658" s="832" t="s">
        <v>2542</v>
      </c>
      <c r="D658" s="833" t="s">
        <v>3898</v>
      </c>
      <c r="E658" s="834" t="s">
        <v>2562</v>
      </c>
      <c r="F658" s="832" t="s">
        <v>2537</v>
      </c>
      <c r="G658" s="832" t="s">
        <v>2666</v>
      </c>
      <c r="H658" s="832" t="s">
        <v>581</v>
      </c>
      <c r="I658" s="832" t="s">
        <v>3519</v>
      </c>
      <c r="J658" s="832" t="s">
        <v>1189</v>
      </c>
      <c r="K658" s="832" t="s">
        <v>2668</v>
      </c>
      <c r="L658" s="835">
        <v>147.85</v>
      </c>
      <c r="M658" s="835">
        <v>295.7</v>
      </c>
      <c r="N658" s="832">
        <v>2</v>
      </c>
      <c r="O658" s="836">
        <v>2</v>
      </c>
      <c r="P658" s="835">
        <v>147.85</v>
      </c>
      <c r="Q658" s="837">
        <v>0.5</v>
      </c>
      <c r="R658" s="832">
        <v>1</v>
      </c>
      <c r="S658" s="837">
        <v>0.5</v>
      </c>
      <c r="T658" s="836">
        <v>1</v>
      </c>
      <c r="U658" s="838">
        <v>0.5</v>
      </c>
    </row>
    <row r="659" spans="1:21" ht="14.45" customHeight="1" x14ac:dyDescent="0.2">
      <c r="A659" s="831">
        <v>7</v>
      </c>
      <c r="B659" s="832" t="s">
        <v>2536</v>
      </c>
      <c r="C659" s="832" t="s">
        <v>2542</v>
      </c>
      <c r="D659" s="833" t="s">
        <v>3898</v>
      </c>
      <c r="E659" s="834" t="s">
        <v>2562</v>
      </c>
      <c r="F659" s="832" t="s">
        <v>2537</v>
      </c>
      <c r="G659" s="832" t="s">
        <v>2796</v>
      </c>
      <c r="H659" s="832" t="s">
        <v>581</v>
      </c>
      <c r="I659" s="832" t="s">
        <v>3113</v>
      </c>
      <c r="J659" s="832" t="s">
        <v>2798</v>
      </c>
      <c r="K659" s="832" t="s">
        <v>3114</v>
      </c>
      <c r="L659" s="835">
        <v>140.94999999999999</v>
      </c>
      <c r="M659" s="835">
        <v>845.7</v>
      </c>
      <c r="N659" s="832">
        <v>6</v>
      </c>
      <c r="O659" s="836">
        <v>2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5" customHeight="1" x14ac:dyDescent="0.2">
      <c r="A660" s="831">
        <v>7</v>
      </c>
      <c r="B660" s="832" t="s">
        <v>2536</v>
      </c>
      <c r="C660" s="832" t="s">
        <v>2542</v>
      </c>
      <c r="D660" s="833" t="s">
        <v>3898</v>
      </c>
      <c r="E660" s="834" t="s">
        <v>2562</v>
      </c>
      <c r="F660" s="832" t="s">
        <v>2537</v>
      </c>
      <c r="G660" s="832" t="s">
        <v>2796</v>
      </c>
      <c r="H660" s="832" t="s">
        <v>581</v>
      </c>
      <c r="I660" s="832" t="s">
        <v>3115</v>
      </c>
      <c r="J660" s="832" t="s">
        <v>2798</v>
      </c>
      <c r="K660" s="832" t="s">
        <v>3116</v>
      </c>
      <c r="L660" s="835">
        <v>211.42</v>
      </c>
      <c r="M660" s="835">
        <v>3805.56</v>
      </c>
      <c r="N660" s="832">
        <v>18</v>
      </c>
      <c r="O660" s="836">
        <v>4</v>
      </c>
      <c r="P660" s="835">
        <v>2114.1999999999998</v>
      </c>
      <c r="Q660" s="837">
        <v>0.55555555555555547</v>
      </c>
      <c r="R660" s="832">
        <v>10</v>
      </c>
      <c r="S660" s="837">
        <v>0.55555555555555558</v>
      </c>
      <c r="T660" s="836">
        <v>2</v>
      </c>
      <c r="U660" s="838">
        <v>0.5</v>
      </c>
    </row>
    <row r="661" spans="1:21" ht="14.45" customHeight="1" x14ac:dyDescent="0.2">
      <c r="A661" s="831">
        <v>7</v>
      </c>
      <c r="B661" s="832" t="s">
        <v>2536</v>
      </c>
      <c r="C661" s="832" t="s">
        <v>2542</v>
      </c>
      <c r="D661" s="833" t="s">
        <v>3898</v>
      </c>
      <c r="E661" s="834" t="s">
        <v>2562</v>
      </c>
      <c r="F661" s="832" t="s">
        <v>2537</v>
      </c>
      <c r="G661" s="832" t="s">
        <v>3117</v>
      </c>
      <c r="H661" s="832" t="s">
        <v>581</v>
      </c>
      <c r="I661" s="832" t="s">
        <v>3520</v>
      </c>
      <c r="J661" s="832" t="s">
        <v>1642</v>
      </c>
      <c r="K661" s="832" t="s">
        <v>1610</v>
      </c>
      <c r="L661" s="835">
        <v>234.94</v>
      </c>
      <c r="M661" s="835">
        <v>234.94</v>
      </c>
      <c r="N661" s="832">
        <v>1</v>
      </c>
      <c r="O661" s="836">
        <v>0.5</v>
      </c>
      <c r="P661" s="835">
        <v>234.94</v>
      </c>
      <c r="Q661" s="837">
        <v>1</v>
      </c>
      <c r="R661" s="832">
        <v>1</v>
      </c>
      <c r="S661" s="837">
        <v>1</v>
      </c>
      <c r="T661" s="836">
        <v>0.5</v>
      </c>
      <c r="U661" s="838">
        <v>1</v>
      </c>
    </row>
    <row r="662" spans="1:21" ht="14.45" customHeight="1" x14ac:dyDescent="0.2">
      <c r="A662" s="831">
        <v>7</v>
      </c>
      <c r="B662" s="832" t="s">
        <v>2536</v>
      </c>
      <c r="C662" s="832" t="s">
        <v>2542</v>
      </c>
      <c r="D662" s="833" t="s">
        <v>3898</v>
      </c>
      <c r="E662" s="834" t="s">
        <v>2562</v>
      </c>
      <c r="F662" s="832" t="s">
        <v>2537</v>
      </c>
      <c r="G662" s="832" t="s">
        <v>3521</v>
      </c>
      <c r="H662" s="832" t="s">
        <v>581</v>
      </c>
      <c r="I662" s="832" t="s">
        <v>3522</v>
      </c>
      <c r="J662" s="832" t="s">
        <v>1263</v>
      </c>
      <c r="K662" s="832" t="s">
        <v>3523</v>
      </c>
      <c r="L662" s="835">
        <v>0</v>
      </c>
      <c r="M662" s="835">
        <v>0</v>
      </c>
      <c r="N662" s="832">
        <v>1</v>
      </c>
      <c r="O662" s="836">
        <v>1</v>
      </c>
      <c r="P662" s="835"/>
      <c r="Q662" s="837"/>
      <c r="R662" s="832"/>
      <c r="S662" s="837">
        <v>0</v>
      </c>
      <c r="T662" s="836"/>
      <c r="U662" s="838">
        <v>0</v>
      </c>
    </row>
    <row r="663" spans="1:21" ht="14.45" customHeight="1" x14ac:dyDescent="0.2">
      <c r="A663" s="831">
        <v>7</v>
      </c>
      <c r="B663" s="832" t="s">
        <v>2536</v>
      </c>
      <c r="C663" s="832" t="s">
        <v>2542</v>
      </c>
      <c r="D663" s="833" t="s">
        <v>3898</v>
      </c>
      <c r="E663" s="834" t="s">
        <v>2562</v>
      </c>
      <c r="F663" s="832" t="s">
        <v>2537</v>
      </c>
      <c r="G663" s="832" t="s">
        <v>3121</v>
      </c>
      <c r="H663" s="832" t="s">
        <v>581</v>
      </c>
      <c r="I663" s="832" t="s">
        <v>3122</v>
      </c>
      <c r="J663" s="832" t="s">
        <v>3123</v>
      </c>
      <c r="K663" s="832" t="s">
        <v>828</v>
      </c>
      <c r="L663" s="835">
        <v>0</v>
      </c>
      <c r="M663" s="835">
        <v>0</v>
      </c>
      <c r="N663" s="832">
        <v>6</v>
      </c>
      <c r="O663" s="836">
        <v>0.5</v>
      </c>
      <c r="P663" s="835">
        <v>0</v>
      </c>
      <c r="Q663" s="837"/>
      <c r="R663" s="832">
        <v>6</v>
      </c>
      <c r="S663" s="837">
        <v>1</v>
      </c>
      <c r="T663" s="836">
        <v>0.5</v>
      </c>
      <c r="U663" s="838">
        <v>1</v>
      </c>
    </row>
    <row r="664" spans="1:21" ht="14.45" customHeight="1" x14ac:dyDescent="0.2">
      <c r="A664" s="831">
        <v>7</v>
      </c>
      <c r="B664" s="832" t="s">
        <v>2536</v>
      </c>
      <c r="C664" s="832" t="s">
        <v>2542</v>
      </c>
      <c r="D664" s="833" t="s">
        <v>3898</v>
      </c>
      <c r="E664" s="834" t="s">
        <v>2562</v>
      </c>
      <c r="F664" s="832" t="s">
        <v>2537</v>
      </c>
      <c r="G664" s="832" t="s">
        <v>2675</v>
      </c>
      <c r="H664" s="832" t="s">
        <v>581</v>
      </c>
      <c r="I664" s="832" t="s">
        <v>2676</v>
      </c>
      <c r="J664" s="832" t="s">
        <v>2677</v>
      </c>
      <c r="K664" s="832" t="s">
        <v>2678</v>
      </c>
      <c r="L664" s="835">
        <v>29.13</v>
      </c>
      <c r="M664" s="835">
        <v>320.43</v>
      </c>
      <c r="N664" s="832">
        <v>11</v>
      </c>
      <c r="O664" s="836">
        <v>3</v>
      </c>
      <c r="P664" s="835">
        <v>233.04000000000002</v>
      </c>
      <c r="Q664" s="837">
        <v>0.72727272727272729</v>
      </c>
      <c r="R664" s="832">
        <v>8</v>
      </c>
      <c r="S664" s="837">
        <v>0.72727272727272729</v>
      </c>
      <c r="T664" s="836">
        <v>2.5</v>
      </c>
      <c r="U664" s="838">
        <v>0.83333333333333337</v>
      </c>
    </row>
    <row r="665" spans="1:21" ht="14.45" customHeight="1" x14ac:dyDescent="0.2">
      <c r="A665" s="831">
        <v>7</v>
      </c>
      <c r="B665" s="832" t="s">
        <v>2536</v>
      </c>
      <c r="C665" s="832" t="s">
        <v>2542</v>
      </c>
      <c r="D665" s="833" t="s">
        <v>3898</v>
      </c>
      <c r="E665" s="834" t="s">
        <v>2562</v>
      </c>
      <c r="F665" s="832" t="s">
        <v>2537</v>
      </c>
      <c r="G665" s="832" t="s">
        <v>2675</v>
      </c>
      <c r="H665" s="832" t="s">
        <v>581</v>
      </c>
      <c r="I665" s="832" t="s">
        <v>2676</v>
      </c>
      <c r="J665" s="832" t="s">
        <v>2677</v>
      </c>
      <c r="K665" s="832" t="s">
        <v>2678</v>
      </c>
      <c r="L665" s="835">
        <v>24.68</v>
      </c>
      <c r="M665" s="835">
        <v>148.07999999999998</v>
      </c>
      <c r="N665" s="832">
        <v>6</v>
      </c>
      <c r="O665" s="836">
        <v>1</v>
      </c>
      <c r="P665" s="835">
        <v>74.039999999999992</v>
      </c>
      <c r="Q665" s="837">
        <v>0.5</v>
      </c>
      <c r="R665" s="832">
        <v>3</v>
      </c>
      <c r="S665" s="837">
        <v>0.5</v>
      </c>
      <c r="T665" s="836">
        <v>0.5</v>
      </c>
      <c r="U665" s="838">
        <v>0.5</v>
      </c>
    </row>
    <row r="666" spans="1:21" ht="14.45" customHeight="1" x14ac:dyDescent="0.2">
      <c r="A666" s="831">
        <v>7</v>
      </c>
      <c r="B666" s="832" t="s">
        <v>2536</v>
      </c>
      <c r="C666" s="832" t="s">
        <v>2542</v>
      </c>
      <c r="D666" s="833" t="s">
        <v>3898</v>
      </c>
      <c r="E666" s="834" t="s">
        <v>2562</v>
      </c>
      <c r="F666" s="832" t="s">
        <v>2537</v>
      </c>
      <c r="G666" s="832" t="s">
        <v>2675</v>
      </c>
      <c r="H666" s="832" t="s">
        <v>581</v>
      </c>
      <c r="I666" s="832" t="s">
        <v>3124</v>
      </c>
      <c r="J666" s="832" t="s">
        <v>2677</v>
      </c>
      <c r="K666" s="832" t="s">
        <v>3125</v>
      </c>
      <c r="L666" s="835">
        <v>74.06</v>
      </c>
      <c r="M666" s="835">
        <v>370.3</v>
      </c>
      <c r="N666" s="832">
        <v>5</v>
      </c>
      <c r="O666" s="836">
        <v>2.5</v>
      </c>
      <c r="P666" s="835">
        <v>74.06</v>
      </c>
      <c r="Q666" s="837">
        <v>0.2</v>
      </c>
      <c r="R666" s="832">
        <v>1</v>
      </c>
      <c r="S666" s="837">
        <v>0.2</v>
      </c>
      <c r="T666" s="836">
        <v>0.5</v>
      </c>
      <c r="U666" s="838">
        <v>0.2</v>
      </c>
    </row>
    <row r="667" spans="1:21" ht="14.45" customHeight="1" x14ac:dyDescent="0.2">
      <c r="A667" s="831">
        <v>7</v>
      </c>
      <c r="B667" s="832" t="s">
        <v>2536</v>
      </c>
      <c r="C667" s="832" t="s">
        <v>2542</v>
      </c>
      <c r="D667" s="833" t="s">
        <v>3898</v>
      </c>
      <c r="E667" s="834" t="s">
        <v>2562</v>
      </c>
      <c r="F667" s="832" t="s">
        <v>2537</v>
      </c>
      <c r="G667" s="832" t="s">
        <v>2675</v>
      </c>
      <c r="H667" s="832" t="s">
        <v>581</v>
      </c>
      <c r="I667" s="832" t="s">
        <v>3124</v>
      </c>
      <c r="J667" s="832" t="s">
        <v>2677</v>
      </c>
      <c r="K667" s="832" t="s">
        <v>3125</v>
      </c>
      <c r="L667" s="835">
        <v>80.319999999999993</v>
      </c>
      <c r="M667" s="835">
        <v>1204.8</v>
      </c>
      <c r="N667" s="832">
        <v>15</v>
      </c>
      <c r="O667" s="836">
        <v>3.5</v>
      </c>
      <c r="P667" s="835">
        <v>642.55999999999995</v>
      </c>
      <c r="Q667" s="837">
        <v>0.53333333333333333</v>
      </c>
      <c r="R667" s="832">
        <v>8</v>
      </c>
      <c r="S667" s="837">
        <v>0.53333333333333333</v>
      </c>
      <c r="T667" s="836">
        <v>2</v>
      </c>
      <c r="U667" s="838">
        <v>0.5714285714285714</v>
      </c>
    </row>
    <row r="668" spans="1:21" ht="14.45" customHeight="1" x14ac:dyDescent="0.2">
      <c r="A668" s="831">
        <v>7</v>
      </c>
      <c r="B668" s="832" t="s">
        <v>2536</v>
      </c>
      <c r="C668" s="832" t="s">
        <v>2542</v>
      </c>
      <c r="D668" s="833" t="s">
        <v>3898</v>
      </c>
      <c r="E668" s="834" t="s">
        <v>2562</v>
      </c>
      <c r="F668" s="832" t="s">
        <v>2537</v>
      </c>
      <c r="G668" s="832" t="s">
        <v>3524</v>
      </c>
      <c r="H668" s="832" t="s">
        <v>581</v>
      </c>
      <c r="I668" s="832" t="s">
        <v>3525</v>
      </c>
      <c r="J668" s="832" t="s">
        <v>3526</v>
      </c>
      <c r="K668" s="832" t="s">
        <v>3527</v>
      </c>
      <c r="L668" s="835">
        <v>34.93</v>
      </c>
      <c r="M668" s="835">
        <v>69.86</v>
      </c>
      <c r="N668" s="832">
        <v>2</v>
      </c>
      <c r="O668" s="836">
        <v>1</v>
      </c>
      <c r="P668" s="835">
        <v>69.86</v>
      </c>
      <c r="Q668" s="837">
        <v>1</v>
      </c>
      <c r="R668" s="832">
        <v>2</v>
      </c>
      <c r="S668" s="837">
        <v>1</v>
      </c>
      <c r="T668" s="836">
        <v>1</v>
      </c>
      <c r="U668" s="838">
        <v>1</v>
      </c>
    </row>
    <row r="669" spans="1:21" ht="14.45" customHeight="1" x14ac:dyDescent="0.2">
      <c r="A669" s="831">
        <v>7</v>
      </c>
      <c r="B669" s="832" t="s">
        <v>2536</v>
      </c>
      <c r="C669" s="832" t="s">
        <v>2542</v>
      </c>
      <c r="D669" s="833" t="s">
        <v>3898</v>
      </c>
      <c r="E669" s="834" t="s">
        <v>2562</v>
      </c>
      <c r="F669" s="832" t="s">
        <v>2537</v>
      </c>
      <c r="G669" s="832" t="s">
        <v>3126</v>
      </c>
      <c r="H669" s="832" t="s">
        <v>674</v>
      </c>
      <c r="I669" s="832" t="s">
        <v>3127</v>
      </c>
      <c r="J669" s="832" t="s">
        <v>3128</v>
      </c>
      <c r="K669" s="832" t="s">
        <v>3129</v>
      </c>
      <c r="L669" s="835">
        <v>561.76</v>
      </c>
      <c r="M669" s="835">
        <v>8988.16</v>
      </c>
      <c r="N669" s="832">
        <v>16</v>
      </c>
      <c r="O669" s="836">
        <v>4.5</v>
      </c>
      <c r="P669" s="835">
        <v>8988.16</v>
      </c>
      <c r="Q669" s="837">
        <v>1</v>
      </c>
      <c r="R669" s="832">
        <v>16</v>
      </c>
      <c r="S669" s="837">
        <v>1</v>
      </c>
      <c r="T669" s="836">
        <v>4.5</v>
      </c>
      <c r="U669" s="838">
        <v>1</v>
      </c>
    </row>
    <row r="670" spans="1:21" ht="14.45" customHeight="1" x14ac:dyDescent="0.2">
      <c r="A670" s="831">
        <v>7</v>
      </c>
      <c r="B670" s="832" t="s">
        <v>2536</v>
      </c>
      <c r="C670" s="832" t="s">
        <v>2542</v>
      </c>
      <c r="D670" s="833" t="s">
        <v>3898</v>
      </c>
      <c r="E670" s="834" t="s">
        <v>2562</v>
      </c>
      <c r="F670" s="832" t="s">
        <v>2537</v>
      </c>
      <c r="G670" s="832" t="s">
        <v>3528</v>
      </c>
      <c r="H670" s="832" t="s">
        <v>581</v>
      </c>
      <c r="I670" s="832" t="s">
        <v>3529</v>
      </c>
      <c r="J670" s="832" t="s">
        <v>3530</v>
      </c>
      <c r="K670" s="832" t="s">
        <v>3531</v>
      </c>
      <c r="L670" s="835">
        <v>20.13</v>
      </c>
      <c r="M670" s="835">
        <v>20.13</v>
      </c>
      <c r="N670" s="832">
        <v>1</v>
      </c>
      <c r="O670" s="836">
        <v>0.5</v>
      </c>
      <c r="P670" s="835">
        <v>20.13</v>
      </c>
      <c r="Q670" s="837">
        <v>1</v>
      </c>
      <c r="R670" s="832">
        <v>1</v>
      </c>
      <c r="S670" s="837">
        <v>1</v>
      </c>
      <c r="T670" s="836">
        <v>0.5</v>
      </c>
      <c r="U670" s="838">
        <v>1</v>
      </c>
    </row>
    <row r="671" spans="1:21" ht="14.45" customHeight="1" x14ac:dyDescent="0.2">
      <c r="A671" s="831">
        <v>7</v>
      </c>
      <c r="B671" s="832" t="s">
        <v>2536</v>
      </c>
      <c r="C671" s="832" t="s">
        <v>2542</v>
      </c>
      <c r="D671" s="833" t="s">
        <v>3898</v>
      </c>
      <c r="E671" s="834" t="s">
        <v>2562</v>
      </c>
      <c r="F671" s="832" t="s">
        <v>2537</v>
      </c>
      <c r="G671" s="832" t="s">
        <v>3135</v>
      </c>
      <c r="H671" s="832" t="s">
        <v>674</v>
      </c>
      <c r="I671" s="832" t="s">
        <v>3136</v>
      </c>
      <c r="J671" s="832" t="s">
        <v>2266</v>
      </c>
      <c r="K671" s="832" t="s">
        <v>3137</v>
      </c>
      <c r="L671" s="835">
        <v>232.68</v>
      </c>
      <c r="M671" s="835">
        <v>4188.24</v>
      </c>
      <c r="N671" s="832">
        <v>18</v>
      </c>
      <c r="O671" s="836">
        <v>3</v>
      </c>
      <c r="P671" s="835">
        <v>4188.24</v>
      </c>
      <c r="Q671" s="837">
        <v>1</v>
      </c>
      <c r="R671" s="832">
        <v>18</v>
      </c>
      <c r="S671" s="837">
        <v>1</v>
      </c>
      <c r="T671" s="836">
        <v>3</v>
      </c>
      <c r="U671" s="838">
        <v>1</v>
      </c>
    </row>
    <row r="672" spans="1:21" ht="14.45" customHeight="1" x14ac:dyDescent="0.2">
      <c r="A672" s="831">
        <v>7</v>
      </c>
      <c r="B672" s="832" t="s">
        <v>2536</v>
      </c>
      <c r="C672" s="832" t="s">
        <v>2542</v>
      </c>
      <c r="D672" s="833" t="s">
        <v>3898</v>
      </c>
      <c r="E672" s="834" t="s">
        <v>2562</v>
      </c>
      <c r="F672" s="832" t="s">
        <v>2537</v>
      </c>
      <c r="G672" s="832" t="s">
        <v>3135</v>
      </c>
      <c r="H672" s="832" t="s">
        <v>674</v>
      </c>
      <c r="I672" s="832" t="s">
        <v>3532</v>
      </c>
      <c r="J672" s="832" t="s">
        <v>3139</v>
      </c>
      <c r="K672" s="832" t="s">
        <v>2452</v>
      </c>
      <c r="L672" s="835">
        <v>969.48</v>
      </c>
      <c r="M672" s="835">
        <v>5816.88</v>
      </c>
      <c r="N672" s="832">
        <v>6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7</v>
      </c>
      <c r="B673" s="832" t="s">
        <v>2536</v>
      </c>
      <c r="C673" s="832" t="s">
        <v>2542</v>
      </c>
      <c r="D673" s="833" t="s">
        <v>3898</v>
      </c>
      <c r="E673" s="834" t="s">
        <v>2562</v>
      </c>
      <c r="F673" s="832" t="s">
        <v>2537</v>
      </c>
      <c r="G673" s="832" t="s">
        <v>3135</v>
      </c>
      <c r="H673" s="832" t="s">
        <v>674</v>
      </c>
      <c r="I673" s="832" t="s">
        <v>3138</v>
      </c>
      <c r="J673" s="832" t="s">
        <v>3139</v>
      </c>
      <c r="K673" s="832" t="s">
        <v>3140</v>
      </c>
      <c r="L673" s="835">
        <v>1938.97</v>
      </c>
      <c r="M673" s="835">
        <v>38779.4</v>
      </c>
      <c r="N673" s="832">
        <v>20</v>
      </c>
      <c r="O673" s="836">
        <v>4</v>
      </c>
      <c r="P673" s="835">
        <v>38779.4</v>
      </c>
      <c r="Q673" s="837">
        <v>1</v>
      </c>
      <c r="R673" s="832">
        <v>20</v>
      </c>
      <c r="S673" s="837">
        <v>1</v>
      </c>
      <c r="T673" s="836">
        <v>4</v>
      </c>
      <c r="U673" s="838">
        <v>1</v>
      </c>
    </row>
    <row r="674" spans="1:21" ht="14.45" customHeight="1" x14ac:dyDescent="0.2">
      <c r="A674" s="831">
        <v>7</v>
      </c>
      <c r="B674" s="832" t="s">
        <v>2536</v>
      </c>
      <c r="C674" s="832" t="s">
        <v>2542</v>
      </c>
      <c r="D674" s="833" t="s">
        <v>3898</v>
      </c>
      <c r="E674" s="834" t="s">
        <v>2562</v>
      </c>
      <c r="F674" s="832" t="s">
        <v>2537</v>
      </c>
      <c r="G674" s="832" t="s">
        <v>3135</v>
      </c>
      <c r="H674" s="832" t="s">
        <v>581</v>
      </c>
      <c r="I674" s="832" t="s">
        <v>3141</v>
      </c>
      <c r="J674" s="832" t="s">
        <v>3142</v>
      </c>
      <c r="K674" s="832" t="s">
        <v>3143</v>
      </c>
      <c r="L674" s="835">
        <v>5322.08</v>
      </c>
      <c r="M674" s="835">
        <v>31932.48</v>
      </c>
      <c r="N674" s="832">
        <v>6</v>
      </c>
      <c r="O674" s="836">
        <v>5</v>
      </c>
      <c r="P674" s="835">
        <v>21288.32</v>
      </c>
      <c r="Q674" s="837">
        <v>0.66666666666666663</v>
      </c>
      <c r="R674" s="832">
        <v>4</v>
      </c>
      <c r="S674" s="837">
        <v>0.66666666666666663</v>
      </c>
      <c r="T674" s="836">
        <v>4</v>
      </c>
      <c r="U674" s="838">
        <v>0.8</v>
      </c>
    </row>
    <row r="675" spans="1:21" ht="14.45" customHeight="1" x14ac:dyDescent="0.2">
      <c r="A675" s="831">
        <v>7</v>
      </c>
      <c r="B675" s="832" t="s">
        <v>2536</v>
      </c>
      <c r="C675" s="832" t="s">
        <v>2542</v>
      </c>
      <c r="D675" s="833" t="s">
        <v>3898</v>
      </c>
      <c r="E675" s="834" t="s">
        <v>2562</v>
      </c>
      <c r="F675" s="832" t="s">
        <v>2537</v>
      </c>
      <c r="G675" s="832" t="s">
        <v>3135</v>
      </c>
      <c r="H675" s="832" t="s">
        <v>581</v>
      </c>
      <c r="I675" s="832" t="s">
        <v>3533</v>
      </c>
      <c r="J675" s="832" t="s">
        <v>3142</v>
      </c>
      <c r="K675" s="832" t="s">
        <v>3534</v>
      </c>
      <c r="L675" s="835">
        <v>5322.08</v>
      </c>
      <c r="M675" s="835">
        <v>47898.720000000001</v>
      </c>
      <c r="N675" s="832">
        <v>9</v>
      </c>
      <c r="O675" s="836">
        <v>3</v>
      </c>
      <c r="P675" s="835">
        <v>37254.559999999998</v>
      </c>
      <c r="Q675" s="837">
        <v>0.77777777777777768</v>
      </c>
      <c r="R675" s="832">
        <v>7</v>
      </c>
      <c r="S675" s="837">
        <v>0.77777777777777779</v>
      </c>
      <c r="T675" s="836">
        <v>2</v>
      </c>
      <c r="U675" s="838">
        <v>0.66666666666666663</v>
      </c>
    </row>
    <row r="676" spans="1:21" ht="14.45" customHeight="1" x14ac:dyDescent="0.2">
      <c r="A676" s="831">
        <v>7</v>
      </c>
      <c r="B676" s="832" t="s">
        <v>2536</v>
      </c>
      <c r="C676" s="832" t="s">
        <v>2542</v>
      </c>
      <c r="D676" s="833" t="s">
        <v>3898</v>
      </c>
      <c r="E676" s="834" t="s">
        <v>2562</v>
      </c>
      <c r="F676" s="832" t="s">
        <v>2537</v>
      </c>
      <c r="G676" s="832" t="s">
        <v>3135</v>
      </c>
      <c r="H676" s="832" t="s">
        <v>674</v>
      </c>
      <c r="I676" s="832" t="s">
        <v>3144</v>
      </c>
      <c r="J676" s="832" t="s">
        <v>2266</v>
      </c>
      <c r="K676" s="832" t="s">
        <v>3145</v>
      </c>
      <c r="L676" s="835">
        <v>1938.97</v>
      </c>
      <c r="M676" s="835">
        <v>34901.46</v>
      </c>
      <c r="N676" s="832">
        <v>18</v>
      </c>
      <c r="O676" s="836">
        <v>3</v>
      </c>
      <c r="P676" s="835">
        <v>23267.64</v>
      </c>
      <c r="Q676" s="837">
        <v>0.66666666666666663</v>
      </c>
      <c r="R676" s="832">
        <v>12</v>
      </c>
      <c r="S676" s="837">
        <v>0.66666666666666663</v>
      </c>
      <c r="T676" s="836">
        <v>2</v>
      </c>
      <c r="U676" s="838">
        <v>0.66666666666666663</v>
      </c>
    </row>
    <row r="677" spans="1:21" ht="14.45" customHeight="1" x14ac:dyDescent="0.2">
      <c r="A677" s="831">
        <v>7</v>
      </c>
      <c r="B677" s="832" t="s">
        <v>2536</v>
      </c>
      <c r="C677" s="832" t="s">
        <v>2542</v>
      </c>
      <c r="D677" s="833" t="s">
        <v>3898</v>
      </c>
      <c r="E677" s="834" t="s">
        <v>2562</v>
      </c>
      <c r="F677" s="832" t="s">
        <v>2537</v>
      </c>
      <c r="G677" s="832" t="s">
        <v>3135</v>
      </c>
      <c r="H677" s="832" t="s">
        <v>674</v>
      </c>
      <c r="I677" s="832" t="s">
        <v>3146</v>
      </c>
      <c r="J677" s="832" t="s">
        <v>2266</v>
      </c>
      <c r="K677" s="832" t="s">
        <v>3147</v>
      </c>
      <c r="L677" s="835">
        <v>1454.23</v>
      </c>
      <c r="M677" s="835">
        <v>17450.760000000002</v>
      </c>
      <c r="N677" s="832">
        <v>12</v>
      </c>
      <c r="O677" s="836">
        <v>2</v>
      </c>
      <c r="P677" s="835">
        <v>17450.760000000002</v>
      </c>
      <c r="Q677" s="837">
        <v>1</v>
      </c>
      <c r="R677" s="832">
        <v>12</v>
      </c>
      <c r="S677" s="837">
        <v>1</v>
      </c>
      <c r="T677" s="836">
        <v>2</v>
      </c>
      <c r="U677" s="838">
        <v>1</v>
      </c>
    </row>
    <row r="678" spans="1:21" ht="14.45" customHeight="1" x14ac:dyDescent="0.2">
      <c r="A678" s="831">
        <v>7</v>
      </c>
      <c r="B678" s="832" t="s">
        <v>2536</v>
      </c>
      <c r="C678" s="832" t="s">
        <v>2542</v>
      </c>
      <c r="D678" s="833" t="s">
        <v>3898</v>
      </c>
      <c r="E678" s="834" t="s">
        <v>2562</v>
      </c>
      <c r="F678" s="832" t="s">
        <v>2537</v>
      </c>
      <c r="G678" s="832" t="s">
        <v>3135</v>
      </c>
      <c r="H678" s="832" t="s">
        <v>674</v>
      </c>
      <c r="I678" s="832" t="s">
        <v>2265</v>
      </c>
      <c r="J678" s="832" t="s">
        <v>2266</v>
      </c>
      <c r="K678" s="832" t="s">
        <v>2267</v>
      </c>
      <c r="L678" s="835">
        <v>484.75</v>
      </c>
      <c r="M678" s="835">
        <v>9695</v>
      </c>
      <c r="N678" s="832">
        <v>20</v>
      </c>
      <c r="O678" s="836">
        <v>4</v>
      </c>
      <c r="P678" s="835">
        <v>6786.5</v>
      </c>
      <c r="Q678" s="837">
        <v>0.7</v>
      </c>
      <c r="R678" s="832">
        <v>14</v>
      </c>
      <c r="S678" s="837">
        <v>0.7</v>
      </c>
      <c r="T678" s="836">
        <v>3</v>
      </c>
      <c r="U678" s="838">
        <v>0.75</v>
      </c>
    </row>
    <row r="679" spans="1:21" ht="14.45" customHeight="1" x14ac:dyDescent="0.2">
      <c r="A679" s="831">
        <v>7</v>
      </c>
      <c r="B679" s="832" t="s">
        <v>2536</v>
      </c>
      <c r="C679" s="832" t="s">
        <v>2542</v>
      </c>
      <c r="D679" s="833" t="s">
        <v>3898</v>
      </c>
      <c r="E679" s="834" t="s">
        <v>2562</v>
      </c>
      <c r="F679" s="832" t="s">
        <v>2537</v>
      </c>
      <c r="G679" s="832" t="s">
        <v>3135</v>
      </c>
      <c r="H679" s="832" t="s">
        <v>674</v>
      </c>
      <c r="I679" s="832" t="s">
        <v>3148</v>
      </c>
      <c r="J679" s="832" t="s">
        <v>2266</v>
      </c>
      <c r="K679" s="832" t="s">
        <v>3149</v>
      </c>
      <c r="L679" s="835">
        <v>969.48</v>
      </c>
      <c r="M679" s="835">
        <v>29084.400000000001</v>
      </c>
      <c r="N679" s="832">
        <v>30</v>
      </c>
      <c r="O679" s="836">
        <v>5</v>
      </c>
      <c r="P679" s="835">
        <v>29084.400000000001</v>
      </c>
      <c r="Q679" s="837">
        <v>1</v>
      </c>
      <c r="R679" s="832">
        <v>30</v>
      </c>
      <c r="S679" s="837">
        <v>1</v>
      </c>
      <c r="T679" s="836">
        <v>5</v>
      </c>
      <c r="U679" s="838">
        <v>1</v>
      </c>
    </row>
    <row r="680" spans="1:21" ht="14.45" customHeight="1" x14ac:dyDescent="0.2">
      <c r="A680" s="831">
        <v>7</v>
      </c>
      <c r="B680" s="832" t="s">
        <v>2536</v>
      </c>
      <c r="C680" s="832" t="s">
        <v>2542</v>
      </c>
      <c r="D680" s="833" t="s">
        <v>3898</v>
      </c>
      <c r="E680" s="834" t="s">
        <v>2562</v>
      </c>
      <c r="F680" s="832" t="s">
        <v>2537</v>
      </c>
      <c r="G680" s="832" t="s">
        <v>3135</v>
      </c>
      <c r="H680" s="832" t="s">
        <v>581</v>
      </c>
      <c r="I680" s="832" t="s">
        <v>3150</v>
      </c>
      <c r="J680" s="832" t="s">
        <v>3151</v>
      </c>
      <c r="K680" s="832" t="s">
        <v>3152</v>
      </c>
      <c r="L680" s="835">
        <v>1938.97</v>
      </c>
      <c r="M680" s="835">
        <v>19389.7</v>
      </c>
      <c r="N680" s="832">
        <v>10</v>
      </c>
      <c r="O680" s="836">
        <v>2</v>
      </c>
      <c r="P680" s="835">
        <v>11633.82</v>
      </c>
      <c r="Q680" s="837">
        <v>0.6</v>
      </c>
      <c r="R680" s="832">
        <v>6</v>
      </c>
      <c r="S680" s="837">
        <v>0.6</v>
      </c>
      <c r="T680" s="836">
        <v>1</v>
      </c>
      <c r="U680" s="838">
        <v>0.5</v>
      </c>
    </row>
    <row r="681" spans="1:21" ht="14.45" customHeight="1" x14ac:dyDescent="0.2">
      <c r="A681" s="831">
        <v>7</v>
      </c>
      <c r="B681" s="832" t="s">
        <v>2536</v>
      </c>
      <c r="C681" s="832" t="s">
        <v>2542</v>
      </c>
      <c r="D681" s="833" t="s">
        <v>3898</v>
      </c>
      <c r="E681" s="834" t="s">
        <v>2562</v>
      </c>
      <c r="F681" s="832" t="s">
        <v>2537</v>
      </c>
      <c r="G681" s="832" t="s">
        <v>3135</v>
      </c>
      <c r="H681" s="832" t="s">
        <v>674</v>
      </c>
      <c r="I681" s="832" t="s">
        <v>3153</v>
      </c>
      <c r="J681" s="832" t="s">
        <v>3139</v>
      </c>
      <c r="K681" s="832" t="s">
        <v>2450</v>
      </c>
      <c r="L681" s="835">
        <v>484.75</v>
      </c>
      <c r="M681" s="835">
        <v>10179.75</v>
      </c>
      <c r="N681" s="832">
        <v>21</v>
      </c>
      <c r="O681" s="836">
        <v>3</v>
      </c>
      <c r="P681" s="835">
        <v>10179.75</v>
      </c>
      <c r="Q681" s="837">
        <v>1</v>
      </c>
      <c r="R681" s="832">
        <v>21</v>
      </c>
      <c r="S681" s="837">
        <v>1</v>
      </c>
      <c r="T681" s="836">
        <v>3</v>
      </c>
      <c r="U681" s="838">
        <v>1</v>
      </c>
    </row>
    <row r="682" spans="1:21" ht="14.45" customHeight="1" x14ac:dyDescent="0.2">
      <c r="A682" s="831">
        <v>7</v>
      </c>
      <c r="B682" s="832" t="s">
        <v>2536</v>
      </c>
      <c r="C682" s="832" t="s">
        <v>2542</v>
      </c>
      <c r="D682" s="833" t="s">
        <v>3898</v>
      </c>
      <c r="E682" s="834" t="s">
        <v>2562</v>
      </c>
      <c r="F682" s="832" t="s">
        <v>2537</v>
      </c>
      <c r="G682" s="832" t="s">
        <v>3135</v>
      </c>
      <c r="H682" s="832" t="s">
        <v>581</v>
      </c>
      <c r="I682" s="832" t="s">
        <v>3382</v>
      </c>
      <c r="J682" s="832" t="s">
        <v>3151</v>
      </c>
      <c r="K682" s="832" t="s">
        <v>3383</v>
      </c>
      <c r="L682" s="835">
        <v>484.75</v>
      </c>
      <c r="M682" s="835">
        <v>2908.5</v>
      </c>
      <c r="N682" s="832">
        <v>6</v>
      </c>
      <c r="O682" s="836">
        <v>1</v>
      </c>
      <c r="P682" s="835">
        <v>2908.5</v>
      </c>
      <c r="Q682" s="837">
        <v>1</v>
      </c>
      <c r="R682" s="832">
        <v>6</v>
      </c>
      <c r="S682" s="837">
        <v>1</v>
      </c>
      <c r="T682" s="836">
        <v>1</v>
      </c>
      <c r="U682" s="838">
        <v>1</v>
      </c>
    </row>
    <row r="683" spans="1:21" ht="14.45" customHeight="1" x14ac:dyDescent="0.2">
      <c r="A683" s="831">
        <v>7</v>
      </c>
      <c r="B683" s="832" t="s">
        <v>2536</v>
      </c>
      <c r="C683" s="832" t="s">
        <v>2542</v>
      </c>
      <c r="D683" s="833" t="s">
        <v>3898</v>
      </c>
      <c r="E683" s="834" t="s">
        <v>2562</v>
      </c>
      <c r="F683" s="832" t="s">
        <v>2537</v>
      </c>
      <c r="G683" s="832" t="s">
        <v>3135</v>
      </c>
      <c r="H683" s="832" t="s">
        <v>581</v>
      </c>
      <c r="I683" s="832" t="s">
        <v>3154</v>
      </c>
      <c r="J683" s="832" t="s">
        <v>3151</v>
      </c>
      <c r="K683" s="832" t="s">
        <v>3155</v>
      </c>
      <c r="L683" s="835">
        <v>969.48</v>
      </c>
      <c r="M683" s="835">
        <v>21328.560000000001</v>
      </c>
      <c r="N683" s="832">
        <v>22</v>
      </c>
      <c r="O683" s="836">
        <v>4</v>
      </c>
      <c r="P683" s="835">
        <v>5816.88</v>
      </c>
      <c r="Q683" s="837">
        <v>0.27272727272727271</v>
      </c>
      <c r="R683" s="832">
        <v>6</v>
      </c>
      <c r="S683" s="837">
        <v>0.27272727272727271</v>
      </c>
      <c r="T683" s="836">
        <v>1</v>
      </c>
      <c r="U683" s="838">
        <v>0.25</v>
      </c>
    </row>
    <row r="684" spans="1:21" ht="14.45" customHeight="1" x14ac:dyDescent="0.2">
      <c r="A684" s="831">
        <v>7</v>
      </c>
      <c r="B684" s="832" t="s">
        <v>2536</v>
      </c>
      <c r="C684" s="832" t="s">
        <v>2542</v>
      </c>
      <c r="D684" s="833" t="s">
        <v>3898</v>
      </c>
      <c r="E684" s="834" t="s">
        <v>2562</v>
      </c>
      <c r="F684" s="832" t="s">
        <v>2537</v>
      </c>
      <c r="G684" s="832" t="s">
        <v>3135</v>
      </c>
      <c r="H684" s="832" t="s">
        <v>674</v>
      </c>
      <c r="I684" s="832" t="s">
        <v>2448</v>
      </c>
      <c r="J684" s="832" t="s">
        <v>2449</v>
      </c>
      <c r="K684" s="832" t="s">
        <v>2450</v>
      </c>
      <c r="L684" s="835">
        <v>484.75</v>
      </c>
      <c r="M684" s="835">
        <v>25207</v>
      </c>
      <c r="N684" s="832">
        <v>52</v>
      </c>
      <c r="O684" s="836">
        <v>14</v>
      </c>
      <c r="P684" s="835">
        <v>22298.5</v>
      </c>
      <c r="Q684" s="837">
        <v>0.88461538461538458</v>
      </c>
      <c r="R684" s="832">
        <v>46</v>
      </c>
      <c r="S684" s="837">
        <v>0.88461538461538458</v>
      </c>
      <c r="T684" s="836">
        <v>13</v>
      </c>
      <c r="U684" s="838">
        <v>0.9285714285714286</v>
      </c>
    </row>
    <row r="685" spans="1:21" ht="14.45" customHeight="1" x14ac:dyDescent="0.2">
      <c r="A685" s="831">
        <v>7</v>
      </c>
      <c r="B685" s="832" t="s">
        <v>2536</v>
      </c>
      <c r="C685" s="832" t="s">
        <v>2542</v>
      </c>
      <c r="D685" s="833" t="s">
        <v>3898</v>
      </c>
      <c r="E685" s="834" t="s">
        <v>2562</v>
      </c>
      <c r="F685" s="832" t="s">
        <v>2537</v>
      </c>
      <c r="G685" s="832" t="s">
        <v>3135</v>
      </c>
      <c r="H685" s="832" t="s">
        <v>674</v>
      </c>
      <c r="I685" s="832" t="s">
        <v>2451</v>
      </c>
      <c r="J685" s="832" t="s">
        <v>2449</v>
      </c>
      <c r="K685" s="832" t="s">
        <v>2452</v>
      </c>
      <c r="L685" s="835">
        <v>969.48</v>
      </c>
      <c r="M685" s="835">
        <v>22298.04</v>
      </c>
      <c r="N685" s="832">
        <v>23</v>
      </c>
      <c r="O685" s="836">
        <v>6</v>
      </c>
      <c r="P685" s="835">
        <v>11633.76</v>
      </c>
      <c r="Q685" s="837">
        <v>0.52173913043478259</v>
      </c>
      <c r="R685" s="832">
        <v>12</v>
      </c>
      <c r="S685" s="837">
        <v>0.52173913043478259</v>
      </c>
      <c r="T685" s="836">
        <v>2</v>
      </c>
      <c r="U685" s="838">
        <v>0.33333333333333331</v>
      </c>
    </row>
    <row r="686" spans="1:21" ht="14.45" customHeight="1" x14ac:dyDescent="0.2">
      <c r="A686" s="831">
        <v>7</v>
      </c>
      <c r="B686" s="832" t="s">
        <v>2536</v>
      </c>
      <c r="C686" s="832" t="s">
        <v>2542</v>
      </c>
      <c r="D686" s="833" t="s">
        <v>3898</v>
      </c>
      <c r="E686" s="834" t="s">
        <v>2562</v>
      </c>
      <c r="F686" s="832" t="s">
        <v>2537</v>
      </c>
      <c r="G686" s="832" t="s">
        <v>3135</v>
      </c>
      <c r="H686" s="832" t="s">
        <v>674</v>
      </c>
      <c r="I686" s="832" t="s">
        <v>3156</v>
      </c>
      <c r="J686" s="832" t="s">
        <v>2449</v>
      </c>
      <c r="K686" s="832" t="s">
        <v>3140</v>
      </c>
      <c r="L686" s="835">
        <v>1938.97</v>
      </c>
      <c r="M686" s="835">
        <v>104704.38</v>
      </c>
      <c r="N686" s="832">
        <v>54</v>
      </c>
      <c r="O686" s="836">
        <v>12</v>
      </c>
      <c r="P686" s="835">
        <v>104704.38</v>
      </c>
      <c r="Q686" s="837">
        <v>1</v>
      </c>
      <c r="R686" s="832">
        <v>54</v>
      </c>
      <c r="S686" s="837">
        <v>1</v>
      </c>
      <c r="T686" s="836">
        <v>12</v>
      </c>
      <c r="U686" s="838">
        <v>1</v>
      </c>
    </row>
    <row r="687" spans="1:21" ht="14.45" customHeight="1" x14ac:dyDescent="0.2">
      <c r="A687" s="831">
        <v>7</v>
      </c>
      <c r="B687" s="832" t="s">
        <v>2536</v>
      </c>
      <c r="C687" s="832" t="s">
        <v>2542</v>
      </c>
      <c r="D687" s="833" t="s">
        <v>3898</v>
      </c>
      <c r="E687" s="834" t="s">
        <v>2562</v>
      </c>
      <c r="F687" s="832" t="s">
        <v>2537</v>
      </c>
      <c r="G687" s="832" t="s">
        <v>3135</v>
      </c>
      <c r="H687" s="832" t="s">
        <v>674</v>
      </c>
      <c r="I687" s="832" t="s">
        <v>3535</v>
      </c>
      <c r="J687" s="832" t="s">
        <v>2449</v>
      </c>
      <c r="K687" s="832" t="s">
        <v>3536</v>
      </c>
      <c r="L687" s="835">
        <v>242.37</v>
      </c>
      <c r="M687" s="835">
        <v>2908.44</v>
      </c>
      <c r="N687" s="832">
        <v>12</v>
      </c>
      <c r="O687" s="836">
        <v>2</v>
      </c>
      <c r="P687" s="835">
        <v>1454.22</v>
      </c>
      <c r="Q687" s="837">
        <v>0.5</v>
      </c>
      <c r="R687" s="832">
        <v>6</v>
      </c>
      <c r="S687" s="837">
        <v>0.5</v>
      </c>
      <c r="T687" s="836">
        <v>1</v>
      </c>
      <c r="U687" s="838">
        <v>0.5</v>
      </c>
    </row>
    <row r="688" spans="1:21" ht="14.45" customHeight="1" x14ac:dyDescent="0.2">
      <c r="A688" s="831">
        <v>7</v>
      </c>
      <c r="B688" s="832" t="s">
        <v>2536</v>
      </c>
      <c r="C688" s="832" t="s">
        <v>2542</v>
      </c>
      <c r="D688" s="833" t="s">
        <v>3898</v>
      </c>
      <c r="E688" s="834" t="s">
        <v>2562</v>
      </c>
      <c r="F688" s="832" t="s">
        <v>2537</v>
      </c>
      <c r="G688" s="832" t="s">
        <v>3135</v>
      </c>
      <c r="H688" s="832" t="s">
        <v>674</v>
      </c>
      <c r="I688" s="832" t="s">
        <v>3537</v>
      </c>
      <c r="J688" s="832" t="s">
        <v>2449</v>
      </c>
      <c r="K688" s="832" t="s">
        <v>3538</v>
      </c>
      <c r="L688" s="835">
        <v>1454.23</v>
      </c>
      <c r="M688" s="835">
        <v>31993.06</v>
      </c>
      <c r="N688" s="832">
        <v>22</v>
      </c>
      <c r="O688" s="836">
        <v>5</v>
      </c>
      <c r="P688" s="835">
        <v>29084.600000000002</v>
      </c>
      <c r="Q688" s="837">
        <v>0.90909090909090917</v>
      </c>
      <c r="R688" s="832">
        <v>20</v>
      </c>
      <c r="S688" s="837">
        <v>0.90909090909090906</v>
      </c>
      <c r="T688" s="836">
        <v>4</v>
      </c>
      <c r="U688" s="838">
        <v>0.8</v>
      </c>
    </row>
    <row r="689" spans="1:21" ht="14.45" customHeight="1" x14ac:dyDescent="0.2">
      <c r="A689" s="831">
        <v>7</v>
      </c>
      <c r="B689" s="832" t="s">
        <v>2536</v>
      </c>
      <c r="C689" s="832" t="s">
        <v>2542</v>
      </c>
      <c r="D689" s="833" t="s">
        <v>3898</v>
      </c>
      <c r="E689" s="834" t="s">
        <v>2562</v>
      </c>
      <c r="F689" s="832" t="s">
        <v>2537</v>
      </c>
      <c r="G689" s="832" t="s">
        <v>3158</v>
      </c>
      <c r="H689" s="832" t="s">
        <v>674</v>
      </c>
      <c r="I689" s="832" t="s">
        <v>3159</v>
      </c>
      <c r="J689" s="832" t="s">
        <v>2283</v>
      </c>
      <c r="K689" s="832" t="s">
        <v>3160</v>
      </c>
      <c r="L689" s="835">
        <v>339.47</v>
      </c>
      <c r="M689" s="835">
        <v>678.94</v>
      </c>
      <c r="N689" s="832">
        <v>2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5" customHeight="1" x14ac:dyDescent="0.2">
      <c r="A690" s="831">
        <v>7</v>
      </c>
      <c r="B690" s="832" t="s">
        <v>2536</v>
      </c>
      <c r="C690" s="832" t="s">
        <v>2542</v>
      </c>
      <c r="D690" s="833" t="s">
        <v>3898</v>
      </c>
      <c r="E690" s="834" t="s">
        <v>2562</v>
      </c>
      <c r="F690" s="832" t="s">
        <v>2537</v>
      </c>
      <c r="G690" s="832" t="s">
        <v>3158</v>
      </c>
      <c r="H690" s="832" t="s">
        <v>581</v>
      </c>
      <c r="I690" s="832" t="s">
        <v>3539</v>
      </c>
      <c r="J690" s="832" t="s">
        <v>2283</v>
      </c>
      <c r="K690" s="832" t="s">
        <v>3540</v>
      </c>
      <c r="L690" s="835">
        <v>22.64</v>
      </c>
      <c r="M690" s="835">
        <v>22.64</v>
      </c>
      <c r="N690" s="832">
        <v>1</v>
      </c>
      <c r="O690" s="836">
        <v>1</v>
      </c>
      <c r="P690" s="835">
        <v>22.64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5" customHeight="1" x14ac:dyDescent="0.2">
      <c r="A691" s="831">
        <v>7</v>
      </c>
      <c r="B691" s="832" t="s">
        <v>2536</v>
      </c>
      <c r="C691" s="832" t="s">
        <v>2542</v>
      </c>
      <c r="D691" s="833" t="s">
        <v>3898</v>
      </c>
      <c r="E691" s="834" t="s">
        <v>2562</v>
      </c>
      <c r="F691" s="832" t="s">
        <v>2537</v>
      </c>
      <c r="G691" s="832" t="s">
        <v>3158</v>
      </c>
      <c r="H691" s="832" t="s">
        <v>674</v>
      </c>
      <c r="I691" s="832" t="s">
        <v>2282</v>
      </c>
      <c r="J691" s="832" t="s">
        <v>2283</v>
      </c>
      <c r="K691" s="832" t="s">
        <v>2284</v>
      </c>
      <c r="L691" s="835">
        <v>113.16</v>
      </c>
      <c r="M691" s="835">
        <v>1018.44</v>
      </c>
      <c r="N691" s="832">
        <v>9</v>
      </c>
      <c r="O691" s="836">
        <v>3.5</v>
      </c>
      <c r="P691" s="835">
        <v>226.32</v>
      </c>
      <c r="Q691" s="837">
        <v>0.22222222222222221</v>
      </c>
      <c r="R691" s="832">
        <v>2</v>
      </c>
      <c r="S691" s="837">
        <v>0.22222222222222221</v>
      </c>
      <c r="T691" s="836">
        <v>1</v>
      </c>
      <c r="U691" s="838">
        <v>0.2857142857142857</v>
      </c>
    </row>
    <row r="692" spans="1:21" ht="14.45" customHeight="1" x14ac:dyDescent="0.2">
      <c r="A692" s="831">
        <v>7</v>
      </c>
      <c r="B692" s="832" t="s">
        <v>2536</v>
      </c>
      <c r="C692" s="832" t="s">
        <v>2542</v>
      </c>
      <c r="D692" s="833" t="s">
        <v>3898</v>
      </c>
      <c r="E692" s="834" t="s">
        <v>2562</v>
      </c>
      <c r="F692" s="832" t="s">
        <v>2537</v>
      </c>
      <c r="G692" s="832" t="s">
        <v>3158</v>
      </c>
      <c r="H692" s="832" t="s">
        <v>674</v>
      </c>
      <c r="I692" s="832" t="s">
        <v>2466</v>
      </c>
      <c r="J692" s="832" t="s">
        <v>2283</v>
      </c>
      <c r="K692" s="832" t="s">
        <v>2467</v>
      </c>
      <c r="L692" s="835">
        <v>339.47</v>
      </c>
      <c r="M692" s="835">
        <v>39717.99</v>
      </c>
      <c r="N692" s="832">
        <v>117</v>
      </c>
      <c r="O692" s="836">
        <v>26</v>
      </c>
      <c r="P692" s="835">
        <v>26818.129999999997</v>
      </c>
      <c r="Q692" s="837">
        <v>0.67521367521367515</v>
      </c>
      <c r="R692" s="832">
        <v>79</v>
      </c>
      <c r="S692" s="837">
        <v>0.67521367521367526</v>
      </c>
      <c r="T692" s="836">
        <v>16</v>
      </c>
      <c r="U692" s="838">
        <v>0.61538461538461542</v>
      </c>
    </row>
    <row r="693" spans="1:21" ht="14.45" customHeight="1" x14ac:dyDescent="0.2">
      <c r="A693" s="831">
        <v>7</v>
      </c>
      <c r="B693" s="832" t="s">
        <v>2536</v>
      </c>
      <c r="C693" s="832" t="s">
        <v>2542</v>
      </c>
      <c r="D693" s="833" t="s">
        <v>3898</v>
      </c>
      <c r="E693" s="834" t="s">
        <v>2562</v>
      </c>
      <c r="F693" s="832" t="s">
        <v>2537</v>
      </c>
      <c r="G693" s="832" t="s">
        <v>3158</v>
      </c>
      <c r="H693" s="832" t="s">
        <v>674</v>
      </c>
      <c r="I693" s="832" t="s">
        <v>3541</v>
      </c>
      <c r="J693" s="832" t="s">
        <v>2283</v>
      </c>
      <c r="K693" s="832" t="s">
        <v>3542</v>
      </c>
      <c r="L693" s="835">
        <v>226.31</v>
      </c>
      <c r="M693" s="835">
        <v>1810.48</v>
      </c>
      <c r="N693" s="832">
        <v>8</v>
      </c>
      <c r="O693" s="836">
        <v>1</v>
      </c>
      <c r="P693" s="835">
        <v>1810.48</v>
      </c>
      <c r="Q693" s="837">
        <v>1</v>
      </c>
      <c r="R693" s="832">
        <v>8</v>
      </c>
      <c r="S693" s="837">
        <v>1</v>
      </c>
      <c r="T693" s="836">
        <v>1</v>
      </c>
      <c r="U693" s="838">
        <v>1</v>
      </c>
    </row>
    <row r="694" spans="1:21" ht="14.45" customHeight="1" x14ac:dyDescent="0.2">
      <c r="A694" s="831">
        <v>7</v>
      </c>
      <c r="B694" s="832" t="s">
        <v>2536</v>
      </c>
      <c r="C694" s="832" t="s">
        <v>2542</v>
      </c>
      <c r="D694" s="833" t="s">
        <v>3898</v>
      </c>
      <c r="E694" s="834" t="s">
        <v>2562</v>
      </c>
      <c r="F694" s="832" t="s">
        <v>2537</v>
      </c>
      <c r="G694" s="832" t="s">
        <v>3158</v>
      </c>
      <c r="H694" s="832" t="s">
        <v>674</v>
      </c>
      <c r="I694" s="832" t="s">
        <v>3543</v>
      </c>
      <c r="J694" s="832" t="s">
        <v>3162</v>
      </c>
      <c r="K694" s="832" t="s">
        <v>3386</v>
      </c>
      <c r="L694" s="835">
        <v>763.63</v>
      </c>
      <c r="M694" s="835">
        <v>6872.67</v>
      </c>
      <c r="N694" s="832">
        <v>9</v>
      </c>
      <c r="O694" s="836">
        <v>1.5</v>
      </c>
      <c r="P694" s="835">
        <v>6872.67</v>
      </c>
      <c r="Q694" s="837">
        <v>1</v>
      </c>
      <c r="R694" s="832">
        <v>9</v>
      </c>
      <c r="S694" s="837">
        <v>1</v>
      </c>
      <c r="T694" s="836">
        <v>1.5</v>
      </c>
      <c r="U694" s="838">
        <v>1</v>
      </c>
    </row>
    <row r="695" spans="1:21" ht="14.45" customHeight="1" x14ac:dyDescent="0.2">
      <c r="A695" s="831">
        <v>7</v>
      </c>
      <c r="B695" s="832" t="s">
        <v>2536</v>
      </c>
      <c r="C695" s="832" t="s">
        <v>2542</v>
      </c>
      <c r="D695" s="833" t="s">
        <v>3898</v>
      </c>
      <c r="E695" s="834" t="s">
        <v>2562</v>
      </c>
      <c r="F695" s="832" t="s">
        <v>2537</v>
      </c>
      <c r="G695" s="832" t="s">
        <v>3158</v>
      </c>
      <c r="H695" s="832" t="s">
        <v>581</v>
      </c>
      <c r="I695" s="832" t="s">
        <v>3544</v>
      </c>
      <c r="J695" s="832" t="s">
        <v>3385</v>
      </c>
      <c r="K695" s="832" t="s">
        <v>3545</v>
      </c>
      <c r="L695" s="835">
        <v>339.47</v>
      </c>
      <c r="M695" s="835">
        <v>1697.3500000000001</v>
      </c>
      <c r="N695" s="832">
        <v>5</v>
      </c>
      <c r="O695" s="836">
        <v>1</v>
      </c>
      <c r="P695" s="835">
        <v>1697.3500000000001</v>
      </c>
      <c r="Q695" s="837">
        <v>1</v>
      </c>
      <c r="R695" s="832">
        <v>5</v>
      </c>
      <c r="S695" s="837">
        <v>1</v>
      </c>
      <c r="T695" s="836">
        <v>1</v>
      </c>
      <c r="U695" s="838">
        <v>1</v>
      </c>
    </row>
    <row r="696" spans="1:21" ht="14.45" customHeight="1" x14ac:dyDescent="0.2">
      <c r="A696" s="831">
        <v>7</v>
      </c>
      <c r="B696" s="832" t="s">
        <v>2536</v>
      </c>
      <c r="C696" s="832" t="s">
        <v>2542</v>
      </c>
      <c r="D696" s="833" t="s">
        <v>3898</v>
      </c>
      <c r="E696" s="834" t="s">
        <v>2562</v>
      </c>
      <c r="F696" s="832" t="s">
        <v>2537</v>
      </c>
      <c r="G696" s="832" t="s">
        <v>990</v>
      </c>
      <c r="H696" s="832" t="s">
        <v>581</v>
      </c>
      <c r="I696" s="832" t="s">
        <v>3166</v>
      </c>
      <c r="J696" s="832" t="s">
        <v>3167</v>
      </c>
      <c r="K696" s="832" t="s">
        <v>3168</v>
      </c>
      <c r="L696" s="835">
        <v>13.73</v>
      </c>
      <c r="M696" s="835">
        <v>54.92</v>
      </c>
      <c r="N696" s="832">
        <v>4</v>
      </c>
      <c r="O696" s="836">
        <v>1.5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5" customHeight="1" x14ac:dyDescent="0.2">
      <c r="A697" s="831">
        <v>7</v>
      </c>
      <c r="B697" s="832" t="s">
        <v>2536</v>
      </c>
      <c r="C697" s="832" t="s">
        <v>2542</v>
      </c>
      <c r="D697" s="833" t="s">
        <v>3898</v>
      </c>
      <c r="E697" s="834" t="s">
        <v>2562</v>
      </c>
      <c r="F697" s="832" t="s">
        <v>2537</v>
      </c>
      <c r="G697" s="832" t="s">
        <v>3169</v>
      </c>
      <c r="H697" s="832" t="s">
        <v>581</v>
      </c>
      <c r="I697" s="832" t="s">
        <v>3170</v>
      </c>
      <c r="J697" s="832" t="s">
        <v>3171</v>
      </c>
      <c r="K697" s="832" t="s">
        <v>3172</v>
      </c>
      <c r="L697" s="835">
        <v>0</v>
      </c>
      <c r="M697" s="835">
        <v>0</v>
      </c>
      <c r="N697" s="832">
        <v>4</v>
      </c>
      <c r="O697" s="836">
        <v>2</v>
      </c>
      <c r="P697" s="835">
        <v>0</v>
      </c>
      <c r="Q697" s="837"/>
      <c r="R697" s="832">
        <v>2</v>
      </c>
      <c r="S697" s="837">
        <v>0.5</v>
      </c>
      <c r="T697" s="836">
        <v>1</v>
      </c>
      <c r="U697" s="838">
        <v>0.5</v>
      </c>
    </row>
    <row r="698" spans="1:21" ht="14.45" customHeight="1" x14ac:dyDescent="0.2">
      <c r="A698" s="831">
        <v>7</v>
      </c>
      <c r="B698" s="832" t="s">
        <v>2536</v>
      </c>
      <c r="C698" s="832" t="s">
        <v>2542</v>
      </c>
      <c r="D698" s="833" t="s">
        <v>3898</v>
      </c>
      <c r="E698" s="834" t="s">
        <v>2562</v>
      </c>
      <c r="F698" s="832" t="s">
        <v>2537</v>
      </c>
      <c r="G698" s="832" t="s">
        <v>2683</v>
      </c>
      <c r="H698" s="832" t="s">
        <v>581</v>
      </c>
      <c r="I698" s="832" t="s">
        <v>3546</v>
      </c>
      <c r="J698" s="832" t="s">
        <v>1205</v>
      </c>
      <c r="K698" s="832" t="s">
        <v>1206</v>
      </c>
      <c r="L698" s="835">
        <v>0</v>
      </c>
      <c r="M698" s="835">
        <v>0</v>
      </c>
      <c r="N698" s="832">
        <v>1</v>
      </c>
      <c r="O698" s="836">
        <v>0.5</v>
      </c>
      <c r="P698" s="835">
        <v>0</v>
      </c>
      <c r="Q698" s="837"/>
      <c r="R698" s="832">
        <v>1</v>
      </c>
      <c r="S698" s="837">
        <v>1</v>
      </c>
      <c r="T698" s="836">
        <v>0.5</v>
      </c>
      <c r="U698" s="838">
        <v>1</v>
      </c>
    </row>
    <row r="699" spans="1:21" ht="14.45" customHeight="1" x14ac:dyDescent="0.2">
      <c r="A699" s="831">
        <v>7</v>
      </c>
      <c r="B699" s="832" t="s">
        <v>2536</v>
      </c>
      <c r="C699" s="832" t="s">
        <v>2542</v>
      </c>
      <c r="D699" s="833" t="s">
        <v>3898</v>
      </c>
      <c r="E699" s="834" t="s">
        <v>2562</v>
      </c>
      <c r="F699" s="832" t="s">
        <v>2537</v>
      </c>
      <c r="G699" s="832" t="s">
        <v>2744</v>
      </c>
      <c r="H699" s="832" t="s">
        <v>581</v>
      </c>
      <c r="I699" s="832" t="s">
        <v>3547</v>
      </c>
      <c r="J699" s="832" t="s">
        <v>3388</v>
      </c>
      <c r="K699" s="832" t="s">
        <v>2746</v>
      </c>
      <c r="L699" s="835">
        <v>79.64</v>
      </c>
      <c r="M699" s="835">
        <v>238.92000000000002</v>
      </c>
      <c r="N699" s="832">
        <v>3</v>
      </c>
      <c r="O699" s="836">
        <v>3</v>
      </c>
      <c r="P699" s="835">
        <v>159.28</v>
      </c>
      <c r="Q699" s="837">
        <v>0.66666666666666663</v>
      </c>
      <c r="R699" s="832">
        <v>2</v>
      </c>
      <c r="S699" s="837">
        <v>0.66666666666666663</v>
      </c>
      <c r="T699" s="836">
        <v>2</v>
      </c>
      <c r="U699" s="838">
        <v>0.66666666666666663</v>
      </c>
    </row>
    <row r="700" spans="1:21" ht="14.45" customHeight="1" x14ac:dyDescent="0.2">
      <c r="A700" s="831">
        <v>7</v>
      </c>
      <c r="B700" s="832" t="s">
        <v>2536</v>
      </c>
      <c r="C700" s="832" t="s">
        <v>2542</v>
      </c>
      <c r="D700" s="833" t="s">
        <v>3898</v>
      </c>
      <c r="E700" s="834" t="s">
        <v>2562</v>
      </c>
      <c r="F700" s="832" t="s">
        <v>2537</v>
      </c>
      <c r="G700" s="832" t="s">
        <v>3173</v>
      </c>
      <c r="H700" s="832" t="s">
        <v>581</v>
      </c>
      <c r="I700" s="832" t="s">
        <v>3391</v>
      </c>
      <c r="J700" s="832" t="s">
        <v>3175</v>
      </c>
      <c r="K700" s="832" t="s">
        <v>3392</v>
      </c>
      <c r="L700" s="835">
        <v>552.64</v>
      </c>
      <c r="M700" s="835">
        <v>1105.28</v>
      </c>
      <c r="N700" s="832">
        <v>2</v>
      </c>
      <c r="O700" s="836">
        <v>2</v>
      </c>
      <c r="P700" s="835">
        <v>1105.28</v>
      </c>
      <c r="Q700" s="837">
        <v>1</v>
      </c>
      <c r="R700" s="832">
        <v>2</v>
      </c>
      <c r="S700" s="837">
        <v>1</v>
      </c>
      <c r="T700" s="836">
        <v>2</v>
      </c>
      <c r="U700" s="838">
        <v>1</v>
      </c>
    </row>
    <row r="701" spans="1:21" ht="14.45" customHeight="1" x14ac:dyDescent="0.2">
      <c r="A701" s="831">
        <v>7</v>
      </c>
      <c r="B701" s="832" t="s">
        <v>2536</v>
      </c>
      <c r="C701" s="832" t="s">
        <v>2542</v>
      </c>
      <c r="D701" s="833" t="s">
        <v>3898</v>
      </c>
      <c r="E701" s="834" t="s">
        <v>2562</v>
      </c>
      <c r="F701" s="832" t="s">
        <v>2537</v>
      </c>
      <c r="G701" s="832" t="s">
        <v>3173</v>
      </c>
      <c r="H701" s="832" t="s">
        <v>581</v>
      </c>
      <c r="I701" s="832" t="s">
        <v>3174</v>
      </c>
      <c r="J701" s="832" t="s">
        <v>3175</v>
      </c>
      <c r="K701" s="832" t="s">
        <v>3176</v>
      </c>
      <c r="L701" s="835">
        <v>276.33</v>
      </c>
      <c r="M701" s="835">
        <v>828.99</v>
      </c>
      <c r="N701" s="832">
        <v>3</v>
      </c>
      <c r="O701" s="836">
        <v>1</v>
      </c>
      <c r="P701" s="835">
        <v>828.99</v>
      </c>
      <c r="Q701" s="837">
        <v>1</v>
      </c>
      <c r="R701" s="832">
        <v>3</v>
      </c>
      <c r="S701" s="837">
        <v>1</v>
      </c>
      <c r="T701" s="836">
        <v>1</v>
      </c>
      <c r="U701" s="838">
        <v>1</v>
      </c>
    </row>
    <row r="702" spans="1:21" ht="14.45" customHeight="1" x14ac:dyDescent="0.2">
      <c r="A702" s="831">
        <v>7</v>
      </c>
      <c r="B702" s="832" t="s">
        <v>2536</v>
      </c>
      <c r="C702" s="832" t="s">
        <v>2542</v>
      </c>
      <c r="D702" s="833" t="s">
        <v>3898</v>
      </c>
      <c r="E702" s="834" t="s">
        <v>2562</v>
      </c>
      <c r="F702" s="832" t="s">
        <v>2537</v>
      </c>
      <c r="G702" s="832" t="s">
        <v>3173</v>
      </c>
      <c r="H702" s="832" t="s">
        <v>581</v>
      </c>
      <c r="I702" s="832" t="s">
        <v>3177</v>
      </c>
      <c r="J702" s="832" t="s">
        <v>3175</v>
      </c>
      <c r="K702" s="832" t="s">
        <v>3178</v>
      </c>
      <c r="L702" s="835">
        <v>1019.46</v>
      </c>
      <c r="M702" s="835">
        <v>11214.060000000001</v>
      </c>
      <c r="N702" s="832">
        <v>11</v>
      </c>
      <c r="O702" s="836">
        <v>3</v>
      </c>
      <c r="P702" s="835">
        <v>8155.68</v>
      </c>
      <c r="Q702" s="837">
        <v>0.72727272727272718</v>
      </c>
      <c r="R702" s="832">
        <v>8</v>
      </c>
      <c r="S702" s="837">
        <v>0.72727272727272729</v>
      </c>
      <c r="T702" s="836">
        <v>2</v>
      </c>
      <c r="U702" s="838">
        <v>0.66666666666666663</v>
      </c>
    </row>
    <row r="703" spans="1:21" ht="14.45" customHeight="1" x14ac:dyDescent="0.2">
      <c r="A703" s="831">
        <v>7</v>
      </c>
      <c r="B703" s="832" t="s">
        <v>2536</v>
      </c>
      <c r="C703" s="832" t="s">
        <v>2542</v>
      </c>
      <c r="D703" s="833" t="s">
        <v>3898</v>
      </c>
      <c r="E703" s="834" t="s">
        <v>2562</v>
      </c>
      <c r="F703" s="832" t="s">
        <v>2537</v>
      </c>
      <c r="G703" s="832" t="s">
        <v>3173</v>
      </c>
      <c r="H703" s="832" t="s">
        <v>581</v>
      </c>
      <c r="I703" s="832" t="s">
        <v>3179</v>
      </c>
      <c r="J703" s="832" t="s">
        <v>3175</v>
      </c>
      <c r="K703" s="832" t="s">
        <v>3180</v>
      </c>
      <c r="L703" s="835">
        <v>2863.58</v>
      </c>
      <c r="M703" s="835">
        <v>8590.74</v>
      </c>
      <c r="N703" s="832">
        <v>3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5" customHeight="1" x14ac:dyDescent="0.2">
      <c r="A704" s="831">
        <v>7</v>
      </c>
      <c r="B704" s="832" t="s">
        <v>2536</v>
      </c>
      <c r="C704" s="832" t="s">
        <v>2542</v>
      </c>
      <c r="D704" s="833" t="s">
        <v>3898</v>
      </c>
      <c r="E704" s="834" t="s">
        <v>2562</v>
      </c>
      <c r="F704" s="832" t="s">
        <v>2537</v>
      </c>
      <c r="G704" s="832" t="s">
        <v>3173</v>
      </c>
      <c r="H704" s="832" t="s">
        <v>581</v>
      </c>
      <c r="I704" s="832" t="s">
        <v>3181</v>
      </c>
      <c r="J704" s="832" t="s">
        <v>3175</v>
      </c>
      <c r="K704" s="832" t="s">
        <v>3182</v>
      </c>
      <c r="L704" s="835">
        <v>2038.93</v>
      </c>
      <c r="M704" s="835">
        <v>12233.58</v>
      </c>
      <c r="N704" s="832">
        <v>6</v>
      </c>
      <c r="O704" s="836">
        <v>2</v>
      </c>
      <c r="P704" s="835">
        <v>6116.79</v>
      </c>
      <c r="Q704" s="837">
        <v>0.5</v>
      </c>
      <c r="R704" s="832">
        <v>3</v>
      </c>
      <c r="S704" s="837">
        <v>0.5</v>
      </c>
      <c r="T704" s="836">
        <v>1</v>
      </c>
      <c r="U704" s="838">
        <v>0.5</v>
      </c>
    </row>
    <row r="705" spans="1:21" ht="14.45" customHeight="1" x14ac:dyDescent="0.2">
      <c r="A705" s="831">
        <v>7</v>
      </c>
      <c r="B705" s="832" t="s">
        <v>2536</v>
      </c>
      <c r="C705" s="832" t="s">
        <v>2542</v>
      </c>
      <c r="D705" s="833" t="s">
        <v>3898</v>
      </c>
      <c r="E705" s="834" t="s">
        <v>2562</v>
      </c>
      <c r="F705" s="832" t="s">
        <v>2537</v>
      </c>
      <c r="G705" s="832" t="s">
        <v>3173</v>
      </c>
      <c r="H705" s="832" t="s">
        <v>581</v>
      </c>
      <c r="I705" s="832" t="s">
        <v>3548</v>
      </c>
      <c r="J705" s="832" t="s">
        <v>3175</v>
      </c>
      <c r="K705" s="832" t="s">
        <v>3549</v>
      </c>
      <c r="L705" s="835">
        <v>355.79</v>
      </c>
      <c r="M705" s="835">
        <v>355.79</v>
      </c>
      <c r="N705" s="832">
        <v>1</v>
      </c>
      <c r="O705" s="836">
        <v>1</v>
      </c>
      <c r="P705" s="835">
        <v>355.79</v>
      </c>
      <c r="Q705" s="837">
        <v>1</v>
      </c>
      <c r="R705" s="832">
        <v>1</v>
      </c>
      <c r="S705" s="837">
        <v>1</v>
      </c>
      <c r="T705" s="836">
        <v>1</v>
      </c>
      <c r="U705" s="838">
        <v>1</v>
      </c>
    </row>
    <row r="706" spans="1:21" ht="14.45" customHeight="1" x14ac:dyDescent="0.2">
      <c r="A706" s="831">
        <v>7</v>
      </c>
      <c r="B706" s="832" t="s">
        <v>2536</v>
      </c>
      <c r="C706" s="832" t="s">
        <v>2542</v>
      </c>
      <c r="D706" s="833" t="s">
        <v>3898</v>
      </c>
      <c r="E706" s="834" t="s">
        <v>2562</v>
      </c>
      <c r="F706" s="832" t="s">
        <v>2537</v>
      </c>
      <c r="G706" s="832" t="s">
        <v>3173</v>
      </c>
      <c r="H706" s="832" t="s">
        <v>581</v>
      </c>
      <c r="I706" s="832" t="s">
        <v>3460</v>
      </c>
      <c r="J706" s="832" t="s">
        <v>3175</v>
      </c>
      <c r="K706" s="832" t="s">
        <v>3461</v>
      </c>
      <c r="L706" s="835">
        <v>177.89</v>
      </c>
      <c r="M706" s="835">
        <v>533.66999999999996</v>
      </c>
      <c r="N706" s="832">
        <v>3</v>
      </c>
      <c r="O706" s="836">
        <v>1</v>
      </c>
      <c r="P706" s="835">
        <v>533.66999999999996</v>
      </c>
      <c r="Q706" s="837">
        <v>1</v>
      </c>
      <c r="R706" s="832">
        <v>3</v>
      </c>
      <c r="S706" s="837">
        <v>1</v>
      </c>
      <c r="T706" s="836">
        <v>1</v>
      </c>
      <c r="U706" s="838">
        <v>1</v>
      </c>
    </row>
    <row r="707" spans="1:21" ht="14.45" customHeight="1" x14ac:dyDescent="0.2">
      <c r="A707" s="831">
        <v>7</v>
      </c>
      <c r="B707" s="832" t="s">
        <v>2536</v>
      </c>
      <c r="C707" s="832" t="s">
        <v>2542</v>
      </c>
      <c r="D707" s="833" t="s">
        <v>3898</v>
      </c>
      <c r="E707" s="834" t="s">
        <v>2562</v>
      </c>
      <c r="F707" s="832" t="s">
        <v>2537</v>
      </c>
      <c r="G707" s="832" t="s">
        <v>2810</v>
      </c>
      <c r="H707" s="832" t="s">
        <v>581</v>
      </c>
      <c r="I707" s="832" t="s">
        <v>3550</v>
      </c>
      <c r="J707" s="832" t="s">
        <v>2812</v>
      </c>
      <c r="K707" s="832" t="s">
        <v>3551</v>
      </c>
      <c r="L707" s="835">
        <v>45.89</v>
      </c>
      <c r="M707" s="835">
        <v>275.34000000000003</v>
      </c>
      <c r="N707" s="832">
        <v>6</v>
      </c>
      <c r="O707" s="836">
        <v>2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5" customHeight="1" x14ac:dyDescent="0.2">
      <c r="A708" s="831">
        <v>7</v>
      </c>
      <c r="B708" s="832" t="s">
        <v>2536</v>
      </c>
      <c r="C708" s="832" t="s">
        <v>2542</v>
      </c>
      <c r="D708" s="833" t="s">
        <v>3898</v>
      </c>
      <c r="E708" s="834" t="s">
        <v>2562</v>
      </c>
      <c r="F708" s="832" t="s">
        <v>2537</v>
      </c>
      <c r="G708" s="832" t="s">
        <v>2810</v>
      </c>
      <c r="H708" s="832" t="s">
        <v>581</v>
      </c>
      <c r="I708" s="832" t="s">
        <v>2811</v>
      </c>
      <c r="J708" s="832" t="s">
        <v>2812</v>
      </c>
      <c r="K708" s="832" t="s">
        <v>2813</v>
      </c>
      <c r="L708" s="835">
        <v>91.78</v>
      </c>
      <c r="M708" s="835">
        <v>458.90000000000003</v>
      </c>
      <c r="N708" s="832">
        <v>5</v>
      </c>
      <c r="O708" s="836">
        <v>1</v>
      </c>
      <c r="P708" s="835">
        <v>183.56</v>
      </c>
      <c r="Q708" s="837">
        <v>0.39999999999999997</v>
      </c>
      <c r="R708" s="832">
        <v>2</v>
      </c>
      <c r="S708" s="837">
        <v>0.4</v>
      </c>
      <c r="T708" s="836">
        <v>0.5</v>
      </c>
      <c r="U708" s="838">
        <v>0.5</v>
      </c>
    </row>
    <row r="709" spans="1:21" ht="14.45" customHeight="1" x14ac:dyDescent="0.2">
      <c r="A709" s="831">
        <v>7</v>
      </c>
      <c r="B709" s="832" t="s">
        <v>2536</v>
      </c>
      <c r="C709" s="832" t="s">
        <v>2542</v>
      </c>
      <c r="D709" s="833" t="s">
        <v>3898</v>
      </c>
      <c r="E709" s="834" t="s">
        <v>2562</v>
      </c>
      <c r="F709" s="832" t="s">
        <v>2537</v>
      </c>
      <c r="G709" s="832" t="s">
        <v>2699</v>
      </c>
      <c r="H709" s="832" t="s">
        <v>581</v>
      </c>
      <c r="I709" s="832" t="s">
        <v>2700</v>
      </c>
      <c r="J709" s="832" t="s">
        <v>1534</v>
      </c>
      <c r="K709" s="832" t="s">
        <v>2701</v>
      </c>
      <c r="L709" s="835">
        <v>89.91</v>
      </c>
      <c r="M709" s="835">
        <v>359.64</v>
      </c>
      <c r="N709" s="832">
        <v>4</v>
      </c>
      <c r="O709" s="836">
        <v>1.5</v>
      </c>
      <c r="P709" s="835">
        <v>359.64</v>
      </c>
      <c r="Q709" s="837">
        <v>1</v>
      </c>
      <c r="R709" s="832">
        <v>4</v>
      </c>
      <c r="S709" s="837">
        <v>1</v>
      </c>
      <c r="T709" s="836">
        <v>1.5</v>
      </c>
      <c r="U709" s="838">
        <v>1</v>
      </c>
    </row>
    <row r="710" spans="1:21" ht="14.45" customHeight="1" x14ac:dyDescent="0.2">
      <c r="A710" s="831">
        <v>7</v>
      </c>
      <c r="B710" s="832" t="s">
        <v>2536</v>
      </c>
      <c r="C710" s="832" t="s">
        <v>2542</v>
      </c>
      <c r="D710" s="833" t="s">
        <v>3898</v>
      </c>
      <c r="E710" s="834" t="s">
        <v>2562</v>
      </c>
      <c r="F710" s="832" t="s">
        <v>2537</v>
      </c>
      <c r="G710" s="832" t="s">
        <v>3185</v>
      </c>
      <c r="H710" s="832" t="s">
        <v>674</v>
      </c>
      <c r="I710" s="832" t="s">
        <v>3186</v>
      </c>
      <c r="J710" s="832" t="s">
        <v>3187</v>
      </c>
      <c r="K710" s="832" t="s">
        <v>3188</v>
      </c>
      <c r="L710" s="835">
        <v>102.9</v>
      </c>
      <c r="M710" s="835">
        <v>926.09999999999991</v>
      </c>
      <c r="N710" s="832">
        <v>9</v>
      </c>
      <c r="O710" s="836">
        <v>2.5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5" customHeight="1" x14ac:dyDescent="0.2">
      <c r="A711" s="831">
        <v>7</v>
      </c>
      <c r="B711" s="832" t="s">
        <v>2536</v>
      </c>
      <c r="C711" s="832" t="s">
        <v>2542</v>
      </c>
      <c r="D711" s="833" t="s">
        <v>3898</v>
      </c>
      <c r="E711" s="834" t="s">
        <v>2562</v>
      </c>
      <c r="F711" s="832" t="s">
        <v>2537</v>
      </c>
      <c r="G711" s="832" t="s">
        <v>3185</v>
      </c>
      <c r="H711" s="832" t="s">
        <v>581</v>
      </c>
      <c r="I711" s="832" t="s">
        <v>3189</v>
      </c>
      <c r="J711" s="832" t="s">
        <v>3190</v>
      </c>
      <c r="K711" s="832" t="s">
        <v>3191</v>
      </c>
      <c r="L711" s="835">
        <v>74.64</v>
      </c>
      <c r="M711" s="835">
        <v>373.2</v>
      </c>
      <c r="N711" s="832">
        <v>5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5" customHeight="1" x14ac:dyDescent="0.2">
      <c r="A712" s="831">
        <v>7</v>
      </c>
      <c r="B712" s="832" t="s">
        <v>2536</v>
      </c>
      <c r="C712" s="832" t="s">
        <v>2542</v>
      </c>
      <c r="D712" s="833" t="s">
        <v>3898</v>
      </c>
      <c r="E712" s="834" t="s">
        <v>2562</v>
      </c>
      <c r="F712" s="832" t="s">
        <v>2537</v>
      </c>
      <c r="G712" s="832" t="s">
        <v>3552</v>
      </c>
      <c r="H712" s="832" t="s">
        <v>674</v>
      </c>
      <c r="I712" s="832" t="s">
        <v>3553</v>
      </c>
      <c r="J712" s="832" t="s">
        <v>3554</v>
      </c>
      <c r="K712" s="832" t="s">
        <v>3555</v>
      </c>
      <c r="L712" s="835">
        <v>68.19</v>
      </c>
      <c r="M712" s="835">
        <v>136.38</v>
      </c>
      <c r="N712" s="832">
        <v>2</v>
      </c>
      <c r="O712" s="836">
        <v>0.5</v>
      </c>
      <c r="P712" s="835">
        <v>136.38</v>
      </c>
      <c r="Q712" s="837">
        <v>1</v>
      </c>
      <c r="R712" s="832">
        <v>2</v>
      </c>
      <c r="S712" s="837">
        <v>1</v>
      </c>
      <c r="T712" s="836">
        <v>0.5</v>
      </c>
      <c r="U712" s="838">
        <v>1</v>
      </c>
    </row>
    <row r="713" spans="1:21" ht="14.45" customHeight="1" x14ac:dyDescent="0.2">
      <c r="A713" s="831">
        <v>7</v>
      </c>
      <c r="B713" s="832" t="s">
        <v>2536</v>
      </c>
      <c r="C713" s="832" t="s">
        <v>2542</v>
      </c>
      <c r="D713" s="833" t="s">
        <v>3898</v>
      </c>
      <c r="E713" s="834" t="s">
        <v>2562</v>
      </c>
      <c r="F713" s="832" t="s">
        <v>2537</v>
      </c>
      <c r="G713" s="832" t="s">
        <v>3192</v>
      </c>
      <c r="H713" s="832" t="s">
        <v>581</v>
      </c>
      <c r="I713" s="832" t="s">
        <v>3193</v>
      </c>
      <c r="J713" s="832" t="s">
        <v>1245</v>
      </c>
      <c r="K713" s="832" t="s">
        <v>3194</v>
      </c>
      <c r="L713" s="835">
        <v>24.37</v>
      </c>
      <c r="M713" s="835">
        <v>219.33</v>
      </c>
      <c r="N713" s="832">
        <v>9</v>
      </c>
      <c r="O713" s="836">
        <v>1.5</v>
      </c>
      <c r="P713" s="835">
        <v>48.74</v>
      </c>
      <c r="Q713" s="837">
        <v>0.22222222222222221</v>
      </c>
      <c r="R713" s="832">
        <v>2</v>
      </c>
      <c r="S713" s="837">
        <v>0.22222222222222221</v>
      </c>
      <c r="T713" s="836">
        <v>0.5</v>
      </c>
      <c r="U713" s="838">
        <v>0.33333333333333331</v>
      </c>
    </row>
    <row r="714" spans="1:21" ht="14.45" customHeight="1" x14ac:dyDescent="0.2">
      <c r="A714" s="831">
        <v>7</v>
      </c>
      <c r="B714" s="832" t="s">
        <v>2536</v>
      </c>
      <c r="C714" s="832" t="s">
        <v>2542</v>
      </c>
      <c r="D714" s="833" t="s">
        <v>3898</v>
      </c>
      <c r="E714" s="834" t="s">
        <v>2562</v>
      </c>
      <c r="F714" s="832" t="s">
        <v>2537</v>
      </c>
      <c r="G714" s="832" t="s">
        <v>3192</v>
      </c>
      <c r="H714" s="832" t="s">
        <v>581</v>
      </c>
      <c r="I714" s="832" t="s">
        <v>3556</v>
      </c>
      <c r="J714" s="832" t="s">
        <v>1245</v>
      </c>
      <c r="K714" s="832" t="s">
        <v>3307</v>
      </c>
      <c r="L714" s="835">
        <v>38.590000000000003</v>
      </c>
      <c r="M714" s="835">
        <v>578.85</v>
      </c>
      <c r="N714" s="832">
        <v>15</v>
      </c>
      <c r="O714" s="836">
        <v>1.5</v>
      </c>
      <c r="P714" s="835">
        <v>115.77000000000001</v>
      </c>
      <c r="Q714" s="837">
        <v>0.2</v>
      </c>
      <c r="R714" s="832">
        <v>3</v>
      </c>
      <c r="S714" s="837">
        <v>0.2</v>
      </c>
      <c r="T714" s="836">
        <v>0.5</v>
      </c>
      <c r="U714" s="838">
        <v>0.33333333333333331</v>
      </c>
    </row>
    <row r="715" spans="1:21" ht="14.45" customHeight="1" x14ac:dyDescent="0.2">
      <c r="A715" s="831">
        <v>7</v>
      </c>
      <c r="B715" s="832" t="s">
        <v>2536</v>
      </c>
      <c r="C715" s="832" t="s">
        <v>2542</v>
      </c>
      <c r="D715" s="833" t="s">
        <v>3898</v>
      </c>
      <c r="E715" s="834" t="s">
        <v>2562</v>
      </c>
      <c r="F715" s="832" t="s">
        <v>2537</v>
      </c>
      <c r="G715" s="832" t="s">
        <v>3557</v>
      </c>
      <c r="H715" s="832" t="s">
        <v>581</v>
      </c>
      <c r="I715" s="832" t="s">
        <v>3558</v>
      </c>
      <c r="J715" s="832" t="s">
        <v>3559</v>
      </c>
      <c r="K715" s="832" t="s">
        <v>3560</v>
      </c>
      <c r="L715" s="835">
        <v>73.989999999999995</v>
      </c>
      <c r="M715" s="835">
        <v>591.91999999999996</v>
      </c>
      <c r="N715" s="832">
        <v>8</v>
      </c>
      <c r="O715" s="836">
        <v>0.5</v>
      </c>
      <c r="P715" s="835">
        <v>591.91999999999996</v>
      </c>
      <c r="Q715" s="837">
        <v>1</v>
      </c>
      <c r="R715" s="832">
        <v>8</v>
      </c>
      <c r="S715" s="837">
        <v>1</v>
      </c>
      <c r="T715" s="836">
        <v>0.5</v>
      </c>
      <c r="U715" s="838">
        <v>1</v>
      </c>
    </row>
    <row r="716" spans="1:21" ht="14.45" customHeight="1" x14ac:dyDescent="0.2">
      <c r="A716" s="831">
        <v>7</v>
      </c>
      <c r="B716" s="832" t="s">
        <v>2536</v>
      </c>
      <c r="C716" s="832" t="s">
        <v>2542</v>
      </c>
      <c r="D716" s="833" t="s">
        <v>3898</v>
      </c>
      <c r="E716" s="834" t="s">
        <v>2562</v>
      </c>
      <c r="F716" s="832" t="s">
        <v>2537</v>
      </c>
      <c r="G716" s="832" t="s">
        <v>2836</v>
      </c>
      <c r="H716" s="832" t="s">
        <v>581</v>
      </c>
      <c r="I716" s="832" t="s">
        <v>3561</v>
      </c>
      <c r="J716" s="832" t="s">
        <v>1587</v>
      </c>
      <c r="K716" s="832" t="s">
        <v>3562</v>
      </c>
      <c r="L716" s="835">
        <v>10.55</v>
      </c>
      <c r="M716" s="835">
        <v>10.55</v>
      </c>
      <c r="N716" s="832">
        <v>1</v>
      </c>
      <c r="O716" s="836">
        <v>1</v>
      </c>
      <c r="P716" s="835">
        <v>10.55</v>
      </c>
      <c r="Q716" s="837">
        <v>1</v>
      </c>
      <c r="R716" s="832">
        <v>1</v>
      </c>
      <c r="S716" s="837">
        <v>1</v>
      </c>
      <c r="T716" s="836">
        <v>1</v>
      </c>
      <c r="U716" s="838">
        <v>1</v>
      </c>
    </row>
    <row r="717" spans="1:21" ht="14.45" customHeight="1" x14ac:dyDescent="0.2">
      <c r="A717" s="831">
        <v>7</v>
      </c>
      <c r="B717" s="832" t="s">
        <v>2536</v>
      </c>
      <c r="C717" s="832" t="s">
        <v>2542</v>
      </c>
      <c r="D717" s="833" t="s">
        <v>3898</v>
      </c>
      <c r="E717" s="834" t="s">
        <v>2562</v>
      </c>
      <c r="F717" s="832" t="s">
        <v>2537</v>
      </c>
      <c r="G717" s="832" t="s">
        <v>3563</v>
      </c>
      <c r="H717" s="832" t="s">
        <v>674</v>
      </c>
      <c r="I717" s="832" t="s">
        <v>3564</v>
      </c>
      <c r="J717" s="832" t="s">
        <v>3565</v>
      </c>
      <c r="K717" s="832" t="s">
        <v>3566</v>
      </c>
      <c r="L717" s="835">
        <v>103.64</v>
      </c>
      <c r="M717" s="835">
        <v>103.64</v>
      </c>
      <c r="N717" s="832">
        <v>1</v>
      </c>
      <c r="O717" s="836">
        <v>1</v>
      </c>
      <c r="P717" s="835">
        <v>103.64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5" customHeight="1" x14ac:dyDescent="0.2">
      <c r="A718" s="831">
        <v>7</v>
      </c>
      <c r="B718" s="832" t="s">
        <v>2536</v>
      </c>
      <c r="C718" s="832" t="s">
        <v>2542</v>
      </c>
      <c r="D718" s="833" t="s">
        <v>3898</v>
      </c>
      <c r="E718" s="834" t="s">
        <v>2562</v>
      </c>
      <c r="F718" s="832" t="s">
        <v>2537</v>
      </c>
      <c r="G718" s="832" t="s">
        <v>3199</v>
      </c>
      <c r="H718" s="832" t="s">
        <v>581</v>
      </c>
      <c r="I718" s="832" t="s">
        <v>3200</v>
      </c>
      <c r="J718" s="832" t="s">
        <v>3201</v>
      </c>
      <c r="K718" s="832" t="s">
        <v>3202</v>
      </c>
      <c r="L718" s="835">
        <v>1561.8</v>
      </c>
      <c r="M718" s="835">
        <v>15618</v>
      </c>
      <c r="N718" s="832">
        <v>10</v>
      </c>
      <c r="O718" s="836">
        <v>1</v>
      </c>
      <c r="P718" s="835">
        <v>15618</v>
      </c>
      <c r="Q718" s="837">
        <v>1</v>
      </c>
      <c r="R718" s="832">
        <v>10</v>
      </c>
      <c r="S718" s="837">
        <v>1</v>
      </c>
      <c r="T718" s="836">
        <v>1</v>
      </c>
      <c r="U718" s="838">
        <v>1</v>
      </c>
    </row>
    <row r="719" spans="1:21" ht="14.45" customHeight="1" x14ac:dyDescent="0.2">
      <c r="A719" s="831">
        <v>7</v>
      </c>
      <c r="B719" s="832" t="s">
        <v>2536</v>
      </c>
      <c r="C719" s="832" t="s">
        <v>2542</v>
      </c>
      <c r="D719" s="833" t="s">
        <v>3898</v>
      </c>
      <c r="E719" s="834" t="s">
        <v>2562</v>
      </c>
      <c r="F719" s="832" t="s">
        <v>2537</v>
      </c>
      <c r="G719" s="832" t="s">
        <v>3468</v>
      </c>
      <c r="H719" s="832" t="s">
        <v>581</v>
      </c>
      <c r="I719" s="832" t="s">
        <v>3469</v>
      </c>
      <c r="J719" s="832" t="s">
        <v>3470</v>
      </c>
      <c r="K719" s="832" t="s">
        <v>3471</v>
      </c>
      <c r="L719" s="835">
        <v>46.99</v>
      </c>
      <c r="M719" s="835">
        <v>140.97</v>
      </c>
      <c r="N719" s="832">
        <v>3</v>
      </c>
      <c r="O719" s="836">
        <v>0.5</v>
      </c>
      <c r="P719" s="835">
        <v>140.97</v>
      </c>
      <c r="Q719" s="837">
        <v>1</v>
      </c>
      <c r="R719" s="832">
        <v>3</v>
      </c>
      <c r="S719" s="837">
        <v>1</v>
      </c>
      <c r="T719" s="836">
        <v>0.5</v>
      </c>
      <c r="U719" s="838">
        <v>1</v>
      </c>
    </row>
    <row r="720" spans="1:21" ht="14.45" customHeight="1" x14ac:dyDescent="0.2">
      <c r="A720" s="831">
        <v>7</v>
      </c>
      <c r="B720" s="832" t="s">
        <v>2536</v>
      </c>
      <c r="C720" s="832" t="s">
        <v>2542</v>
      </c>
      <c r="D720" s="833" t="s">
        <v>3898</v>
      </c>
      <c r="E720" s="834" t="s">
        <v>2562</v>
      </c>
      <c r="F720" s="832" t="s">
        <v>2537</v>
      </c>
      <c r="G720" s="832" t="s">
        <v>2875</v>
      </c>
      <c r="H720" s="832" t="s">
        <v>581</v>
      </c>
      <c r="I720" s="832" t="s">
        <v>3567</v>
      </c>
      <c r="J720" s="832" t="s">
        <v>1674</v>
      </c>
      <c r="K720" s="832" t="s">
        <v>1675</v>
      </c>
      <c r="L720" s="835">
        <v>0</v>
      </c>
      <c r="M720" s="835">
        <v>0</v>
      </c>
      <c r="N720" s="832">
        <v>1</v>
      </c>
      <c r="O720" s="836">
        <v>1</v>
      </c>
      <c r="P720" s="835"/>
      <c r="Q720" s="837"/>
      <c r="R720" s="832"/>
      <c r="S720" s="837">
        <v>0</v>
      </c>
      <c r="T720" s="836"/>
      <c r="U720" s="838">
        <v>0</v>
      </c>
    </row>
    <row r="721" spans="1:21" ht="14.45" customHeight="1" x14ac:dyDescent="0.2">
      <c r="A721" s="831">
        <v>7</v>
      </c>
      <c r="B721" s="832" t="s">
        <v>2536</v>
      </c>
      <c r="C721" s="832" t="s">
        <v>2542</v>
      </c>
      <c r="D721" s="833" t="s">
        <v>3898</v>
      </c>
      <c r="E721" s="834" t="s">
        <v>2562</v>
      </c>
      <c r="F721" s="832" t="s">
        <v>2537</v>
      </c>
      <c r="G721" s="832" t="s">
        <v>3206</v>
      </c>
      <c r="H721" s="832" t="s">
        <v>674</v>
      </c>
      <c r="I721" s="832" t="s">
        <v>2443</v>
      </c>
      <c r="J721" s="832" t="s">
        <v>2444</v>
      </c>
      <c r="K721" s="832" t="s">
        <v>2445</v>
      </c>
      <c r="L721" s="835">
        <v>70.48</v>
      </c>
      <c r="M721" s="835">
        <v>986.72</v>
      </c>
      <c r="N721" s="832">
        <v>14</v>
      </c>
      <c r="O721" s="836">
        <v>4.5</v>
      </c>
      <c r="P721" s="835">
        <v>775.28000000000009</v>
      </c>
      <c r="Q721" s="837">
        <v>0.78571428571428581</v>
      </c>
      <c r="R721" s="832">
        <v>11</v>
      </c>
      <c r="S721" s="837">
        <v>0.7857142857142857</v>
      </c>
      <c r="T721" s="836">
        <v>4</v>
      </c>
      <c r="U721" s="838">
        <v>0.88888888888888884</v>
      </c>
    </row>
    <row r="722" spans="1:21" ht="14.45" customHeight="1" x14ac:dyDescent="0.2">
      <c r="A722" s="831">
        <v>7</v>
      </c>
      <c r="B722" s="832" t="s">
        <v>2536</v>
      </c>
      <c r="C722" s="832" t="s">
        <v>2542</v>
      </c>
      <c r="D722" s="833" t="s">
        <v>3898</v>
      </c>
      <c r="E722" s="834" t="s">
        <v>2562</v>
      </c>
      <c r="F722" s="832" t="s">
        <v>2537</v>
      </c>
      <c r="G722" s="832" t="s">
        <v>3206</v>
      </c>
      <c r="H722" s="832" t="s">
        <v>674</v>
      </c>
      <c r="I722" s="832" t="s">
        <v>3568</v>
      </c>
      <c r="J722" s="832" t="s">
        <v>2444</v>
      </c>
      <c r="K722" s="832" t="s">
        <v>3569</v>
      </c>
      <c r="L722" s="835">
        <v>140.96</v>
      </c>
      <c r="M722" s="835">
        <v>140.96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5" customHeight="1" x14ac:dyDescent="0.2">
      <c r="A723" s="831">
        <v>7</v>
      </c>
      <c r="B723" s="832" t="s">
        <v>2536</v>
      </c>
      <c r="C723" s="832" t="s">
        <v>2542</v>
      </c>
      <c r="D723" s="833" t="s">
        <v>3898</v>
      </c>
      <c r="E723" s="834" t="s">
        <v>2562</v>
      </c>
      <c r="F723" s="832" t="s">
        <v>2537</v>
      </c>
      <c r="G723" s="832" t="s">
        <v>3570</v>
      </c>
      <c r="H723" s="832" t="s">
        <v>674</v>
      </c>
      <c r="I723" s="832" t="s">
        <v>3571</v>
      </c>
      <c r="J723" s="832" t="s">
        <v>3572</v>
      </c>
      <c r="K723" s="832" t="s">
        <v>3573</v>
      </c>
      <c r="L723" s="835">
        <v>32.869999999999997</v>
      </c>
      <c r="M723" s="835">
        <v>98.609999999999985</v>
      </c>
      <c r="N723" s="832">
        <v>3</v>
      </c>
      <c r="O723" s="836">
        <v>0.5</v>
      </c>
      <c r="P723" s="835">
        <v>98.609999999999985</v>
      </c>
      <c r="Q723" s="837">
        <v>1</v>
      </c>
      <c r="R723" s="832">
        <v>3</v>
      </c>
      <c r="S723" s="837">
        <v>1</v>
      </c>
      <c r="T723" s="836">
        <v>0.5</v>
      </c>
      <c r="U723" s="838">
        <v>1</v>
      </c>
    </row>
    <row r="724" spans="1:21" ht="14.45" customHeight="1" x14ac:dyDescent="0.2">
      <c r="A724" s="831">
        <v>7</v>
      </c>
      <c r="B724" s="832" t="s">
        <v>2536</v>
      </c>
      <c r="C724" s="832" t="s">
        <v>2542</v>
      </c>
      <c r="D724" s="833" t="s">
        <v>3898</v>
      </c>
      <c r="E724" s="834" t="s">
        <v>2562</v>
      </c>
      <c r="F724" s="832" t="s">
        <v>2537</v>
      </c>
      <c r="G724" s="832" t="s">
        <v>3570</v>
      </c>
      <c r="H724" s="832" t="s">
        <v>581</v>
      </c>
      <c r="I724" s="832" t="s">
        <v>3574</v>
      </c>
      <c r="J724" s="832" t="s">
        <v>3575</v>
      </c>
      <c r="K724" s="832" t="s">
        <v>3516</v>
      </c>
      <c r="L724" s="835">
        <v>32.869999999999997</v>
      </c>
      <c r="M724" s="835">
        <v>98.609999999999985</v>
      </c>
      <c r="N724" s="832">
        <v>3</v>
      </c>
      <c r="O724" s="836">
        <v>0.5</v>
      </c>
      <c r="P724" s="835">
        <v>98.609999999999985</v>
      </c>
      <c r="Q724" s="837">
        <v>1</v>
      </c>
      <c r="R724" s="832">
        <v>3</v>
      </c>
      <c r="S724" s="837">
        <v>1</v>
      </c>
      <c r="T724" s="836">
        <v>0.5</v>
      </c>
      <c r="U724" s="838">
        <v>1</v>
      </c>
    </row>
    <row r="725" spans="1:21" ht="14.45" customHeight="1" x14ac:dyDescent="0.2">
      <c r="A725" s="831">
        <v>7</v>
      </c>
      <c r="B725" s="832" t="s">
        <v>2536</v>
      </c>
      <c r="C725" s="832" t="s">
        <v>2542</v>
      </c>
      <c r="D725" s="833" t="s">
        <v>3898</v>
      </c>
      <c r="E725" s="834" t="s">
        <v>2562</v>
      </c>
      <c r="F725" s="832" t="s">
        <v>2537</v>
      </c>
      <c r="G725" s="832" t="s">
        <v>3576</v>
      </c>
      <c r="H725" s="832" t="s">
        <v>581</v>
      </c>
      <c r="I725" s="832" t="s">
        <v>3577</v>
      </c>
      <c r="J725" s="832" t="s">
        <v>851</v>
      </c>
      <c r="K725" s="832" t="s">
        <v>3578</v>
      </c>
      <c r="L725" s="835">
        <v>53.57</v>
      </c>
      <c r="M725" s="835">
        <v>535.70000000000005</v>
      </c>
      <c r="N725" s="832">
        <v>10</v>
      </c>
      <c r="O725" s="836">
        <v>2.5</v>
      </c>
      <c r="P725" s="835">
        <v>374.99</v>
      </c>
      <c r="Q725" s="837">
        <v>0.7</v>
      </c>
      <c r="R725" s="832">
        <v>7</v>
      </c>
      <c r="S725" s="837">
        <v>0.7</v>
      </c>
      <c r="T725" s="836">
        <v>2</v>
      </c>
      <c r="U725" s="838">
        <v>0.8</v>
      </c>
    </row>
    <row r="726" spans="1:21" ht="14.45" customHeight="1" x14ac:dyDescent="0.2">
      <c r="A726" s="831">
        <v>7</v>
      </c>
      <c r="B726" s="832" t="s">
        <v>2536</v>
      </c>
      <c r="C726" s="832" t="s">
        <v>2542</v>
      </c>
      <c r="D726" s="833" t="s">
        <v>3898</v>
      </c>
      <c r="E726" s="834" t="s">
        <v>2562</v>
      </c>
      <c r="F726" s="832" t="s">
        <v>2537</v>
      </c>
      <c r="G726" s="832" t="s">
        <v>3210</v>
      </c>
      <c r="H726" s="832" t="s">
        <v>581</v>
      </c>
      <c r="I726" s="832" t="s">
        <v>3211</v>
      </c>
      <c r="J726" s="832" t="s">
        <v>1144</v>
      </c>
      <c r="K726" s="832" t="s">
        <v>2491</v>
      </c>
      <c r="L726" s="835">
        <v>161.06</v>
      </c>
      <c r="M726" s="835">
        <v>483.18</v>
      </c>
      <c r="N726" s="832">
        <v>3</v>
      </c>
      <c r="O726" s="836">
        <v>0.5</v>
      </c>
      <c r="P726" s="835">
        <v>483.18</v>
      </c>
      <c r="Q726" s="837">
        <v>1</v>
      </c>
      <c r="R726" s="832">
        <v>3</v>
      </c>
      <c r="S726" s="837">
        <v>1</v>
      </c>
      <c r="T726" s="836">
        <v>0.5</v>
      </c>
      <c r="U726" s="838">
        <v>1</v>
      </c>
    </row>
    <row r="727" spans="1:21" ht="14.45" customHeight="1" x14ac:dyDescent="0.2">
      <c r="A727" s="831">
        <v>7</v>
      </c>
      <c r="B727" s="832" t="s">
        <v>2536</v>
      </c>
      <c r="C727" s="832" t="s">
        <v>2542</v>
      </c>
      <c r="D727" s="833" t="s">
        <v>3898</v>
      </c>
      <c r="E727" s="834" t="s">
        <v>2562</v>
      </c>
      <c r="F727" s="832" t="s">
        <v>2537</v>
      </c>
      <c r="G727" s="832" t="s">
        <v>3213</v>
      </c>
      <c r="H727" s="832" t="s">
        <v>581</v>
      </c>
      <c r="I727" s="832" t="s">
        <v>3475</v>
      </c>
      <c r="J727" s="832" t="s">
        <v>3476</v>
      </c>
      <c r="K727" s="832" t="s">
        <v>3477</v>
      </c>
      <c r="L727" s="835">
        <v>127</v>
      </c>
      <c r="M727" s="835">
        <v>1143</v>
      </c>
      <c r="N727" s="832">
        <v>9</v>
      </c>
      <c r="O727" s="836">
        <v>1</v>
      </c>
      <c r="P727" s="835">
        <v>1143</v>
      </c>
      <c r="Q727" s="837">
        <v>1</v>
      </c>
      <c r="R727" s="832">
        <v>9</v>
      </c>
      <c r="S727" s="837">
        <v>1</v>
      </c>
      <c r="T727" s="836">
        <v>1</v>
      </c>
      <c r="U727" s="838">
        <v>1</v>
      </c>
    </row>
    <row r="728" spans="1:21" ht="14.45" customHeight="1" x14ac:dyDescent="0.2">
      <c r="A728" s="831">
        <v>7</v>
      </c>
      <c r="B728" s="832" t="s">
        <v>2536</v>
      </c>
      <c r="C728" s="832" t="s">
        <v>2542</v>
      </c>
      <c r="D728" s="833" t="s">
        <v>3898</v>
      </c>
      <c r="E728" s="834" t="s">
        <v>2562</v>
      </c>
      <c r="F728" s="832" t="s">
        <v>2537</v>
      </c>
      <c r="G728" s="832" t="s">
        <v>3213</v>
      </c>
      <c r="H728" s="832" t="s">
        <v>581</v>
      </c>
      <c r="I728" s="832" t="s">
        <v>3214</v>
      </c>
      <c r="J728" s="832" t="s">
        <v>3215</v>
      </c>
      <c r="K728" s="832" t="s">
        <v>828</v>
      </c>
      <c r="L728" s="835">
        <v>208.18</v>
      </c>
      <c r="M728" s="835">
        <v>1457.26</v>
      </c>
      <c r="N728" s="832">
        <v>7</v>
      </c>
      <c r="O728" s="836">
        <v>3</v>
      </c>
      <c r="P728" s="835">
        <v>1457.26</v>
      </c>
      <c r="Q728" s="837">
        <v>1</v>
      </c>
      <c r="R728" s="832">
        <v>7</v>
      </c>
      <c r="S728" s="837">
        <v>1</v>
      </c>
      <c r="T728" s="836">
        <v>3</v>
      </c>
      <c r="U728" s="838">
        <v>1</v>
      </c>
    </row>
    <row r="729" spans="1:21" ht="14.45" customHeight="1" x14ac:dyDescent="0.2">
      <c r="A729" s="831">
        <v>7</v>
      </c>
      <c r="B729" s="832" t="s">
        <v>2536</v>
      </c>
      <c r="C729" s="832" t="s">
        <v>2542</v>
      </c>
      <c r="D729" s="833" t="s">
        <v>3898</v>
      </c>
      <c r="E729" s="834" t="s">
        <v>2562</v>
      </c>
      <c r="F729" s="832" t="s">
        <v>2537</v>
      </c>
      <c r="G729" s="832" t="s">
        <v>3213</v>
      </c>
      <c r="H729" s="832" t="s">
        <v>581</v>
      </c>
      <c r="I729" s="832" t="s">
        <v>3480</v>
      </c>
      <c r="J729" s="832" t="s">
        <v>3476</v>
      </c>
      <c r="K729" s="832" t="s">
        <v>3481</v>
      </c>
      <c r="L729" s="835">
        <v>233.95</v>
      </c>
      <c r="M729" s="835">
        <v>2105.5499999999997</v>
      </c>
      <c r="N729" s="832">
        <v>9</v>
      </c>
      <c r="O729" s="836">
        <v>1</v>
      </c>
      <c r="P729" s="835">
        <v>2105.5499999999997</v>
      </c>
      <c r="Q729" s="837">
        <v>1</v>
      </c>
      <c r="R729" s="832">
        <v>9</v>
      </c>
      <c r="S729" s="837">
        <v>1</v>
      </c>
      <c r="T729" s="836">
        <v>1</v>
      </c>
      <c r="U729" s="838">
        <v>1</v>
      </c>
    </row>
    <row r="730" spans="1:21" ht="14.45" customHeight="1" x14ac:dyDescent="0.2">
      <c r="A730" s="831">
        <v>7</v>
      </c>
      <c r="B730" s="832" t="s">
        <v>2536</v>
      </c>
      <c r="C730" s="832" t="s">
        <v>2542</v>
      </c>
      <c r="D730" s="833" t="s">
        <v>3898</v>
      </c>
      <c r="E730" s="834" t="s">
        <v>2562</v>
      </c>
      <c r="F730" s="832" t="s">
        <v>2537</v>
      </c>
      <c r="G730" s="832" t="s">
        <v>3213</v>
      </c>
      <c r="H730" s="832" t="s">
        <v>581</v>
      </c>
      <c r="I730" s="832" t="s">
        <v>3482</v>
      </c>
      <c r="J730" s="832" t="s">
        <v>1147</v>
      </c>
      <c r="K730" s="832" t="s">
        <v>3483</v>
      </c>
      <c r="L730" s="835">
        <v>60.1</v>
      </c>
      <c r="M730" s="835">
        <v>721.2</v>
      </c>
      <c r="N730" s="832">
        <v>12</v>
      </c>
      <c r="O730" s="836">
        <v>4</v>
      </c>
      <c r="P730" s="835">
        <v>420.70000000000005</v>
      </c>
      <c r="Q730" s="837">
        <v>0.58333333333333337</v>
      </c>
      <c r="R730" s="832">
        <v>7</v>
      </c>
      <c r="S730" s="837">
        <v>0.58333333333333337</v>
      </c>
      <c r="T730" s="836">
        <v>2</v>
      </c>
      <c r="U730" s="838">
        <v>0.5</v>
      </c>
    </row>
    <row r="731" spans="1:21" ht="14.45" customHeight="1" x14ac:dyDescent="0.2">
      <c r="A731" s="831">
        <v>7</v>
      </c>
      <c r="B731" s="832" t="s">
        <v>2536</v>
      </c>
      <c r="C731" s="832" t="s">
        <v>2542</v>
      </c>
      <c r="D731" s="833" t="s">
        <v>3898</v>
      </c>
      <c r="E731" s="834" t="s">
        <v>2562</v>
      </c>
      <c r="F731" s="832" t="s">
        <v>2537</v>
      </c>
      <c r="G731" s="832" t="s">
        <v>2714</v>
      </c>
      <c r="H731" s="832" t="s">
        <v>674</v>
      </c>
      <c r="I731" s="832" t="s">
        <v>3579</v>
      </c>
      <c r="J731" s="832" t="s">
        <v>2716</v>
      </c>
      <c r="K731" s="832" t="s">
        <v>3580</v>
      </c>
      <c r="L731" s="835">
        <v>368.16</v>
      </c>
      <c r="M731" s="835">
        <v>1104.48</v>
      </c>
      <c r="N731" s="832">
        <v>3</v>
      </c>
      <c r="O731" s="836">
        <v>1.5</v>
      </c>
      <c r="P731" s="835">
        <v>1104.48</v>
      </c>
      <c r="Q731" s="837">
        <v>1</v>
      </c>
      <c r="R731" s="832">
        <v>3</v>
      </c>
      <c r="S731" s="837">
        <v>1</v>
      </c>
      <c r="T731" s="836">
        <v>1.5</v>
      </c>
      <c r="U731" s="838">
        <v>1</v>
      </c>
    </row>
    <row r="732" spans="1:21" ht="14.45" customHeight="1" x14ac:dyDescent="0.2">
      <c r="A732" s="831">
        <v>7</v>
      </c>
      <c r="B732" s="832" t="s">
        <v>2536</v>
      </c>
      <c r="C732" s="832" t="s">
        <v>2542</v>
      </c>
      <c r="D732" s="833" t="s">
        <v>3898</v>
      </c>
      <c r="E732" s="834" t="s">
        <v>2562</v>
      </c>
      <c r="F732" s="832" t="s">
        <v>2537</v>
      </c>
      <c r="G732" s="832" t="s">
        <v>2714</v>
      </c>
      <c r="H732" s="832" t="s">
        <v>674</v>
      </c>
      <c r="I732" s="832" t="s">
        <v>3581</v>
      </c>
      <c r="J732" s="832" t="s">
        <v>2716</v>
      </c>
      <c r="K732" s="832" t="s">
        <v>3582</v>
      </c>
      <c r="L732" s="835">
        <v>1154.68</v>
      </c>
      <c r="M732" s="835">
        <v>5773.4000000000005</v>
      </c>
      <c r="N732" s="832">
        <v>5</v>
      </c>
      <c r="O732" s="836">
        <v>1.5</v>
      </c>
      <c r="P732" s="835">
        <v>5773.4000000000005</v>
      </c>
      <c r="Q732" s="837">
        <v>1</v>
      </c>
      <c r="R732" s="832">
        <v>5</v>
      </c>
      <c r="S732" s="837">
        <v>1</v>
      </c>
      <c r="T732" s="836">
        <v>1.5</v>
      </c>
      <c r="U732" s="838">
        <v>1</v>
      </c>
    </row>
    <row r="733" spans="1:21" ht="14.45" customHeight="1" x14ac:dyDescent="0.2">
      <c r="A733" s="831">
        <v>7</v>
      </c>
      <c r="B733" s="832" t="s">
        <v>2536</v>
      </c>
      <c r="C733" s="832" t="s">
        <v>2542</v>
      </c>
      <c r="D733" s="833" t="s">
        <v>3898</v>
      </c>
      <c r="E733" s="834" t="s">
        <v>2562</v>
      </c>
      <c r="F733" s="832" t="s">
        <v>2537</v>
      </c>
      <c r="G733" s="832" t="s">
        <v>3217</v>
      </c>
      <c r="H733" s="832" t="s">
        <v>581</v>
      </c>
      <c r="I733" s="832" t="s">
        <v>3218</v>
      </c>
      <c r="J733" s="832" t="s">
        <v>1656</v>
      </c>
      <c r="K733" s="832" t="s">
        <v>1610</v>
      </c>
      <c r="L733" s="835">
        <v>134.47999999999999</v>
      </c>
      <c r="M733" s="835">
        <v>268.95999999999998</v>
      </c>
      <c r="N733" s="832">
        <v>2</v>
      </c>
      <c r="O733" s="836">
        <v>1.5</v>
      </c>
      <c r="P733" s="835">
        <v>134.47999999999999</v>
      </c>
      <c r="Q733" s="837">
        <v>0.5</v>
      </c>
      <c r="R733" s="832">
        <v>1</v>
      </c>
      <c r="S733" s="837">
        <v>0.5</v>
      </c>
      <c r="T733" s="836">
        <v>0.5</v>
      </c>
      <c r="U733" s="838">
        <v>0.33333333333333331</v>
      </c>
    </row>
    <row r="734" spans="1:21" ht="14.45" customHeight="1" x14ac:dyDescent="0.2">
      <c r="A734" s="831">
        <v>7</v>
      </c>
      <c r="B734" s="832" t="s">
        <v>2536</v>
      </c>
      <c r="C734" s="832" t="s">
        <v>2542</v>
      </c>
      <c r="D734" s="833" t="s">
        <v>3898</v>
      </c>
      <c r="E734" s="834" t="s">
        <v>2562</v>
      </c>
      <c r="F734" s="832" t="s">
        <v>2537</v>
      </c>
      <c r="G734" s="832" t="s">
        <v>3219</v>
      </c>
      <c r="H734" s="832" t="s">
        <v>581</v>
      </c>
      <c r="I734" s="832" t="s">
        <v>3220</v>
      </c>
      <c r="J734" s="832" t="s">
        <v>3221</v>
      </c>
      <c r="K734" s="832" t="s">
        <v>3222</v>
      </c>
      <c r="L734" s="835">
        <v>113.93</v>
      </c>
      <c r="M734" s="835">
        <v>113.93</v>
      </c>
      <c r="N734" s="832">
        <v>1</v>
      </c>
      <c r="O734" s="836">
        <v>1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5" customHeight="1" x14ac:dyDescent="0.2">
      <c r="A735" s="831">
        <v>7</v>
      </c>
      <c r="B735" s="832" t="s">
        <v>2536</v>
      </c>
      <c r="C735" s="832" t="s">
        <v>2542</v>
      </c>
      <c r="D735" s="833" t="s">
        <v>3898</v>
      </c>
      <c r="E735" s="834" t="s">
        <v>2562</v>
      </c>
      <c r="F735" s="832" t="s">
        <v>2537</v>
      </c>
      <c r="G735" s="832" t="s">
        <v>2718</v>
      </c>
      <c r="H735" s="832" t="s">
        <v>581</v>
      </c>
      <c r="I735" s="832" t="s">
        <v>2719</v>
      </c>
      <c r="J735" s="832" t="s">
        <v>922</v>
      </c>
      <c r="K735" s="832" t="s">
        <v>2720</v>
      </c>
      <c r="L735" s="835">
        <v>0</v>
      </c>
      <c r="M735" s="835">
        <v>0</v>
      </c>
      <c r="N735" s="832">
        <v>2</v>
      </c>
      <c r="O735" s="836">
        <v>0.5</v>
      </c>
      <c r="P735" s="835">
        <v>0</v>
      </c>
      <c r="Q735" s="837"/>
      <c r="R735" s="832">
        <v>2</v>
      </c>
      <c r="S735" s="837">
        <v>1</v>
      </c>
      <c r="T735" s="836">
        <v>0.5</v>
      </c>
      <c r="U735" s="838">
        <v>1</v>
      </c>
    </row>
    <row r="736" spans="1:21" ht="14.45" customHeight="1" x14ac:dyDescent="0.2">
      <c r="A736" s="831">
        <v>7</v>
      </c>
      <c r="B736" s="832" t="s">
        <v>2536</v>
      </c>
      <c r="C736" s="832" t="s">
        <v>2542</v>
      </c>
      <c r="D736" s="833" t="s">
        <v>3898</v>
      </c>
      <c r="E736" s="834" t="s">
        <v>2562</v>
      </c>
      <c r="F736" s="832" t="s">
        <v>2537</v>
      </c>
      <c r="G736" s="832" t="s">
        <v>2753</v>
      </c>
      <c r="H736" s="832" t="s">
        <v>581</v>
      </c>
      <c r="I736" s="832" t="s">
        <v>2819</v>
      </c>
      <c r="J736" s="832" t="s">
        <v>775</v>
      </c>
      <c r="K736" s="832" t="s">
        <v>2820</v>
      </c>
      <c r="L736" s="835">
        <v>35.25</v>
      </c>
      <c r="M736" s="835">
        <v>352.5</v>
      </c>
      <c r="N736" s="832">
        <v>10</v>
      </c>
      <c r="O736" s="836">
        <v>4.5</v>
      </c>
      <c r="P736" s="835">
        <v>352.5</v>
      </c>
      <c r="Q736" s="837">
        <v>1</v>
      </c>
      <c r="R736" s="832">
        <v>10</v>
      </c>
      <c r="S736" s="837">
        <v>1</v>
      </c>
      <c r="T736" s="836">
        <v>4.5</v>
      </c>
      <c r="U736" s="838">
        <v>1</v>
      </c>
    </row>
    <row r="737" spans="1:21" ht="14.45" customHeight="1" x14ac:dyDescent="0.2">
      <c r="A737" s="831">
        <v>7</v>
      </c>
      <c r="B737" s="832" t="s">
        <v>2536</v>
      </c>
      <c r="C737" s="832" t="s">
        <v>2542</v>
      </c>
      <c r="D737" s="833" t="s">
        <v>3898</v>
      </c>
      <c r="E737" s="834" t="s">
        <v>2562</v>
      </c>
      <c r="F737" s="832" t="s">
        <v>2537</v>
      </c>
      <c r="G737" s="832" t="s">
        <v>2753</v>
      </c>
      <c r="H737" s="832" t="s">
        <v>581</v>
      </c>
      <c r="I737" s="832" t="s">
        <v>2756</v>
      </c>
      <c r="J737" s="832" t="s">
        <v>775</v>
      </c>
      <c r="K737" s="832" t="s">
        <v>2757</v>
      </c>
      <c r="L737" s="835">
        <v>35.25</v>
      </c>
      <c r="M737" s="835">
        <v>35.25</v>
      </c>
      <c r="N737" s="832">
        <v>1</v>
      </c>
      <c r="O737" s="836">
        <v>0.5</v>
      </c>
      <c r="P737" s="835">
        <v>35.25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5" customHeight="1" x14ac:dyDescent="0.2">
      <c r="A738" s="831">
        <v>7</v>
      </c>
      <c r="B738" s="832" t="s">
        <v>2536</v>
      </c>
      <c r="C738" s="832" t="s">
        <v>2542</v>
      </c>
      <c r="D738" s="833" t="s">
        <v>3898</v>
      </c>
      <c r="E738" s="834" t="s">
        <v>2562</v>
      </c>
      <c r="F738" s="832" t="s">
        <v>2537</v>
      </c>
      <c r="G738" s="832" t="s">
        <v>2592</v>
      </c>
      <c r="H738" s="832" t="s">
        <v>581</v>
      </c>
      <c r="I738" s="832" t="s">
        <v>2879</v>
      </c>
      <c r="J738" s="832" t="s">
        <v>992</v>
      </c>
      <c r="K738" s="832" t="s">
        <v>2880</v>
      </c>
      <c r="L738" s="835">
        <v>103.67</v>
      </c>
      <c r="M738" s="835">
        <v>207.34</v>
      </c>
      <c r="N738" s="832">
        <v>2</v>
      </c>
      <c r="O738" s="836">
        <v>1.5</v>
      </c>
      <c r="P738" s="835">
        <v>103.67</v>
      </c>
      <c r="Q738" s="837">
        <v>0.5</v>
      </c>
      <c r="R738" s="832">
        <v>1</v>
      </c>
      <c r="S738" s="837">
        <v>0.5</v>
      </c>
      <c r="T738" s="836">
        <v>1</v>
      </c>
      <c r="U738" s="838">
        <v>0.66666666666666663</v>
      </c>
    </row>
    <row r="739" spans="1:21" ht="14.45" customHeight="1" x14ac:dyDescent="0.2">
      <c r="A739" s="831">
        <v>7</v>
      </c>
      <c r="B739" s="832" t="s">
        <v>2536</v>
      </c>
      <c r="C739" s="832" t="s">
        <v>2542</v>
      </c>
      <c r="D739" s="833" t="s">
        <v>3898</v>
      </c>
      <c r="E739" s="834" t="s">
        <v>2562</v>
      </c>
      <c r="F739" s="832" t="s">
        <v>2537</v>
      </c>
      <c r="G739" s="832" t="s">
        <v>2592</v>
      </c>
      <c r="H739" s="832" t="s">
        <v>581</v>
      </c>
      <c r="I739" s="832" t="s">
        <v>3583</v>
      </c>
      <c r="J739" s="832" t="s">
        <v>3584</v>
      </c>
      <c r="K739" s="832" t="s">
        <v>2595</v>
      </c>
      <c r="L739" s="835">
        <v>115.18</v>
      </c>
      <c r="M739" s="835">
        <v>115.18</v>
      </c>
      <c r="N739" s="832">
        <v>1</v>
      </c>
      <c r="O739" s="836">
        <v>0.5</v>
      </c>
      <c r="P739" s="835">
        <v>115.18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5" customHeight="1" x14ac:dyDescent="0.2">
      <c r="A740" s="831">
        <v>7</v>
      </c>
      <c r="B740" s="832" t="s">
        <v>2536</v>
      </c>
      <c r="C740" s="832" t="s">
        <v>2542</v>
      </c>
      <c r="D740" s="833" t="s">
        <v>3898</v>
      </c>
      <c r="E740" s="834" t="s">
        <v>2562</v>
      </c>
      <c r="F740" s="832" t="s">
        <v>2537</v>
      </c>
      <c r="G740" s="832" t="s">
        <v>2592</v>
      </c>
      <c r="H740" s="832" t="s">
        <v>581</v>
      </c>
      <c r="I740" s="832" t="s">
        <v>3585</v>
      </c>
      <c r="J740" s="832" t="s">
        <v>992</v>
      </c>
      <c r="K740" s="832" t="s">
        <v>2772</v>
      </c>
      <c r="L740" s="835">
        <v>103.67</v>
      </c>
      <c r="M740" s="835">
        <v>103.67</v>
      </c>
      <c r="N740" s="832">
        <v>1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5" customHeight="1" x14ac:dyDescent="0.2">
      <c r="A741" s="831">
        <v>7</v>
      </c>
      <c r="B741" s="832" t="s">
        <v>2536</v>
      </c>
      <c r="C741" s="832" t="s">
        <v>2542</v>
      </c>
      <c r="D741" s="833" t="s">
        <v>3898</v>
      </c>
      <c r="E741" s="834" t="s">
        <v>2562</v>
      </c>
      <c r="F741" s="832" t="s">
        <v>2537</v>
      </c>
      <c r="G741" s="832" t="s">
        <v>3223</v>
      </c>
      <c r="H741" s="832" t="s">
        <v>581</v>
      </c>
      <c r="I741" s="832" t="s">
        <v>3224</v>
      </c>
      <c r="J741" s="832" t="s">
        <v>3225</v>
      </c>
      <c r="K741" s="832" t="s">
        <v>3226</v>
      </c>
      <c r="L741" s="835">
        <v>2038.93</v>
      </c>
      <c r="M741" s="835">
        <v>20389.3</v>
      </c>
      <c r="N741" s="832">
        <v>10</v>
      </c>
      <c r="O741" s="836">
        <v>2</v>
      </c>
      <c r="P741" s="835">
        <v>20389.3</v>
      </c>
      <c r="Q741" s="837">
        <v>1</v>
      </c>
      <c r="R741" s="832">
        <v>10</v>
      </c>
      <c r="S741" s="837">
        <v>1</v>
      </c>
      <c r="T741" s="836">
        <v>2</v>
      </c>
      <c r="U741" s="838">
        <v>1</v>
      </c>
    </row>
    <row r="742" spans="1:21" ht="14.45" customHeight="1" x14ac:dyDescent="0.2">
      <c r="A742" s="831">
        <v>7</v>
      </c>
      <c r="B742" s="832" t="s">
        <v>2536</v>
      </c>
      <c r="C742" s="832" t="s">
        <v>2542</v>
      </c>
      <c r="D742" s="833" t="s">
        <v>3898</v>
      </c>
      <c r="E742" s="834" t="s">
        <v>2562</v>
      </c>
      <c r="F742" s="832" t="s">
        <v>2537</v>
      </c>
      <c r="G742" s="832" t="s">
        <v>3223</v>
      </c>
      <c r="H742" s="832" t="s">
        <v>581</v>
      </c>
      <c r="I742" s="832" t="s">
        <v>3227</v>
      </c>
      <c r="J742" s="832" t="s">
        <v>3225</v>
      </c>
      <c r="K742" s="832" t="s">
        <v>3228</v>
      </c>
      <c r="L742" s="835">
        <v>552.64</v>
      </c>
      <c r="M742" s="835">
        <v>5526.4</v>
      </c>
      <c r="N742" s="832">
        <v>10</v>
      </c>
      <c r="O742" s="836">
        <v>3</v>
      </c>
      <c r="P742" s="835">
        <v>5526.4</v>
      </c>
      <c r="Q742" s="837">
        <v>1</v>
      </c>
      <c r="R742" s="832">
        <v>10</v>
      </c>
      <c r="S742" s="837">
        <v>1</v>
      </c>
      <c r="T742" s="836">
        <v>3</v>
      </c>
      <c r="U742" s="838">
        <v>1</v>
      </c>
    </row>
    <row r="743" spans="1:21" ht="14.45" customHeight="1" x14ac:dyDescent="0.2">
      <c r="A743" s="831">
        <v>7</v>
      </c>
      <c r="B743" s="832" t="s">
        <v>2536</v>
      </c>
      <c r="C743" s="832" t="s">
        <v>2542</v>
      </c>
      <c r="D743" s="833" t="s">
        <v>3898</v>
      </c>
      <c r="E743" s="834" t="s">
        <v>2562</v>
      </c>
      <c r="F743" s="832" t="s">
        <v>2537</v>
      </c>
      <c r="G743" s="832" t="s">
        <v>3223</v>
      </c>
      <c r="H743" s="832" t="s">
        <v>581</v>
      </c>
      <c r="I743" s="832" t="s">
        <v>3231</v>
      </c>
      <c r="J743" s="832" t="s">
        <v>3225</v>
      </c>
      <c r="K743" s="832" t="s">
        <v>3232</v>
      </c>
      <c r="L743" s="835">
        <v>1019.46</v>
      </c>
      <c r="M743" s="835">
        <v>18350.280000000002</v>
      </c>
      <c r="N743" s="832">
        <v>18</v>
      </c>
      <c r="O743" s="836">
        <v>4.5</v>
      </c>
      <c r="P743" s="835">
        <v>18350.280000000002</v>
      </c>
      <c r="Q743" s="837">
        <v>1</v>
      </c>
      <c r="R743" s="832">
        <v>18</v>
      </c>
      <c r="S743" s="837">
        <v>1</v>
      </c>
      <c r="T743" s="836">
        <v>4.5</v>
      </c>
      <c r="U743" s="838">
        <v>1</v>
      </c>
    </row>
    <row r="744" spans="1:21" ht="14.45" customHeight="1" x14ac:dyDescent="0.2">
      <c r="A744" s="831">
        <v>7</v>
      </c>
      <c r="B744" s="832" t="s">
        <v>2536</v>
      </c>
      <c r="C744" s="832" t="s">
        <v>2542</v>
      </c>
      <c r="D744" s="833" t="s">
        <v>3898</v>
      </c>
      <c r="E744" s="834" t="s">
        <v>2562</v>
      </c>
      <c r="F744" s="832" t="s">
        <v>2537</v>
      </c>
      <c r="G744" s="832" t="s">
        <v>3223</v>
      </c>
      <c r="H744" s="832" t="s">
        <v>581</v>
      </c>
      <c r="I744" s="832" t="s">
        <v>3233</v>
      </c>
      <c r="J744" s="832" t="s">
        <v>3234</v>
      </c>
      <c r="K744" s="832" t="s">
        <v>3232</v>
      </c>
      <c r="L744" s="835">
        <v>1019.46</v>
      </c>
      <c r="M744" s="835">
        <v>8155.68</v>
      </c>
      <c r="N744" s="832">
        <v>8</v>
      </c>
      <c r="O744" s="836">
        <v>2</v>
      </c>
      <c r="P744" s="835">
        <v>8155.68</v>
      </c>
      <c r="Q744" s="837">
        <v>1</v>
      </c>
      <c r="R744" s="832">
        <v>8</v>
      </c>
      <c r="S744" s="837">
        <v>1</v>
      </c>
      <c r="T744" s="836">
        <v>2</v>
      </c>
      <c r="U744" s="838">
        <v>1</v>
      </c>
    </row>
    <row r="745" spans="1:21" ht="14.45" customHeight="1" x14ac:dyDescent="0.2">
      <c r="A745" s="831">
        <v>7</v>
      </c>
      <c r="B745" s="832" t="s">
        <v>2536</v>
      </c>
      <c r="C745" s="832" t="s">
        <v>2542</v>
      </c>
      <c r="D745" s="833" t="s">
        <v>3898</v>
      </c>
      <c r="E745" s="834" t="s">
        <v>2562</v>
      </c>
      <c r="F745" s="832" t="s">
        <v>2537</v>
      </c>
      <c r="G745" s="832" t="s">
        <v>3223</v>
      </c>
      <c r="H745" s="832" t="s">
        <v>581</v>
      </c>
      <c r="I745" s="832" t="s">
        <v>3235</v>
      </c>
      <c r="J745" s="832" t="s">
        <v>3234</v>
      </c>
      <c r="K745" s="832" t="s">
        <v>3228</v>
      </c>
      <c r="L745" s="835">
        <v>552.64</v>
      </c>
      <c r="M745" s="835">
        <v>1657.92</v>
      </c>
      <c r="N745" s="832">
        <v>3</v>
      </c>
      <c r="O745" s="836">
        <v>1</v>
      </c>
      <c r="P745" s="835">
        <v>1657.92</v>
      </c>
      <c r="Q745" s="837">
        <v>1</v>
      </c>
      <c r="R745" s="832">
        <v>3</v>
      </c>
      <c r="S745" s="837">
        <v>1</v>
      </c>
      <c r="T745" s="836">
        <v>1</v>
      </c>
      <c r="U745" s="838">
        <v>1</v>
      </c>
    </row>
    <row r="746" spans="1:21" ht="14.45" customHeight="1" x14ac:dyDescent="0.2">
      <c r="A746" s="831">
        <v>7</v>
      </c>
      <c r="B746" s="832" t="s">
        <v>2536</v>
      </c>
      <c r="C746" s="832" t="s">
        <v>2542</v>
      </c>
      <c r="D746" s="833" t="s">
        <v>3898</v>
      </c>
      <c r="E746" s="834" t="s">
        <v>2562</v>
      </c>
      <c r="F746" s="832" t="s">
        <v>2537</v>
      </c>
      <c r="G746" s="832" t="s">
        <v>3223</v>
      </c>
      <c r="H746" s="832" t="s">
        <v>674</v>
      </c>
      <c r="I746" s="832" t="s">
        <v>3236</v>
      </c>
      <c r="J746" s="832" t="s">
        <v>3237</v>
      </c>
      <c r="K746" s="832" t="s">
        <v>3226</v>
      </c>
      <c r="L746" s="835">
        <v>2038.93</v>
      </c>
      <c r="M746" s="835">
        <v>55051.11</v>
      </c>
      <c r="N746" s="832">
        <v>27</v>
      </c>
      <c r="O746" s="836">
        <v>7</v>
      </c>
      <c r="P746" s="835">
        <v>46895.39</v>
      </c>
      <c r="Q746" s="837">
        <v>0.85185185185185186</v>
      </c>
      <c r="R746" s="832">
        <v>23</v>
      </c>
      <c r="S746" s="837">
        <v>0.85185185185185186</v>
      </c>
      <c r="T746" s="836">
        <v>6</v>
      </c>
      <c r="U746" s="838">
        <v>0.8571428571428571</v>
      </c>
    </row>
    <row r="747" spans="1:21" ht="14.45" customHeight="1" x14ac:dyDescent="0.2">
      <c r="A747" s="831">
        <v>7</v>
      </c>
      <c r="B747" s="832" t="s">
        <v>2536</v>
      </c>
      <c r="C747" s="832" t="s">
        <v>2542</v>
      </c>
      <c r="D747" s="833" t="s">
        <v>3898</v>
      </c>
      <c r="E747" s="834" t="s">
        <v>2562</v>
      </c>
      <c r="F747" s="832" t="s">
        <v>2537</v>
      </c>
      <c r="G747" s="832" t="s">
        <v>3223</v>
      </c>
      <c r="H747" s="832" t="s">
        <v>674</v>
      </c>
      <c r="I747" s="832" t="s">
        <v>3238</v>
      </c>
      <c r="J747" s="832" t="s">
        <v>3237</v>
      </c>
      <c r="K747" s="832" t="s">
        <v>3230</v>
      </c>
      <c r="L747" s="835">
        <v>355.79</v>
      </c>
      <c r="M747" s="835">
        <v>7115.8</v>
      </c>
      <c r="N747" s="832">
        <v>20</v>
      </c>
      <c r="O747" s="836">
        <v>8</v>
      </c>
      <c r="P747" s="835">
        <v>6048.43</v>
      </c>
      <c r="Q747" s="837">
        <v>0.85</v>
      </c>
      <c r="R747" s="832">
        <v>17</v>
      </c>
      <c r="S747" s="837">
        <v>0.85</v>
      </c>
      <c r="T747" s="836">
        <v>7</v>
      </c>
      <c r="U747" s="838">
        <v>0.875</v>
      </c>
    </row>
    <row r="748" spans="1:21" ht="14.45" customHeight="1" x14ac:dyDescent="0.2">
      <c r="A748" s="831">
        <v>7</v>
      </c>
      <c r="B748" s="832" t="s">
        <v>2536</v>
      </c>
      <c r="C748" s="832" t="s">
        <v>2542</v>
      </c>
      <c r="D748" s="833" t="s">
        <v>3898</v>
      </c>
      <c r="E748" s="834" t="s">
        <v>2562</v>
      </c>
      <c r="F748" s="832" t="s">
        <v>2537</v>
      </c>
      <c r="G748" s="832" t="s">
        <v>3223</v>
      </c>
      <c r="H748" s="832" t="s">
        <v>674</v>
      </c>
      <c r="I748" s="832" t="s">
        <v>3239</v>
      </c>
      <c r="J748" s="832" t="s">
        <v>3237</v>
      </c>
      <c r="K748" s="832" t="s">
        <v>3228</v>
      </c>
      <c r="L748" s="835">
        <v>552.64</v>
      </c>
      <c r="M748" s="835">
        <v>24868.799999999996</v>
      </c>
      <c r="N748" s="832">
        <v>45</v>
      </c>
      <c r="O748" s="836">
        <v>16</v>
      </c>
      <c r="P748" s="835">
        <v>18237.119999999995</v>
      </c>
      <c r="Q748" s="837">
        <v>0.73333333333333328</v>
      </c>
      <c r="R748" s="832">
        <v>33</v>
      </c>
      <c r="S748" s="837">
        <v>0.73333333333333328</v>
      </c>
      <c r="T748" s="836">
        <v>12</v>
      </c>
      <c r="U748" s="838">
        <v>0.75</v>
      </c>
    </row>
    <row r="749" spans="1:21" ht="14.45" customHeight="1" x14ac:dyDescent="0.2">
      <c r="A749" s="831">
        <v>7</v>
      </c>
      <c r="B749" s="832" t="s">
        <v>2536</v>
      </c>
      <c r="C749" s="832" t="s">
        <v>2542</v>
      </c>
      <c r="D749" s="833" t="s">
        <v>3898</v>
      </c>
      <c r="E749" s="834" t="s">
        <v>2562</v>
      </c>
      <c r="F749" s="832" t="s">
        <v>2537</v>
      </c>
      <c r="G749" s="832" t="s">
        <v>3223</v>
      </c>
      <c r="H749" s="832" t="s">
        <v>674</v>
      </c>
      <c r="I749" s="832" t="s">
        <v>3240</v>
      </c>
      <c r="J749" s="832" t="s">
        <v>3237</v>
      </c>
      <c r="K749" s="832" t="s">
        <v>3232</v>
      </c>
      <c r="L749" s="835">
        <v>1019.46</v>
      </c>
      <c r="M749" s="835">
        <v>43836.780000000006</v>
      </c>
      <c r="N749" s="832">
        <v>43</v>
      </c>
      <c r="O749" s="836">
        <v>13</v>
      </c>
      <c r="P749" s="835">
        <v>41797.860000000008</v>
      </c>
      <c r="Q749" s="837">
        <v>0.95348837209302328</v>
      </c>
      <c r="R749" s="832">
        <v>41</v>
      </c>
      <c r="S749" s="837">
        <v>0.95348837209302328</v>
      </c>
      <c r="T749" s="836">
        <v>11</v>
      </c>
      <c r="U749" s="838">
        <v>0.84615384615384615</v>
      </c>
    </row>
    <row r="750" spans="1:21" ht="14.45" customHeight="1" x14ac:dyDescent="0.2">
      <c r="A750" s="831">
        <v>7</v>
      </c>
      <c r="B750" s="832" t="s">
        <v>2536</v>
      </c>
      <c r="C750" s="832" t="s">
        <v>2542</v>
      </c>
      <c r="D750" s="833" t="s">
        <v>3898</v>
      </c>
      <c r="E750" s="834" t="s">
        <v>2562</v>
      </c>
      <c r="F750" s="832" t="s">
        <v>2537</v>
      </c>
      <c r="G750" s="832" t="s">
        <v>3223</v>
      </c>
      <c r="H750" s="832" t="s">
        <v>581</v>
      </c>
      <c r="I750" s="832" t="s">
        <v>3485</v>
      </c>
      <c r="J750" s="832" t="s">
        <v>3234</v>
      </c>
      <c r="K750" s="832" t="s">
        <v>3230</v>
      </c>
      <c r="L750" s="835">
        <v>355.79</v>
      </c>
      <c r="M750" s="835">
        <v>3913.6900000000005</v>
      </c>
      <c r="N750" s="832">
        <v>11</v>
      </c>
      <c r="O750" s="836">
        <v>4</v>
      </c>
      <c r="P750" s="835">
        <v>3913.6900000000005</v>
      </c>
      <c r="Q750" s="837">
        <v>1</v>
      </c>
      <c r="R750" s="832">
        <v>11</v>
      </c>
      <c r="S750" s="837">
        <v>1</v>
      </c>
      <c r="T750" s="836">
        <v>4</v>
      </c>
      <c r="U750" s="838">
        <v>1</v>
      </c>
    </row>
    <row r="751" spans="1:21" ht="14.45" customHeight="1" x14ac:dyDescent="0.2">
      <c r="A751" s="831">
        <v>7</v>
      </c>
      <c r="B751" s="832" t="s">
        <v>2536</v>
      </c>
      <c r="C751" s="832" t="s">
        <v>2542</v>
      </c>
      <c r="D751" s="833" t="s">
        <v>3898</v>
      </c>
      <c r="E751" s="834" t="s">
        <v>2562</v>
      </c>
      <c r="F751" s="832" t="s">
        <v>2537</v>
      </c>
      <c r="G751" s="832" t="s">
        <v>3223</v>
      </c>
      <c r="H751" s="832" t="s">
        <v>581</v>
      </c>
      <c r="I751" s="832" t="s">
        <v>3445</v>
      </c>
      <c r="J751" s="832" t="s">
        <v>3245</v>
      </c>
      <c r="K751" s="832" t="s">
        <v>3446</v>
      </c>
      <c r="L751" s="835">
        <v>88.95</v>
      </c>
      <c r="M751" s="835">
        <v>622.65000000000009</v>
      </c>
      <c r="N751" s="832">
        <v>7</v>
      </c>
      <c r="O751" s="836">
        <v>4</v>
      </c>
      <c r="P751" s="835">
        <v>355.8</v>
      </c>
      <c r="Q751" s="837">
        <v>0.5714285714285714</v>
      </c>
      <c r="R751" s="832">
        <v>4</v>
      </c>
      <c r="S751" s="837">
        <v>0.5714285714285714</v>
      </c>
      <c r="T751" s="836">
        <v>2</v>
      </c>
      <c r="U751" s="838">
        <v>0.5</v>
      </c>
    </row>
    <row r="752" spans="1:21" ht="14.45" customHeight="1" x14ac:dyDescent="0.2">
      <c r="A752" s="831">
        <v>7</v>
      </c>
      <c r="B752" s="832" t="s">
        <v>2536</v>
      </c>
      <c r="C752" s="832" t="s">
        <v>2542</v>
      </c>
      <c r="D752" s="833" t="s">
        <v>3898</v>
      </c>
      <c r="E752" s="834" t="s">
        <v>2562</v>
      </c>
      <c r="F752" s="832" t="s">
        <v>2537</v>
      </c>
      <c r="G752" s="832" t="s">
        <v>3223</v>
      </c>
      <c r="H752" s="832" t="s">
        <v>581</v>
      </c>
      <c r="I752" s="832" t="s">
        <v>3447</v>
      </c>
      <c r="J752" s="832" t="s">
        <v>3245</v>
      </c>
      <c r="K752" s="832" t="s">
        <v>3448</v>
      </c>
      <c r="L752" s="835">
        <v>254.86</v>
      </c>
      <c r="M752" s="835">
        <v>3058.3200000000006</v>
      </c>
      <c r="N752" s="832">
        <v>12</v>
      </c>
      <c r="O752" s="836">
        <v>3</v>
      </c>
      <c r="P752" s="835">
        <v>2548.6000000000004</v>
      </c>
      <c r="Q752" s="837">
        <v>0.83333333333333326</v>
      </c>
      <c r="R752" s="832">
        <v>10</v>
      </c>
      <c r="S752" s="837">
        <v>0.83333333333333337</v>
      </c>
      <c r="T752" s="836">
        <v>2</v>
      </c>
      <c r="U752" s="838">
        <v>0.66666666666666663</v>
      </c>
    </row>
    <row r="753" spans="1:21" ht="14.45" customHeight="1" x14ac:dyDescent="0.2">
      <c r="A753" s="831">
        <v>7</v>
      </c>
      <c r="B753" s="832" t="s">
        <v>2536</v>
      </c>
      <c r="C753" s="832" t="s">
        <v>2542</v>
      </c>
      <c r="D753" s="833" t="s">
        <v>3898</v>
      </c>
      <c r="E753" s="834" t="s">
        <v>2562</v>
      </c>
      <c r="F753" s="832" t="s">
        <v>2537</v>
      </c>
      <c r="G753" s="832" t="s">
        <v>2721</v>
      </c>
      <c r="H753" s="832" t="s">
        <v>674</v>
      </c>
      <c r="I753" s="832" t="s">
        <v>3247</v>
      </c>
      <c r="J753" s="832" t="s">
        <v>2074</v>
      </c>
      <c r="K753" s="832" t="s">
        <v>2646</v>
      </c>
      <c r="L753" s="835">
        <v>57.6</v>
      </c>
      <c r="M753" s="835">
        <v>172.8</v>
      </c>
      <c r="N753" s="832">
        <v>3</v>
      </c>
      <c r="O753" s="836">
        <v>2</v>
      </c>
      <c r="P753" s="835">
        <v>172.8</v>
      </c>
      <c r="Q753" s="837">
        <v>1</v>
      </c>
      <c r="R753" s="832">
        <v>3</v>
      </c>
      <c r="S753" s="837">
        <v>1</v>
      </c>
      <c r="T753" s="836">
        <v>2</v>
      </c>
      <c r="U753" s="838">
        <v>1</v>
      </c>
    </row>
    <row r="754" spans="1:21" ht="14.45" customHeight="1" x14ac:dyDescent="0.2">
      <c r="A754" s="831">
        <v>7</v>
      </c>
      <c r="B754" s="832" t="s">
        <v>2536</v>
      </c>
      <c r="C754" s="832" t="s">
        <v>2542</v>
      </c>
      <c r="D754" s="833" t="s">
        <v>3898</v>
      </c>
      <c r="E754" s="834" t="s">
        <v>2562</v>
      </c>
      <c r="F754" s="832" t="s">
        <v>2537</v>
      </c>
      <c r="G754" s="832" t="s">
        <v>2721</v>
      </c>
      <c r="H754" s="832" t="s">
        <v>674</v>
      </c>
      <c r="I754" s="832" t="s">
        <v>2375</v>
      </c>
      <c r="J754" s="832" t="s">
        <v>2074</v>
      </c>
      <c r="K754" s="832" t="s">
        <v>2376</v>
      </c>
      <c r="L754" s="835">
        <v>115.18</v>
      </c>
      <c r="M754" s="835">
        <v>345.54</v>
      </c>
      <c r="N754" s="832">
        <v>3</v>
      </c>
      <c r="O754" s="836">
        <v>1.5</v>
      </c>
      <c r="P754" s="835">
        <v>230.36</v>
      </c>
      <c r="Q754" s="837">
        <v>0.66666666666666663</v>
      </c>
      <c r="R754" s="832">
        <v>2</v>
      </c>
      <c r="S754" s="837">
        <v>0.66666666666666663</v>
      </c>
      <c r="T754" s="836">
        <v>1</v>
      </c>
      <c r="U754" s="838">
        <v>0.66666666666666663</v>
      </c>
    </row>
    <row r="755" spans="1:21" ht="14.45" customHeight="1" x14ac:dyDescent="0.2">
      <c r="A755" s="831">
        <v>7</v>
      </c>
      <c r="B755" s="832" t="s">
        <v>2536</v>
      </c>
      <c r="C755" s="832" t="s">
        <v>2542</v>
      </c>
      <c r="D755" s="833" t="s">
        <v>3898</v>
      </c>
      <c r="E755" s="834" t="s">
        <v>2562</v>
      </c>
      <c r="F755" s="832" t="s">
        <v>2537</v>
      </c>
      <c r="G755" s="832" t="s">
        <v>3586</v>
      </c>
      <c r="H755" s="832" t="s">
        <v>674</v>
      </c>
      <c r="I755" s="832" t="s">
        <v>3587</v>
      </c>
      <c r="J755" s="832" t="s">
        <v>749</v>
      </c>
      <c r="K755" s="832" t="s">
        <v>3588</v>
      </c>
      <c r="L755" s="835">
        <v>439.98</v>
      </c>
      <c r="M755" s="835">
        <v>879.96</v>
      </c>
      <c r="N755" s="832">
        <v>2</v>
      </c>
      <c r="O755" s="836">
        <v>1</v>
      </c>
      <c r="P755" s="835">
        <v>879.96</v>
      </c>
      <c r="Q755" s="837">
        <v>1</v>
      </c>
      <c r="R755" s="832">
        <v>2</v>
      </c>
      <c r="S755" s="837">
        <v>1</v>
      </c>
      <c r="T755" s="836">
        <v>1</v>
      </c>
      <c r="U755" s="838">
        <v>1</v>
      </c>
    </row>
    <row r="756" spans="1:21" ht="14.45" customHeight="1" x14ac:dyDescent="0.2">
      <c r="A756" s="831">
        <v>7</v>
      </c>
      <c r="B756" s="832" t="s">
        <v>2536</v>
      </c>
      <c r="C756" s="832" t="s">
        <v>2542</v>
      </c>
      <c r="D756" s="833" t="s">
        <v>3898</v>
      </c>
      <c r="E756" s="834" t="s">
        <v>2562</v>
      </c>
      <c r="F756" s="832" t="s">
        <v>2537</v>
      </c>
      <c r="G756" s="832" t="s">
        <v>2633</v>
      </c>
      <c r="H756" s="832" t="s">
        <v>674</v>
      </c>
      <c r="I756" s="832" t="s">
        <v>2132</v>
      </c>
      <c r="J756" s="832" t="s">
        <v>1216</v>
      </c>
      <c r="K756" s="832" t="s">
        <v>2126</v>
      </c>
      <c r="L756" s="835">
        <v>47.7</v>
      </c>
      <c r="M756" s="835">
        <v>47.7</v>
      </c>
      <c r="N756" s="832">
        <v>1</v>
      </c>
      <c r="O756" s="836">
        <v>1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5" customHeight="1" x14ac:dyDescent="0.2">
      <c r="A757" s="831">
        <v>7</v>
      </c>
      <c r="B757" s="832" t="s">
        <v>2536</v>
      </c>
      <c r="C757" s="832" t="s">
        <v>2542</v>
      </c>
      <c r="D757" s="833" t="s">
        <v>3898</v>
      </c>
      <c r="E757" s="834" t="s">
        <v>2562</v>
      </c>
      <c r="F757" s="832" t="s">
        <v>2537</v>
      </c>
      <c r="G757" s="832" t="s">
        <v>2633</v>
      </c>
      <c r="H757" s="832" t="s">
        <v>674</v>
      </c>
      <c r="I757" s="832" t="s">
        <v>2417</v>
      </c>
      <c r="J757" s="832" t="s">
        <v>1763</v>
      </c>
      <c r="K757" s="832" t="s">
        <v>828</v>
      </c>
      <c r="L757" s="835">
        <v>95.39</v>
      </c>
      <c r="M757" s="835">
        <v>190.78</v>
      </c>
      <c r="N757" s="832">
        <v>2</v>
      </c>
      <c r="O757" s="836">
        <v>0.5</v>
      </c>
      <c r="P757" s="835">
        <v>190.78</v>
      </c>
      <c r="Q757" s="837">
        <v>1</v>
      </c>
      <c r="R757" s="832">
        <v>2</v>
      </c>
      <c r="S757" s="837">
        <v>1</v>
      </c>
      <c r="T757" s="836">
        <v>0.5</v>
      </c>
      <c r="U757" s="838">
        <v>1</v>
      </c>
    </row>
    <row r="758" spans="1:21" ht="14.45" customHeight="1" x14ac:dyDescent="0.2">
      <c r="A758" s="831">
        <v>7</v>
      </c>
      <c r="B758" s="832" t="s">
        <v>2536</v>
      </c>
      <c r="C758" s="832" t="s">
        <v>2542</v>
      </c>
      <c r="D758" s="833" t="s">
        <v>3898</v>
      </c>
      <c r="E758" s="834" t="s">
        <v>2562</v>
      </c>
      <c r="F758" s="832" t="s">
        <v>2537</v>
      </c>
      <c r="G758" s="832" t="s">
        <v>2640</v>
      </c>
      <c r="H758" s="832" t="s">
        <v>581</v>
      </c>
      <c r="I758" s="832" t="s">
        <v>2641</v>
      </c>
      <c r="J758" s="832" t="s">
        <v>733</v>
      </c>
      <c r="K758" s="832" t="s">
        <v>2642</v>
      </c>
      <c r="L758" s="835">
        <v>108.44</v>
      </c>
      <c r="M758" s="835">
        <v>1518.1599999999999</v>
      </c>
      <c r="N758" s="832">
        <v>14</v>
      </c>
      <c r="O758" s="836">
        <v>4</v>
      </c>
      <c r="P758" s="835">
        <v>1409.7199999999998</v>
      </c>
      <c r="Q758" s="837">
        <v>0.92857142857142849</v>
      </c>
      <c r="R758" s="832">
        <v>13</v>
      </c>
      <c r="S758" s="837">
        <v>0.9285714285714286</v>
      </c>
      <c r="T758" s="836">
        <v>3</v>
      </c>
      <c r="U758" s="838">
        <v>0.75</v>
      </c>
    </row>
    <row r="759" spans="1:21" ht="14.45" customHeight="1" x14ac:dyDescent="0.2">
      <c r="A759" s="831">
        <v>7</v>
      </c>
      <c r="B759" s="832" t="s">
        <v>2536</v>
      </c>
      <c r="C759" s="832" t="s">
        <v>2542</v>
      </c>
      <c r="D759" s="833" t="s">
        <v>3898</v>
      </c>
      <c r="E759" s="834" t="s">
        <v>2562</v>
      </c>
      <c r="F759" s="832" t="s">
        <v>2537</v>
      </c>
      <c r="G759" s="832" t="s">
        <v>2640</v>
      </c>
      <c r="H759" s="832" t="s">
        <v>581</v>
      </c>
      <c r="I759" s="832" t="s">
        <v>2641</v>
      </c>
      <c r="J759" s="832" t="s">
        <v>733</v>
      </c>
      <c r="K759" s="832" t="s">
        <v>2642</v>
      </c>
      <c r="L759" s="835">
        <v>127.91</v>
      </c>
      <c r="M759" s="835">
        <v>4348.9400000000005</v>
      </c>
      <c r="N759" s="832">
        <v>34</v>
      </c>
      <c r="O759" s="836">
        <v>10.5</v>
      </c>
      <c r="P759" s="835">
        <v>2558.2000000000003</v>
      </c>
      <c r="Q759" s="837">
        <v>0.58823529411764708</v>
      </c>
      <c r="R759" s="832">
        <v>20</v>
      </c>
      <c r="S759" s="837">
        <v>0.58823529411764708</v>
      </c>
      <c r="T759" s="836">
        <v>6</v>
      </c>
      <c r="U759" s="838">
        <v>0.5714285714285714</v>
      </c>
    </row>
    <row r="760" spans="1:21" ht="14.45" customHeight="1" x14ac:dyDescent="0.2">
      <c r="A760" s="831">
        <v>7</v>
      </c>
      <c r="B760" s="832" t="s">
        <v>2536</v>
      </c>
      <c r="C760" s="832" t="s">
        <v>2542</v>
      </c>
      <c r="D760" s="833" t="s">
        <v>3898</v>
      </c>
      <c r="E760" s="834" t="s">
        <v>2562</v>
      </c>
      <c r="F760" s="832" t="s">
        <v>2537</v>
      </c>
      <c r="G760" s="832" t="s">
        <v>2640</v>
      </c>
      <c r="H760" s="832" t="s">
        <v>581</v>
      </c>
      <c r="I760" s="832" t="s">
        <v>3248</v>
      </c>
      <c r="J760" s="832" t="s">
        <v>3249</v>
      </c>
      <c r="K760" s="832" t="s">
        <v>3250</v>
      </c>
      <c r="L760" s="835">
        <v>42.09</v>
      </c>
      <c r="M760" s="835">
        <v>84.18</v>
      </c>
      <c r="N760" s="832">
        <v>2</v>
      </c>
      <c r="O760" s="836">
        <v>0.5</v>
      </c>
      <c r="P760" s="835">
        <v>84.18</v>
      </c>
      <c r="Q760" s="837">
        <v>1</v>
      </c>
      <c r="R760" s="832">
        <v>2</v>
      </c>
      <c r="S760" s="837">
        <v>1</v>
      </c>
      <c r="T760" s="836">
        <v>0.5</v>
      </c>
      <c r="U760" s="838">
        <v>1</v>
      </c>
    </row>
    <row r="761" spans="1:21" ht="14.45" customHeight="1" x14ac:dyDescent="0.2">
      <c r="A761" s="831">
        <v>7</v>
      </c>
      <c r="B761" s="832" t="s">
        <v>2536</v>
      </c>
      <c r="C761" s="832" t="s">
        <v>2542</v>
      </c>
      <c r="D761" s="833" t="s">
        <v>3898</v>
      </c>
      <c r="E761" s="834" t="s">
        <v>2562</v>
      </c>
      <c r="F761" s="832" t="s">
        <v>2537</v>
      </c>
      <c r="G761" s="832" t="s">
        <v>3251</v>
      </c>
      <c r="H761" s="832" t="s">
        <v>581</v>
      </c>
      <c r="I761" s="832" t="s">
        <v>3252</v>
      </c>
      <c r="J761" s="832" t="s">
        <v>3253</v>
      </c>
      <c r="K761" s="832" t="s">
        <v>3254</v>
      </c>
      <c r="L761" s="835">
        <v>21.92</v>
      </c>
      <c r="M761" s="835">
        <v>175.36</v>
      </c>
      <c r="N761" s="832">
        <v>8</v>
      </c>
      <c r="O761" s="836">
        <v>3.5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5" customHeight="1" x14ac:dyDescent="0.2">
      <c r="A762" s="831">
        <v>7</v>
      </c>
      <c r="B762" s="832" t="s">
        <v>2536</v>
      </c>
      <c r="C762" s="832" t="s">
        <v>2542</v>
      </c>
      <c r="D762" s="833" t="s">
        <v>3898</v>
      </c>
      <c r="E762" s="834" t="s">
        <v>2562</v>
      </c>
      <c r="F762" s="832" t="s">
        <v>2537</v>
      </c>
      <c r="G762" s="832" t="s">
        <v>3251</v>
      </c>
      <c r="H762" s="832" t="s">
        <v>581</v>
      </c>
      <c r="I762" s="832" t="s">
        <v>3486</v>
      </c>
      <c r="J762" s="832" t="s">
        <v>3253</v>
      </c>
      <c r="K762" s="832" t="s">
        <v>3487</v>
      </c>
      <c r="L762" s="835">
        <v>87.67</v>
      </c>
      <c r="M762" s="835">
        <v>175.34</v>
      </c>
      <c r="N762" s="832">
        <v>2</v>
      </c>
      <c r="O762" s="836">
        <v>0.5</v>
      </c>
      <c r="P762" s="835">
        <v>175.34</v>
      </c>
      <c r="Q762" s="837">
        <v>1</v>
      </c>
      <c r="R762" s="832">
        <v>2</v>
      </c>
      <c r="S762" s="837">
        <v>1</v>
      </c>
      <c r="T762" s="836">
        <v>0.5</v>
      </c>
      <c r="U762" s="838">
        <v>1</v>
      </c>
    </row>
    <row r="763" spans="1:21" ht="14.45" customHeight="1" x14ac:dyDescent="0.2">
      <c r="A763" s="831">
        <v>7</v>
      </c>
      <c r="B763" s="832" t="s">
        <v>2536</v>
      </c>
      <c r="C763" s="832" t="s">
        <v>2542</v>
      </c>
      <c r="D763" s="833" t="s">
        <v>3898</v>
      </c>
      <c r="E763" s="834" t="s">
        <v>2562</v>
      </c>
      <c r="F763" s="832" t="s">
        <v>2537</v>
      </c>
      <c r="G763" s="832" t="s">
        <v>3255</v>
      </c>
      <c r="H763" s="832" t="s">
        <v>581</v>
      </c>
      <c r="I763" s="832" t="s">
        <v>3256</v>
      </c>
      <c r="J763" s="832" t="s">
        <v>3257</v>
      </c>
      <c r="K763" s="832" t="s">
        <v>3258</v>
      </c>
      <c r="L763" s="835">
        <v>169.29</v>
      </c>
      <c r="M763" s="835">
        <v>846.45</v>
      </c>
      <c r="N763" s="832">
        <v>5</v>
      </c>
      <c r="O763" s="836">
        <v>1.5</v>
      </c>
      <c r="P763" s="835">
        <v>507.87</v>
      </c>
      <c r="Q763" s="837">
        <v>0.6</v>
      </c>
      <c r="R763" s="832">
        <v>3</v>
      </c>
      <c r="S763" s="837">
        <v>0.6</v>
      </c>
      <c r="T763" s="836">
        <v>0.5</v>
      </c>
      <c r="U763" s="838">
        <v>0.33333333333333331</v>
      </c>
    </row>
    <row r="764" spans="1:21" ht="14.45" customHeight="1" x14ac:dyDescent="0.2">
      <c r="A764" s="831">
        <v>7</v>
      </c>
      <c r="B764" s="832" t="s">
        <v>2536</v>
      </c>
      <c r="C764" s="832" t="s">
        <v>2542</v>
      </c>
      <c r="D764" s="833" t="s">
        <v>3898</v>
      </c>
      <c r="E764" s="834" t="s">
        <v>2562</v>
      </c>
      <c r="F764" s="832" t="s">
        <v>2537</v>
      </c>
      <c r="G764" s="832" t="s">
        <v>3255</v>
      </c>
      <c r="H764" s="832" t="s">
        <v>581</v>
      </c>
      <c r="I764" s="832" t="s">
        <v>3259</v>
      </c>
      <c r="J764" s="832" t="s">
        <v>3257</v>
      </c>
      <c r="K764" s="832" t="s">
        <v>3260</v>
      </c>
      <c r="L764" s="835">
        <v>338.58</v>
      </c>
      <c r="M764" s="835">
        <v>2370.06</v>
      </c>
      <c r="N764" s="832">
        <v>7</v>
      </c>
      <c r="O764" s="836">
        <v>2</v>
      </c>
      <c r="P764" s="835">
        <v>1354.32</v>
      </c>
      <c r="Q764" s="837">
        <v>0.5714285714285714</v>
      </c>
      <c r="R764" s="832">
        <v>4</v>
      </c>
      <c r="S764" s="837">
        <v>0.5714285714285714</v>
      </c>
      <c r="T764" s="836">
        <v>1.5</v>
      </c>
      <c r="U764" s="838">
        <v>0.75</v>
      </c>
    </row>
    <row r="765" spans="1:21" ht="14.45" customHeight="1" x14ac:dyDescent="0.2">
      <c r="A765" s="831">
        <v>7</v>
      </c>
      <c r="B765" s="832" t="s">
        <v>2536</v>
      </c>
      <c r="C765" s="832" t="s">
        <v>2542</v>
      </c>
      <c r="D765" s="833" t="s">
        <v>3898</v>
      </c>
      <c r="E765" s="834" t="s">
        <v>2562</v>
      </c>
      <c r="F765" s="832" t="s">
        <v>2537</v>
      </c>
      <c r="G765" s="832" t="s">
        <v>3255</v>
      </c>
      <c r="H765" s="832" t="s">
        <v>581</v>
      </c>
      <c r="I765" s="832" t="s">
        <v>3589</v>
      </c>
      <c r="J765" s="832" t="s">
        <v>3257</v>
      </c>
      <c r="K765" s="832" t="s">
        <v>3590</v>
      </c>
      <c r="L765" s="835">
        <v>131.22</v>
      </c>
      <c r="M765" s="835">
        <v>787.31999999999994</v>
      </c>
      <c r="N765" s="832">
        <v>6</v>
      </c>
      <c r="O765" s="836">
        <v>1.5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5" customHeight="1" x14ac:dyDescent="0.2">
      <c r="A766" s="831">
        <v>7</v>
      </c>
      <c r="B766" s="832" t="s">
        <v>2536</v>
      </c>
      <c r="C766" s="832" t="s">
        <v>2542</v>
      </c>
      <c r="D766" s="833" t="s">
        <v>3898</v>
      </c>
      <c r="E766" s="834" t="s">
        <v>2562</v>
      </c>
      <c r="F766" s="832" t="s">
        <v>2537</v>
      </c>
      <c r="G766" s="832" t="s">
        <v>3255</v>
      </c>
      <c r="H766" s="832" t="s">
        <v>581</v>
      </c>
      <c r="I766" s="832" t="s">
        <v>3393</v>
      </c>
      <c r="J766" s="832" t="s">
        <v>3278</v>
      </c>
      <c r="K766" s="832" t="s">
        <v>3260</v>
      </c>
      <c r="L766" s="835">
        <v>338.58</v>
      </c>
      <c r="M766" s="835">
        <v>677.16</v>
      </c>
      <c r="N766" s="832">
        <v>2</v>
      </c>
      <c r="O766" s="836">
        <v>0.5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5" customHeight="1" x14ac:dyDescent="0.2">
      <c r="A767" s="831">
        <v>7</v>
      </c>
      <c r="B767" s="832" t="s">
        <v>2536</v>
      </c>
      <c r="C767" s="832" t="s">
        <v>2542</v>
      </c>
      <c r="D767" s="833" t="s">
        <v>3898</v>
      </c>
      <c r="E767" s="834" t="s">
        <v>2562</v>
      </c>
      <c r="F767" s="832" t="s">
        <v>2537</v>
      </c>
      <c r="G767" s="832" t="s">
        <v>3255</v>
      </c>
      <c r="H767" s="832" t="s">
        <v>581</v>
      </c>
      <c r="I767" s="832" t="s">
        <v>3263</v>
      </c>
      <c r="J767" s="832" t="s">
        <v>1214</v>
      </c>
      <c r="K767" s="832" t="s">
        <v>3258</v>
      </c>
      <c r="L767" s="835">
        <v>169.29</v>
      </c>
      <c r="M767" s="835">
        <v>3216.5099999999998</v>
      </c>
      <c r="N767" s="832">
        <v>19</v>
      </c>
      <c r="O767" s="836">
        <v>6</v>
      </c>
      <c r="P767" s="835">
        <v>2877.93</v>
      </c>
      <c r="Q767" s="837">
        <v>0.89473684210526316</v>
      </c>
      <c r="R767" s="832">
        <v>17</v>
      </c>
      <c r="S767" s="837">
        <v>0.89473684210526316</v>
      </c>
      <c r="T767" s="836">
        <v>4.5</v>
      </c>
      <c r="U767" s="838">
        <v>0.75</v>
      </c>
    </row>
    <row r="768" spans="1:21" ht="14.45" customHeight="1" x14ac:dyDescent="0.2">
      <c r="A768" s="831">
        <v>7</v>
      </c>
      <c r="B768" s="832" t="s">
        <v>2536</v>
      </c>
      <c r="C768" s="832" t="s">
        <v>2542</v>
      </c>
      <c r="D768" s="833" t="s">
        <v>3898</v>
      </c>
      <c r="E768" s="834" t="s">
        <v>2562</v>
      </c>
      <c r="F768" s="832" t="s">
        <v>2537</v>
      </c>
      <c r="G768" s="832" t="s">
        <v>3255</v>
      </c>
      <c r="H768" s="832" t="s">
        <v>581</v>
      </c>
      <c r="I768" s="832" t="s">
        <v>3266</v>
      </c>
      <c r="J768" s="832" t="s">
        <v>3265</v>
      </c>
      <c r="K768" s="832" t="s">
        <v>3260</v>
      </c>
      <c r="L768" s="835">
        <v>338.58</v>
      </c>
      <c r="M768" s="835">
        <v>3724.38</v>
      </c>
      <c r="N768" s="832">
        <v>11</v>
      </c>
      <c r="O768" s="836">
        <v>2.5</v>
      </c>
      <c r="P768" s="835">
        <v>3724.38</v>
      </c>
      <c r="Q768" s="837">
        <v>1</v>
      </c>
      <c r="R768" s="832">
        <v>11</v>
      </c>
      <c r="S768" s="837">
        <v>1</v>
      </c>
      <c r="T768" s="836">
        <v>2.5</v>
      </c>
      <c r="U768" s="838">
        <v>1</v>
      </c>
    </row>
    <row r="769" spans="1:21" ht="14.45" customHeight="1" x14ac:dyDescent="0.2">
      <c r="A769" s="831">
        <v>7</v>
      </c>
      <c r="B769" s="832" t="s">
        <v>2536</v>
      </c>
      <c r="C769" s="832" t="s">
        <v>2542</v>
      </c>
      <c r="D769" s="833" t="s">
        <v>3898</v>
      </c>
      <c r="E769" s="834" t="s">
        <v>2562</v>
      </c>
      <c r="F769" s="832" t="s">
        <v>2537</v>
      </c>
      <c r="G769" s="832" t="s">
        <v>3255</v>
      </c>
      <c r="H769" s="832" t="s">
        <v>581</v>
      </c>
      <c r="I769" s="832" t="s">
        <v>3267</v>
      </c>
      <c r="J769" s="832" t="s">
        <v>3257</v>
      </c>
      <c r="K769" s="832" t="s">
        <v>3268</v>
      </c>
      <c r="L769" s="835">
        <v>677.17</v>
      </c>
      <c r="M769" s="835">
        <v>677.17</v>
      </c>
      <c r="N769" s="832">
        <v>1</v>
      </c>
      <c r="O769" s="836">
        <v>0.5</v>
      </c>
      <c r="P769" s="835">
        <v>677.17</v>
      </c>
      <c r="Q769" s="837">
        <v>1</v>
      </c>
      <c r="R769" s="832">
        <v>1</v>
      </c>
      <c r="S769" s="837">
        <v>1</v>
      </c>
      <c r="T769" s="836">
        <v>0.5</v>
      </c>
      <c r="U769" s="838">
        <v>1</v>
      </c>
    </row>
    <row r="770" spans="1:21" ht="14.45" customHeight="1" x14ac:dyDescent="0.2">
      <c r="A770" s="831">
        <v>7</v>
      </c>
      <c r="B770" s="832" t="s">
        <v>2536</v>
      </c>
      <c r="C770" s="832" t="s">
        <v>2542</v>
      </c>
      <c r="D770" s="833" t="s">
        <v>3898</v>
      </c>
      <c r="E770" s="834" t="s">
        <v>2562</v>
      </c>
      <c r="F770" s="832" t="s">
        <v>2537</v>
      </c>
      <c r="G770" s="832" t="s">
        <v>3255</v>
      </c>
      <c r="H770" s="832" t="s">
        <v>581</v>
      </c>
      <c r="I770" s="832" t="s">
        <v>3394</v>
      </c>
      <c r="J770" s="832" t="s">
        <v>3395</v>
      </c>
      <c r="K770" s="832" t="s">
        <v>3260</v>
      </c>
      <c r="L770" s="835">
        <v>338.58</v>
      </c>
      <c r="M770" s="835">
        <v>1015.74</v>
      </c>
      <c r="N770" s="832">
        <v>3</v>
      </c>
      <c r="O770" s="836">
        <v>0.5</v>
      </c>
      <c r="P770" s="835">
        <v>1015.74</v>
      </c>
      <c r="Q770" s="837">
        <v>1</v>
      </c>
      <c r="R770" s="832">
        <v>3</v>
      </c>
      <c r="S770" s="837">
        <v>1</v>
      </c>
      <c r="T770" s="836">
        <v>0.5</v>
      </c>
      <c r="U770" s="838">
        <v>1</v>
      </c>
    </row>
    <row r="771" spans="1:21" ht="14.45" customHeight="1" x14ac:dyDescent="0.2">
      <c r="A771" s="831">
        <v>7</v>
      </c>
      <c r="B771" s="832" t="s">
        <v>2536</v>
      </c>
      <c r="C771" s="832" t="s">
        <v>2542</v>
      </c>
      <c r="D771" s="833" t="s">
        <v>3898</v>
      </c>
      <c r="E771" s="834" t="s">
        <v>2562</v>
      </c>
      <c r="F771" s="832" t="s">
        <v>2537</v>
      </c>
      <c r="G771" s="832" t="s">
        <v>3255</v>
      </c>
      <c r="H771" s="832" t="s">
        <v>581</v>
      </c>
      <c r="I771" s="832" t="s">
        <v>3269</v>
      </c>
      <c r="J771" s="832" t="s">
        <v>1214</v>
      </c>
      <c r="K771" s="832" t="s">
        <v>3260</v>
      </c>
      <c r="L771" s="835">
        <v>338.58</v>
      </c>
      <c r="M771" s="835">
        <v>9480.24</v>
      </c>
      <c r="N771" s="832">
        <v>28</v>
      </c>
      <c r="O771" s="836">
        <v>6.5</v>
      </c>
      <c r="P771" s="835">
        <v>6433.0199999999995</v>
      </c>
      <c r="Q771" s="837">
        <v>0.67857142857142849</v>
      </c>
      <c r="R771" s="832">
        <v>19</v>
      </c>
      <c r="S771" s="837">
        <v>0.6785714285714286</v>
      </c>
      <c r="T771" s="836">
        <v>4.5</v>
      </c>
      <c r="U771" s="838">
        <v>0.69230769230769229</v>
      </c>
    </row>
    <row r="772" spans="1:21" ht="14.45" customHeight="1" x14ac:dyDescent="0.2">
      <c r="A772" s="831">
        <v>7</v>
      </c>
      <c r="B772" s="832" t="s">
        <v>2536</v>
      </c>
      <c r="C772" s="832" t="s">
        <v>2542</v>
      </c>
      <c r="D772" s="833" t="s">
        <v>3898</v>
      </c>
      <c r="E772" s="834" t="s">
        <v>2562</v>
      </c>
      <c r="F772" s="832" t="s">
        <v>2537</v>
      </c>
      <c r="G772" s="832" t="s">
        <v>3255</v>
      </c>
      <c r="H772" s="832" t="s">
        <v>674</v>
      </c>
      <c r="I772" s="832" t="s">
        <v>3270</v>
      </c>
      <c r="J772" s="832" t="s">
        <v>1214</v>
      </c>
      <c r="K772" s="832" t="s">
        <v>3271</v>
      </c>
      <c r="L772" s="835">
        <v>1286.6199999999999</v>
      </c>
      <c r="M772" s="835">
        <v>23159.16</v>
      </c>
      <c r="N772" s="832">
        <v>18</v>
      </c>
      <c r="O772" s="836">
        <v>4</v>
      </c>
      <c r="P772" s="835">
        <v>18012.68</v>
      </c>
      <c r="Q772" s="837">
        <v>0.77777777777777779</v>
      </c>
      <c r="R772" s="832">
        <v>14</v>
      </c>
      <c r="S772" s="837">
        <v>0.77777777777777779</v>
      </c>
      <c r="T772" s="836">
        <v>3</v>
      </c>
      <c r="U772" s="838">
        <v>0.75</v>
      </c>
    </row>
    <row r="773" spans="1:21" ht="14.45" customHeight="1" x14ac:dyDescent="0.2">
      <c r="A773" s="831">
        <v>7</v>
      </c>
      <c r="B773" s="832" t="s">
        <v>2536</v>
      </c>
      <c r="C773" s="832" t="s">
        <v>2542</v>
      </c>
      <c r="D773" s="833" t="s">
        <v>3898</v>
      </c>
      <c r="E773" s="834" t="s">
        <v>2562</v>
      </c>
      <c r="F773" s="832" t="s">
        <v>2537</v>
      </c>
      <c r="G773" s="832" t="s">
        <v>3255</v>
      </c>
      <c r="H773" s="832" t="s">
        <v>581</v>
      </c>
      <c r="I773" s="832" t="s">
        <v>3272</v>
      </c>
      <c r="J773" s="832" t="s">
        <v>3273</v>
      </c>
      <c r="K773" s="832" t="s">
        <v>3258</v>
      </c>
      <c r="L773" s="835">
        <v>169.29</v>
      </c>
      <c r="M773" s="835">
        <v>169.29</v>
      </c>
      <c r="N773" s="832">
        <v>1</v>
      </c>
      <c r="O773" s="836">
        <v>0.5</v>
      </c>
      <c r="P773" s="835">
        <v>169.29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5" customHeight="1" x14ac:dyDescent="0.2">
      <c r="A774" s="831">
        <v>7</v>
      </c>
      <c r="B774" s="832" t="s">
        <v>2536</v>
      </c>
      <c r="C774" s="832" t="s">
        <v>2542</v>
      </c>
      <c r="D774" s="833" t="s">
        <v>3898</v>
      </c>
      <c r="E774" s="834" t="s">
        <v>2562</v>
      </c>
      <c r="F774" s="832" t="s">
        <v>2537</v>
      </c>
      <c r="G774" s="832" t="s">
        <v>3255</v>
      </c>
      <c r="H774" s="832" t="s">
        <v>581</v>
      </c>
      <c r="I774" s="832" t="s">
        <v>3591</v>
      </c>
      <c r="J774" s="832" t="s">
        <v>1214</v>
      </c>
      <c r="K774" s="832" t="s">
        <v>3592</v>
      </c>
      <c r="L774" s="835">
        <v>84.65</v>
      </c>
      <c r="M774" s="835">
        <v>507.90000000000003</v>
      </c>
      <c r="N774" s="832">
        <v>6</v>
      </c>
      <c r="O774" s="836">
        <v>0.5</v>
      </c>
      <c r="P774" s="835">
        <v>507.90000000000003</v>
      </c>
      <c r="Q774" s="837">
        <v>1</v>
      </c>
      <c r="R774" s="832">
        <v>6</v>
      </c>
      <c r="S774" s="837">
        <v>1</v>
      </c>
      <c r="T774" s="836">
        <v>0.5</v>
      </c>
      <c r="U774" s="838">
        <v>1</v>
      </c>
    </row>
    <row r="775" spans="1:21" ht="14.45" customHeight="1" x14ac:dyDescent="0.2">
      <c r="A775" s="831">
        <v>7</v>
      </c>
      <c r="B775" s="832" t="s">
        <v>2536</v>
      </c>
      <c r="C775" s="832" t="s">
        <v>2542</v>
      </c>
      <c r="D775" s="833" t="s">
        <v>3898</v>
      </c>
      <c r="E775" s="834" t="s">
        <v>2562</v>
      </c>
      <c r="F775" s="832" t="s">
        <v>2537</v>
      </c>
      <c r="G775" s="832" t="s">
        <v>3255</v>
      </c>
      <c r="H775" s="832" t="s">
        <v>674</v>
      </c>
      <c r="I775" s="832" t="s">
        <v>3274</v>
      </c>
      <c r="J775" s="832" t="s">
        <v>1214</v>
      </c>
      <c r="K775" s="832" t="s">
        <v>3268</v>
      </c>
      <c r="L775" s="835">
        <v>677.17</v>
      </c>
      <c r="M775" s="835">
        <v>16252.079999999998</v>
      </c>
      <c r="N775" s="832">
        <v>24</v>
      </c>
      <c r="O775" s="836">
        <v>5</v>
      </c>
      <c r="P775" s="835">
        <v>12189.06</v>
      </c>
      <c r="Q775" s="837">
        <v>0.75000000000000011</v>
      </c>
      <c r="R775" s="832">
        <v>18</v>
      </c>
      <c r="S775" s="837">
        <v>0.75</v>
      </c>
      <c r="T775" s="836">
        <v>3.5</v>
      </c>
      <c r="U775" s="838">
        <v>0.7</v>
      </c>
    </row>
    <row r="776" spans="1:21" ht="14.45" customHeight="1" x14ac:dyDescent="0.2">
      <c r="A776" s="831">
        <v>7</v>
      </c>
      <c r="B776" s="832" t="s">
        <v>2536</v>
      </c>
      <c r="C776" s="832" t="s">
        <v>2542</v>
      </c>
      <c r="D776" s="833" t="s">
        <v>3898</v>
      </c>
      <c r="E776" s="834" t="s">
        <v>2562</v>
      </c>
      <c r="F776" s="832" t="s">
        <v>2537</v>
      </c>
      <c r="G776" s="832" t="s">
        <v>3255</v>
      </c>
      <c r="H776" s="832" t="s">
        <v>581</v>
      </c>
      <c r="I776" s="832" t="s">
        <v>3593</v>
      </c>
      <c r="J776" s="832" t="s">
        <v>1214</v>
      </c>
      <c r="K776" s="832" t="s">
        <v>3594</v>
      </c>
      <c r="L776" s="835">
        <v>42.33</v>
      </c>
      <c r="M776" s="835">
        <v>253.98</v>
      </c>
      <c r="N776" s="832">
        <v>6</v>
      </c>
      <c r="O776" s="836">
        <v>0.5</v>
      </c>
      <c r="P776" s="835">
        <v>253.98</v>
      </c>
      <c r="Q776" s="837">
        <v>1</v>
      </c>
      <c r="R776" s="832">
        <v>6</v>
      </c>
      <c r="S776" s="837">
        <v>1</v>
      </c>
      <c r="T776" s="836">
        <v>0.5</v>
      </c>
      <c r="U776" s="838">
        <v>1</v>
      </c>
    </row>
    <row r="777" spans="1:21" ht="14.45" customHeight="1" x14ac:dyDescent="0.2">
      <c r="A777" s="831">
        <v>7</v>
      </c>
      <c r="B777" s="832" t="s">
        <v>2536</v>
      </c>
      <c r="C777" s="832" t="s">
        <v>2542</v>
      </c>
      <c r="D777" s="833" t="s">
        <v>3898</v>
      </c>
      <c r="E777" s="834" t="s">
        <v>2562</v>
      </c>
      <c r="F777" s="832" t="s">
        <v>2537</v>
      </c>
      <c r="G777" s="832" t="s">
        <v>3255</v>
      </c>
      <c r="H777" s="832" t="s">
        <v>674</v>
      </c>
      <c r="I777" s="832" t="s">
        <v>2288</v>
      </c>
      <c r="J777" s="832" t="s">
        <v>1214</v>
      </c>
      <c r="K777" s="832" t="s">
        <v>1215</v>
      </c>
      <c r="L777" s="835">
        <v>2573.2199999999998</v>
      </c>
      <c r="M777" s="835">
        <v>69476.94</v>
      </c>
      <c r="N777" s="832">
        <v>27</v>
      </c>
      <c r="O777" s="836">
        <v>6</v>
      </c>
      <c r="P777" s="835">
        <v>51464.400000000009</v>
      </c>
      <c r="Q777" s="837">
        <v>0.74074074074074081</v>
      </c>
      <c r="R777" s="832">
        <v>20</v>
      </c>
      <c r="S777" s="837">
        <v>0.7407407407407407</v>
      </c>
      <c r="T777" s="836">
        <v>4.5</v>
      </c>
      <c r="U777" s="838">
        <v>0.75</v>
      </c>
    </row>
    <row r="778" spans="1:21" ht="14.45" customHeight="1" x14ac:dyDescent="0.2">
      <c r="A778" s="831">
        <v>7</v>
      </c>
      <c r="B778" s="832" t="s">
        <v>2536</v>
      </c>
      <c r="C778" s="832" t="s">
        <v>2542</v>
      </c>
      <c r="D778" s="833" t="s">
        <v>3898</v>
      </c>
      <c r="E778" s="834" t="s">
        <v>2562</v>
      </c>
      <c r="F778" s="832" t="s">
        <v>2537</v>
      </c>
      <c r="G778" s="832" t="s">
        <v>3255</v>
      </c>
      <c r="H778" s="832" t="s">
        <v>581</v>
      </c>
      <c r="I778" s="832" t="s">
        <v>3595</v>
      </c>
      <c r="J778" s="832" t="s">
        <v>3257</v>
      </c>
      <c r="K778" s="832" t="s">
        <v>3596</v>
      </c>
      <c r="L778" s="835">
        <v>1929.92</v>
      </c>
      <c r="M778" s="835">
        <v>9649.6</v>
      </c>
      <c r="N778" s="832">
        <v>5</v>
      </c>
      <c r="O778" s="836">
        <v>1.5</v>
      </c>
      <c r="P778" s="835">
        <v>9649.6</v>
      </c>
      <c r="Q778" s="837">
        <v>1</v>
      </c>
      <c r="R778" s="832">
        <v>5</v>
      </c>
      <c r="S778" s="837">
        <v>1</v>
      </c>
      <c r="T778" s="836">
        <v>1.5</v>
      </c>
      <c r="U778" s="838">
        <v>1</v>
      </c>
    </row>
    <row r="779" spans="1:21" ht="14.45" customHeight="1" x14ac:dyDescent="0.2">
      <c r="A779" s="831">
        <v>7</v>
      </c>
      <c r="B779" s="832" t="s">
        <v>2536</v>
      </c>
      <c r="C779" s="832" t="s">
        <v>2542</v>
      </c>
      <c r="D779" s="833" t="s">
        <v>3898</v>
      </c>
      <c r="E779" s="834" t="s">
        <v>2562</v>
      </c>
      <c r="F779" s="832" t="s">
        <v>2537</v>
      </c>
      <c r="G779" s="832" t="s">
        <v>3255</v>
      </c>
      <c r="H779" s="832" t="s">
        <v>581</v>
      </c>
      <c r="I779" s="832" t="s">
        <v>3396</v>
      </c>
      <c r="J779" s="832" t="s">
        <v>3278</v>
      </c>
      <c r="K779" s="832" t="s">
        <v>3397</v>
      </c>
      <c r="L779" s="835">
        <v>84.65</v>
      </c>
      <c r="M779" s="835">
        <v>253.95000000000002</v>
      </c>
      <c r="N779" s="832">
        <v>3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5" customHeight="1" x14ac:dyDescent="0.2">
      <c r="A780" s="831">
        <v>7</v>
      </c>
      <c r="B780" s="832" t="s">
        <v>2536</v>
      </c>
      <c r="C780" s="832" t="s">
        <v>2542</v>
      </c>
      <c r="D780" s="833" t="s">
        <v>3898</v>
      </c>
      <c r="E780" s="834" t="s">
        <v>2562</v>
      </c>
      <c r="F780" s="832" t="s">
        <v>2537</v>
      </c>
      <c r="G780" s="832" t="s">
        <v>2643</v>
      </c>
      <c r="H780" s="832" t="s">
        <v>581</v>
      </c>
      <c r="I780" s="832" t="s">
        <v>2644</v>
      </c>
      <c r="J780" s="832" t="s">
        <v>2645</v>
      </c>
      <c r="K780" s="832" t="s">
        <v>2646</v>
      </c>
      <c r="L780" s="835">
        <v>115.18</v>
      </c>
      <c r="M780" s="835">
        <v>115.18</v>
      </c>
      <c r="N780" s="832">
        <v>1</v>
      </c>
      <c r="O780" s="836">
        <v>1</v>
      </c>
      <c r="P780" s="835">
        <v>115.18</v>
      </c>
      <c r="Q780" s="837">
        <v>1</v>
      </c>
      <c r="R780" s="832">
        <v>1</v>
      </c>
      <c r="S780" s="837">
        <v>1</v>
      </c>
      <c r="T780" s="836">
        <v>1</v>
      </c>
      <c r="U780" s="838">
        <v>1</v>
      </c>
    </row>
    <row r="781" spans="1:21" ht="14.45" customHeight="1" x14ac:dyDescent="0.2">
      <c r="A781" s="831">
        <v>7</v>
      </c>
      <c r="B781" s="832" t="s">
        <v>2536</v>
      </c>
      <c r="C781" s="832" t="s">
        <v>2542</v>
      </c>
      <c r="D781" s="833" t="s">
        <v>3898</v>
      </c>
      <c r="E781" s="834" t="s">
        <v>2562</v>
      </c>
      <c r="F781" s="832" t="s">
        <v>2537</v>
      </c>
      <c r="G781" s="832" t="s">
        <v>2855</v>
      </c>
      <c r="H781" s="832" t="s">
        <v>581</v>
      </c>
      <c r="I781" s="832" t="s">
        <v>3597</v>
      </c>
      <c r="J781" s="832" t="s">
        <v>2857</v>
      </c>
      <c r="K781" s="832" t="s">
        <v>3598</v>
      </c>
      <c r="L781" s="835">
        <v>430.05</v>
      </c>
      <c r="M781" s="835">
        <v>1290.1500000000001</v>
      </c>
      <c r="N781" s="832">
        <v>3</v>
      </c>
      <c r="O781" s="836">
        <v>1.5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5" customHeight="1" x14ac:dyDescent="0.2">
      <c r="A782" s="831">
        <v>7</v>
      </c>
      <c r="B782" s="832" t="s">
        <v>2536</v>
      </c>
      <c r="C782" s="832" t="s">
        <v>2542</v>
      </c>
      <c r="D782" s="833" t="s">
        <v>3898</v>
      </c>
      <c r="E782" s="834" t="s">
        <v>2562</v>
      </c>
      <c r="F782" s="832" t="s">
        <v>2537</v>
      </c>
      <c r="G782" s="832" t="s">
        <v>2758</v>
      </c>
      <c r="H782" s="832" t="s">
        <v>674</v>
      </c>
      <c r="I782" s="832" t="s">
        <v>2529</v>
      </c>
      <c r="J782" s="832" t="s">
        <v>1939</v>
      </c>
      <c r="K782" s="832" t="s">
        <v>2530</v>
      </c>
      <c r="L782" s="835">
        <v>63.75</v>
      </c>
      <c r="M782" s="835">
        <v>255</v>
      </c>
      <c r="N782" s="832">
        <v>4</v>
      </c>
      <c r="O782" s="836">
        <v>1</v>
      </c>
      <c r="P782" s="835">
        <v>255</v>
      </c>
      <c r="Q782" s="837">
        <v>1</v>
      </c>
      <c r="R782" s="832">
        <v>4</v>
      </c>
      <c r="S782" s="837">
        <v>1</v>
      </c>
      <c r="T782" s="836">
        <v>1</v>
      </c>
      <c r="U782" s="838">
        <v>1</v>
      </c>
    </row>
    <row r="783" spans="1:21" ht="14.45" customHeight="1" x14ac:dyDescent="0.2">
      <c r="A783" s="831">
        <v>7</v>
      </c>
      <c r="B783" s="832" t="s">
        <v>2536</v>
      </c>
      <c r="C783" s="832" t="s">
        <v>2542</v>
      </c>
      <c r="D783" s="833" t="s">
        <v>3898</v>
      </c>
      <c r="E783" s="834" t="s">
        <v>2562</v>
      </c>
      <c r="F783" s="832" t="s">
        <v>2537</v>
      </c>
      <c r="G783" s="832" t="s">
        <v>3026</v>
      </c>
      <c r="H783" s="832" t="s">
        <v>674</v>
      </c>
      <c r="I783" s="832" t="s">
        <v>2268</v>
      </c>
      <c r="J783" s="832" t="s">
        <v>703</v>
      </c>
      <c r="K783" s="832" t="s">
        <v>1171</v>
      </c>
      <c r="L783" s="835">
        <v>0</v>
      </c>
      <c r="M783" s="835">
        <v>0</v>
      </c>
      <c r="N783" s="832">
        <v>57</v>
      </c>
      <c r="O783" s="836">
        <v>6.5</v>
      </c>
      <c r="P783" s="835">
        <v>0</v>
      </c>
      <c r="Q783" s="837"/>
      <c r="R783" s="832">
        <v>48</v>
      </c>
      <c r="S783" s="837">
        <v>0.84210526315789469</v>
      </c>
      <c r="T783" s="836">
        <v>4</v>
      </c>
      <c r="U783" s="838">
        <v>0.61538461538461542</v>
      </c>
    </row>
    <row r="784" spans="1:21" ht="14.45" customHeight="1" x14ac:dyDescent="0.2">
      <c r="A784" s="831">
        <v>7</v>
      </c>
      <c r="B784" s="832" t="s">
        <v>2536</v>
      </c>
      <c r="C784" s="832" t="s">
        <v>2542</v>
      </c>
      <c r="D784" s="833" t="s">
        <v>3898</v>
      </c>
      <c r="E784" s="834" t="s">
        <v>2562</v>
      </c>
      <c r="F784" s="832" t="s">
        <v>2537</v>
      </c>
      <c r="G784" s="832" t="s">
        <v>3026</v>
      </c>
      <c r="H784" s="832" t="s">
        <v>581</v>
      </c>
      <c r="I784" s="832" t="s">
        <v>3279</v>
      </c>
      <c r="J784" s="832" t="s">
        <v>2458</v>
      </c>
      <c r="K784" s="832" t="s">
        <v>3280</v>
      </c>
      <c r="L784" s="835">
        <v>227.69</v>
      </c>
      <c r="M784" s="835">
        <v>3870.73</v>
      </c>
      <c r="N784" s="832">
        <v>17</v>
      </c>
      <c r="O784" s="836">
        <v>7</v>
      </c>
      <c r="P784" s="835">
        <v>1821.52</v>
      </c>
      <c r="Q784" s="837">
        <v>0.47058823529411764</v>
      </c>
      <c r="R784" s="832">
        <v>8</v>
      </c>
      <c r="S784" s="837">
        <v>0.47058823529411764</v>
      </c>
      <c r="T784" s="836">
        <v>4</v>
      </c>
      <c r="U784" s="838">
        <v>0.5714285714285714</v>
      </c>
    </row>
    <row r="785" spans="1:21" ht="14.45" customHeight="1" x14ac:dyDescent="0.2">
      <c r="A785" s="831">
        <v>7</v>
      </c>
      <c r="B785" s="832" t="s">
        <v>2536</v>
      </c>
      <c r="C785" s="832" t="s">
        <v>2542</v>
      </c>
      <c r="D785" s="833" t="s">
        <v>3898</v>
      </c>
      <c r="E785" s="834" t="s">
        <v>2562</v>
      </c>
      <c r="F785" s="832" t="s">
        <v>2537</v>
      </c>
      <c r="G785" s="832" t="s">
        <v>3026</v>
      </c>
      <c r="H785" s="832" t="s">
        <v>581</v>
      </c>
      <c r="I785" s="832" t="s">
        <v>2457</v>
      </c>
      <c r="J785" s="832" t="s">
        <v>2458</v>
      </c>
      <c r="K785" s="832" t="s">
        <v>1729</v>
      </c>
      <c r="L785" s="835">
        <v>0</v>
      </c>
      <c r="M785" s="835">
        <v>0</v>
      </c>
      <c r="N785" s="832">
        <v>22</v>
      </c>
      <c r="O785" s="836">
        <v>5.5</v>
      </c>
      <c r="P785" s="835">
        <v>0</v>
      </c>
      <c r="Q785" s="837"/>
      <c r="R785" s="832">
        <v>10</v>
      </c>
      <c r="S785" s="837">
        <v>0.45454545454545453</v>
      </c>
      <c r="T785" s="836">
        <v>3.5</v>
      </c>
      <c r="U785" s="838">
        <v>0.63636363636363635</v>
      </c>
    </row>
    <row r="786" spans="1:21" ht="14.45" customHeight="1" x14ac:dyDescent="0.2">
      <c r="A786" s="831">
        <v>7</v>
      </c>
      <c r="B786" s="832" t="s">
        <v>2536</v>
      </c>
      <c r="C786" s="832" t="s">
        <v>2542</v>
      </c>
      <c r="D786" s="833" t="s">
        <v>3898</v>
      </c>
      <c r="E786" s="834" t="s">
        <v>2562</v>
      </c>
      <c r="F786" s="832" t="s">
        <v>2537</v>
      </c>
      <c r="G786" s="832" t="s">
        <v>3026</v>
      </c>
      <c r="H786" s="832" t="s">
        <v>581</v>
      </c>
      <c r="I786" s="832" t="s">
        <v>3599</v>
      </c>
      <c r="J786" s="832" t="s">
        <v>2458</v>
      </c>
      <c r="K786" s="832" t="s">
        <v>3600</v>
      </c>
      <c r="L786" s="835">
        <v>0</v>
      </c>
      <c r="M786" s="835">
        <v>0</v>
      </c>
      <c r="N786" s="832">
        <v>3</v>
      </c>
      <c r="O786" s="836">
        <v>0.5</v>
      </c>
      <c r="P786" s="835">
        <v>0</v>
      </c>
      <c r="Q786" s="837"/>
      <c r="R786" s="832">
        <v>3</v>
      </c>
      <c r="S786" s="837">
        <v>1</v>
      </c>
      <c r="T786" s="836">
        <v>0.5</v>
      </c>
      <c r="U786" s="838">
        <v>1</v>
      </c>
    </row>
    <row r="787" spans="1:21" ht="14.45" customHeight="1" x14ac:dyDescent="0.2">
      <c r="A787" s="831">
        <v>7</v>
      </c>
      <c r="B787" s="832" t="s">
        <v>2536</v>
      </c>
      <c r="C787" s="832" t="s">
        <v>2542</v>
      </c>
      <c r="D787" s="833" t="s">
        <v>3898</v>
      </c>
      <c r="E787" s="834" t="s">
        <v>2562</v>
      </c>
      <c r="F787" s="832" t="s">
        <v>2537</v>
      </c>
      <c r="G787" s="832" t="s">
        <v>3281</v>
      </c>
      <c r="H787" s="832" t="s">
        <v>581</v>
      </c>
      <c r="I787" s="832" t="s">
        <v>3601</v>
      </c>
      <c r="J787" s="832" t="s">
        <v>3289</v>
      </c>
      <c r="K787" s="832" t="s">
        <v>3602</v>
      </c>
      <c r="L787" s="835">
        <v>40.25</v>
      </c>
      <c r="M787" s="835">
        <v>241.5</v>
      </c>
      <c r="N787" s="832">
        <v>6</v>
      </c>
      <c r="O787" s="836">
        <v>0.5</v>
      </c>
      <c r="P787" s="835">
        <v>241.5</v>
      </c>
      <c r="Q787" s="837">
        <v>1</v>
      </c>
      <c r="R787" s="832">
        <v>6</v>
      </c>
      <c r="S787" s="837">
        <v>1</v>
      </c>
      <c r="T787" s="836">
        <v>0.5</v>
      </c>
      <c r="U787" s="838">
        <v>1</v>
      </c>
    </row>
    <row r="788" spans="1:21" ht="14.45" customHeight="1" x14ac:dyDescent="0.2">
      <c r="A788" s="831">
        <v>7</v>
      </c>
      <c r="B788" s="832" t="s">
        <v>2536</v>
      </c>
      <c r="C788" s="832" t="s">
        <v>2542</v>
      </c>
      <c r="D788" s="833" t="s">
        <v>3898</v>
      </c>
      <c r="E788" s="834" t="s">
        <v>2562</v>
      </c>
      <c r="F788" s="832" t="s">
        <v>2537</v>
      </c>
      <c r="G788" s="832" t="s">
        <v>3281</v>
      </c>
      <c r="H788" s="832" t="s">
        <v>674</v>
      </c>
      <c r="I788" s="832" t="s">
        <v>3285</v>
      </c>
      <c r="J788" s="832" t="s">
        <v>3286</v>
      </c>
      <c r="K788" s="832" t="s">
        <v>3287</v>
      </c>
      <c r="L788" s="835">
        <v>60.39</v>
      </c>
      <c r="M788" s="835">
        <v>181.17000000000002</v>
      </c>
      <c r="N788" s="832">
        <v>3</v>
      </c>
      <c r="O788" s="836">
        <v>0.5</v>
      </c>
      <c r="P788" s="835">
        <v>181.17000000000002</v>
      </c>
      <c r="Q788" s="837">
        <v>1</v>
      </c>
      <c r="R788" s="832">
        <v>3</v>
      </c>
      <c r="S788" s="837">
        <v>1</v>
      </c>
      <c r="T788" s="836">
        <v>0.5</v>
      </c>
      <c r="U788" s="838">
        <v>1</v>
      </c>
    </row>
    <row r="789" spans="1:21" ht="14.45" customHeight="1" x14ac:dyDescent="0.2">
      <c r="A789" s="831">
        <v>7</v>
      </c>
      <c r="B789" s="832" t="s">
        <v>2536</v>
      </c>
      <c r="C789" s="832" t="s">
        <v>2542</v>
      </c>
      <c r="D789" s="833" t="s">
        <v>3898</v>
      </c>
      <c r="E789" s="834" t="s">
        <v>2562</v>
      </c>
      <c r="F789" s="832" t="s">
        <v>2537</v>
      </c>
      <c r="G789" s="832" t="s">
        <v>3281</v>
      </c>
      <c r="H789" s="832" t="s">
        <v>581</v>
      </c>
      <c r="I789" s="832" t="s">
        <v>3288</v>
      </c>
      <c r="J789" s="832" t="s">
        <v>3289</v>
      </c>
      <c r="K789" s="832" t="s">
        <v>3287</v>
      </c>
      <c r="L789" s="835">
        <v>60.39</v>
      </c>
      <c r="M789" s="835">
        <v>120.78</v>
      </c>
      <c r="N789" s="832">
        <v>2</v>
      </c>
      <c r="O789" s="836">
        <v>1</v>
      </c>
      <c r="P789" s="835">
        <v>120.78</v>
      </c>
      <c r="Q789" s="837">
        <v>1</v>
      </c>
      <c r="R789" s="832">
        <v>2</v>
      </c>
      <c r="S789" s="837">
        <v>1</v>
      </c>
      <c r="T789" s="836">
        <v>1</v>
      </c>
      <c r="U789" s="838">
        <v>1</v>
      </c>
    </row>
    <row r="790" spans="1:21" ht="14.45" customHeight="1" x14ac:dyDescent="0.2">
      <c r="A790" s="831">
        <v>7</v>
      </c>
      <c r="B790" s="832" t="s">
        <v>2536</v>
      </c>
      <c r="C790" s="832" t="s">
        <v>2542</v>
      </c>
      <c r="D790" s="833" t="s">
        <v>3898</v>
      </c>
      <c r="E790" s="834" t="s">
        <v>2562</v>
      </c>
      <c r="F790" s="832" t="s">
        <v>2537</v>
      </c>
      <c r="G790" s="832" t="s">
        <v>3281</v>
      </c>
      <c r="H790" s="832" t="s">
        <v>581</v>
      </c>
      <c r="I790" s="832" t="s">
        <v>3603</v>
      </c>
      <c r="J790" s="832" t="s">
        <v>3289</v>
      </c>
      <c r="K790" s="832" t="s">
        <v>3602</v>
      </c>
      <c r="L790" s="835">
        <v>40.25</v>
      </c>
      <c r="M790" s="835">
        <v>362.25</v>
      </c>
      <c r="N790" s="832">
        <v>9</v>
      </c>
      <c r="O790" s="836">
        <v>0.5</v>
      </c>
      <c r="P790" s="835">
        <v>362.25</v>
      </c>
      <c r="Q790" s="837">
        <v>1</v>
      </c>
      <c r="R790" s="832">
        <v>9</v>
      </c>
      <c r="S790" s="837">
        <v>1</v>
      </c>
      <c r="T790" s="836">
        <v>0.5</v>
      </c>
      <c r="U790" s="838">
        <v>1</v>
      </c>
    </row>
    <row r="791" spans="1:21" ht="14.45" customHeight="1" x14ac:dyDescent="0.2">
      <c r="A791" s="831">
        <v>7</v>
      </c>
      <c r="B791" s="832" t="s">
        <v>2536</v>
      </c>
      <c r="C791" s="832" t="s">
        <v>2542</v>
      </c>
      <c r="D791" s="833" t="s">
        <v>3898</v>
      </c>
      <c r="E791" s="834" t="s">
        <v>2562</v>
      </c>
      <c r="F791" s="832" t="s">
        <v>2537</v>
      </c>
      <c r="G791" s="832" t="s">
        <v>3290</v>
      </c>
      <c r="H791" s="832" t="s">
        <v>581</v>
      </c>
      <c r="I791" s="832" t="s">
        <v>3291</v>
      </c>
      <c r="J791" s="832" t="s">
        <v>3292</v>
      </c>
      <c r="K791" s="832" t="s">
        <v>3293</v>
      </c>
      <c r="L791" s="835">
        <v>355.79</v>
      </c>
      <c r="M791" s="835">
        <v>4625.2700000000004</v>
      </c>
      <c r="N791" s="832">
        <v>13</v>
      </c>
      <c r="O791" s="836">
        <v>8.5</v>
      </c>
      <c r="P791" s="835">
        <v>4625.2700000000004</v>
      </c>
      <c r="Q791" s="837">
        <v>1</v>
      </c>
      <c r="R791" s="832">
        <v>13</v>
      </c>
      <c r="S791" s="837">
        <v>1</v>
      </c>
      <c r="T791" s="836">
        <v>8.5</v>
      </c>
      <c r="U791" s="838">
        <v>1</v>
      </c>
    </row>
    <row r="792" spans="1:21" ht="14.45" customHeight="1" x14ac:dyDescent="0.2">
      <c r="A792" s="831">
        <v>7</v>
      </c>
      <c r="B792" s="832" t="s">
        <v>2536</v>
      </c>
      <c r="C792" s="832" t="s">
        <v>2542</v>
      </c>
      <c r="D792" s="833" t="s">
        <v>3898</v>
      </c>
      <c r="E792" s="834" t="s">
        <v>2562</v>
      </c>
      <c r="F792" s="832" t="s">
        <v>2537</v>
      </c>
      <c r="G792" s="832" t="s">
        <v>3290</v>
      </c>
      <c r="H792" s="832" t="s">
        <v>581</v>
      </c>
      <c r="I792" s="832" t="s">
        <v>3294</v>
      </c>
      <c r="J792" s="832" t="s">
        <v>3292</v>
      </c>
      <c r="K792" s="832" t="s">
        <v>3295</v>
      </c>
      <c r="L792" s="835">
        <v>552.64</v>
      </c>
      <c r="M792" s="835">
        <v>1105.28</v>
      </c>
      <c r="N792" s="832">
        <v>2</v>
      </c>
      <c r="O792" s="836">
        <v>2</v>
      </c>
      <c r="P792" s="835">
        <v>1105.28</v>
      </c>
      <c r="Q792" s="837">
        <v>1</v>
      </c>
      <c r="R792" s="832">
        <v>2</v>
      </c>
      <c r="S792" s="837">
        <v>1</v>
      </c>
      <c r="T792" s="836">
        <v>2</v>
      </c>
      <c r="U792" s="838">
        <v>1</v>
      </c>
    </row>
    <row r="793" spans="1:21" ht="14.45" customHeight="1" x14ac:dyDescent="0.2">
      <c r="A793" s="831">
        <v>7</v>
      </c>
      <c r="B793" s="832" t="s">
        <v>2536</v>
      </c>
      <c r="C793" s="832" t="s">
        <v>2542</v>
      </c>
      <c r="D793" s="833" t="s">
        <v>3898</v>
      </c>
      <c r="E793" s="834" t="s">
        <v>2562</v>
      </c>
      <c r="F793" s="832" t="s">
        <v>2537</v>
      </c>
      <c r="G793" s="832" t="s">
        <v>3290</v>
      </c>
      <c r="H793" s="832" t="s">
        <v>581</v>
      </c>
      <c r="I793" s="832" t="s">
        <v>3296</v>
      </c>
      <c r="J793" s="832" t="s">
        <v>3292</v>
      </c>
      <c r="K793" s="832" t="s">
        <v>3297</v>
      </c>
      <c r="L793" s="835">
        <v>1019.46</v>
      </c>
      <c r="M793" s="835">
        <v>3058.38</v>
      </c>
      <c r="N793" s="832">
        <v>3</v>
      </c>
      <c r="O793" s="836">
        <v>1</v>
      </c>
      <c r="P793" s="835">
        <v>3058.38</v>
      </c>
      <c r="Q793" s="837">
        <v>1</v>
      </c>
      <c r="R793" s="832">
        <v>3</v>
      </c>
      <c r="S793" s="837">
        <v>1</v>
      </c>
      <c r="T793" s="836">
        <v>1</v>
      </c>
      <c r="U793" s="838">
        <v>1</v>
      </c>
    </row>
    <row r="794" spans="1:21" ht="14.45" customHeight="1" x14ac:dyDescent="0.2">
      <c r="A794" s="831">
        <v>7</v>
      </c>
      <c r="B794" s="832" t="s">
        <v>2536</v>
      </c>
      <c r="C794" s="832" t="s">
        <v>2542</v>
      </c>
      <c r="D794" s="833" t="s">
        <v>3898</v>
      </c>
      <c r="E794" s="834" t="s">
        <v>2562</v>
      </c>
      <c r="F794" s="832" t="s">
        <v>2537</v>
      </c>
      <c r="G794" s="832" t="s">
        <v>3290</v>
      </c>
      <c r="H794" s="832" t="s">
        <v>581</v>
      </c>
      <c r="I794" s="832" t="s">
        <v>3298</v>
      </c>
      <c r="J794" s="832" t="s">
        <v>3292</v>
      </c>
      <c r="K794" s="832" t="s">
        <v>2835</v>
      </c>
      <c r="L794" s="835">
        <v>764.6</v>
      </c>
      <c r="M794" s="835">
        <v>9175.2000000000007</v>
      </c>
      <c r="N794" s="832">
        <v>12</v>
      </c>
      <c r="O794" s="836">
        <v>4</v>
      </c>
      <c r="P794" s="835">
        <v>9175.2000000000007</v>
      </c>
      <c r="Q794" s="837">
        <v>1</v>
      </c>
      <c r="R794" s="832">
        <v>12</v>
      </c>
      <c r="S794" s="837">
        <v>1</v>
      </c>
      <c r="T794" s="836">
        <v>4</v>
      </c>
      <c r="U794" s="838">
        <v>1</v>
      </c>
    </row>
    <row r="795" spans="1:21" ht="14.45" customHeight="1" x14ac:dyDescent="0.2">
      <c r="A795" s="831">
        <v>7</v>
      </c>
      <c r="B795" s="832" t="s">
        <v>2536</v>
      </c>
      <c r="C795" s="832" t="s">
        <v>2542</v>
      </c>
      <c r="D795" s="833" t="s">
        <v>3898</v>
      </c>
      <c r="E795" s="834" t="s">
        <v>2562</v>
      </c>
      <c r="F795" s="832" t="s">
        <v>2537</v>
      </c>
      <c r="G795" s="832" t="s">
        <v>3290</v>
      </c>
      <c r="H795" s="832" t="s">
        <v>581</v>
      </c>
      <c r="I795" s="832" t="s">
        <v>3299</v>
      </c>
      <c r="J795" s="832" t="s">
        <v>3300</v>
      </c>
      <c r="K795" s="832" t="s">
        <v>3301</v>
      </c>
      <c r="L795" s="835">
        <v>92.11</v>
      </c>
      <c r="M795" s="835">
        <v>1842.1999999999998</v>
      </c>
      <c r="N795" s="832">
        <v>20</v>
      </c>
      <c r="O795" s="836">
        <v>5</v>
      </c>
      <c r="P795" s="835">
        <v>1842.1999999999998</v>
      </c>
      <c r="Q795" s="837">
        <v>1</v>
      </c>
      <c r="R795" s="832">
        <v>20</v>
      </c>
      <c r="S795" s="837">
        <v>1</v>
      </c>
      <c r="T795" s="836">
        <v>5</v>
      </c>
      <c r="U795" s="838">
        <v>1</v>
      </c>
    </row>
    <row r="796" spans="1:21" ht="14.45" customHeight="1" x14ac:dyDescent="0.2">
      <c r="A796" s="831">
        <v>7</v>
      </c>
      <c r="B796" s="832" t="s">
        <v>2536</v>
      </c>
      <c r="C796" s="832" t="s">
        <v>2542</v>
      </c>
      <c r="D796" s="833" t="s">
        <v>3898</v>
      </c>
      <c r="E796" s="834" t="s">
        <v>2562</v>
      </c>
      <c r="F796" s="832" t="s">
        <v>2537</v>
      </c>
      <c r="G796" s="832" t="s">
        <v>3290</v>
      </c>
      <c r="H796" s="832" t="s">
        <v>581</v>
      </c>
      <c r="I796" s="832" t="s">
        <v>3302</v>
      </c>
      <c r="J796" s="832" t="s">
        <v>3292</v>
      </c>
      <c r="K796" s="832" t="s">
        <v>3303</v>
      </c>
      <c r="L796" s="835">
        <v>1274.33</v>
      </c>
      <c r="M796" s="835">
        <v>1274.33</v>
      </c>
      <c r="N796" s="832">
        <v>1</v>
      </c>
      <c r="O796" s="836">
        <v>1</v>
      </c>
      <c r="P796" s="835">
        <v>1274.33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5" customHeight="1" x14ac:dyDescent="0.2">
      <c r="A797" s="831">
        <v>7</v>
      </c>
      <c r="B797" s="832" t="s">
        <v>2536</v>
      </c>
      <c r="C797" s="832" t="s">
        <v>2542</v>
      </c>
      <c r="D797" s="833" t="s">
        <v>3898</v>
      </c>
      <c r="E797" s="834" t="s">
        <v>2562</v>
      </c>
      <c r="F797" s="832" t="s">
        <v>2537</v>
      </c>
      <c r="G797" s="832" t="s">
        <v>3604</v>
      </c>
      <c r="H797" s="832" t="s">
        <v>581</v>
      </c>
      <c r="I797" s="832" t="s">
        <v>3605</v>
      </c>
      <c r="J797" s="832" t="s">
        <v>1317</v>
      </c>
      <c r="K797" s="832" t="s">
        <v>3606</v>
      </c>
      <c r="L797" s="835">
        <v>98.2</v>
      </c>
      <c r="M797" s="835">
        <v>98.2</v>
      </c>
      <c r="N797" s="832">
        <v>1</v>
      </c>
      <c r="O797" s="836">
        <v>1</v>
      </c>
      <c r="P797" s="835">
        <v>98.2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5" customHeight="1" x14ac:dyDescent="0.2">
      <c r="A798" s="831">
        <v>7</v>
      </c>
      <c r="B798" s="832" t="s">
        <v>2536</v>
      </c>
      <c r="C798" s="832" t="s">
        <v>2542</v>
      </c>
      <c r="D798" s="833" t="s">
        <v>3898</v>
      </c>
      <c r="E798" s="834" t="s">
        <v>2562</v>
      </c>
      <c r="F798" s="832" t="s">
        <v>2537</v>
      </c>
      <c r="G798" s="832" t="s">
        <v>3604</v>
      </c>
      <c r="H798" s="832" t="s">
        <v>581</v>
      </c>
      <c r="I798" s="832" t="s">
        <v>3607</v>
      </c>
      <c r="J798" s="832" t="s">
        <v>1317</v>
      </c>
      <c r="K798" s="832" t="s">
        <v>3608</v>
      </c>
      <c r="L798" s="835">
        <v>55.16</v>
      </c>
      <c r="M798" s="835">
        <v>55.16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5" customHeight="1" x14ac:dyDescent="0.2">
      <c r="A799" s="831">
        <v>7</v>
      </c>
      <c r="B799" s="832" t="s">
        <v>2536</v>
      </c>
      <c r="C799" s="832" t="s">
        <v>2542</v>
      </c>
      <c r="D799" s="833" t="s">
        <v>3898</v>
      </c>
      <c r="E799" s="834" t="s">
        <v>2562</v>
      </c>
      <c r="F799" s="832" t="s">
        <v>2537</v>
      </c>
      <c r="G799" s="832" t="s">
        <v>3304</v>
      </c>
      <c r="H799" s="832" t="s">
        <v>581</v>
      </c>
      <c r="I799" s="832" t="s">
        <v>3305</v>
      </c>
      <c r="J799" s="832" t="s">
        <v>3306</v>
      </c>
      <c r="K799" s="832" t="s">
        <v>3307</v>
      </c>
      <c r="L799" s="835">
        <v>38.56</v>
      </c>
      <c r="M799" s="835">
        <v>539.84</v>
      </c>
      <c r="N799" s="832">
        <v>14</v>
      </c>
      <c r="O799" s="836">
        <v>4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5" customHeight="1" x14ac:dyDescent="0.2">
      <c r="A800" s="831">
        <v>7</v>
      </c>
      <c r="B800" s="832" t="s">
        <v>2536</v>
      </c>
      <c r="C800" s="832" t="s">
        <v>2542</v>
      </c>
      <c r="D800" s="833" t="s">
        <v>3898</v>
      </c>
      <c r="E800" s="834" t="s">
        <v>2562</v>
      </c>
      <c r="F800" s="832" t="s">
        <v>2537</v>
      </c>
      <c r="G800" s="832" t="s">
        <v>3304</v>
      </c>
      <c r="H800" s="832" t="s">
        <v>581</v>
      </c>
      <c r="I800" s="832" t="s">
        <v>3609</v>
      </c>
      <c r="J800" s="832" t="s">
        <v>3306</v>
      </c>
      <c r="K800" s="832" t="s">
        <v>3516</v>
      </c>
      <c r="L800" s="835">
        <v>77.13</v>
      </c>
      <c r="M800" s="835">
        <v>77.13</v>
      </c>
      <c r="N800" s="832">
        <v>1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5" customHeight="1" x14ac:dyDescent="0.2">
      <c r="A801" s="831">
        <v>7</v>
      </c>
      <c r="B801" s="832" t="s">
        <v>2536</v>
      </c>
      <c r="C801" s="832" t="s">
        <v>2542</v>
      </c>
      <c r="D801" s="833" t="s">
        <v>3898</v>
      </c>
      <c r="E801" s="834" t="s">
        <v>2562</v>
      </c>
      <c r="F801" s="832" t="s">
        <v>2537</v>
      </c>
      <c r="G801" s="832" t="s">
        <v>3308</v>
      </c>
      <c r="H801" s="832" t="s">
        <v>581</v>
      </c>
      <c r="I801" s="832" t="s">
        <v>3311</v>
      </c>
      <c r="J801" s="832" t="s">
        <v>3312</v>
      </c>
      <c r="K801" s="832" t="s">
        <v>3313</v>
      </c>
      <c r="L801" s="835">
        <v>140.94999999999999</v>
      </c>
      <c r="M801" s="835">
        <v>1691.3999999999999</v>
      </c>
      <c r="N801" s="832">
        <v>12</v>
      </c>
      <c r="O801" s="836">
        <v>2.5</v>
      </c>
      <c r="P801" s="835">
        <v>1691.3999999999999</v>
      </c>
      <c r="Q801" s="837">
        <v>1</v>
      </c>
      <c r="R801" s="832">
        <v>12</v>
      </c>
      <c r="S801" s="837">
        <v>1</v>
      </c>
      <c r="T801" s="836">
        <v>2.5</v>
      </c>
      <c r="U801" s="838">
        <v>1</v>
      </c>
    </row>
    <row r="802" spans="1:21" ht="14.45" customHeight="1" x14ac:dyDescent="0.2">
      <c r="A802" s="831">
        <v>7</v>
      </c>
      <c r="B802" s="832" t="s">
        <v>2536</v>
      </c>
      <c r="C802" s="832" t="s">
        <v>2542</v>
      </c>
      <c r="D802" s="833" t="s">
        <v>3898</v>
      </c>
      <c r="E802" s="834" t="s">
        <v>2562</v>
      </c>
      <c r="F802" s="832" t="s">
        <v>2537</v>
      </c>
      <c r="G802" s="832" t="s">
        <v>3308</v>
      </c>
      <c r="H802" s="832" t="s">
        <v>581</v>
      </c>
      <c r="I802" s="832" t="s">
        <v>3314</v>
      </c>
      <c r="J802" s="832" t="s">
        <v>3315</v>
      </c>
      <c r="K802" s="832" t="s">
        <v>2402</v>
      </c>
      <c r="L802" s="835">
        <v>93.96</v>
      </c>
      <c r="M802" s="835">
        <v>1879.2</v>
      </c>
      <c r="N802" s="832">
        <v>20</v>
      </c>
      <c r="O802" s="836">
        <v>2</v>
      </c>
      <c r="P802" s="835">
        <v>1315.44</v>
      </c>
      <c r="Q802" s="837">
        <v>0.70000000000000007</v>
      </c>
      <c r="R802" s="832">
        <v>14</v>
      </c>
      <c r="S802" s="837">
        <v>0.7</v>
      </c>
      <c r="T802" s="836">
        <v>1.5</v>
      </c>
      <c r="U802" s="838">
        <v>0.75</v>
      </c>
    </row>
    <row r="803" spans="1:21" ht="14.45" customHeight="1" x14ac:dyDescent="0.2">
      <c r="A803" s="831">
        <v>7</v>
      </c>
      <c r="B803" s="832" t="s">
        <v>2536</v>
      </c>
      <c r="C803" s="832" t="s">
        <v>2542</v>
      </c>
      <c r="D803" s="833" t="s">
        <v>3898</v>
      </c>
      <c r="E803" s="834" t="s">
        <v>2562</v>
      </c>
      <c r="F803" s="832" t="s">
        <v>2537</v>
      </c>
      <c r="G803" s="832" t="s">
        <v>3308</v>
      </c>
      <c r="H803" s="832" t="s">
        <v>581</v>
      </c>
      <c r="I803" s="832" t="s">
        <v>3496</v>
      </c>
      <c r="J803" s="832" t="s">
        <v>3497</v>
      </c>
      <c r="K803" s="832" t="s">
        <v>3498</v>
      </c>
      <c r="L803" s="835">
        <v>300.68</v>
      </c>
      <c r="M803" s="835">
        <v>3006.8</v>
      </c>
      <c r="N803" s="832">
        <v>10</v>
      </c>
      <c r="O803" s="836">
        <v>2</v>
      </c>
      <c r="P803" s="835">
        <v>3006.8</v>
      </c>
      <c r="Q803" s="837">
        <v>1</v>
      </c>
      <c r="R803" s="832">
        <v>10</v>
      </c>
      <c r="S803" s="837">
        <v>1</v>
      </c>
      <c r="T803" s="836">
        <v>2</v>
      </c>
      <c r="U803" s="838">
        <v>1</v>
      </c>
    </row>
    <row r="804" spans="1:21" ht="14.45" customHeight="1" x14ac:dyDescent="0.2">
      <c r="A804" s="831">
        <v>7</v>
      </c>
      <c r="B804" s="832" t="s">
        <v>2536</v>
      </c>
      <c r="C804" s="832" t="s">
        <v>2542</v>
      </c>
      <c r="D804" s="833" t="s">
        <v>3898</v>
      </c>
      <c r="E804" s="834" t="s">
        <v>2562</v>
      </c>
      <c r="F804" s="832" t="s">
        <v>2537</v>
      </c>
      <c r="G804" s="832" t="s">
        <v>3308</v>
      </c>
      <c r="H804" s="832" t="s">
        <v>581</v>
      </c>
      <c r="I804" s="832" t="s">
        <v>3610</v>
      </c>
      <c r="J804" s="832" t="s">
        <v>3611</v>
      </c>
      <c r="K804" s="832" t="s">
        <v>1963</v>
      </c>
      <c r="L804" s="835">
        <v>47.35</v>
      </c>
      <c r="M804" s="835">
        <v>142.05000000000001</v>
      </c>
      <c r="N804" s="832">
        <v>3</v>
      </c>
      <c r="O804" s="836">
        <v>0.5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5" customHeight="1" x14ac:dyDescent="0.2">
      <c r="A805" s="831">
        <v>7</v>
      </c>
      <c r="B805" s="832" t="s">
        <v>2536</v>
      </c>
      <c r="C805" s="832" t="s">
        <v>2542</v>
      </c>
      <c r="D805" s="833" t="s">
        <v>3898</v>
      </c>
      <c r="E805" s="834" t="s">
        <v>2562</v>
      </c>
      <c r="F805" s="832" t="s">
        <v>2537</v>
      </c>
      <c r="G805" s="832" t="s">
        <v>3308</v>
      </c>
      <c r="H805" s="832" t="s">
        <v>581</v>
      </c>
      <c r="I805" s="832" t="s">
        <v>3321</v>
      </c>
      <c r="J805" s="832" t="s">
        <v>3312</v>
      </c>
      <c r="K805" s="832" t="s">
        <v>3313</v>
      </c>
      <c r="L805" s="835">
        <v>140.94999999999999</v>
      </c>
      <c r="M805" s="835">
        <v>2255.1999999999998</v>
      </c>
      <c r="N805" s="832">
        <v>16</v>
      </c>
      <c r="O805" s="836">
        <v>2.5</v>
      </c>
      <c r="P805" s="835">
        <v>2255.1999999999998</v>
      </c>
      <c r="Q805" s="837">
        <v>1</v>
      </c>
      <c r="R805" s="832">
        <v>16</v>
      </c>
      <c r="S805" s="837">
        <v>1</v>
      </c>
      <c r="T805" s="836">
        <v>2.5</v>
      </c>
      <c r="U805" s="838">
        <v>1</v>
      </c>
    </row>
    <row r="806" spans="1:21" ht="14.45" customHeight="1" x14ac:dyDescent="0.2">
      <c r="A806" s="831">
        <v>7</v>
      </c>
      <c r="B806" s="832" t="s">
        <v>2536</v>
      </c>
      <c r="C806" s="832" t="s">
        <v>2542</v>
      </c>
      <c r="D806" s="833" t="s">
        <v>3898</v>
      </c>
      <c r="E806" s="834" t="s">
        <v>2562</v>
      </c>
      <c r="F806" s="832" t="s">
        <v>2537</v>
      </c>
      <c r="G806" s="832" t="s">
        <v>3308</v>
      </c>
      <c r="H806" s="832" t="s">
        <v>581</v>
      </c>
      <c r="I806" s="832" t="s">
        <v>3323</v>
      </c>
      <c r="J806" s="832" t="s">
        <v>3324</v>
      </c>
      <c r="K806" s="832" t="s">
        <v>2408</v>
      </c>
      <c r="L806" s="835">
        <v>187.92</v>
      </c>
      <c r="M806" s="835">
        <v>2630.88</v>
      </c>
      <c r="N806" s="832">
        <v>14</v>
      </c>
      <c r="O806" s="836">
        <v>3</v>
      </c>
      <c r="P806" s="835">
        <v>2630.88</v>
      </c>
      <c r="Q806" s="837">
        <v>1</v>
      </c>
      <c r="R806" s="832">
        <v>14</v>
      </c>
      <c r="S806" s="837">
        <v>1</v>
      </c>
      <c r="T806" s="836">
        <v>3</v>
      </c>
      <c r="U806" s="838">
        <v>1</v>
      </c>
    </row>
    <row r="807" spans="1:21" ht="14.45" customHeight="1" x14ac:dyDescent="0.2">
      <c r="A807" s="831">
        <v>7</v>
      </c>
      <c r="B807" s="832" t="s">
        <v>2536</v>
      </c>
      <c r="C807" s="832" t="s">
        <v>2542</v>
      </c>
      <c r="D807" s="833" t="s">
        <v>3898</v>
      </c>
      <c r="E807" s="834" t="s">
        <v>2562</v>
      </c>
      <c r="F807" s="832" t="s">
        <v>2537</v>
      </c>
      <c r="G807" s="832" t="s">
        <v>3308</v>
      </c>
      <c r="H807" s="832" t="s">
        <v>581</v>
      </c>
      <c r="I807" s="832" t="s">
        <v>3325</v>
      </c>
      <c r="J807" s="832" t="s">
        <v>3315</v>
      </c>
      <c r="K807" s="832" t="s">
        <v>2402</v>
      </c>
      <c r="L807" s="835">
        <v>93.96</v>
      </c>
      <c r="M807" s="835">
        <v>1879.1999999999998</v>
      </c>
      <c r="N807" s="832">
        <v>20</v>
      </c>
      <c r="O807" s="836">
        <v>4.5</v>
      </c>
      <c r="P807" s="835">
        <v>1597.32</v>
      </c>
      <c r="Q807" s="837">
        <v>0.85000000000000009</v>
      </c>
      <c r="R807" s="832">
        <v>17</v>
      </c>
      <c r="S807" s="837">
        <v>0.85</v>
      </c>
      <c r="T807" s="836">
        <v>3</v>
      </c>
      <c r="U807" s="838">
        <v>0.66666666666666663</v>
      </c>
    </row>
    <row r="808" spans="1:21" ht="14.45" customHeight="1" x14ac:dyDescent="0.2">
      <c r="A808" s="831">
        <v>7</v>
      </c>
      <c r="B808" s="832" t="s">
        <v>2536</v>
      </c>
      <c r="C808" s="832" t="s">
        <v>2542</v>
      </c>
      <c r="D808" s="833" t="s">
        <v>3898</v>
      </c>
      <c r="E808" s="834" t="s">
        <v>2562</v>
      </c>
      <c r="F808" s="832" t="s">
        <v>2537</v>
      </c>
      <c r="G808" s="832" t="s">
        <v>3308</v>
      </c>
      <c r="H808" s="832" t="s">
        <v>581</v>
      </c>
      <c r="I808" s="832" t="s">
        <v>3612</v>
      </c>
      <c r="J808" s="832" t="s">
        <v>3613</v>
      </c>
      <c r="K808" s="832" t="s">
        <v>3614</v>
      </c>
      <c r="L808" s="835">
        <v>46.99</v>
      </c>
      <c r="M808" s="835">
        <v>93.98</v>
      </c>
      <c r="N808" s="832">
        <v>2</v>
      </c>
      <c r="O808" s="836">
        <v>1</v>
      </c>
      <c r="P808" s="835">
        <v>93.98</v>
      </c>
      <c r="Q808" s="837">
        <v>1</v>
      </c>
      <c r="R808" s="832">
        <v>2</v>
      </c>
      <c r="S808" s="837">
        <v>1</v>
      </c>
      <c r="T808" s="836">
        <v>1</v>
      </c>
      <c r="U808" s="838">
        <v>1</v>
      </c>
    </row>
    <row r="809" spans="1:21" ht="14.45" customHeight="1" x14ac:dyDescent="0.2">
      <c r="A809" s="831">
        <v>7</v>
      </c>
      <c r="B809" s="832" t="s">
        <v>2536</v>
      </c>
      <c r="C809" s="832" t="s">
        <v>2542</v>
      </c>
      <c r="D809" s="833" t="s">
        <v>3898</v>
      </c>
      <c r="E809" s="834" t="s">
        <v>2562</v>
      </c>
      <c r="F809" s="832" t="s">
        <v>2537</v>
      </c>
      <c r="G809" s="832" t="s">
        <v>3326</v>
      </c>
      <c r="H809" s="832" t="s">
        <v>581</v>
      </c>
      <c r="I809" s="832" t="s">
        <v>3327</v>
      </c>
      <c r="J809" s="832" t="s">
        <v>1323</v>
      </c>
      <c r="K809" s="832" t="s">
        <v>3328</v>
      </c>
      <c r="L809" s="835">
        <v>264</v>
      </c>
      <c r="M809" s="835">
        <v>264</v>
      </c>
      <c r="N809" s="832">
        <v>1</v>
      </c>
      <c r="O809" s="836">
        <v>0.5</v>
      </c>
      <c r="P809" s="835">
        <v>264</v>
      </c>
      <c r="Q809" s="837">
        <v>1</v>
      </c>
      <c r="R809" s="832">
        <v>1</v>
      </c>
      <c r="S809" s="837">
        <v>1</v>
      </c>
      <c r="T809" s="836">
        <v>0.5</v>
      </c>
      <c r="U809" s="838">
        <v>1</v>
      </c>
    </row>
    <row r="810" spans="1:21" ht="14.45" customHeight="1" x14ac:dyDescent="0.2">
      <c r="A810" s="831">
        <v>7</v>
      </c>
      <c r="B810" s="832" t="s">
        <v>2536</v>
      </c>
      <c r="C810" s="832" t="s">
        <v>2542</v>
      </c>
      <c r="D810" s="833" t="s">
        <v>3898</v>
      </c>
      <c r="E810" s="834" t="s">
        <v>2562</v>
      </c>
      <c r="F810" s="832" t="s">
        <v>2537</v>
      </c>
      <c r="G810" s="832" t="s">
        <v>3615</v>
      </c>
      <c r="H810" s="832" t="s">
        <v>581</v>
      </c>
      <c r="I810" s="832" t="s">
        <v>3616</v>
      </c>
      <c r="J810" s="832" t="s">
        <v>3617</v>
      </c>
      <c r="K810" s="832" t="s">
        <v>3618</v>
      </c>
      <c r="L810" s="835">
        <v>0</v>
      </c>
      <c r="M810" s="835">
        <v>0</v>
      </c>
      <c r="N810" s="832">
        <v>1</v>
      </c>
      <c r="O810" s="836">
        <v>1</v>
      </c>
      <c r="P810" s="835">
        <v>0</v>
      </c>
      <c r="Q810" s="837"/>
      <c r="R810" s="832">
        <v>1</v>
      </c>
      <c r="S810" s="837">
        <v>1</v>
      </c>
      <c r="T810" s="836">
        <v>1</v>
      </c>
      <c r="U810" s="838">
        <v>1</v>
      </c>
    </row>
    <row r="811" spans="1:21" ht="14.45" customHeight="1" x14ac:dyDescent="0.2">
      <c r="A811" s="831">
        <v>7</v>
      </c>
      <c r="B811" s="832" t="s">
        <v>2536</v>
      </c>
      <c r="C811" s="832" t="s">
        <v>2542</v>
      </c>
      <c r="D811" s="833" t="s">
        <v>3898</v>
      </c>
      <c r="E811" s="834" t="s">
        <v>2562</v>
      </c>
      <c r="F811" s="832" t="s">
        <v>2537</v>
      </c>
      <c r="G811" s="832" t="s">
        <v>3619</v>
      </c>
      <c r="H811" s="832" t="s">
        <v>581</v>
      </c>
      <c r="I811" s="832" t="s">
        <v>3620</v>
      </c>
      <c r="J811" s="832" t="s">
        <v>3621</v>
      </c>
      <c r="K811" s="832" t="s">
        <v>3622</v>
      </c>
      <c r="L811" s="835">
        <v>1427.23</v>
      </c>
      <c r="M811" s="835">
        <v>1427.23</v>
      </c>
      <c r="N811" s="832">
        <v>1</v>
      </c>
      <c r="O811" s="836">
        <v>1</v>
      </c>
      <c r="P811" s="835">
        <v>1427.23</v>
      </c>
      <c r="Q811" s="837">
        <v>1</v>
      </c>
      <c r="R811" s="832">
        <v>1</v>
      </c>
      <c r="S811" s="837">
        <v>1</v>
      </c>
      <c r="T811" s="836">
        <v>1</v>
      </c>
      <c r="U811" s="838">
        <v>1</v>
      </c>
    </row>
    <row r="812" spans="1:21" ht="14.45" customHeight="1" x14ac:dyDescent="0.2">
      <c r="A812" s="831">
        <v>7</v>
      </c>
      <c r="B812" s="832" t="s">
        <v>2536</v>
      </c>
      <c r="C812" s="832" t="s">
        <v>2542</v>
      </c>
      <c r="D812" s="833" t="s">
        <v>3898</v>
      </c>
      <c r="E812" s="834" t="s">
        <v>2562</v>
      </c>
      <c r="F812" s="832" t="s">
        <v>2537</v>
      </c>
      <c r="G812" s="832" t="s">
        <v>3331</v>
      </c>
      <c r="H812" s="832" t="s">
        <v>674</v>
      </c>
      <c r="I812" s="832" t="s">
        <v>3332</v>
      </c>
      <c r="J812" s="832" t="s">
        <v>3333</v>
      </c>
      <c r="K812" s="832" t="s">
        <v>3334</v>
      </c>
      <c r="L812" s="835">
        <v>80.53</v>
      </c>
      <c r="M812" s="835">
        <v>1046.8900000000001</v>
      </c>
      <c r="N812" s="832">
        <v>13</v>
      </c>
      <c r="O812" s="836">
        <v>3</v>
      </c>
      <c r="P812" s="835">
        <v>805.30000000000007</v>
      </c>
      <c r="Q812" s="837">
        <v>0.76923076923076927</v>
      </c>
      <c r="R812" s="832">
        <v>10</v>
      </c>
      <c r="S812" s="837">
        <v>0.76923076923076927</v>
      </c>
      <c r="T812" s="836">
        <v>2.5</v>
      </c>
      <c r="U812" s="838">
        <v>0.83333333333333337</v>
      </c>
    </row>
    <row r="813" spans="1:21" ht="14.45" customHeight="1" x14ac:dyDescent="0.2">
      <c r="A813" s="831">
        <v>7</v>
      </c>
      <c r="B813" s="832" t="s">
        <v>2536</v>
      </c>
      <c r="C813" s="832" t="s">
        <v>2542</v>
      </c>
      <c r="D813" s="833" t="s">
        <v>3898</v>
      </c>
      <c r="E813" s="834" t="s">
        <v>2562</v>
      </c>
      <c r="F813" s="832" t="s">
        <v>2537</v>
      </c>
      <c r="G813" s="832" t="s">
        <v>3331</v>
      </c>
      <c r="H813" s="832" t="s">
        <v>581</v>
      </c>
      <c r="I813" s="832" t="s">
        <v>3337</v>
      </c>
      <c r="J813" s="832" t="s">
        <v>3333</v>
      </c>
      <c r="K813" s="832" t="s">
        <v>3338</v>
      </c>
      <c r="L813" s="835">
        <v>400.17</v>
      </c>
      <c r="M813" s="835">
        <v>400.17</v>
      </c>
      <c r="N813" s="832">
        <v>1</v>
      </c>
      <c r="O813" s="836">
        <v>0.5</v>
      </c>
      <c r="P813" s="835">
        <v>400.17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5" customHeight="1" x14ac:dyDescent="0.2">
      <c r="A814" s="831">
        <v>7</v>
      </c>
      <c r="B814" s="832" t="s">
        <v>2536</v>
      </c>
      <c r="C814" s="832" t="s">
        <v>2542</v>
      </c>
      <c r="D814" s="833" t="s">
        <v>3898</v>
      </c>
      <c r="E814" s="834" t="s">
        <v>2562</v>
      </c>
      <c r="F814" s="832" t="s">
        <v>2537</v>
      </c>
      <c r="G814" s="832" t="s">
        <v>3331</v>
      </c>
      <c r="H814" s="832" t="s">
        <v>581</v>
      </c>
      <c r="I814" s="832" t="s">
        <v>3339</v>
      </c>
      <c r="J814" s="832" t="s">
        <v>3333</v>
      </c>
      <c r="K814" s="832" t="s">
        <v>3340</v>
      </c>
      <c r="L814" s="835">
        <v>533.42999999999995</v>
      </c>
      <c r="M814" s="835">
        <v>1066.8599999999999</v>
      </c>
      <c r="N814" s="832">
        <v>2</v>
      </c>
      <c r="O814" s="836">
        <v>1</v>
      </c>
      <c r="P814" s="835">
        <v>533.42999999999995</v>
      </c>
      <c r="Q814" s="837">
        <v>0.5</v>
      </c>
      <c r="R814" s="832">
        <v>1</v>
      </c>
      <c r="S814" s="837">
        <v>0.5</v>
      </c>
      <c r="T814" s="836">
        <v>0.5</v>
      </c>
      <c r="U814" s="838">
        <v>0.5</v>
      </c>
    </row>
    <row r="815" spans="1:21" ht="14.45" customHeight="1" x14ac:dyDescent="0.2">
      <c r="A815" s="831">
        <v>7</v>
      </c>
      <c r="B815" s="832" t="s">
        <v>2536</v>
      </c>
      <c r="C815" s="832" t="s">
        <v>2542</v>
      </c>
      <c r="D815" s="833" t="s">
        <v>3898</v>
      </c>
      <c r="E815" s="834" t="s">
        <v>2562</v>
      </c>
      <c r="F815" s="832" t="s">
        <v>2537</v>
      </c>
      <c r="G815" s="832" t="s">
        <v>3623</v>
      </c>
      <c r="H815" s="832" t="s">
        <v>581</v>
      </c>
      <c r="I815" s="832" t="s">
        <v>3624</v>
      </c>
      <c r="J815" s="832" t="s">
        <v>3625</v>
      </c>
      <c r="K815" s="832" t="s">
        <v>3626</v>
      </c>
      <c r="L815" s="835">
        <v>0</v>
      </c>
      <c r="M815" s="835">
        <v>0</v>
      </c>
      <c r="N815" s="832">
        <v>1</v>
      </c>
      <c r="O815" s="836">
        <v>1</v>
      </c>
      <c r="P815" s="835">
        <v>0</v>
      </c>
      <c r="Q815" s="837"/>
      <c r="R815" s="832">
        <v>1</v>
      </c>
      <c r="S815" s="837">
        <v>1</v>
      </c>
      <c r="T815" s="836">
        <v>1</v>
      </c>
      <c r="U815" s="838">
        <v>1</v>
      </c>
    </row>
    <row r="816" spans="1:21" ht="14.45" customHeight="1" x14ac:dyDescent="0.2">
      <c r="A816" s="831">
        <v>7</v>
      </c>
      <c r="B816" s="832" t="s">
        <v>2536</v>
      </c>
      <c r="C816" s="832" t="s">
        <v>2542</v>
      </c>
      <c r="D816" s="833" t="s">
        <v>3898</v>
      </c>
      <c r="E816" s="834" t="s">
        <v>2562</v>
      </c>
      <c r="F816" s="832" t="s">
        <v>2537</v>
      </c>
      <c r="G816" s="832" t="s">
        <v>3623</v>
      </c>
      <c r="H816" s="832" t="s">
        <v>581</v>
      </c>
      <c r="I816" s="832" t="s">
        <v>3627</v>
      </c>
      <c r="J816" s="832" t="s">
        <v>3625</v>
      </c>
      <c r="K816" s="832" t="s">
        <v>3628</v>
      </c>
      <c r="L816" s="835">
        <v>0</v>
      </c>
      <c r="M816" s="835">
        <v>0</v>
      </c>
      <c r="N816" s="832">
        <v>2</v>
      </c>
      <c r="O816" s="836">
        <v>2</v>
      </c>
      <c r="P816" s="835">
        <v>0</v>
      </c>
      <c r="Q816" s="837"/>
      <c r="R816" s="832">
        <v>2</v>
      </c>
      <c r="S816" s="837">
        <v>1</v>
      </c>
      <c r="T816" s="836">
        <v>2</v>
      </c>
      <c r="U816" s="838">
        <v>1</v>
      </c>
    </row>
    <row r="817" spans="1:21" ht="14.45" customHeight="1" x14ac:dyDescent="0.2">
      <c r="A817" s="831">
        <v>7</v>
      </c>
      <c r="B817" s="832" t="s">
        <v>2536</v>
      </c>
      <c r="C817" s="832" t="s">
        <v>2542</v>
      </c>
      <c r="D817" s="833" t="s">
        <v>3898</v>
      </c>
      <c r="E817" s="834" t="s">
        <v>2562</v>
      </c>
      <c r="F817" s="832" t="s">
        <v>2537</v>
      </c>
      <c r="G817" s="832" t="s">
        <v>2651</v>
      </c>
      <c r="H817" s="832" t="s">
        <v>581</v>
      </c>
      <c r="I817" s="832" t="s">
        <v>3629</v>
      </c>
      <c r="J817" s="832" t="s">
        <v>1364</v>
      </c>
      <c r="K817" s="832" t="s">
        <v>2484</v>
      </c>
      <c r="L817" s="835">
        <v>0</v>
      </c>
      <c r="M817" s="835">
        <v>0</v>
      </c>
      <c r="N817" s="832">
        <v>1</v>
      </c>
      <c r="O817" s="836">
        <v>0.5</v>
      </c>
      <c r="P817" s="835">
        <v>0</v>
      </c>
      <c r="Q817" s="837"/>
      <c r="R817" s="832">
        <v>1</v>
      </c>
      <c r="S817" s="837">
        <v>1</v>
      </c>
      <c r="T817" s="836">
        <v>0.5</v>
      </c>
      <c r="U817" s="838">
        <v>1</v>
      </c>
    </row>
    <row r="818" spans="1:21" ht="14.45" customHeight="1" x14ac:dyDescent="0.2">
      <c r="A818" s="831">
        <v>7</v>
      </c>
      <c r="B818" s="832" t="s">
        <v>2536</v>
      </c>
      <c r="C818" s="832" t="s">
        <v>2542</v>
      </c>
      <c r="D818" s="833" t="s">
        <v>3898</v>
      </c>
      <c r="E818" s="834" t="s">
        <v>2562</v>
      </c>
      <c r="F818" s="832" t="s">
        <v>2537</v>
      </c>
      <c r="G818" s="832" t="s">
        <v>2651</v>
      </c>
      <c r="H818" s="832" t="s">
        <v>581</v>
      </c>
      <c r="I818" s="832" t="s">
        <v>2319</v>
      </c>
      <c r="J818" s="832" t="s">
        <v>1364</v>
      </c>
      <c r="K818" s="832" t="s">
        <v>2320</v>
      </c>
      <c r="L818" s="835">
        <v>0</v>
      </c>
      <c r="M818" s="835">
        <v>0</v>
      </c>
      <c r="N818" s="832">
        <v>17</v>
      </c>
      <c r="O818" s="836">
        <v>6.5</v>
      </c>
      <c r="P818" s="835">
        <v>0</v>
      </c>
      <c r="Q818" s="837"/>
      <c r="R818" s="832">
        <v>15</v>
      </c>
      <c r="S818" s="837">
        <v>0.88235294117647056</v>
      </c>
      <c r="T818" s="836">
        <v>5.5</v>
      </c>
      <c r="U818" s="838">
        <v>0.84615384615384615</v>
      </c>
    </row>
    <row r="819" spans="1:21" ht="14.45" customHeight="1" x14ac:dyDescent="0.2">
      <c r="A819" s="831">
        <v>7</v>
      </c>
      <c r="B819" s="832" t="s">
        <v>2536</v>
      </c>
      <c r="C819" s="832" t="s">
        <v>2542</v>
      </c>
      <c r="D819" s="833" t="s">
        <v>3898</v>
      </c>
      <c r="E819" s="834" t="s">
        <v>2562</v>
      </c>
      <c r="F819" s="832" t="s">
        <v>2537</v>
      </c>
      <c r="G819" s="832" t="s">
        <v>2651</v>
      </c>
      <c r="H819" s="832" t="s">
        <v>581</v>
      </c>
      <c r="I819" s="832" t="s">
        <v>2821</v>
      </c>
      <c r="J819" s="832" t="s">
        <v>2822</v>
      </c>
      <c r="K819" s="832" t="s">
        <v>2823</v>
      </c>
      <c r="L819" s="835">
        <v>0</v>
      </c>
      <c r="M819" s="835">
        <v>0</v>
      </c>
      <c r="N819" s="832">
        <v>1</v>
      </c>
      <c r="O819" s="836">
        <v>1</v>
      </c>
      <c r="P819" s="835">
        <v>0</v>
      </c>
      <c r="Q819" s="837"/>
      <c r="R819" s="832">
        <v>1</v>
      </c>
      <c r="S819" s="837">
        <v>1</v>
      </c>
      <c r="T819" s="836">
        <v>1</v>
      </c>
      <c r="U819" s="838">
        <v>1</v>
      </c>
    </row>
    <row r="820" spans="1:21" ht="14.45" customHeight="1" x14ac:dyDescent="0.2">
      <c r="A820" s="831">
        <v>7</v>
      </c>
      <c r="B820" s="832" t="s">
        <v>2536</v>
      </c>
      <c r="C820" s="832" t="s">
        <v>2542</v>
      </c>
      <c r="D820" s="833" t="s">
        <v>3898</v>
      </c>
      <c r="E820" s="834" t="s">
        <v>2562</v>
      </c>
      <c r="F820" s="832" t="s">
        <v>2537</v>
      </c>
      <c r="G820" s="832" t="s">
        <v>2651</v>
      </c>
      <c r="H820" s="832" t="s">
        <v>581</v>
      </c>
      <c r="I820" s="832" t="s">
        <v>2652</v>
      </c>
      <c r="J820" s="832" t="s">
        <v>2653</v>
      </c>
      <c r="K820" s="832" t="s">
        <v>2294</v>
      </c>
      <c r="L820" s="835">
        <v>0</v>
      </c>
      <c r="M820" s="835">
        <v>0</v>
      </c>
      <c r="N820" s="832">
        <v>3</v>
      </c>
      <c r="O820" s="836">
        <v>1.5</v>
      </c>
      <c r="P820" s="835">
        <v>0</v>
      </c>
      <c r="Q820" s="837"/>
      <c r="R820" s="832">
        <v>2</v>
      </c>
      <c r="S820" s="837">
        <v>0.66666666666666663</v>
      </c>
      <c r="T820" s="836">
        <v>1</v>
      </c>
      <c r="U820" s="838">
        <v>0.66666666666666663</v>
      </c>
    </row>
    <row r="821" spans="1:21" ht="14.45" customHeight="1" x14ac:dyDescent="0.2">
      <c r="A821" s="831">
        <v>7</v>
      </c>
      <c r="B821" s="832" t="s">
        <v>2536</v>
      </c>
      <c r="C821" s="832" t="s">
        <v>2542</v>
      </c>
      <c r="D821" s="833" t="s">
        <v>3898</v>
      </c>
      <c r="E821" s="834" t="s">
        <v>2562</v>
      </c>
      <c r="F821" s="832" t="s">
        <v>2537</v>
      </c>
      <c r="G821" s="832" t="s">
        <v>2651</v>
      </c>
      <c r="H821" s="832" t="s">
        <v>674</v>
      </c>
      <c r="I821" s="832" t="s">
        <v>3344</v>
      </c>
      <c r="J821" s="832" t="s">
        <v>1364</v>
      </c>
      <c r="K821" s="832" t="s">
        <v>2320</v>
      </c>
      <c r="L821" s="835">
        <v>0</v>
      </c>
      <c r="M821" s="835">
        <v>0</v>
      </c>
      <c r="N821" s="832">
        <v>1</v>
      </c>
      <c r="O821" s="836">
        <v>0.5</v>
      </c>
      <c r="P821" s="835"/>
      <c r="Q821" s="837"/>
      <c r="R821" s="832"/>
      <c r="S821" s="837">
        <v>0</v>
      </c>
      <c r="T821" s="836"/>
      <c r="U821" s="838">
        <v>0</v>
      </c>
    </row>
    <row r="822" spans="1:21" ht="14.45" customHeight="1" x14ac:dyDescent="0.2">
      <c r="A822" s="831">
        <v>7</v>
      </c>
      <c r="B822" s="832" t="s">
        <v>2536</v>
      </c>
      <c r="C822" s="832" t="s">
        <v>2542</v>
      </c>
      <c r="D822" s="833" t="s">
        <v>3898</v>
      </c>
      <c r="E822" s="834" t="s">
        <v>2562</v>
      </c>
      <c r="F822" s="832" t="s">
        <v>2537</v>
      </c>
      <c r="G822" s="832" t="s">
        <v>3630</v>
      </c>
      <c r="H822" s="832" t="s">
        <v>581</v>
      </c>
      <c r="I822" s="832" t="s">
        <v>3631</v>
      </c>
      <c r="J822" s="832" t="s">
        <v>3632</v>
      </c>
      <c r="K822" s="832" t="s">
        <v>1024</v>
      </c>
      <c r="L822" s="835">
        <v>0</v>
      </c>
      <c r="M822" s="835">
        <v>0</v>
      </c>
      <c r="N822" s="832">
        <v>3</v>
      </c>
      <c r="O822" s="836">
        <v>1</v>
      </c>
      <c r="P822" s="835">
        <v>0</v>
      </c>
      <c r="Q822" s="837"/>
      <c r="R822" s="832">
        <v>3</v>
      </c>
      <c r="S822" s="837">
        <v>1</v>
      </c>
      <c r="T822" s="836">
        <v>1</v>
      </c>
      <c r="U822" s="838">
        <v>1</v>
      </c>
    </row>
    <row r="823" spans="1:21" ht="14.45" customHeight="1" x14ac:dyDescent="0.2">
      <c r="A823" s="831">
        <v>7</v>
      </c>
      <c r="B823" s="832" t="s">
        <v>2536</v>
      </c>
      <c r="C823" s="832" t="s">
        <v>2542</v>
      </c>
      <c r="D823" s="833" t="s">
        <v>3898</v>
      </c>
      <c r="E823" s="834" t="s">
        <v>2562</v>
      </c>
      <c r="F823" s="832" t="s">
        <v>2537</v>
      </c>
      <c r="G823" s="832" t="s">
        <v>2733</v>
      </c>
      <c r="H823" s="832" t="s">
        <v>581</v>
      </c>
      <c r="I823" s="832" t="s">
        <v>3633</v>
      </c>
      <c r="J823" s="832" t="s">
        <v>2735</v>
      </c>
      <c r="K823" s="832" t="s">
        <v>3349</v>
      </c>
      <c r="L823" s="835">
        <v>50.32</v>
      </c>
      <c r="M823" s="835">
        <v>301.92</v>
      </c>
      <c r="N823" s="832">
        <v>6</v>
      </c>
      <c r="O823" s="836">
        <v>1</v>
      </c>
      <c r="P823" s="835">
        <v>301.92</v>
      </c>
      <c r="Q823" s="837">
        <v>1</v>
      </c>
      <c r="R823" s="832">
        <v>6</v>
      </c>
      <c r="S823" s="837">
        <v>1</v>
      </c>
      <c r="T823" s="836">
        <v>1</v>
      </c>
      <c r="U823" s="838">
        <v>1</v>
      </c>
    </row>
    <row r="824" spans="1:21" ht="14.45" customHeight="1" x14ac:dyDescent="0.2">
      <c r="A824" s="831">
        <v>7</v>
      </c>
      <c r="B824" s="832" t="s">
        <v>2536</v>
      </c>
      <c r="C824" s="832" t="s">
        <v>2542</v>
      </c>
      <c r="D824" s="833" t="s">
        <v>3898</v>
      </c>
      <c r="E824" s="834" t="s">
        <v>2562</v>
      </c>
      <c r="F824" s="832" t="s">
        <v>2537</v>
      </c>
      <c r="G824" s="832" t="s">
        <v>2733</v>
      </c>
      <c r="H824" s="832" t="s">
        <v>581</v>
      </c>
      <c r="I824" s="832" t="s">
        <v>3345</v>
      </c>
      <c r="J824" s="832" t="s">
        <v>2735</v>
      </c>
      <c r="K824" s="832" t="s">
        <v>3346</v>
      </c>
      <c r="L824" s="835">
        <v>99.94</v>
      </c>
      <c r="M824" s="835">
        <v>10193.879999999999</v>
      </c>
      <c r="N824" s="832">
        <v>102</v>
      </c>
      <c r="O824" s="836">
        <v>17</v>
      </c>
      <c r="P824" s="835">
        <v>5796.5199999999986</v>
      </c>
      <c r="Q824" s="837">
        <v>0.56862745098039202</v>
      </c>
      <c r="R824" s="832">
        <v>58</v>
      </c>
      <c r="S824" s="837">
        <v>0.56862745098039214</v>
      </c>
      <c r="T824" s="836">
        <v>10</v>
      </c>
      <c r="U824" s="838">
        <v>0.58823529411764708</v>
      </c>
    </row>
    <row r="825" spans="1:21" ht="14.45" customHeight="1" x14ac:dyDescent="0.2">
      <c r="A825" s="831">
        <v>7</v>
      </c>
      <c r="B825" s="832" t="s">
        <v>2536</v>
      </c>
      <c r="C825" s="832" t="s">
        <v>2542</v>
      </c>
      <c r="D825" s="833" t="s">
        <v>3898</v>
      </c>
      <c r="E825" s="834" t="s">
        <v>2562</v>
      </c>
      <c r="F825" s="832" t="s">
        <v>2537</v>
      </c>
      <c r="G825" s="832" t="s">
        <v>2733</v>
      </c>
      <c r="H825" s="832" t="s">
        <v>581</v>
      </c>
      <c r="I825" s="832" t="s">
        <v>2734</v>
      </c>
      <c r="J825" s="832" t="s">
        <v>2735</v>
      </c>
      <c r="K825" s="832" t="s">
        <v>2736</v>
      </c>
      <c r="L825" s="835">
        <v>299.83999999999997</v>
      </c>
      <c r="M825" s="835">
        <v>7495.9999999999991</v>
      </c>
      <c r="N825" s="832">
        <v>25</v>
      </c>
      <c r="O825" s="836">
        <v>8.5</v>
      </c>
      <c r="P825" s="835">
        <v>6296.6399999999994</v>
      </c>
      <c r="Q825" s="837">
        <v>0.84</v>
      </c>
      <c r="R825" s="832">
        <v>21</v>
      </c>
      <c r="S825" s="837">
        <v>0.84</v>
      </c>
      <c r="T825" s="836">
        <v>6.5</v>
      </c>
      <c r="U825" s="838">
        <v>0.76470588235294112</v>
      </c>
    </row>
    <row r="826" spans="1:21" ht="14.45" customHeight="1" x14ac:dyDescent="0.2">
      <c r="A826" s="831">
        <v>7</v>
      </c>
      <c r="B826" s="832" t="s">
        <v>2536</v>
      </c>
      <c r="C826" s="832" t="s">
        <v>2542</v>
      </c>
      <c r="D826" s="833" t="s">
        <v>3898</v>
      </c>
      <c r="E826" s="834" t="s">
        <v>2562</v>
      </c>
      <c r="F826" s="832" t="s">
        <v>2537</v>
      </c>
      <c r="G826" s="832" t="s">
        <v>2733</v>
      </c>
      <c r="H826" s="832" t="s">
        <v>581</v>
      </c>
      <c r="I826" s="832" t="s">
        <v>3634</v>
      </c>
      <c r="J826" s="832" t="s">
        <v>3635</v>
      </c>
      <c r="K826" s="832" t="s">
        <v>3349</v>
      </c>
      <c r="L826" s="835">
        <v>50.32</v>
      </c>
      <c r="M826" s="835">
        <v>150.96</v>
      </c>
      <c r="N826" s="832">
        <v>3</v>
      </c>
      <c r="O826" s="836">
        <v>1</v>
      </c>
      <c r="P826" s="835">
        <v>150.96</v>
      </c>
      <c r="Q826" s="837">
        <v>1</v>
      </c>
      <c r="R826" s="832">
        <v>3</v>
      </c>
      <c r="S826" s="837">
        <v>1</v>
      </c>
      <c r="T826" s="836">
        <v>1</v>
      </c>
      <c r="U826" s="838">
        <v>1</v>
      </c>
    </row>
    <row r="827" spans="1:21" ht="14.45" customHeight="1" x14ac:dyDescent="0.2">
      <c r="A827" s="831">
        <v>7</v>
      </c>
      <c r="B827" s="832" t="s">
        <v>2536</v>
      </c>
      <c r="C827" s="832" t="s">
        <v>2542</v>
      </c>
      <c r="D827" s="833" t="s">
        <v>3898</v>
      </c>
      <c r="E827" s="834" t="s">
        <v>2562</v>
      </c>
      <c r="F827" s="832" t="s">
        <v>2537</v>
      </c>
      <c r="G827" s="832" t="s">
        <v>2733</v>
      </c>
      <c r="H827" s="832" t="s">
        <v>581</v>
      </c>
      <c r="I827" s="832" t="s">
        <v>3347</v>
      </c>
      <c r="J827" s="832" t="s">
        <v>3348</v>
      </c>
      <c r="K827" s="832" t="s">
        <v>3349</v>
      </c>
      <c r="L827" s="835">
        <v>50.32</v>
      </c>
      <c r="M827" s="835">
        <v>301.92</v>
      </c>
      <c r="N827" s="832">
        <v>6</v>
      </c>
      <c r="O827" s="836">
        <v>1</v>
      </c>
      <c r="P827" s="835">
        <v>301.92</v>
      </c>
      <c r="Q827" s="837">
        <v>1</v>
      </c>
      <c r="R827" s="832">
        <v>6</v>
      </c>
      <c r="S827" s="837">
        <v>1</v>
      </c>
      <c r="T827" s="836">
        <v>1</v>
      </c>
      <c r="U827" s="838">
        <v>1</v>
      </c>
    </row>
    <row r="828" spans="1:21" ht="14.45" customHeight="1" x14ac:dyDescent="0.2">
      <c r="A828" s="831">
        <v>7</v>
      </c>
      <c r="B828" s="832" t="s">
        <v>2536</v>
      </c>
      <c r="C828" s="832" t="s">
        <v>2542</v>
      </c>
      <c r="D828" s="833" t="s">
        <v>3898</v>
      </c>
      <c r="E828" s="834" t="s">
        <v>2562</v>
      </c>
      <c r="F828" s="832" t="s">
        <v>2537</v>
      </c>
      <c r="G828" s="832" t="s">
        <v>2733</v>
      </c>
      <c r="H828" s="832" t="s">
        <v>581</v>
      </c>
      <c r="I828" s="832" t="s">
        <v>3352</v>
      </c>
      <c r="J828" s="832" t="s">
        <v>3353</v>
      </c>
      <c r="K828" s="832" t="s">
        <v>3354</v>
      </c>
      <c r="L828" s="835">
        <v>99.94</v>
      </c>
      <c r="M828" s="835">
        <v>4897.0599999999995</v>
      </c>
      <c r="N828" s="832">
        <v>49</v>
      </c>
      <c r="O828" s="836">
        <v>8.5</v>
      </c>
      <c r="P828" s="835">
        <v>3098.14</v>
      </c>
      <c r="Q828" s="837">
        <v>0.63265306122448983</v>
      </c>
      <c r="R828" s="832">
        <v>31</v>
      </c>
      <c r="S828" s="837">
        <v>0.63265306122448983</v>
      </c>
      <c r="T828" s="836">
        <v>5.5</v>
      </c>
      <c r="U828" s="838">
        <v>0.6470588235294118</v>
      </c>
    </row>
    <row r="829" spans="1:21" ht="14.45" customHeight="1" x14ac:dyDescent="0.2">
      <c r="A829" s="831">
        <v>7</v>
      </c>
      <c r="B829" s="832" t="s">
        <v>2536</v>
      </c>
      <c r="C829" s="832" t="s">
        <v>2542</v>
      </c>
      <c r="D829" s="833" t="s">
        <v>3898</v>
      </c>
      <c r="E829" s="834" t="s">
        <v>2562</v>
      </c>
      <c r="F829" s="832" t="s">
        <v>2537</v>
      </c>
      <c r="G829" s="832" t="s">
        <v>2733</v>
      </c>
      <c r="H829" s="832" t="s">
        <v>581</v>
      </c>
      <c r="I829" s="832" t="s">
        <v>2939</v>
      </c>
      <c r="J829" s="832" t="s">
        <v>1354</v>
      </c>
      <c r="K829" s="832" t="s">
        <v>2940</v>
      </c>
      <c r="L829" s="835">
        <v>50.32</v>
      </c>
      <c r="M829" s="835">
        <v>5434.56</v>
      </c>
      <c r="N829" s="832">
        <v>108</v>
      </c>
      <c r="O829" s="836">
        <v>12</v>
      </c>
      <c r="P829" s="835">
        <v>1962.4800000000002</v>
      </c>
      <c r="Q829" s="837">
        <v>0.3611111111111111</v>
      </c>
      <c r="R829" s="832">
        <v>39</v>
      </c>
      <c r="S829" s="837">
        <v>0.3611111111111111</v>
      </c>
      <c r="T829" s="836">
        <v>6</v>
      </c>
      <c r="U829" s="838">
        <v>0.5</v>
      </c>
    </row>
    <row r="830" spans="1:21" ht="14.45" customHeight="1" x14ac:dyDescent="0.2">
      <c r="A830" s="831">
        <v>7</v>
      </c>
      <c r="B830" s="832" t="s">
        <v>2536</v>
      </c>
      <c r="C830" s="832" t="s">
        <v>2542</v>
      </c>
      <c r="D830" s="833" t="s">
        <v>3898</v>
      </c>
      <c r="E830" s="834" t="s">
        <v>2562</v>
      </c>
      <c r="F830" s="832" t="s">
        <v>2537</v>
      </c>
      <c r="G830" s="832" t="s">
        <v>2733</v>
      </c>
      <c r="H830" s="832" t="s">
        <v>581</v>
      </c>
      <c r="I830" s="832" t="s">
        <v>3360</v>
      </c>
      <c r="J830" s="832" t="s">
        <v>3348</v>
      </c>
      <c r="K830" s="832" t="s">
        <v>3359</v>
      </c>
      <c r="L830" s="835">
        <v>50.32</v>
      </c>
      <c r="M830" s="835">
        <v>50.32</v>
      </c>
      <c r="N830" s="832">
        <v>1</v>
      </c>
      <c r="O830" s="836">
        <v>0.5</v>
      </c>
      <c r="P830" s="835">
        <v>50.32</v>
      </c>
      <c r="Q830" s="837">
        <v>1</v>
      </c>
      <c r="R830" s="832">
        <v>1</v>
      </c>
      <c r="S830" s="837">
        <v>1</v>
      </c>
      <c r="T830" s="836">
        <v>0.5</v>
      </c>
      <c r="U830" s="838">
        <v>1</v>
      </c>
    </row>
    <row r="831" spans="1:21" ht="14.45" customHeight="1" x14ac:dyDescent="0.2">
      <c r="A831" s="831">
        <v>7</v>
      </c>
      <c r="B831" s="832" t="s">
        <v>2536</v>
      </c>
      <c r="C831" s="832" t="s">
        <v>2542</v>
      </c>
      <c r="D831" s="833" t="s">
        <v>3898</v>
      </c>
      <c r="E831" s="834" t="s">
        <v>2562</v>
      </c>
      <c r="F831" s="832" t="s">
        <v>2537</v>
      </c>
      <c r="G831" s="832" t="s">
        <v>2974</v>
      </c>
      <c r="H831" s="832" t="s">
        <v>674</v>
      </c>
      <c r="I831" s="832" t="s">
        <v>3362</v>
      </c>
      <c r="J831" s="832" t="s">
        <v>3363</v>
      </c>
      <c r="K831" s="832" t="s">
        <v>3364</v>
      </c>
      <c r="L831" s="835">
        <v>65.36</v>
      </c>
      <c r="M831" s="835">
        <v>4052.3199999999993</v>
      </c>
      <c r="N831" s="832">
        <v>62</v>
      </c>
      <c r="O831" s="836">
        <v>9</v>
      </c>
      <c r="P831" s="835">
        <v>2810.4799999999996</v>
      </c>
      <c r="Q831" s="837">
        <v>0.69354838709677424</v>
      </c>
      <c r="R831" s="832">
        <v>43</v>
      </c>
      <c r="S831" s="837">
        <v>0.69354838709677424</v>
      </c>
      <c r="T831" s="836">
        <v>5.5</v>
      </c>
      <c r="U831" s="838">
        <v>0.61111111111111116</v>
      </c>
    </row>
    <row r="832" spans="1:21" ht="14.45" customHeight="1" x14ac:dyDescent="0.2">
      <c r="A832" s="831">
        <v>7</v>
      </c>
      <c r="B832" s="832" t="s">
        <v>2536</v>
      </c>
      <c r="C832" s="832" t="s">
        <v>2542</v>
      </c>
      <c r="D832" s="833" t="s">
        <v>3898</v>
      </c>
      <c r="E832" s="834" t="s">
        <v>2562</v>
      </c>
      <c r="F832" s="832" t="s">
        <v>2537</v>
      </c>
      <c r="G832" s="832" t="s">
        <v>2737</v>
      </c>
      <c r="H832" s="832" t="s">
        <v>674</v>
      </c>
      <c r="I832" s="832" t="s">
        <v>3636</v>
      </c>
      <c r="J832" s="832" t="s">
        <v>3637</v>
      </c>
      <c r="K832" s="832" t="s">
        <v>3638</v>
      </c>
      <c r="L832" s="835">
        <v>149.52000000000001</v>
      </c>
      <c r="M832" s="835">
        <v>299.04000000000002</v>
      </c>
      <c r="N832" s="832">
        <v>2</v>
      </c>
      <c r="O832" s="836">
        <v>1.5</v>
      </c>
      <c r="P832" s="835">
        <v>299.04000000000002</v>
      </c>
      <c r="Q832" s="837">
        <v>1</v>
      </c>
      <c r="R832" s="832">
        <v>2</v>
      </c>
      <c r="S832" s="837">
        <v>1</v>
      </c>
      <c r="T832" s="836">
        <v>1.5</v>
      </c>
      <c r="U832" s="838">
        <v>1</v>
      </c>
    </row>
    <row r="833" spans="1:21" ht="14.45" customHeight="1" x14ac:dyDescent="0.2">
      <c r="A833" s="831">
        <v>7</v>
      </c>
      <c r="B833" s="832" t="s">
        <v>2536</v>
      </c>
      <c r="C833" s="832" t="s">
        <v>2542</v>
      </c>
      <c r="D833" s="833" t="s">
        <v>3898</v>
      </c>
      <c r="E833" s="834" t="s">
        <v>2562</v>
      </c>
      <c r="F833" s="832" t="s">
        <v>2537</v>
      </c>
      <c r="G833" s="832" t="s">
        <v>2737</v>
      </c>
      <c r="H833" s="832" t="s">
        <v>581</v>
      </c>
      <c r="I833" s="832" t="s">
        <v>2738</v>
      </c>
      <c r="J833" s="832" t="s">
        <v>1476</v>
      </c>
      <c r="K833" s="832" t="s">
        <v>2433</v>
      </c>
      <c r="L833" s="835">
        <v>154.36000000000001</v>
      </c>
      <c r="M833" s="835">
        <v>308.72000000000003</v>
      </c>
      <c r="N833" s="832">
        <v>2</v>
      </c>
      <c r="O833" s="836">
        <v>1</v>
      </c>
      <c r="P833" s="835">
        <v>308.72000000000003</v>
      </c>
      <c r="Q833" s="837">
        <v>1</v>
      </c>
      <c r="R833" s="832">
        <v>2</v>
      </c>
      <c r="S833" s="837">
        <v>1</v>
      </c>
      <c r="T833" s="836">
        <v>1</v>
      </c>
      <c r="U833" s="838">
        <v>1</v>
      </c>
    </row>
    <row r="834" spans="1:21" ht="14.45" customHeight="1" x14ac:dyDescent="0.2">
      <c r="A834" s="831">
        <v>7</v>
      </c>
      <c r="B834" s="832" t="s">
        <v>2536</v>
      </c>
      <c r="C834" s="832" t="s">
        <v>2542</v>
      </c>
      <c r="D834" s="833" t="s">
        <v>3898</v>
      </c>
      <c r="E834" s="834" t="s">
        <v>2562</v>
      </c>
      <c r="F834" s="832" t="s">
        <v>2537</v>
      </c>
      <c r="G834" s="832" t="s">
        <v>2737</v>
      </c>
      <c r="H834" s="832" t="s">
        <v>581</v>
      </c>
      <c r="I834" s="832" t="s">
        <v>3639</v>
      </c>
      <c r="J834" s="832" t="s">
        <v>3640</v>
      </c>
      <c r="K834" s="832" t="s">
        <v>3641</v>
      </c>
      <c r="L834" s="835">
        <v>75.73</v>
      </c>
      <c r="M834" s="835">
        <v>151.46</v>
      </c>
      <c r="N834" s="832">
        <v>2</v>
      </c>
      <c r="O834" s="836">
        <v>1</v>
      </c>
      <c r="P834" s="835">
        <v>151.46</v>
      </c>
      <c r="Q834" s="837">
        <v>1</v>
      </c>
      <c r="R834" s="832">
        <v>2</v>
      </c>
      <c r="S834" s="837">
        <v>1</v>
      </c>
      <c r="T834" s="836">
        <v>1</v>
      </c>
      <c r="U834" s="838">
        <v>1</v>
      </c>
    </row>
    <row r="835" spans="1:21" ht="14.45" customHeight="1" x14ac:dyDescent="0.2">
      <c r="A835" s="831">
        <v>7</v>
      </c>
      <c r="B835" s="832" t="s">
        <v>2536</v>
      </c>
      <c r="C835" s="832" t="s">
        <v>2542</v>
      </c>
      <c r="D835" s="833" t="s">
        <v>3898</v>
      </c>
      <c r="E835" s="834" t="s">
        <v>2562</v>
      </c>
      <c r="F835" s="832" t="s">
        <v>2537</v>
      </c>
      <c r="G835" s="832" t="s">
        <v>3365</v>
      </c>
      <c r="H835" s="832" t="s">
        <v>581</v>
      </c>
      <c r="I835" s="832" t="s">
        <v>3366</v>
      </c>
      <c r="J835" s="832" t="s">
        <v>3367</v>
      </c>
      <c r="K835" s="832" t="s">
        <v>3368</v>
      </c>
      <c r="L835" s="835">
        <v>775.17</v>
      </c>
      <c r="M835" s="835">
        <v>10852.38</v>
      </c>
      <c r="N835" s="832">
        <v>14</v>
      </c>
      <c r="O835" s="836">
        <v>5</v>
      </c>
      <c r="P835" s="835">
        <v>10852.38</v>
      </c>
      <c r="Q835" s="837">
        <v>1</v>
      </c>
      <c r="R835" s="832">
        <v>14</v>
      </c>
      <c r="S835" s="837">
        <v>1</v>
      </c>
      <c r="T835" s="836">
        <v>5</v>
      </c>
      <c r="U835" s="838">
        <v>1</v>
      </c>
    </row>
    <row r="836" spans="1:21" ht="14.45" customHeight="1" x14ac:dyDescent="0.2">
      <c r="A836" s="831">
        <v>7</v>
      </c>
      <c r="B836" s="832" t="s">
        <v>2536</v>
      </c>
      <c r="C836" s="832" t="s">
        <v>2542</v>
      </c>
      <c r="D836" s="833" t="s">
        <v>3898</v>
      </c>
      <c r="E836" s="834" t="s">
        <v>2562</v>
      </c>
      <c r="F836" s="832" t="s">
        <v>2537</v>
      </c>
      <c r="G836" s="832" t="s">
        <v>3365</v>
      </c>
      <c r="H836" s="832" t="s">
        <v>581</v>
      </c>
      <c r="I836" s="832" t="s">
        <v>3369</v>
      </c>
      <c r="J836" s="832" t="s">
        <v>3367</v>
      </c>
      <c r="K836" s="832" t="s">
        <v>3370</v>
      </c>
      <c r="L836" s="835">
        <v>1391.97</v>
      </c>
      <c r="M836" s="835">
        <v>13919.7</v>
      </c>
      <c r="N836" s="832">
        <v>10</v>
      </c>
      <c r="O836" s="836">
        <v>3</v>
      </c>
      <c r="P836" s="835">
        <v>4175.91</v>
      </c>
      <c r="Q836" s="837">
        <v>0.3</v>
      </c>
      <c r="R836" s="832">
        <v>3</v>
      </c>
      <c r="S836" s="837">
        <v>0.3</v>
      </c>
      <c r="T836" s="836">
        <v>1</v>
      </c>
      <c r="U836" s="838">
        <v>0.33333333333333331</v>
      </c>
    </row>
    <row r="837" spans="1:21" ht="14.45" customHeight="1" x14ac:dyDescent="0.2">
      <c r="A837" s="831">
        <v>7</v>
      </c>
      <c r="B837" s="832" t="s">
        <v>2536</v>
      </c>
      <c r="C837" s="832" t="s">
        <v>2542</v>
      </c>
      <c r="D837" s="833" t="s">
        <v>3898</v>
      </c>
      <c r="E837" s="834" t="s">
        <v>2562</v>
      </c>
      <c r="F837" s="832" t="s">
        <v>2537</v>
      </c>
      <c r="G837" s="832" t="s">
        <v>3365</v>
      </c>
      <c r="H837" s="832" t="s">
        <v>581</v>
      </c>
      <c r="I837" s="832" t="s">
        <v>3371</v>
      </c>
      <c r="J837" s="832" t="s">
        <v>3367</v>
      </c>
      <c r="K837" s="832" t="s">
        <v>3372</v>
      </c>
      <c r="L837" s="835">
        <v>2620.2600000000002</v>
      </c>
      <c r="M837" s="835">
        <v>31443.120000000003</v>
      </c>
      <c r="N837" s="832">
        <v>12</v>
      </c>
      <c r="O837" s="836">
        <v>3</v>
      </c>
      <c r="P837" s="835">
        <v>7860.7800000000007</v>
      </c>
      <c r="Q837" s="837">
        <v>0.25</v>
      </c>
      <c r="R837" s="832">
        <v>3</v>
      </c>
      <c r="S837" s="837">
        <v>0.25</v>
      </c>
      <c r="T837" s="836">
        <v>1</v>
      </c>
      <c r="U837" s="838">
        <v>0.33333333333333331</v>
      </c>
    </row>
    <row r="838" spans="1:21" ht="14.45" customHeight="1" x14ac:dyDescent="0.2">
      <c r="A838" s="831">
        <v>7</v>
      </c>
      <c r="B838" s="832" t="s">
        <v>2536</v>
      </c>
      <c r="C838" s="832" t="s">
        <v>2542</v>
      </c>
      <c r="D838" s="833" t="s">
        <v>3898</v>
      </c>
      <c r="E838" s="834" t="s">
        <v>2562</v>
      </c>
      <c r="F838" s="832" t="s">
        <v>2537</v>
      </c>
      <c r="G838" s="832" t="s">
        <v>2941</v>
      </c>
      <c r="H838" s="832" t="s">
        <v>581</v>
      </c>
      <c r="I838" s="832" t="s">
        <v>2942</v>
      </c>
      <c r="J838" s="832" t="s">
        <v>726</v>
      </c>
      <c r="K838" s="832" t="s">
        <v>2943</v>
      </c>
      <c r="L838" s="835">
        <v>0</v>
      </c>
      <c r="M838" s="835">
        <v>0</v>
      </c>
      <c r="N838" s="832">
        <v>2</v>
      </c>
      <c r="O838" s="836">
        <v>1</v>
      </c>
      <c r="P838" s="835">
        <v>0</v>
      </c>
      <c r="Q838" s="837"/>
      <c r="R838" s="832">
        <v>1</v>
      </c>
      <c r="S838" s="837">
        <v>0.5</v>
      </c>
      <c r="T838" s="836">
        <v>0.5</v>
      </c>
      <c r="U838" s="838">
        <v>0.5</v>
      </c>
    </row>
    <row r="839" spans="1:21" ht="14.45" customHeight="1" x14ac:dyDescent="0.2">
      <c r="A839" s="831">
        <v>7</v>
      </c>
      <c r="B839" s="832" t="s">
        <v>2536</v>
      </c>
      <c r="C839" s="832" t="s">
        <v>2542</v>
      </c>
      <c r="D839" s="833" t="s">
        <v>3898</v>
      </c>
      <c r="E839" s="834" t="s">
        <v>2562</v>
      </c>
      <c r="F839" s="832" t="s">
        <v>2537</v>
      </c>
      <c r="G839" s="832" t="s">
        <v>2660</v>
      </c>
      <c r="H839" s="832" t="s">
        <v>581</v>
      </c>
      <c r="I839" s="832" t="s">
        <v>3373</v>
      </c>
      <c r="J839" s="832" t="s">
        <v>1128</v>
      </c>
      <c r="K839" s="832" t="s">
        <v>1129</v>
      </c>
      <c r="L839" s="835">
        <v>107.27</v>
      </c>
      <c r="M839" s="835">
        <v>965.43</v>
      </c>
      <c r="N839" s="832">
        <v>9</v>
      </c>
      <c r="O839" s="836">
        <v>3</v>
      </c>
      <c r="P839" s="835">
        <v>214.54</v>
      </c>
      <c r="Q839" s="837">
        <v>0.22222222222222224</v>
      </c>
      <c r="R839" s="832">
        <v>2</v>
      </c>
      <c r="S839" s="837">
        <v>0.22222222222222221</v>
      </c>
      <c r="T839" s="836">
        <v>0.5</v>
      </c>
      <c r="U839" s="838">
        <v>0.16666666666666666</v>
      </c>
    </row>
    <row r="840" spans="1:21" ht="14.45" customHeight="1" x14ac:dyDescent="0.2">
      <c r="A840" s="831">
        <v>7</v>
      </c>
      <c r="B840" s="832" t="s">
        <v>2536</v>
      </c>
      <c r="C840" s="832" t="s">
        <v>2542</v>
      </c>
      <c r="D840" s="833" t="s">
        <v>3898</v>
      </c>
      <c r="E840" s="834" t="s">
        <v>2562</v>
      </c>
      <c r="F840" s="832" t="s">
        <v>2537</v>
      </c>
      <c r="G840" s="832" t="s">
        <v>3374</v>
      </c>
      <c r="H840" s="832" t="s">
        <v>581</v>
      </c>
      <c r="I840" s="832" t="s">
        <v>3375</v>
      </c>
      <c r="J840" s="832" t="s">
        <v>3376</v>
      </c>
      <c r="K840" s="832" t="s">
        <v>3377</v>
      </c>
      <c r="L840" s="835">
        <v>0</v>
      </c>
      <c r="M840" s="835">
        <v>0</v>
      </c>
      <c r="N840" s="832">
        <v>5</v>
      </c>
      <c r="O840" s="836">
        <v>2.5</v>
      </c>
      <c r="P840" s="835">
        <v>0</v>
      </c>
      <c r="Q840" s="837"/>
      <c r="R840" s="832">
        <v>5</v>
      </c>
      <c r="S840" s="837">
        <v>1</v>
      </c>
      <c r="T840" s="836">
        <v>2.5</v>
      </c>
      <c r="U840" s="838">
        <v>1</v>
      </c>
    </row>
    <row r="841" spans="1:21" ht="14.45" customHeight="1" x14ac:dyDescent="0.2">
      <c r="A841" s="831">
        <v>7</v>
      </c>
      <c r="B841" s="832" t="s">
        <v>2536</v>
      </c>
      <c r="C841" s="832" t="s">
        <v>2542</v>
      </c>
      <c r="D841" s="833" t="s">
        <v>3898</v>
      </c>
      <c r="E841" s="834" t="s">
        <v>2562</v>
      </c>
      <c r="F841" s="832" t="s">
        <v>2537</v>
      </c>
      <c r="G841" s="832" t="s">
        <v>3642</v>
      </c>
      <c r="H841" s="832" t="s">
        <v>581</v>
      </c>
      <c r="I841" s="832" t="s">
        <v>3643</v>
      </c>
      <c r="J841" s="832" t="s">
        <v>3644</v>
      </c>
      <c r="K841" s="832" t="s">
        <v>3645</v>
      </c>
      <c r="L841" s="835">
        <v>0</v>
      </c>
      <c r="M841" s="835">
        <v>0</v>
      </c>
      <c r="N841" s="832">
        <v>2</v>
      </c>
      <c r="O841" s="836">
        <v>1</v>
      </c>
      <c r="P841" s="835">
        <v>0</v>
      </c>
      <c r="Q841" s="837"/>
      <c r="R841" s="832">
        <v>2</v>
      </c>
      <c r="S841" s="837">
        <v>1</v>
      </c>
      <c r="T841" s="836">
        <v>1</v>
      </c>
      <c r="U841" s="838">
        <v>1</v>
      </c>
    </row>
    <row r="842" spans="1:21" ht="14.45" customHeight="1" x14ac:dyDescent="0.2">
      <c r="A842" s="831">
        <v>7</v>
      </c>
      <c r="B842" s="832" t="s">
        <v>2536</v>
      </c>
      <c r="C842" s="832" t="s">
        <v>2542</v>
      </c>
      <c r="D842" s="833" t="s">
        <v>3898</v>
      </c>
      <c r="E842" s="834" t="s">
        <v>2562</v>
      </c>
      <c r="F842" s="832" t="s">
        <v>2537</v>
      </c>
      <c r="G842" s="832" t="s">
        <v>3642</v>
      </c>
      <c r="H842" s="832" t="s">
        <v>581</v>
      </c>
      <c r="I842" s="832" t="s">
        <v>3643</v>
      </c>
      <c r="J842" s="832" t="s">
        <v>3644</v>
      </c>
      <c r="K842" s="832" t="s">
        <v>3645</v>
      </c>
      <c r="L842" s="835">
        <v>1933.92</v>
      </c>
      <c r="M842" s="835">
        <v>5801.76</v>
      </c>
      <c r="N842" s="832">
        <v>3</v>
      </c>
      <c r="O842" s="836">
        <v>1.5</v>
      </c>
      <c r="P842" s="835">
        <v>5801.76</v>
      </c>
      <c r="Q842" s="837">
        <v>1</v>
      </c>
      <c r="R842" s="832">
        <v>3</v>
      </c>
      <c r="S842" s="837">
        <v>1</v>
      </c>
      <c r="T842" s="836">
        <v>1.5</v>
      </c>
      <c r="U842" s="838">
        <v>1</v>
      </c>
    </row>
    <row r="843" spans="1:21" ht="14.45" customHeight="1" x14ac:dyDescent="0.2">
      <c r="A843" s="831">
        <v>7</v>
      </c>
      <c r="B843" s="832" t="s">
        <v>2536</v>
      </c>
      <c r="C843" s="832" t="s">
        <v>2542</v>
      </c>
      <c r="D843" s="833" t="s">
        <v>3898</v>
      </c>
      <c r="E843" s="834" t="s">
        <v>2562</v>
      </c>
      <c r="F843" s="832" t="s">
        <v>2538</v>
      </c>
      <c r="G843" s="832" t="s">
        <v>2828</v>
      </c>
      <c r="H843" s="832" t="s">
        <v>581</v>
      </c>
      <c r="I843" s="832" t="s">
        <v>2829</v>
      </c>
      <c r="J843" s="832" t="s">
        <v>2830</v>
      </c>
      <c r="K843" s="832"/>
      <c r="L843" s="835">
        <v>0</v>
      </c>
      <c r="M843" s="835">
        <v>0</v>
      </c>
      <c r="N843" s="832">
        <v>3</v>
      </c>
      <c r="O843" s="836">
        <v>3</v>
      </c>
      <c r="P843" s="835">
        <v>0</v>
      </c>
      <c r="Q843" s="837"/>
      <c r="R843" s="832">
        <v>3</v>
      </c>
      <c r="S843" s="837">
        <v>1</v>
      </c>
      <c r="T843" s="836">
        <v>3</v>
      </c>
      <c r="U843" s="838">
        <v>1</v>
      </c>
    </row>
    <row r="844" spans="1:21" ht="14.45" customHeight="1" x14ac:dyDescent="0.2">
      <c r="A844" s="831">
        <v>7</v>
      </c>
      <c r="B844" s="832" t="s">
        <v>2536</v>
      </c>
      <c r="C844" s="832" t="s">
        <v>2542</v>
      </c>
      <c r="D844" s="833" t="s">
        <v>3898</v>
      </c>
      <c r="E844" s="834" t="s">
        <v>2562</v>
      </c>
      <c r="F844" s="832" t="s">
        <v>2538</v>
      </c>
      <c r="G844" s="832" t="s">
        <v>2828</v>
      </c>
      <c r="H844" s="832" t="s">
        <v>581</v>
      </c>
      <c r="I844" s="832" t="s">
        <v>3646</v>
      </c>
      <c r="J844" s="832" t="s">
        <v>2830</v>
      </c>
      <c r="K844" s="832"/>
      <c r="L844" s="835">
        <v>0</v>
      </c>
      <c r="M844" s="835">
        <v>0</v>
      </c>
      <c r="N844" s="832">
        <v>1</v>
      </c>
      <c r="O844" s="836">
        <v>1</v>
      </c>
      <c r="P844" s="835">
        <v>0</v>
      </c>
      <c r="Q844" s="837"/>
      <c r="R844" s="832">
        <v>1</v>
      </c>
      <c r="S844" s="837">
        <v>1</v>
      </c>
      <c r="T844" s="836">
        <v>1</v>
      </c>
      <c r="U844" s="838">
        <v>1</v>
      </c>
    </row>
    <row r="845" spans="1:21" ht="14.45" customHeight="1" x14ac:dyDescent="0.2">
      <c r="A845" s="831">
        <v>7</v>
      </c>
      <c r="B845" s="832" t="s">
        <v>2536</v>
      </c>
      <c r="C845" s="832" t="s">
        <v>2542</v>
      </c>
      <c r="D845" s="833" t="s">
        <v>3898</v>
      </c>
      <c r="E845" s="834" t="s">
        <v>2562</v>
      </c>
      <c r="F845" s="832" t="s">
        <v>2538</v>
      </c>
      <c r="G845" s="832" t="s">
        <v>2828</v>
      </c>
      <c r="H845" s="832" t="s">
        <v>581</v>
      </c>
      <c r="I845" s="832" t="s">
        <v>3647</v>
      </c>
      <c r="J845" s="832" t="s">
        <v>2830</v>
      </c>
      <c r="K845" s="832"/>
      <c r="L845" s="835">
        <v>0</v>
      </c>
      <c r="M845" s="835">
        <v>0</v>
      </c>
      <c r="N845" s="832">
        <v>1</v>
      </c>
      <c r="O845" s="836">
        <v>1</v>
      </c>
      <c r="P845" s="835">
        <v>0</v>
      </c>
      <c r="Q845" s="837"/>
      <c r="R845" s="832">
        <v>1</v>
      </c>
      <c r="S845" s="837">
        <v>1</v>
      </c>
      <c r="T845" s="836">
        <v>1</v>
      </c>
      <c r="U845" s="838">
        <v>1</v>
      </c>
    </row>
    <row r="846" spans="1:21" ht="14.45" customHeight="1" x14ac:dyDescent="0.2">
      <c r="A846" s="831">
        <v>7</v>
      </c>
      <c r="B846" s="832" t="s">
        <v>2536</v>
      </c>
      <c r="C846" s="832" t="s">
        <v>2542</v>
      </c>
      <c r="D846" s="833" t="s">
        <v>3898</v>
      </c>
      <c r="E846" s="834" t="s">
        <v>2562</v>
      </c>
      <c r="F846" s="832" t="s">
        <v>2538</v>
      </c>
      <c r="G846" s="832" t="s">
        <v>2828</v>
      </c>
      <c r="H846" s="832" t="s">
        <v>581</v>
      </c>
      <c r="I846" s="832" t="s">
        <v>3648</v>
      </c>
      <c r="J846" s="832" t="s">
        <v>2830</v>
      </c>
      <c r="K846" s="832"/>
      <c r="L846" s="835">
        <v>0</v>
      </c>
      <c r="M846" s="835">
        <v>0</v>
      </c>
      <c r="N846" s="832">
        <v>2</v>
      </c>
      <c r="O846" s="836">
        <v>2</v>
      </c>
      <c r="P846" s="835">
        <v>0</v>
      </c>
      <c r="Q846" s="837"/>
      <c r="R846" s="832">
        <v>2</v>
      </c>
      <c r="S846" s="837">
        <v>1</v>
      </c>
      <c r="T846" s="836">
        <v>2</v>
      </c>
      <c r="U846" s="838">
        <v>1</v>
      </c>
    </row>
    <row r="847" spans="1:21" ht="14.45" customHeight="1" x14ac:dyDescent="0.2">
      <c r="A847" s="831">
        <v>7</v>
      </c>
      <c r="B847" s="832" t="s">
        <v>2536</v>
      </c>
      <c r="C847" s="832" t="s">
        <v>2542</v>
      </c>
      <c r="D847" s="833" t="s">
        <v>3898</v>
      </c>
      <c r="E847" s="834" t="s">
        <v>2562</v>
      </c>
      <c r="F847" s="832" t="s">
        <v>2538</v>
      </c>
      <c r="G847" s="832" t="s">
        <v>2828</v>
      </c>
      <c r="H847" s="832" t="s">
        <v>581</v>
      </c>
      <c r="I847" s="832" t="s">
        <v>3378</v>
      </c>
      <c r="J847" s="832" t="s">
        <v>2830</v>
      </c>
      <c r="K847" s="832"/>
      <c r="L847" s="835">
        <v>0</v>
      </c>
      <c r="M847" s="835">
        <v>0</v>
      </c>
      <c r="N847" s="832">
        <v>16</v>
      </c>
      <c r="O847" s="836">
        <v>16</v>
      </c>
      <c r="P847" s="835">
        <v>0</v>
      </c>
      <c r="Q847" s="837"/>
      <c r="R847" s="832">
        <v>16</v>
      </c>
      <c r="S847" s="837">
        <v>1</v>
      </c>
      <c r="T847" s="836">
        <v>16</v>
      </c>
      <c r="U847" s="838">
        <v>1</v>
      </c>
    </row>
    <row r="848" spans="1:21" ht="14.45" customHeight="1" x14ac:dyDescent="0.2">
      <c r="A848" s="831">
        <v>7</v>
      </c>
      <c r="B848" s="832" t="s">
        <v>2536</v>
      </c>
      <c r="C848" s="832" t="s">
        <v>2542</v>
      </c>
      <c r="D848" s="833" t="s">
        <v>3898</v>
      </c>
      <c r="E848" s="834" t="s">
        <v>2562</v>
      </c>
      <c r="F848" s="832" t="s">
        <v>2538</v>
      </c>
      <c r="G848" s="832" t="s">
        <v>2828</v>
      </c>
      <c r="H848" s="832" t="s">
        <v>581</v>
      </c>
      <c r="I848" s="832" t="s">
        <v>3649</v>
      </c>
      <c r="J848" s="832" t="s">
        <v>2830</v>
      </c>
      <c r="K848" s="832"/>
      <c r="L848" s="835">
        <v>0</v>
      </c>
      <c r="M848" s="835">
        <v>0</v>
      </c>
      <c r="N848" s="832">
        <v>1</v>
      </c>
      <c r="O848" s="836">
        <v>1</v>
      </c>
      <c r="P848" s="835">
        <v>0</v>
      </c>
      <c r="Q848" s="837"/>
      <c r="R848" s="832">
        <v>1</v>
      </c>
      <c r="S848" s="837">
        <v>1</v>
      </c>
      <c r="T848" s="836">
        <v>1</v>
      </c>
      <c r="U848" s="838">
        <v>1</v>
      </c>
    </row>
    <row r="849" spans="1:21" ht="14.45" customHeight="1" x14ac:dyDescent="0.2">
      <c r="A849" s="831">
        <v>7</v>
      </c>
      <c r="B849" s="832" t="s">
        <v>2536</v>
      </c>
      <c r="C849" s="832" t="s">
        <v>2542</v>
      </c>
      <c r="D849" s="833" t="s">
        <v>3898</v>
      </c>
      <c r="E849" s="834" t="s">
        <v>2564</v>
      </c>
      <c r="F849" s="832" t="s">
        <v>2537</v>
      </c>
      <c r="G849" s="832" t="s">
        <v>3650</v>
      </c>
      <c r="H849" s="832" t="s">
        <v>581</v>
      </c>
      <c r="I849" s="832" t="s">
        <v>3651</v>
      </c>
      <c r="J849" s="832" t="s">
        <v>3652</v>
      </c>
      <c r="K849" s="832" t="s">
        <v>3653</v>
      </c>
      <c r="L849" s="835">
        <v>296.62</v>
      </c>
      <c r="M849" s="835">
        <v>296.62</v>
      </c>
      <c r="N849" s="832">
        <v>1</v>
      </c>
      <c r="O849" s="836">
        <v>0.5</v>
      </c>
      <c r="P849" s="835">
        <v>296.62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5" customHeight="1" x14ac:dyDescent="0.2">
      <c r="A850" s="831">
        <v>7</v>
      </c>
      <c r="B850" s="832" t="s">
        <v>2536</v>
      </c>
      <c r="C850" s="832" t="s">
        <v>2542</v>
      </c>
      <c r="D850" s="833" t="s">
        <v>3898</v>
      </c>
      <c r="E850" s="834" t="s">
        <v>2564</v>
      </c>
      <c r="F850" s="832" t="s">
        <v>2537</v>
      </c>
      <c r="G850" s="832" t="s">
        <v>2592</v>
      </c>
      <c r="H850" s="832" t="s">
        <v>581</v>
      </c>
      <c r="I850" s="832" t="s">
        <v>2771</v>
      </c>
      <c r="J850" s="832" t="s">
        <v>992</v>
      </c>
      <c r="K850" s="832" t="s">
        <v>2772</v>
      </c>
      <c r="L850" s="835">
        <v>103.67</v>
      </c>
      <c r="M850" s="835">
        <v>207.34</v>
      </c>
      <c r="N850" s="832">
        <v>2</v>
      </c>
      <c r="O850" s="836">
        <v>1</v>
      </c>
      <c r="P850" s="835">
        <v>207.34</v>
      </c>
      <c r="Q850" s="837">
        <v>1</v>
      </c>
      <c r="R850" s="832">
        <v>2</v>
      </c>
      <c r="S850" s="837">
        <v>1</v>
      </c>
      <c r="T850" s="836">
        <v>1</v>
      </c>
      <c r="U850" s="838">
        <v>1</v>
      </c>
    </row>
    <row r="851" spans="1:21" ht="14.45" customHeight="1" x14ac:dyDescent="0.2">
      <c r="A851" s="831">
        <v>7</v>
      </c>
      <c r="B851" s="832" t="s">
        <v>2536</v>
      </c>
      <c r="C851" s="832" t="s">
        <v>2542</v>
      </c>
      <c r="D851" s="833" t="s">
        <v>3898</v>
      </c>
      <c r="E851" s="834" t="s">
        <v>2564</v>
      </c>
      <c r="F851" s="832" t="s">
        <v>2537</v>
      </c>
      <c r="G851" s="832" t="s">
        <v>2737</v>
      </c>
      <c r="H851" s="832" t="s">
        <v>674</v>
      </c>
      <c r="I851" s="832" t="s">
        <v>3636</v>
      </c>
      <c r="J851" s="832" t="s">
        <v>3637</v>
      </c>
      <c r="K851" s="832" t="s">
        <v>3638</v>
      </c>
      <c r="L851" s="835">
        <v>149.52000000000001</v>
      </c>
      <c r="M851" s="835">
        <v>149.52000000000001</v>
      </c>
      <c r="N851" s="832">
        <v>1</v>
      </c>
      <c r="O851" s="836">
        <v>0.5</v>
      </c>
      <c r="P851" s="835">
        <v>149.52000000000001</v>
      </c>
      <c r="Q851" s="837">
        <v>1</v>
      </c>
      <c r="R851" s="832">
        <v>1</v>
      </c>
      <c r="S851" s="837">
        <v>1</v>
      </c>
      <c r="T851" s="836">
        <v>0.5</v>
      </c>
      <c r="U851" s="838">
        <v>1</v>
      </c>
    </row>
    <row r="852" spans="1:21" ht="14.45" customHeight="1" x14ac:dyDescent="0.2">
      <c r="A852" s="831">
        <v>7</v>
      </c>
      <c r="B852" s="832" t="s">
        <v>2536</v>
      </c>
      <c r="C852" s="832" t="s">
        <v>2542</v>
      </c>
      <c r="D852" s="833" t="s">
        <v>3898</v>
      </c>
      <c r="E852" s="834" t="s">
        <v>2574</v>
      </c>
      <c r="F852" s="832" t="s">
        <v>2537</v>
      </c>
      <c r="G852" s="832" t="s">
        <v>3082</v>
      </c>
      <c r="H852" s="832" t="s">
        <v>581</v>
      </c>
      <c r="I852" s="832" t="s">
        <v>3379</v>
      </c>
      <c r="J852" s="832" t="s">
        <v>3084</v>
      </c>
      <c r="K852" s="832" t="s">
        <v>2705</v>
      </c>
      <c r="L852" s="835">
        <v>23.49</v>
      </c>
      <c r="M852" s="835">
        <v>23.49</v>
      </c>
      <c r="N852" s="832">
        <v>1</v>
      </c>
      <c r="O852" s="836">
        <v>1</v>
      </c>
      <c r="P852" s="835">
        <v>23.49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5" customHeight="1" x14ac:dyDescent="0.2">
      <c r="A853" s="831">
        <v>7</v>
      </c>
      <c r="B853" s="832" t="s">
        <v>2536</v>
      </c>
      <c r="C853" s="832" t="s">
        <v>2542</v>
      </c>
      <c r="D853" s="833" t="s">
        <v>3898</v>
      </c>
      <c r="E853" s="834" t="s">
        <v>2574</v>
      </c>
      <c r="F853" s="832" t="s">
        <v>2537</v>
      </c>
      <c r="G853" s="832" t="s">
        <v>3082</v>
      </c>
      <c r="H853" s="832" t="s">
        <v>581</v>
      </c>
      <c r="I853" s="832" t="s">
        <v>3083</v>
      </c>
      <c r="J853" s="832" t="s">
        <v>3084</v>
      </c>
      <c r="K853" s="832" t="s">
        <v>3085</v>
      </c>
      <c r="L853" s="835">
        <v>70.48</v>
      </c>
      <c r="M853" s="835">
        <v>1691.52</v>
      </c>
      <c r="N853" s="832">
        <v>24</v>
      </c>
      <c r="O853" s="836">
        <v>9.5</v>
      </c>
      <c r="P853" s="835">
        <v>704.80000000000007</v>
      </c>
      <c r="Q853" s="837">
        <v>0.41666666666666669</v>
      </c>
      <c r="R853" s="832">
        <v>10</v>
      </c>
      <c r="S853" s="837">
        <v>0.41666666666666669</v>
      </c>
      <c r="T853" s="836">
        <v>5.5</v>
      </c>
      <c r="U853" s="838">
        <v>0.57894736842105265</v>
      </c>
    </row>
    <row r="854" spans="1:21" ht="14.45" customHeight="1" x14ac:dyDescent="0.2">
      <c r="A854" s="831">
        <v>7</v>
      </c>
      <c r="B854" s="832" t="s">
        <v>2536</v>
      </c>
      <c r="C854" s="832" t="s">
        <v>2542</v>
      </c>
      <c r="D854" s="833" t="s">
        <v>3898</v>
      </c>
      <c r="E854" s="834" t="s">
        <v>2574</v>
      </c>
      <c r="F854" s="832" t="s">
        <v>2537</v>
      </c>
      <c r="G854" s="832" t="s">
        <v>3082</v>
      </c>
      <c r="H854" s="832" t="s">
        <v>581</v>
      </c>
      <c r="I854" s="832" t="s">
        <v>3380</v>
      </c>
      <c r="J854" s="832" t="s">
        <v>3084</v>
      </c>
      <c r="K854" s="832" t="s">
        <v>3381</v>
      </c>
      <c r="L854" s="835">
        <v>0</v>
      </c>
      <c r="M854" s="835">
        <v>0</v>
      </c>
      <c r="N854" s="832">
        <v>5</v>
      </c>
      <c r="O854" s="836">
        <v>2.5</v>
      </c>
      <c r="P854" s="835">
        <v>0</v>
      </c>
      <c r="Q854" s="837"/>
      <c r="R854" s="832">
        <v>5</v>
      </c>
      <c r="S854" s="837">
        <v>1</v>
      </c>
      <c r="T854" s="836">
        <v>2.5</v>
      </c>
      <c r="U854" s="838">
        <v>1</v>
      </c>
    </row>
    <row r="855" spans="1:21" ht="14.45" customHeight="1" x14ac:dyDescent="0.2">
      <c r="A855" s="831">
        <v>7</v>
      </c>
      <c r="B855" s="832" t="s">
        <v>2536</v>
      </c>
      <c r="C855" s="832" t="s">
        <v>2542</v>
      </c>
      <c r="D855" s="833" t="s">
        <v>3898</v>
      </c>
      <c r="E855" s="834" t="s">
        <v>2574</v>
      </c>
      <c r="F855" s="832" t="s">
        <v>2537</v>
      </c>
      <c r="G855" s="832" t="s">
        <v>2795</v>
      </c>
      <c r="H855" s="832" t="s">
        <v>581</v>
      </c>
      <c r="I855" s="832" t="s">
        <v>3654</v>
      </c>
      <c r="J855" s="832" t="s">
        <v>2801</v>
      </c>
      <c r="K855" s="832" t="s">
        <v>3655</v>
      </c>
      <c r="L855" s="835">
        <v>18.809999999999999</v>
      </c>
      <c r="M855" s="835">
        <v>18.809999999999999</v>
      </c>
      <c r="N855" s="832">
        <v>1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5" customHeight="1" x14ac:dyDescent="0.2">
      <c r="A856" s="831">
        <v>7</v>
      </c>
      <c r="B856" s="832" t="s">
        <v>2536</v>
      </c>
      <c r="C856" s="832" t="s">
        <v>2542</v>
      </c>
      <c r="D856" s="833" t="s">
        <v>3898</v>
      </c>
      <c r="E856" s="834" t="s">
        <v>2574</v>
      </c>
      <c r="F856" s="832" t="s">
        <v>2537</v>
      </c>
      <c r="G856" s="832" t="s">
        <v>2795</v>
      </c>
      <c r="H856" s="832" t="s">
        <v>581</v>
      </c>
      <c r="I856" s="832" t="s">
        <v>3656</v>
      </c>
      <c r="J856" s="832" t="s">
        <v>3657</v>
      </c>
      <c r="K856" s="832" t="s">
        <v>3655</v>
      </c>
      <c r="L856" s="835">
        <v>18.809999999999999</v>
      </c>
      <c r="M856" s="835">
        <v>18.809999999999999</v>
      </c>
      <c r="N856" s="832">
        <v>1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5" customHeight="1" x14ac:dyDescent="0.2">
      <c r="A857" s="831">
        <v>7</v>
      </c>
      <c r="B857" s="832" t="s">
        <v>2536</v>
      </c>
      <c r="C857" s="832" t="s">
        <v>2542</v>
      </c>
      <c r="D857" s="833" t="s">
        <v>3898</v>
      </c>
      <c r="E857" s="834" t="s">
        <v>2574</v>
      </c>
      <c r="F857" s="832" t="s">
        <v>2537</v>
      </c>
      <c r="G857" s="832" t="s">
        <v>3086</v>
      </c>
      <c r="H857" s="832" t="s">
        <v>581</v>
      </c>
      <c r="I857" s="832" t="s">
        <v>3087</v>
      </c>
      <c r="J857" s="832" t="s">
        <v>1583</v>
      </c>
      <c r="K857" s="832" t="s">
        <v>1584</v>
      </c>
      <c r="L857" s="835">
        <v>51.43</v>
      </c>
      <c r="M857" s="835">
        <v>360.01</v>
      </c>
      <c r="N857" s="832">
        <v>7</v>
      </c>
      <c r="O857" s="836">
        <v>2.5</v>
      </c>
      <c r="P857" s="835">
        <v>257.14999999999998</v>
      </c>
      <c r="Q857" s="837">
        <v>0.71428571428571419</v>
      </c>
      <c r="R857" s="832">
        <v>5</v>
      </c>
      <c r="S857" s="837">
        <v>0.7142857142857143</v>
      </c>
      <c r="T857" s="836">
        <v>2</v>
      </c>
      <c r="U857" s="838">
        <v>0.8</v>
      </c>
    </row>
    <row r="858" spans="1:21" ht="14.45" customHeight="1" x14ac:dyDescent="0.2">
      <c r="A858" s="831">
        <v>7</v>
      </c>
      <c r="B858" s="832" t="s">
        <v>2536</v>
      </c>
      <c r="C858" s="832" t="s">
        <v>2542</v>
      </c>
      <c r="D858" s="833" t="s">
        <v>3898</v>
      </c>
      <c r="E858" s="834" t="s">
        <v>2574</v>
      </c>
      <c r="F858" s="832" t="s">
        <v>2537</v>
      </c>
      <c r="G858" s="832" t="s">
        <v>3086</v>
      </c>
      <c r="H858" s="832" t="s">
        <v>581</v>
      </c>
      <c r="I858" s="832" t="s">
        <v>3087</v>
      </c>
      <c r="J858" s="832" t="s">
        <v>1583</v>
      </c>
      <c r="K858" s="832" t="s">
        <v>1584</v>
      </c>
      <c r="L858" s="835">
        <v>55.77</v>
      </c>
      <c r="M858" s="835">
        <v>892.32</v>
      </c>
      <c r="N858" s="832">
        <v>16</v>
      </c>
      <c r="O858" s="836">
        <v>4.5</v>
      </c>
      <c r="P858" s="835">
        <v>780.78000000000009</v>
      </c>
      <c r="Q858" s="837">
        <v>0.875</v>
      </c>
      <c r="R858" s="832">
        <v>14</v>
      </c>
      <c r="S858" s="837">
        <v>0.875</v>
      </c>
      <c r="T858" s="836">
        <v>4</v>
      </c>
      <c r="U858" s="838">
        <v>0.88888888888888884</v>
      </c>
    </row>
    <row r="859" spans="1:21" ht="14.45" customHeight="1" x14ac:dyDescent="0.2">
      <c r="A859" s="831">
        <v>7</v>
      </c>
      <c r="B859" s="832" t="s">
        <v>2536</v>
      </c>
      <c r="C859" s="832" t="s">
        <v>2542</v>
      </c>
      <c r="D859" s="833" t="s">
        <v>3898</v>
      </c>
      <c r="E859" s="834" t="s">
        <v>2574</v>
      </c>
      <c r="F859" s="832" t="s">
        <v>2537</v>
      </c>
      <c r="G859" s="832" t="s">
        <v>3086</v>
      </c>
      <c r="H859" s="832" t="s">
        <v>581</v>
      </c>
      <c r="I859" s="832" t="s">
        <v>3088</v>
      </c>
      <c r="J859" s="832" t="s">
        <v>1583</v>
      </c>
      <c r="K859" s="832" t="s">
        <v>1584</v>
      </c>
      <c r="L859" s="835">
        <v>51.43</v>
      </c>
      <c r="M859" s="835">
        <v>102.86</v>
      </c>
      <c r="N859" s="832">
        <v>2</v>
      </c>
      <c r="O859" s="836">
        <v>0.5</v>
      </c>
      <c r="P859" s="835">
        <v>102.86</v>
      </c>
      <c r="Q859" s="837">
        <v>1</v>
      </c>
      <c r="R859" s="832">
        <v>2</v>
      </c>
      <c r="S859" s="837">
        <v>1</v>
      </c>
      <c r="T859" s="836">
        <v>0.5</v>
      </c>
      <c r="U859" s="838">
        <v>1</v>
      </c>
    </row>
    <row r="860" spans="1:21" ht="14.45" customHeight="1" x14ac:dyDescent="0.2">
      <c r="A860" s="831">
        <v>7</v>
      </c>
      <c r="B860" s="832" t="s">
        <v>2536</v>
      </c>
      <c r="C860" s="832" t="s">
        <v>2542</v>
      </c>
      <c r="D860" s="833" t="s">
        <v>3898</v>
      </c>
      <c r="E860" s="834" t="s">
        <v>2574</v>
      </c>
      <c r="F860" s="832" t="s">
        <v>2537</v>
      </c>
      <c r="G860" s="832" t="s">
        <v>3086</v>
      </c>
      <c r="H860" s="832" t="s">
        <v>581</v>
      </c>
      <c r="I860" s="832" t="s">
        <v>3088</v>
      </c>
      <c r="J860" s="832" t="s">
        <v>1583</v>
      </c>
      <c r="K860" s="832" t="s">
        <v>1584</v>
      </c>
      <c r="L860" s="835">
        <v>55.77</v>
      </c>
      <c r="M860" s="835">
        <v>334.62</v>
      </c>
      <c r="N860" s="832">
        <v>6</v>
      </c>
      <c r="O860" s="836">
        <v>1.5</v>
      </c>
      <c r="P860" s="835">
        <v>334.62</v>
      </c>
      <c r="Q860" s="837">
        <v>1</v>
      </c>
      <c r="R860" s="832">
        <v>6</v>
      </c>
      <c r="S860" s="837">
        <v>1</v>
      </c>
      <c r="T860" s="836">
        <v>1.5</v>
      </c>
      <c r="U860" s="838">
        <v>1</v>
      </c>
    </row>
    <row r="861" spans="1:21" ht="14.45" customHeight="1" x14ac:dyDescent="0.2">
      <c r="A861" s="831">
        <v>7</v>
      </c>
      <c r="B861" s="832" t="s">
        <v>2536</v>
      </c>
      <c r="C861" s="832" t="s">
        <v>2542</v>
      </c>
      <c r="D861" s="833" t="s">
        <v>3898</v>
      </c>
      <c r="E861" s="834" t="s">
        <v>2574</v>
      </c>
      <c r="F861" s="832" t="s">
        <v>2537</v>
      </c>
      <c r="G861" s="832" t="s">
        <v>2785</v>
      </c>
      <c r="H861" s="832" t="s">
        <v>581</v>
      </c>
      <c r="I861" s="832" t="s">
        <v>3658</v>
      </c>
      <c r="J861" s="832" t="s">
        <v>3659</v>
      </c>
      <c r="K861" s="832" t="s">
        <v>2196</v>
      </c>
      <c r="L861" s="835">
        <v>119.7</v>
      </c>
      <c r="M861" s="835">
        <v>239.4</v>
      </c>
      <c r="N861" s="832">
        <v>2</v>
      </c>
      <c r="O861" s="836">
        <v>1.5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5" customHeight="1" x14ac:dyDescent="0.2">
      <c r="A862" s="831">
        <v>7</v>
      </c>
      <c r="B862" s="832" t="s">
        <v>2536</v>
      </c>
      <c r="C862" s="832" t="s">
        <v>2542</v>
      </c>
      <c r="D862" s="833" t="s">
        <v>3898</v>
      </c>
      <c r="E862" s="834" t="s">
        <v>2574</v>
      </c>
      <c r="F862" s="832" t="s">
        <v>2537</v>
      </c>
      <c r="G862" s="832" t="s">
        <v>2608</v>
      </c>
      <c r="H862" s="832" t="s">
        <v>581</v>
      </c>
      <c r="I862" s="832" t="s">
        <v>2609</v>
      </c>
      <c r="J862" s="832" t="s">
        <v>2610</v>
      </c>
      <c r="K862" s="832" t="s">
        <v>2611</v>
      </c>
      <c r="L862" s="835">
        <v>55.95</v>
      </c>
      <c r="M862" s="835">
        <v>223.8</v>
      </c>
      <c r="N862" s="832">
        <v>4</v>
      </c>
      <c r="O862" s="836">
        <v>2</v>
      </c>
      <c r="P862" s="835">
        <v>111.9</v>
      </c>
      <c r="Q862" s="837">
        <v>0.5</v>
      </c>
      <c r="R862" s="832">
        <v>2</v>
      </c>
      <c r="S862" s="837">
        <v>0.5</v>
      </c>
      <c r="T862" s="836">
        <v>1</v>
      </c>
      <c r="U862" s="838">
        <v>0.5</v>
      </c>
    </row>
    <row r="863" spans="1:21" ht="14.45" customHeight="1" x14ac:dyDescent="0.2">
      <c r="A863" s="831">
        <v>7</v>
      </c>
      <c r="B863" s="832" t="s">
        <v>2536</v>
      </c>
      <c r="C863" s="832" t="s">
        <v>2542</v>
      </c>
      <c r="D863" s="833" t="s">
        <v>3898</v>
      </c>
      <c r="E863" s="834" t="s">
        <v>2574</v>
      </c>
      <c r="F863" s="832" t="s">
        <v>2537</v>
      </c>
      <c r="G863" s="832" t="s">
        <v>3093</v>
      </c>
      <c r="H863" s="832" t="s">
        <v>581</v>
      </c>
      <c r="I863" s="832" t="s">
        <v>3094</v>
      </c>
      <c r="J863" s="832" t="s">
        <v>3095</v>
      </c>
      <c r="K863" s="832" t="s">
        <v>3096</v>
      </c>
      <c r="L863" s="835">
        <v>0</v>
      </c>
      <c r="M863" s="835">
        <v>0</v>
      </c>
      <c r="N863" s="832">
        <v>1</v>
      </c>
      <c r="O863" s="836">
        <v>1</v>
      </c>
      <c r="P863" s="835">
        <v>0</v>
      </c>
      <c r="Q863" s="837"/>
      <c r="R863" s="832">
        <v>1</v>
      </c>
      <c r="S863" s="837">
        <v>1</v>
      </c>
      <c r="T863" s="836">
        <v>1</v>
      </c>
      <c r="U863" s="838">
        <v>1</v>
      </c>
    </row>
    <row r="864" spans="1:21" ht="14.45" customHeight="1" x14ac:dyDescent="0.2">
      <c r="A864" s="831">
        <v>7</v>
      </c>
      <c r="B864" s="832" t="s">
        <v>2536</v>
      </c>
      <c r="C864" s="832" t="s">
        <v>2542</v>
      </c>
      <c r="D864" s="833" t="s">
        <v>3898</v>
      </c>
      <c r="E864" s="834" t="s">
        <v>2574</v>
      </c>
      <c r="F864" s="832" t="s">
        <v>2537</v>
      </c>
      <c r="G864" s="832" t="s">
        <v>3097</v>
      </c>
      <c r="H864" s="832" t="s">
        <v>674</v>
      </c>
      <c r="I864" s="832" t="s">
        <v>2454</v>
      </c>
      <c r="J864" s="832" t="s">
        <v>2455</v>
      </c>
      <c r="K864" s="832" t="s">
        <v>2456</v>
      </c>
      <c r="L864" s="835">
        <v>754.04</v>
      </c>
      <c r="M864" s="835">
        <v>12064.64</v>
      </c>
      <c r="N864" s="832">
        <v>16</v>
      </c>
      <c r="O864" s="836">
        <v>5</v>
      </c>
      <c r="P864" s="835">
        <v>9802.52</v>
      </c>
      <c r="Q864" s="837">
        <v>0.81250000000000011</v>
      </c>
      <c r="R864" s="832">
        <v>13</v>
      </c>
      <c r="S864" s="837">
        <v>0.8125</v>
      </c>
      <c r="T864" s="836">
        <v>4</v>
      </c>
      <c r="U864" s="838">
        <v>0.8</v>
      </c>
    </row>
    <row r="865" spans="1:21" ht="14.45" customHeight="1" x14ac:dyDescent="0.2">
      <c r="A865" s="831">
        <v>7</v>
      </c>
      <c r="B865" s="832" t="s">
        <v>2536</v>
      </c>
      <c r="C865" s="832" t="s">
        <v>2542</v>
      </c>
      <c r="D865" s="833" t="s">
        <v>3898</v>
      </c>
      <c r="E865" s="834" t="s">
        <v>2574</v>
      </c>
      <c r="F865" s="832" t="s">
        <v>2537</v>
      </c>
      <c r="G865" s="832" t="s">
        <v>3097</v>
      </c>
      <c r="H865" s="832" t="s">
        <v>674</v>
      </c>
      <c r="I865" s="832" t="s">
        <v>3098</v>
      </c>
      <c r="J865" s="832" t="s">
        <v>2455</v>
      </c>
      <c r="K865" s="832" t="s">
        <v>3099</v>
      </c>
      <c r="L865" s="835">
        <v>1131.06</v>
      </c>
      <c r="M865" s="835">
        <v>13572.72</v>
      </c>
      <c r="N865" s="832">
        <v>12</v>
      </c>
      <c r="O865" s="836">
        <v>4</v>
      </c>
      <c r="P865" s="835">
        <v>13572.72</v>
      </c>
      <c r="Q865" s="837">
        <v>1</v>
      </c>
      <c r="R865" s="832">
        <v>12</v>
      </c>
      <c r="S865" s="837">
        <v>1</v>
      </c>
      <c r="T865" s="836">
        <v>4</v>
      </c>
      <c r="U865" s="838">
        <v>1</v>
      </c>
    </row>
    <row r="866" spans="1:21" ht="14.45" customHeight="1" x14ac:dyDescent="0.2">
      <c r="A866" s="831">
        <v>7</v>
      </c>
      <c r="B866" s="832" t="s">
        <v>2536</v>
      </c>
      <c r="C866" s="832" t="s">
        <v>2542</v>
      </c>
      <c r="D866" s="833" t="s">
        <v>3898</v>
      </c>
      <c r="E866" s="834" t="s">
        <v>2574</v>
      </c>
      <c r="F866" s="832" t="s">
        <v>2537</v>
      </c>
      <c r="G866" s="832" t="s">
        <v>3097</v>
      </c>
      <c r="H866" s="832" t="s">
        <v>674</v>
      </c>
      <c r="I866" s="832" t="s">
        <v>3100</v>
      </c>
      <c r="J866" s="832" t="s">
        <v>2455</v>
      </c>
      <c r="K866" s="832" t="s">
        <v>3101</v>
      </c>
      <c r="L866" s="835">
        <v>1508.08</v>
      </c>
      <c r="M866" s="835">
        <v>39210.080000000002</v>
      </c>
      <c r="N866" s="832">
        <v>26</v>
      </c>
      <c r="O866" s="836">
        <v>6</v>
      </c>
      <c r="P866" s="835">
        <v>30161.599999999999</v>
      </c>
      <c r="Q866" s="837">
        <v>0.76923076923076916</v>
      </c>
      <c r="R866" s="832">
        <v>20</v>
      </c>
      <c r="S866" s="837">
        <v>0.76923076923076927</v>
      </c>
      <c r="T866" s="836">
        <v>5</v>
      </c>
      <c r="U866" s="838">
        <v>0.83333333333333337</v>
      </c>
    </row>
    <row r="867" spans="1:21" ht="14.45" customHeight="1" x14ac:dyDescent="0.2">
      <c r="A867" s="831">
        <v>7</v>
      </c>
      <c r="B867" s="832" t="s">
        <v>2536</v>
      </c>
      <c r="C867" s="832" t="s">
        <v>2542</v>
      </c>
      <c r="D867" s="833" t="s">
        <v>3898</v>
      </c>
      <c r="E867" s="834" t="s">
        <v>2574</v>
      </c>
      <c r="F867" s="832" t="s">
        <v>2537</v>
      </c>
      <c r="G867" s="832" t="s">
        <v>3097</v>
      </c>
      <c r="H867" s="832" t="s">
        <v>581</v>
      </c>
      <c r="I867" s="832" t="s">
        <v>3508</v>
      </c>
      <c r="J867" s="832" t="s">
        <v>3103</v>
      </c>
      <c r="K867" s="832" t="s">
        <v>2456</v>
      </c>
      <c r="L867" s="835">
        <v>646.32000000000005</v>
      </c>
      <c r="M867" s="835">
        <v>7755.84</v>
      </c>
      <c r="N867" s="832">
        <v>12</v>
      </c>
      <c r="O867" s="836">
        <v>2</v>
      </c>
      <c r="P867" s="835">
        <v>3877.92</v>
      </c>
      <c r="Q867" s="837">
        <v>0.5</v>
      </c>
      <c r="R867" s="832">
        <v>6</v>
      </c>
      <c r="S867" s="837">
        <v>0.5</v>
      </c>
      <c r="T867" s="836">
        <v>1</v>
      </c>
      <c r="U867" s="838">
        <v>0.5</v>
      </c>
    </row>
    <row r="868" spans="1:21" ht="14.45" customHeight="1" x14ac:dyDescent="0.2">
      <c r="A868" s="831">
        <v>7</v>
      </c>
      <c r="B868" s="832" t="s">
        <v>2536</v>
      </c>
      <c r="C868" s="832" t="s">
        <v>2542</v>
      </c>
      <c r="D868" s="833" t="s">
        <v>3898</v>
      </c>
      <c r="E868" s="834" t="s">
        <v>2574</v>
      </c>
      <c r="F868" s="832" t="s">
        <v>2537</v>
      </c>
      <c r="G868" s="832" t="s">
        <v>3097</v>
      </c>
      <c r="H868" s="832" t="s">
        <v>581</v>
      </c>
      <c r="I868" s="832" t="s">
        <v>3106</v>
      </c>
      <c r="J868" s="832" t="s">
        <v>3107</v>
      </c>
      <c r="K868" s="832" t="s">
        <v>2456</v>
      </c>
      <c r="L868" s="835">
        <v>754.04</v>
      </c>
      <c r="M868" s="835">
        <v>9802.52</v>
      </c>
      <c r="N868" s="832">
        <v>13</v>
      </c>
      <c r="O868" s="836">
        <v>4</v>
      </c>
      <c r="P868" s="835">
        <v>9802.52</v>
      </c>
      <c r="Q868" s="837">
        <v>1</v>
      </c>
      <c r="R868" s="832">
        <v>13</v>
      </c>
      <c r="S868" s="837">
        <v>1</v>
      </c>
      <c r="T868" s="836">
        <v>4</v>
      </c>
      <c r="U868" s="838">
        <v>1</v>
      </c>
    </row>
    <row r="869" spans="1:21" ht="14.45" customHeight="1" x14ac:dyDescent="0.2">
      <c r="A869" s="831">
        <v>7</v>
      </c>
      <c r="B869" s="832" t="s">
        <v>2536</v>
      </c>
      <c r="C869" s="832" t="s">
        <v>2542</v>
      </c>
      <c r="D869" s="833" t="s">
        <v>3898</v>
      </c>
      <c r="E869" s="834" t="s">
        <v>2574</v>
      </c>
      <c r="F869" s="832" t="s">
        <v>2537</v>
      </c>
      <c r="G869" s="832" t="s">
        <v>3097</v>
      </c>
      <c r="H869" s="832" t="s">
        <v>581</v>
      </c>
      <c r="I869" s="832" t="s">
        <v>3660</v>
      </c>
      <c r="J869" s="832" t="s">
        <v>3107</v>
      </c>
      <c r="K869" s="832" t="s">
        <v>3101</v>
      </c>
      <c r="L869" s="835">
        <v>1508.08</v>
      </c>
      <c r="M869" s="835">
        <v>19605.04</v>
      </c>
      <c r="N869" s="832">
        <v>13</v>
      </c>
      <c r="O869" s="836">
        <v>3</v>
      </c>
      <c r="P869" s="835">
        <v>19605.04</v>
      </c>
      <c r="Q869" s="837">
        <v>1</v>
      </c>
      <c r="R869" s="832">
        <v>13</v>
      </c>
      <c r="S869" s="837">
        <v>1</v>
      </c>
      <c r="T869" s="836">
        <v>3</v>
      </c>
      <c r="U869" s="838">
        <v>1</v>
      </c>
    </row>
    <row r="870" spans="1:21" ht="14.45" customHeight="1" x14ac:dyDescent="0.2">
      <c r="A870" s="831">
        <v>7</v>
      </c>
      <c r="B870" s="832" t="s">
        <v>2536</v>
      </c>
      <c r="C870" s="832" t="s">
        <v>2542</v>
      </c>
      <c r="D870" s="833" t="s">
        <v>3898</v>
      </c>
      <c r="E870" s="834" t="s">
        <v>2574</v>
      </c>
      <c r="F870" s="832" t="s">
        <v>2537</v>
      </c>
      <c r="G870" s="832" t="s">
        <v>2664</v>
      </c>
      <c r="H870" s="832" t="s">
        <v>674</v>
      </c>
      <c r="I870" s="832" t="s">
        <v>3111</v>
      </c>
      <c r="J870" s="832" t="s">
        <v>827</v>
      </c>
      <c r="K870" s="832" t="s">
        <v>828</v>
      </c>
      <c r="L870" s="835">
        <v>65.989999999999995</v>
      </c>
      <c r="M870" s="835">
        <v>395.93999999999994</v>
      </c>
      <c r="N870" s="832">
        <v>6</v>
      </c>
      <c r="O870" s="836">
        <v>1</v>
      </c>
      <c r="P870" s="835">
        <v>395.93999999999994</v>
      </c>
      <c r="Q870" s="837">
        <v>1</v>
      </c>
      <c r="R870" s="832">
        <v>6</v>
      </c>
      <c r="S870" s="837">
        <v>1</v>
      </c>
      <c r="T870" s="836">
        <v>1</v>
      </c>
      <c r="U870" s="838">
        <v>1</v>
      </c>
    </row>
    <row r="871" spans="1:21" ht="14.45" customHeight="1" x14ac:dyDescent="0.2">
      <c r="A871" s="831">
        <v>7</v>
      </c>
      <c r="B871" s="832" t="s">
        <v>2536</v>
      </c>
      <c r="C871" s="832" t="s">
        <v>2542</v>
      </c>
      <c r="D871" s="833" t="s">
        <v>3898</v>
      </c>
      <c r="E871" s="834" t="s">
        <v>2574</v>
      </c>
      <c r="F871" s="832" t="s">
        <v>2537</v>
      </c>
      <c r="G871" s="832" t="s">
        <v>2664</v>
      </c>
      <c r="H871" s="832" t="s">
        <v>674</v>
      </c>
      <c r="I871" s="832" t="s">
        <v>3441</v>
      </c>
      <c r="J871" s="832" t="s">
        <v>829</v>
      </c>
      <c r="K871" s="832" t="s">
        <v>830</v>
      </c>
      <c r="L871" s="835">
        <v>132</v>
      </c>
      <c r="M871" s="835">
        <v>132</v>
      </c>
      <c r="N871" s="832">
        <v>1</v>
      </c>
      <c r="O871" s="836">
        <v>0.5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5" customHeight="1" x14ac:dyDescent="0.2">
      <c r="A872" s="831">
        <v>7</v>
      </c>
      <c r="B872" s="832" t="s">
        <v>2536</v>
      </c>
      <c r="C872" s="832" t="s">
        <v>2542</v>
      </c>
      <c r="D872" s="833" t="s">
        <v>3898</v>
      </c>
      <c r="E872" s="834" t="s">
        <v>2574</v>
      </c>
      <c r="F872" s="832" t="s">
        <v>2537</v>
      </c>
      <c r="G872" s="832" t="s">
        <v>3661</v>
      </c>
      <c r="H872" s="832" t="s">
        <v>581</v>
      </c>
      <c r="I872" s="832" t="s">
        <v>3662</v>
      </c>
      <c r="J872" s="832" t="s">
        <v>3663</v>
      </c>
      <c r="K872" s="832" t="s">
        <v>3664</v>
      </c>
      <c r="L872" s="835">
        <v>1187.3599999999999</v>
      </c>
      <c r="M872" s="835">
        <v>2374.7199999999998</v>
      </c>
      <c r="N872" s="832">
        <v>2</v>
      </c>
      <c r="O872" s="836">
        <v>0.5</v>
      </c>
      <c r="P872" s="835">
        <v>2374.7199999999998</v>
      </c>
      <c r="Q872" s="837">
        <v>1</v>
      </c>
      <c r="R872" s="832">
        <v>2</v>
      </c>
      <c r="S872" s="837">
        <v>1</v>
      </c>
      <c r="T872" s="836">
        <v>0.5</v>
      </c>
      <c r="U872" s="838">
        <v>1</v>
      </c>
    </row>
    <row r="873" spans="1:21" ht="14.45" customHeight="1" x14ac:dyDescent="0.2">
      <c r="A873" s="831">
        <v>7</v>
      </c>
      <c r="B873" s="832" t="s">
        <v>2536</v>
      </c>
      <c r="C873" s="832" t="s">
        <v>2542</v>
      </c>
      <c r="D873" s="833" t="s">
        <v>3898</v>
      </c>
      <c r="E873" s="834" t="s">
        <v>2574</v>
      </c>
      <c r="F873" s="832" t="s">
        <v>2537</v>
      </c>
      <c r="G873" s="832" t="s">
        <v>2786</v>
      </c>
      <c r="H873" s="832" t="s">
        <v>581</v>
      </c>
      <c r="I873" s="832" t="s">
        <v>3665</v>
      </c>
      <c r="J873" s="832" t="s">
        <v>2788</v>
      </c>
      <c r="K873" s="832" t="s">
        <v>2126</v>
      </c>
      <c r="L873" s="835">
        <v>58.77</v>
      </c>
      <c r="M873" s="835">
        <v>58.77</v>
      </c>
      <c r="N873" s="832">
        <v>1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5" customHeight="1" x14ac:dyDescent="0.2">
      <c r="A874" s="831">
        <v>7</v>
      </c>
      <c r="B874" s="832" t="s">
        <v>2536</v>
      </c>
      <c r="C874" s="832" t="s">
        <v>2542</v>
      </c>
      <c r="D874" s="833" t="s">
        <v>3898</v>
      </c>
      <c r="E874" s="834" t="s">
        <v>2574</v>
      </c>
      <c r="F874" s="832" t="s">
        <v>2537</v>
      </c>
      <c r="G874" s="832" t="s">
        <v>2669</v>
      </c>
      <c r="H874" s="832" t="s">
        <v>581</v>
      </c>
      <c r="I874" s="832" t="s">
        <v>3666</v>
      </c>
      <c r="J874" s="832" t="s">
        <v>1315</v>
      </c>
      <c r="K874" s="832" t="s">
        <v>3667</v>
      </c>
      <c r="L874" s="835">
        <v>47.47</v>
      </c>
      <c r="M874" s="835">
        <v>47.47</v>
      </c>
      <c r="N874" s="832">
        <v>1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5" customHeight="1" x14ac:dyDescent="0.2">
      <c r="A875" s="831">
        <v>7</v>
      </c>
      <c r="B875" s="832" t="s">
        <v>2536</v>
      </c>
      <c r="C875" s="832" t="s">
        <v>2542</v>
      </c>
      <c r="D875" s="833" t="s">
        <v>3898</v>
      </c>
      <c r="E875" s="834" t="s">
        <v>2574</v>
      </c>
      <c r="F875" s="832" t="s">
        <v>2537</v>
      </c>
      <c r="G875" s="832" t="s">
        <v>2796</v>
      </c>
      <c r="H875" s="832" t="s">
        <v>581</v>
      </c>
      <c r="I875" s="832" t="s">
        <v>3113</v>
      </c>
      <c r="J875" s="832" t="s">
        <v>2798</v>
      </c>
      <c r="K875" s="832" t="s">
        <v>3114</v>
      </c>
      <c r="L875" s="835">
        <v>140.94999999999999</v>
      </c>
      <c r="M875" s="835">
        <v>845.69999999999993</v>
      </c>
      <c r="N875" s="832">
        <v>6</v>
      </c>
      <c r="O875" s="836">
        <v>3.5</v>
      </c>
      <c r="P875" s="835">
        <v>422.84999999999997</v>
      </c>
      <c r="Q875" s="837">
        <v>0.5</v>
      </c>
      <c r="R875" s="832">
        <v>3</v>
      </c>
      <c r="S875" s="837">
        <v>0.5</v>
      </c>
      <c r="T875" s="836">
        <v>2</v>
      </c>
      <c r="U875" s="838">
        <v>0.5714285714285714</v>
      </c>
    </row>
    <row r="876" spans="1:21" ht="14.45" customHeight="1" x14ac:dyDescent="0.2">
      <c r="A876" s="831">
        <v>7</v>
      </c>
      <c r="B876" s="832" t="s">
        <v>2536</v>
      </c>
      <c r="C876" s="832" t="s">
        <v>2542</v>
      </c>
      <c r="D876" s="833" t="s">
        <v>3898</v>
      </c>
      <c r="E876" s="834" t="s">
        <v>2574</v>
      </c>
      <c r="F876" s="832" t="s">
        <v>2537</v>
      </c>
      <c r="G876" s="832" t="s">
        <v>2796</v>
      </c>
      <c r="H876" s="832" t="s">
        <v>581</v>
      </c>
      <c r="I876" s="832" t="s">
        <v>3115</v>
      </c>
      <c r="J876" s="832" t="s">
        <v>2798</v>
      </c>
      <c r="K876" s="832" t="s">
        <v>3116</v>
      </c>
      <c r="L876" s="835">
        <v>211.42</v>
      </c>
      <c r="M876" s="835">
        <v>1268.52</v>
      </c>
      <c r="N876" s="832">
        <v>6</v>
      </c>
      <c r="O876" s="836">
        <v>2.5</v>
      </c>
      <c r="P876" s="835">
        <v>422.84</v>
      </c>
      <c r="Q876" s="837">
        <v>0.33333333333333331</v>
      </c>
      <c r="R876" s="832">
        <v>2</v>
      </c>
      <c r="S876" s="837">
        <v>0.33333333333333331</v>
      </c>
      <c r="T876" s="836">
        <v>1.5</v>
      </c>
      <c r="U876" s="838">
        <v>0.6</v>
      </c>
    </row>
    <row r="877" spans="1:21" ht="14.45" customHeight="1" x14ac:dyDescent="0.2">
      <c r="A877" s="831">
        <v>7</v>
      </c>
      <c r="B877" s="832" t="s">
        <v>2536</v>
      </c>
      <c r="C877" s="832" t="s">
        <v>2542</v>
      </c>
      <c r="D877" s="833" t="s">
        <v>3898</v>
      </c>
      <c r="E877" s="834" t="s">
        <v>2574</v>
      </c>
      <c r="F877" s="832" t="s">
        <v>2537</v>
      </c>
      <c r="G877" s="832" t="s">
        <v>2796</v>
      </c>
      <c r="H877" s="832" t="s">
        <v>581</v>
      </c>
      <c r="I877" s="832" t="s">
        <v>2797</v>
      </c>
      <c r="J877" s="832" t="s">
        <v>2798</v>
      </c>
      <c r="K877" s="832" t="s">
        <v>2799</v>
      </c>
      <c r="L877" s="835">
        <v>281.88</v>
      </c>
      <c r="M877" s="835">
        <v>1973.1599999999999</v>
      </c>
      <c r="N877" s="832">
        <v>7</v>
      </c>
      <c r="O877" s="836">
        <v>2</v>
      </c>
      <c r="P877" s="835">
        <v>845.64</v>
      </c>
      <c r="Q877" s="837">
        <v>0.4285714285714286</v>
      </c>
      <c r="R877" s="832">
        <v>3</v>
      </c>
      <c r="S877" s="837">
        <v>0.42857142857142855</v>
      </c>
      <c r="T877" s="836">
        <v>1</v>
      </c>
      <c r="U877" s="838">
        <v>0.5</v>
      </c>
    </row>
    <row r="878" spans="1:21" ht="14.45" customHeight="1" x14ac:dyDescent="0.2">
      <c r="A878" s="831">
        <v>7</v>
      </c>
      <c r="B878" s="832" t="s">
        <v>2536</v>
      </c>
      <c r="C878" s="832" t="s">
        <v>2542</v>
      </c>
      <c r="D878" s="833" t="s">
        <v>3898</v>
      </c>
      <c r="E878" s="834" t="s">
        <v>2574</v>
      </c>
      <c r="F878" s="832" t="s">
        <v>2537</v>
      </c>
      <c r="G878" s="832" t="s">
        <v>3117</v>
      </c>
      <c r="H878" s="832" t="s">
        <v>581</v>
      </c>
      <c r="I878" s="832" t="s">
        <v>3118</v>
      </c>
      <c r="J878" s="832" t="s">
        <v>3119</v>
      </c>
      <c r="K878" s="832" t="s">
        <v>3120</v>
      </c>
      <c r="L878" s="835">
        <v>52.87</v>
      </c>
      <c r="M878" s="835">
        <v>105.74</v>
      </c>
      <c r="N878" s="832">
        <v>2</v>
      </c>
      <c r="O878" s="836">
        <v>0.5</v>
      </c>
      <c r="P878" s="835">
        <v>105.74</v>
      </c>
      <c r="Q878" s="837">
        <v>1</v>
      </c>
      <c r="R878" s="832">
        <v>2</v>
      </c>
      <c r="S878" s="837">
        <v>1</v>
      </c>
      <c r="T878" s="836">
        <v>0.5</v>
      </c>
      <c r="U878" s="838">
        <v>1</v>
      </c>
    </row>
    <row r="879" spans="1:21" ht="14.45" customHeight="1" x14ac:dyDescent="0.2">
      <c r="A879" s="831">
        <v>7</v>
      </c>
      <c r="B879" s="832" t="s">
        <v>2536</v>
      </c>
      <c r="C879" s="832" t="s">
        <v>2542</v>
      </c>
      <c r="D879" s="833" t="s">
        <v>3898</v>
      </c>
      <c r="E879" s="834" t="s">
        <v>2574</v>
      </c>
      <c r="F879" s="832" t="s">
        <v>2537</v>
      </c>
      <c r="G879" s="832" t="s">
        <v>2675</v>
      </c>
      <c r="H879" s="832" t="s">
        <v>581</v>
      </c>
      <c r="I879" s="832" t="s">
        <v>2676</v>
      </c>
      <c r="J879" s="832" t="s">
        <v>2677</v>
      </c>
      <c r="K879" s="832" t="s">
        <v>2678</v>
      </c>
      <c r="L879" s="835">
        <v>29.13</v>
      </c>
      <c r="M879" s="835">
        <v>378.69</v>
      </c>
      <c r="N879" s="832">
        <v>13</v>
      </c>
      <c r="O879" s="836">
        <v>3.5</v>
      </c>
      <c r="P879" s="835">
        <v>58.26</v>
      </c>
      <c r="Q879" s="837">
        <v>0.15384615384615385</v>
      </c>
      <c r="R879" s="832">
        <v>2</v>
      </c>
      <c r="S879" s="837">
        <v>0.15384615384615385</v>
      </c>
      <c r="T879" s="836">
        <v>1.5</v>
      </c>
      <c r="U879" s="838">
        <v>0.42857142857142855</v>
      </c>
    </row>
    <row r="880" spans="1:21" ht="14.45" customHeight="1" x14ac:dyDescent="0.2">
      <c r="A880" s="831">
        <v>7</v>
      </c>
      <c r="B880" s="832" t="s">
        <v>2536</v>
      </c>
      <c r="C880" s="832" t="s">
        <v>2542</v>
      </c>
      <c r="D880" s="833" t="s">
        <v>3898</v>
      </c>
      <c r="E880" s="834" t="s">
        <v>2574</v>
      </c>
      <c r="F880" s="832" t="s">
        <v>2537</v>
      </c>
      <c r="G880" s="832" t="s">
        <v>2675</v>
      </c>
      <c r="H880" s="832" t="s">
        <v>581</v>
      </c>
      <c r="I880" s="832" t="s">
        <v>3124</v>
      </c>
      <c r="J880" s="832" t="s">
        <v>2677</v>
      </c>
      <c r="K880" s="832" t="s">
        <v>3125</v>
      </c>
      <c r="L880" s="835">
        <v>74.06</v>
      </c>
      <c r="M880" s="835">
        <v>592.48</v>
      </c>
      <c r="N880" s="832">
        <v>8</v>
      </c>
      <c r="O880" s="836">
        <v>2</v>
      </c>
      <c r="P880" s="835">
        <v>444.36</v>
      </c>
      <c r="Q880" s="837">
        <v>0.75</v>
      </c>
      <c r="R880" s="832">
        <v>6</v>
      </c>
      <c r="S880" s="837">
        <v>0.75</v>
      </c>
      <c r="T880" s="836">
        <v>1.5</v>
      </c>
      <c r="U880" s="838">
        <v>0.75</v>
      </c>
    </row>
    <row r="881" spans="1:21" ht="14.45" customHeight="1" x14ac:dyDescent="0.2">
      <c r="A881" s="831">
        <v>7</v>
      </c>
      <c r="B881" s="832" t="s">
        <v>2536</v>
      </c>
      <c r="C881" s="832" t="s">
        <v>2542</v>
      </c>
      <c r="D881" s="833" t="s">
        <v>3898</v>
      </c>
      <c r="E881" s="834" t="s">
        <v>2574</v>
      </c>
      <c r="F881" s="832" t="s">
        <v>2537</v>
      </c>
      <c r="G881" s="832" t="s">
        <v>2675</v>
      </c>
      <c r="H881" s="832" t="s">
        <v>581</v>
      </c>
      <c r="I881" s="832" t="s">
        <v>3124</v>
      </c>
      <c r="J881" s="832" t="s">
        <v>2677</v>
      </c>
      <c r="K881" s="832" t="s">
        <v>3125</v>
      </c>
      <c r="L881" s="835">
        <v>80.319999999999993</v>
      </c>
      <c r="M881" s="835">
        <v>803.19999999999993</v>
      </c>
      <c r="N881" s="832">
        <v>10</v>
      </c>
      <c r="O881" s="836">
        <v>2.5</v>
      </c>
      <c r="P881" s="835">
        <v>481.91999999999996</v>
      </c>
      <c r="Q881" s="837">
        <v>0.6</v>
      </c>
      <c r="R881" s="832">
        <v>6</v>
      </c>
      <c r="S881" s="837">
        <v>0.6</v>
      </c>
      <c r="T881" s="836">
        <v>1.5</v>
      </c>
      <c r="U881" s="838">
        <v>0.6</v>
      </c>
    </row>
    <row r="882" spans="1:21" ht="14.45" customHeight="1" x14ac:dyDescent="0.2">
      <c r="A882" s="831">
        <v>7</v>
      </c>
      <c r="B882" s="832" t="s">
        <v>2536</v>
      </c>
      <c r="C882" s="832" t="s">
        <v>2542</v>
      </c>
      <c r="D882" s="833" t="s">
        <v>3898</v>
      </c>
      <c r="E882" s="834" t="s">
        <v>2574</v>
      </c>
      <c r="F882" s="832" t="s">
        <v>2537</v>
      </c>
      <c r="G882" s="832" t="s">
        <v>3126</v>
      </c>
      <c r="H882" s="832" t="s">
        <v>674</v>
      </c>
      <c r="I882" s="832" t="s">
        <v>3127</v>
      </c>
      <c r="J882" s="832" t="s">
        <v>3128</v>
      </c>
      <c r="K882" s="832" t="s">
        <v>3129</v>
      </c>
      <c r="L882" s="835">
        <v>561.76</v>
      </c>
      <c r="M882" s="835">
        <v>7864.6399999999994</v>
      </c>
      <c r="N882" s="832">
        <v>14</v>
      </c>
      <c r="O882" s="836">
        <v>3</v>
      </c>
      <c r="P882" s="835">
        <v>7864.6399999999994</v>
      </c>
      <c r="Q882" s="837">
        <v>1</v>
      </c>
      <c r="R882" s="832">
        <v>14</v>
      </c>
      <c r="S882" s="837">
        <v>1</v>
      </c>
      <c r="T882" s="836">
        <v>3</v>
      </c>
      <c r="U882" s="838">
        <v>1</v>
      </c>
    </row>
    <row r="883" spans="1:21" ht="14.45" customHeight="1" x14ac:dyDescent="0.2">
      <c r="A883" s="831">
        <v>7</v>
      </c>
      <c r="B883" s="832" t="s">
        <v>2536</v>
      </c>
      <c r="C883" s="832" t="s">
        <v>2542</v>
      </c>
      <c r="D883" s="833" t="s">
        <v>3898</v>
      </c>
      <c r="E883" s="834" t="s">
        <v>2574</v>
      </c>
      <c r="F883" s="832" t="s">
        <v>2537</v>
      </c>
      <c r="G883" s="832" t="s">
        <v>3528</v>
      </c>
      <c r="H883" s="832" t="s">
        <v>581</v>
      </c>
      <c r="I883" s="832" t="s">
        <v>3668</v>
      </c>
      <c r="J883" s="832" t="s">
        <v>3530</v>
      </c>
      <c r="K883" s="832" t="s">
        <v>3669</v>
      </c>
      <c r="L883" s="835">
        <v>40.25</v>
      </c>
      <c r="M883" s="835">
        <v>40.25</v>
      </c>
      <c r="N883" s="832">
        <v>1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5" customHeight="1" x14ac:dyDescent="0.2">
      <c r="A884" s="831">
        <v>7</v>
      </c>
      <c r="B884" s="832" t="s">
        <v>2536</v>
      </c>
      <c r="C884" s="832" t="s">
        <v>2542</v>
      </c>
      <c r="D884" s="833" t="s">
        <v>3898</v>
      </c>
      <c r="E884" s="834" t="s">
        <v>2574</v>
      </c>
      <c r="F884" s="832" t="s">
        <v>2537</v>
      </c>
      <c r="G884" s="832" t="s">
        <v>3130</v>
      </c>
      <c r="H884" s="832" t="s">
        <v>581</v>
      </c>
      <c r="I884" s="832" t="s">
        <v>3132</v>
      </c>
      <c r="J884" s="832" t="s">
        <v>3133</v>
      </c>
      <c r="K884" s="832" t="s">
        <v>828</v>
      </c>
      <c r="L884" s="835">
        <v>132</v>
      </c>
      <c r="M884" s="835">
        <v>924</v>
      </c>
      <c r="N884" s="832">
        <v>7</v>
      </c>
      <c r="O884" s="836">
        <v>2.5</v>
      </c>
      <c r="P884" s="835">
        <v>924</v>
      </c>
      <c r="Q884" s="837">
        <v>1</v>
      </c>
      <c r="R884" s="832">
        <v>7</v>
      </c>
      <c r="S884" s="837">
        <v>1</v>
      </c>
      <c r="T884" s="836">
        <v>2.5</v>
      </c>
      <c r="U884" s="838">
        <v>1</v>
      </c>
    </row>
    <row r="885" spans="1:21" ht="14.45" customHeight="1" x14ac:dyDescent="0.2">
      <c r="A885" s="831">
        <v>7</v>
      </c>
      <c r="B885" s="832" t="s">
        <v>2536</v>
      </c>
      <c r="C885" s="832" t="s">
        <v>2542</v>
      </c>
      <c r="D885" s="833" t="s">
        <v>3898</v>
      </c>
      <c r="E885" s="834" t="s">
        <v>2574</v>
      </c>
      <c r="F885" s="832" t="s">
        <v>2537</v>
      </c>
      <c r="G885" s="832" t="s">
        <v>3130</v>
      </c>
      <c r="H885" s="832" t="s">
        <v>674</v>
      </c>
      <c r="I885" s="832" t="s">
        <v>2331</v>
      </c>
      <c r="J885" s="832" t="s">
        <v>2332</v>
      </c>
      <c r="K885" s="832" t="s">
        <v>2333</v>
      </c>
      <c r="L885" s="835">
        <v>246.39</v>
      </c>
      <c r="M885" s="835">
        <v>246.39</v>
      </c>
      <c r="N885" s="832">
        <v>1</v>
      </c>
      <c r="O885" s="836">
        <v>1</v>
      </c>
      <c r="P885" s="835">
        <v>246.39</v>
      </c>
      <c r="Q885" s="837">
        <v>1</v>
      </c>
      <c r="R885" s="832">
        <v>1</v>
      </c>
      <c r="S885" s="837">
        <v>1</v>
      </c>
      <c r="T885" s="836">
        <v>1</v>
      </c>
      <c r="U885" s="838">
        <v>1</v>
      </c>
    </row>
    <row r="886" spans="1:21" ht="14.45" customHeight="1" x14ac:dyDescent="0.2">
      <c r="A886" s="831">
        <v>7</v>
      </c>
      <c r="B886" s="832" t="s">
        <v>2536</v>
      </c>
      <c r="C886" s="832" t="s">
        <v>2542</v>
      </c>
      <c r="D886" s="833" t="s">
        <v>3898</v>
      </c>
      <c r="E886" s="834" t="s">
        <v>2574</v>
      </c>
      <c r="F886" s="832" t="s">
        <v>2537</v>
      </c>
      <c r="G886" s="832" t="s">
        <v>3130</v>
      </c>
      <c r="H886" s="832" t="s">
        <v>581</v>
      </c>
      <c r="I886" s="832" t="s">
        <v>3670</v>
      </c>
      <c r="J886" s="832" t="s">
        <v>3671</v>
      </c>
      <c r="K886" s="832" t="s">
        <v>2347</v>
      </c>
      <c r="L886" s="835">
        <v>395.98</v>
      </c>
      <c r="M886" s="835">
        <v>395.98</v>
      </c>
      <c r="N886" s="832">
        <v>1</v>
      </c>
      <c r="O886" s="836">
        <v>0.5</v>
      </c>
      <c r="P886" s="835">
        <v>395.98</v>
      </c>
      <c r="Q886" s="837">
        <v>1</v>
      </c>
      <c r="R886" s="832">
        <v>1</v>
      </c>
      <c r="S886" s="837">
        <v>1</v>
      </c>
      <c r="T886" s="836">
        <v>0.5</v>
      </c>
      <c r="U886" s="838">
        <v>1</v>
      </c>
    </row>
    <row r="887" spans="1:21" ht="14.45" customHeight="1" x14ac:dyDescent="0.2">
      <c r="A887" s="831">
        <v>7</v>
      </c>
      <c r="B887" s="832" t="s">
        <v>2536</v>
      </c>
      <c r="C887" s="832" t="s">
        <v>2542</v>
      </c>
      <c r="D887" s="833" t="s">
        <v>3898</v>
      </c>
      <c r="E887" s="834" t="s">
        <v>2574</v>
      </c>
      <c r="F887" s="832" t="s">
        <v>2537</v>
      </c>
      <c r="G887" s="832" t="s">
        <v>3130</v>
      </c>
      <c r="H887" s="832" t="s">
        <v>581</v>
      </c>
      <c r="I887" s="832" t="s">
        <v>3672</v>
      </c>
      <c r="J887" s="832" t="s">
        <v>3671</v>
      </c>
      <c r="K887" s="832" t="s">
        <v>828</v>
      </c>
      <c r="L887" s="835">
        <v>132</v>
      </c>
      <c r="M887" s="835">
        <v>396</v>
      </c>
      <c r="N887" s="832">
        <v>3</v>
      </c>
      <c r="O887" s="836">
        <v>0.5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5" customHeight="1" x14ac:dyDescent="0.2">
      <c r="A888" s="831">
        <v>7</v>
      </c>
      <c r="B888" s="832" t="s">
        <v>2536</v>
      </c>
      <c r="C888" s="832" t="s">
        <v>2542</v>
      </c>
      <c r="D888" s="833" t="s">
        <v>3898</v>
      </c>
      <c r="E888" s="834" t="s">
        <v>2574</v>
      </c>
      <c r="F888" s="832" t="s">
        <v>2537</v>
      </c>
      <c r="G888" s="832" t="s">
        <v>3135</v>
      </c>
      <c r="H888" s="832" t="s">
        <v>674</v>
      </c>
      <c r="I888" s="832" t="s">
        <v>3136</v>
      </c>
      <c r="J888" s="832" t="s">
        <v>2266</v>
      </c>
      <c r="K888" s="832" t="s">
        <v>3137</v>
      </c>
      <c r="L888" s="835">
        <v>232.68</v>
      </c>
      <c r="M888" s="835">
        <v>4188.24</v>
      </c>
      <c r="N888" s="832">
        <v>18</v>
      </c>
      <c r="O888" s="836">
        <v>3</v>
      </c>
      <c r="P888" s="835">
        <v>2792.16</v>
      </c>
      <c r="Q888" s="837">
        <v>0.66666666666666663</v>
      </c>
      <c r="R888" s="832">
        <v>12</v>
      </c>
      <c r="S888" s="837">
        <v>0.66666666666666663</v>
      </c>
      <c r="T888" s="836">
        <v>2</v>
      </c>
      <c r="U888" s="838">
        <v>0.66666666666666663</v>
      </c>
    </row>
    <row r="889" spans="1:21" ht="14.45" customHeight="1" x14ac:dyDescent="0.2">
      <c r="A889" s="831">
        <v>7</v>
      </c>
      <c r="B889" s="832" t="s">
        <v>2536</v>
      </c>
      <c r="C889" s="832" t="s">
        <v>2542</v>
      </c>
      <c r="D889" s="833" t="s">
        <v>3898</v>
      </c>
      <c r="E889" s="834" t="s">
        <v>2574</v>
      </c>
      <c r="F889" s="832" t="s">
        <v>2537</v>
      </c>
      <c r="G889" s="832" t="s">
        <v>3135</v>
      </c>
      <c r="H889" s="832" t="s">
        <v>674</v>
      </c>
      <c r="I889" s="832" t="s">
        <v>3532</v>
      </c>
      <c r="J889" s="832" t="s">
        <v>3139</v>
      </c>
      <c r="K889" s="832" t="s">
        <v>2452</v>
      </c>
      <c r="L889" s="835">
        <v>969.48</v>
      </c>
      <c r="M889" s="835">
        <v>20359.080000000002</v>
      </c>
      <c r="N889" s="832">
        <v>21</v>
      </c>
      <c r="O889" s="836">
        <v>6</v>
      </c>
      <c r="P889" s="835">
        <v>14542.2</v>
      </c>
      <c r="Q889" s="837">
        <v>0.7142857142857143</v>
      </c>
      <c r="R889" s="832">
        <v>15</v>
      </c>
      <c r="S889" s="837">
        <v>0.7142857142857143</v>
      </c>
      <c r="T889" s="836">
        <v>5</v>
      </c>
      <c r="U889" s="838">
        <v>0.83333333333333337</v>
      </c>
    </row>
    <row r="890" spans="1:21" ht="14.45" customHeight="1" x14ac:dyDescent="0.2">
      <c r="A890" s="831">
        <v>7</v>
      </c>
      <c r="B890" s="832" t="s">
        <v>2536</v>
      </c>
      <c r="C890" s="832" t="s">
        <v>2542</v>
      </c>
      <c r="D890" s="833" t="s">
        <v>3898</v>
      </c>
      <c r="E890" s="834" t="s">
        <v>2574</v>
      </c>
      <c r="F890" s="832" t="s">
        <v>2537</v>
      </c>
      <c r="G890" s="832" t="s">
        <v>3135</v>
      </c>
      <c r="H890" s="832" t="s">
        <v>581</v>
      </c>
      <c r="I890" s="832" t="s">
        <v>3533</v>
      </c>
      <c r="J890" s="832" t="s">
        <v>3142</v>
      </c>
      <c r="K890" s="832" t="s">
        <v>3534</v>
      </c>
      <c r="L890" s="835">
        <v>5322.08</v>
      </c>
      <c r="M890" s="835">
        <v>10644.16</v>
      </c>
      <c r="N890" s="832">
        <v>2</v>
      </c>
      <c r="O890" s="836">
        <v>1</v>
      </c>
      <c r="P890" s="835">
        <v>10644.16</v>
      </c>
      <c r="Q890" s="837">
        <v>1</v>
      </c>
      <c r="R890" s="832">
        <v>2</v>
      </c>
      <c r="S890" s="837">
        <v>1</v>
      </c>
      <c r="T890" s="836">
        <v>1</v>
      </c>
      <c r="U890" s="838">
        <v>1</v>
      </c>
    </row>
    <row r="891" spans="1:21" ht="14.45" customHeight="1" x14ac:dyDescent="0.2">
      <c r="A891" s="831">
        <v>7</v>
      </c>
      <c r="B891" s="832" t="s">
        <v>2536</v>
      </c>
      <c r="C891" s="832" t="s">
        <v>2542</v>
      </c>
      <c r="D891" s="833" t="s">
        <v>3898</v>
      </c>
      <c r="E891" s="834" t="s">
        <v>2574</v>
      </c>
      <c r="F891" s="832" t="s">
        <v>2537</v>
      </c>
      <c r="G891" s="832" t="s">
        <v>3135</v>
      </c>
      <c r="H891" s="832" t="s">
        <v>674</v>
      </c>
      <c r="I891" s="832" t="s">
        <v>3144</v>
      </c>
      <c r="J891" s="832" t="s">
        <v>2266</v>
      </c>
      <c r="K891" s="832" t="s">
        <v>3145</v>
      </c>
      <c r="L891" s="835">
        <v>1938.97</v>
      </c>
      <c r="M891" s="835">
        <v>15511.76</v>
      </c>
      <c r="N891" s="832">
        <v>8</v>
      </c>
      <c r="O891" s="836">
        <v>2</v>
      </c>
      <c r="P891" s="835">
        <v>15511.76</v>
      </c>
      <c r="Q891" s="837">
        <v>1</v>
      </c>
      <c r="R891" s="832">
        <v>8</v>
      </c>
      <c r="S891" s="837">
        <v>1</v>
      </c>
      <c r="T891" s="836">
        <v>2</v>
      </c>
      <c r="U891" s="838">
        <v>1</v>
      </c>
    </row>
    <row r="892" spans="1:21" ht="14.45" customHeight="1" x14ac:dyDescent="0.2">
      <c r="A892" s="831">
        <v>7</v>
      </c>
      <c r="B892" s="832" t="s">
        <v>2536</v>
      </c>
      <c r="C892" s="832" t="s">
        <v>2542</v>
      </c>
      <c r="D892" s="833" t="s">
        <v>3898</v>
      </c>
      <c r="E892" s="834" t="s">
        <v>2574</v>
      </c>
      <c r="F892" s="832" t="s">
        <v>2537</v>
      </c>
      <c r="G892" s="832" t="s">
        <v>3135</v>
      </c>
      <c r="H892" s="832" t="s">
        <v>674</v>
      </c>
      <c r="I892" s="832" t="s">
        <v>3146</v>
      </c>
      <c r="J892" s="832" t="s">
        <v>2266</v>
      </c>
      <c r="K892" s="832" t="s">
        <v>3147</v>
      </c>
      <c r="L892" s="835">
        <v>1454.23</v>
      </c>
      <c r="M892" s="835">
        <v>17450.760000000002</v>
      </c>
      <c r="N892" s="832">
        <v>12</v>
      </c>
      <c r="O892" s="836">
        <v>2</v>
      </c>
      <c r="P892" s="835">
        <v>17450.760000000002</v>
      </c>
      <c r="Q892" s="837">
        <v>1</v>
      </c>
      <c r="R892" s="832">
        <v>12</v>
      </c>
      <c r="S892" s="837">
        <v>1</v>
      </c>
      <c r="T892" s="836">
        <v>2</v>
      </c>
      <c r="U892" s="838">
        <v>1</v>
      </c>
    </row>
    <row r="893" spans="1:21" ht="14.45" customHeight="1" x14ac:dyDescent="0.2">
      <c r="A893" s="831">
        <v>7</v>
      </c>
      <c r="B893" s="832" t="s">
        <v>2536</v>
      </c>
      <c r="C893" s="832" t="s">
        <v>2542</v>
      </c>
      <c r="D893" s="833" t="s">
        <v>3898</v>
      </c>
      <c r="E893" s="834" t="s">
        <v>2574</v>
      </c>
      <c r="F893" s="832" t="s">
        <v>2537</v>
      </c>
      <c r="G893" s="832" t="s">
        <v>3135</v>
      </c>
      <c r="H893" s="832" t="s">
        <v>674</v>
      </c>
      <c r="I893" s="832" t="s">
        <v>2265</v>
      </c>
      <c r="J893" s="832" t="s">
        <v>2266</v>
      </c>
      <c r="K893" s="832" t="s">
        <v>2267</v>
      </c>
      <c r="L893" s="835">
        <v>484.75</v>
      </c>
      <c r="M893" s="835">
        <v>7271.25</v>
      </c>
      <c r="N893" s="832">
        <v>15</v>
      </c>
      <c r="O893" s="836">
        <v>3</v>
      </c>
      <c r="P893" s="835">
        <v>5817</v>
      </c>
      <c r="Q893" s="837">
        <v>0.8</v>
      </c>
      <c r="R893" s="832">
        <v>12</v>
      </c>
      <c r="S893" s="837">
        <v>0.8</v>
      </c>
      <c r="T893" s="836">
        <v>2</v>
      </c>
      <c r="U893" s="838">
        <v>0.66666666666666663</v>
      </c>
    </row>
    <row r="894" spans="1:21" ht="14.45" customHeight="1" x14ac:dyDescent="0.2">
      <c r="A894" s="831">
        <v>7</v>
      </c>
      <c r="B894" s="832" t="s">
        <v>2536</v>
      </c>
      <c r="C894" s="832" t="s">
        <v>2542</v>
      </c>
      <c r="D894" s="833" t="s">
        <v>3898</v>
      </c>
      <c r="E894" s="834" t="s">
        <v>2574</v>
      </c>
      <c r="F894" s="832" t="s">
        <v>2537</v>
      </c>
      <c r="G894" s="832" t="s">
        <v>3135</v>
      </c>
      <c r="H894" s="832" t="s">
        <v>674</v>
      </c>
      <c r="I894" s="832" t="s">
        <v>3148</v>
      </c>
      <c r="J894" s="832" t="s">
        <v>2266</v>
      </c>
      <c r="K894" s="832" t="s">
        <v>3149</v>
      </c>
      <c r="L894" s="835">
        <v>969.48</v>
      </c>
      <c r="M894" s="835">
        <v>10664.279999999999</v>
      </c>
      <c r="N894" s="832">
        <v>11</v>
      </c>
      <c r="O894" s="836">
        <v>2</v>
      </c>
      <c r="P894" s="835">
        <v>10664.279999999999</v>
      </c>
      <c r="Q894" s="837">
        <v>1</v>
      </c>
      <c r="R894" s="832">
        <v>11</v>
      </c>
      <c r="S894" s="837">
        <v>1</v>
      </c>
      <c r="T894" s="836">
        <v>2</v>
      </c>
      <c r="U894" s="838">
        <v>1</v>
      </c>
    </row>
    <row r="895" spans="1:21" ht="14.45" customHeight="1" x14ac:dyDescent="0.2">
      <c r="A895" s="831">
        <v>7</v>
      </c>
      <c r="B895" s="832" t="s">
        <v>2536</v>
      </c>
      <c r="C895" s="832" t="s">
        <v>2542</v>
      </c>
      <c r="D895" s="833" t="s">
        <v>3898</v>
      </c>
      <c r="E895" s="834" t="s">
        <v>2574</v>
      </c>
      <c r="F895" s="832" t="s">
        <v>2537</v>
      </c>
      <c r="G895" s="832" t="s">
        <v>3135</v>
      </c>
      <c r="H895" s="832" t="s">
        <v>674</v>
      </c>
      <c r="I895" s="832" t="s">
        <v>3153</v>
      </c>
      <c r="J895" s="832" t="s">
        <v>3139</v>
      </c>
      <c r="K895" s="832" t="s">
        <v>2450</v>
      </c>
      <c r="L895" s="835">
        <v>484.75</v>
      </c>
      <c r="M895" s="835">
        <v>484.75</v>
      </c>
      <c r="N895" s="832">
        <v>1</v>
      </c>
      <c r="O895" s="836">
        <v>1</v>
      </c>
      <c r="P895" s="835">
        <v>484.75</v>
      </c>
      <c r="Q895" s="837">
        <v>1</v>
      </c>
      <c r="R895" s="832">
        <v>1</v>
      </c>
      <c r="S895" s="837">
        <v>1</v>
      </c>
      <c r="T895" s="836">
        <v>1</v>
      </c>
      <c r="U895" s="838">
        <v>1</v>
      </c>
    </row>
    <row r="896" spans="1:21" ht="14.45" customHeight="1" x14ac:dyDescent="0.2">
      <c r="A896" s="831">
        <v>7</v>
      </c>
      <c r="B896" s="832" t="s">
        <v>2536</v>
      </c>
      <c r="C896" s="832" t="s">
        <v>2542</v>
      </c>
      <c r="D896" s="833" t="s">
        <v>3898</v>
      </c>
      <c r="E896" s="834" t="s">
        <v>2574</v>
      </c>
      <c r="F896" s="832" t="s">
        <v>2537</v>
      </c>
      <c r="G896" s="832" t="s">
        <v>3135</v>
      </c>
      <c r="H896" s="832" t="s">
        <v>581</v>
      </c>
      <c r="I896" s="832" t="s">
        <v>3154</v>
      </c>
      <c r="J896" s="832" t="s">
        <v>3151</v>
      </c>
      <c r="K896" s="832" t="s">
        <v>3155</v>
      </c>
      <c r="L896" s="835">
        <v>969.48</v>
      </c>
      <c r="M896" s="835">
        <v>5816.88</v>
      </c>
      <c r="N896" s="832">
        <v>6</v>
      </c>
      <c r="O896" s="836">
        <v>1</v>
      </c>
      <c r="P896" s="835">
        <v>5816.88</v>
      </c>
      <c r="Q896" s="837">
        <v>1</v>
      </c>
      <c r="R896" s="832">
        <v>6</v>
      </c>
      <c r="S896" s="837">
        <v>1</v>
      </c>
      <c r="T896" s="836">
        <v>1</v>
      </c>
      <c r="U896" s="838">
        <v>1</v>
      </c>
    </row>
    <row r="897" spans="1:21" ht="14.45" customHeight="1" x14ac:dyDescent="0.2">
      <c r="A897" s="831">
        <v>7</v>
      </c>
      <c r="B897" s="832" t="s">
        <v>2536</v>
      </c>
      <c r="C897" s="832" t="s">
        <v>2542</v>
      </c>
      <c r="D897" s="833" t="s">
        <v>3898</v>
      </c>
      <c r="E897" s="834" t="s">
        <v>2574</v>
      </c>
      <c r="F897" s="832" t="s">
        <v>2537</v>
      </c>
      <c r="G897" s="832" t="s">
        <v>3135</v>
      </c>
      <c r="H897" s="832" t="s">
        <v>674</v>
      </c>
      <c r="I897" s="832" t="s">
        <v>2448</v>
      </c>
      <c r="J897" s="832" t="s">
        <v>2449</v>
      </c>
      <c r="K897" s="832" t="s">
        <v>2450</v>
      </c>
      <c r="L897" s="835">
        <v>484.75</v>
      </c>
      <c r="M897" s="835">
        <v>4362.75</v>
      </c>
      <c r="N897" s="832">
        <v>9</v>
      </c>
      <c r="O897" s="836">
        <v>3</v>
      </c>
      <c r="P897" s="835">
        <v>4362.75</v>
      </c>
      <c r="Q897" s="837">
        <v>1</v>
      </c>
      <c r="R897" s="832">
        <v>9</v>
      </c>
      <c r="S897" s="837">
        <v>1</v>
      </c>
      <c r="T897" s="836">
        <v>3</v>
      </c>
      <c r="U897" s="838">
        <v>1</v>
      </c>
    </row>
    <row r="898" spans="1:21" ht="14.45" customHeight="1" x14ac:dyDescent="0.2">
      <c r="A898" s="831">
        <v>7</v>
      </c>
      <c r="B898" s="832" t="s">
        <v>2536</v>
      </c>
      <c r="C898" s="832" t="s">
        <v>2542</v>
      </c>
      <c r="D898" s="833" t="s">
        <v>3898</v>
      </c>
      <c r="E898" s="834" t="s">
        <v>2574</v>
      </c>
      <c r="F898" s="832" t="s">
        <v>2537</v>
      </c>
      <c r="G898" s="832" t="s">
        <v>3135</v>
      </c>
      <c r="H898" s="832" t="s">
        <v>674</v>
      </c>
      <c r="I898" s="832" t="s">
        <v>2451</v>
      </c>
      <c r="J898" s="832" t="s">
        <v>2449</v>
      </c>
      <c r="K898" s="832" t="s">
        <v>2452</v>
      </c>
      <c r="L898" s="835">
        <v>969.48</v>
      </c>
      <c r="M898" s="835">
        <v>14542.2</v>
      </c>
      <c r="N898" s="832">
        <v>15</v>
      </c>
      <c r="O898" s="836">
        <v>3</v>
      </c>
      <c r="P898" s="835">
        <v>8725.32</v>
      </c>
      <c r="Q898" s="837">
        <v>0.6</v>
      </c>
      <c r="R898" s="832">
        <v>9</v>
      </c>
      <c r="S898" s="837">
        <v>0.6</v>
      </c>
      <c r="T898" s="836">
        <v>2</v>
      </c>
      <c r="U898" s="838">
        <v>0.66666666666666663</v>
      </c>
    </row>
    <row r="899" spans="1:21" ht="14.45" customHeight="1" x14ac:dyDescent="0.2">
      <c r="A899" s="831">
        <v>7</v>
      </c>
      <c r="B899" s="832" t="s">
        <v>2536</v>
      </c>
      <c r="C899" s="832" t="s">
        <v>2542</v>
      </c>
      <c r="D899" s="833" t="s">
        <v>3898</v>
      </c>
      <c r="E899" s="834" t="s">
        <v>2574</v>
      </c>
      <c r="F899" s="832" t="s">
        <v>2537</v>
      </c>
      <c r="G899" s="832" t="s">
        <v>3135</v>
      </c>
      <c r="H899" s="832" t="s">
        <v>674</v>
      </c>
      <c r="I899" s="832" t="s">
        <v>3156</v>
      </c>
      <c r="J899" s="832" t="s">
        <v>2449</v>
      </c>
      <c r="K899" s="832" t="s">
        <v>3140</v>
      </c>
      <c r="L899" s="835">
        <v>1938.97</v>
      </c>
      <c r="M899" s="835">
        <v>11633.82</v>
      </c>
      <c r="N899" s="832">
        <v>6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5" customHeight="1" x14ac:dyDescent="0.2">
      <c r="A900" s="831">
        <v>7</v>
      </c>
      <c r="B900" s="832" t="s">
        <v>2536</v>
      </c>
      <c r="C900" s="832" t="s">
        <v>2542</v>
      </c>
      <c r="D900" s="833" t="s">
        <v>3898</v>
      </c>
      <c r="E900" s="834" t="s">
        <v>2574</v>
      </c>
      <c r="F900" s="832" t="s">
        <v>2537</v>
      </c>
      <c r="G900" s="832" t="s">
        <v>3135</v>
      </c>
      <c r="H900" s="832" t="s">
        <v>674</v>
      </c>
      <c r="I900" s="832" t="s">
        <v>3537</v>
      </c>
      <c r="J900" s="832" t="s">
        <v>2449</v>
      </c>
      <c r="K900" s="832" t="s">
        <v>3538</v>
      </c>
      <c r="L900" s="835">
        <v>1454.23</v>
      </c>
      <c r="M900" s="835">
        <v>26176.14</v>
      </c>
      <c r="N900" s="832">
        <v>18</v>
      </c>
      <c r="O900" s="836">
        <v>4</v>
      </c>
      <c r="P900" s="835">
        <v>26176.14</v>
      </c>
      <c r="Q900" s="837">
        <v>1</v>
      </c>
      <c r="R900" s="832">
        <v>18</v>
      </c>
      <c r="S900" s="837">
        <v>1</v>
      </c>
      <c r="T900" s="836">
        <v>4</v>
      </c>
      <c r="U900" s="838">
        <v>1</v>
      </c>
    </row>
    <row r="901" spans="1:21" ht="14.45" customHeight="1" x14ac:dyDescent="0.2">
      <c r="A901" s="831">
        <v>7</v>
      </c>
      <c r="B901" s="832" t="s">
        <v>2536</v>
      </c>
      <c r="C901" s="832" t="s">
        <v>2542</v>
      </c>
      <c r="D901" s="833" t="s">
        <v>3898</v>
      </c>
      <c r="E901" s="834" t="s">
        <v>2574</v>
      </c>
      <c r="F901" s="832" t="s">
        <v>2537</v>
      </c>
      <c r="G901" s="832" t="s">
        <v>3135</v>
      </c>
      <c r="H901" s="832" t="s">
        <v>581</v>
      </c>
      <c r="I901" s="832" t="s">
        <v>3673</v>
      </c>
      <c r="J901" s="832" t="s">
        <v>3674</v>
      </c>
      <c r="K901" s="832" t="s">
        <v>3675</v>
      </c>
      <c r="L901" s="835">
        <v>4967.28</v>
      </c>
      <c r="M901" s="835">
        <v>4967.28</v>
      </c>
      <c r="N901" s="832">
        <v>1</v>
      </c>
      <c r="O901" s="836">
        <v>1</v>
      </c>
      <c r="P901" s="835">
        <v>4967.28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5" customHeight="1" x14ac:dyDescent="0.2">
      <c r="A902" s="831">
        <v>7</v>
      </c>
      <c r="B902" s="832" t="s">
        <v>2536</v>
      </c>
      <c r="C902" s="832" t="s">
        <v>2542</v>
      </c>
      <c r="D902" s="833" t="s">
        <v>3898</v>
      </c>
      <c r="E902" s="834" t="s">
        <v>2574</v>
      </c>
      <c r="F902" s="832" t="s">
        <v>2537</v>
      </c>
      <c r="G902" s="832" t="s">
        <v>3158</v>
      </c>
      <c r="H902" s="832" t="s">
        <v>674</v>
      </c>
      <c r="I902" s="832" t="s">
        <v>3159</v>
      </c>
      <c r="J902" s="832" t="s">
        <v>2283</v>
      </c>
      <c r="K902" s="832" t="s">
        <v>3160</v>
      </c>
      <c r="L902" s="835">
        <v>339.47</v>
      </c>
      <c r="M902" s="835">
        <v>4413.1100000000006</v>
      </c>
      <c r="N902" s="832">
        <v>13</v>
      </c>
      <c r="O902" s="836">
        <v>2</v>
      </c>
      <c r="P902" s="835">
        <v>2715.76</v>
      </c>
      <c r="Q902" s="837">
        <v>0.61538461538461531</v>
      </c>
      <c r="R902" s="832">
        <v>8</v>
      </c>
      <c r="S902" s="837">
        <v>0.61538461538461542</v>
      </c>
      <c r="T902" s="836">
        <v>1.5</v>
      </c>
      <c r="U902" s="838">
        <v>0.75</v>
      </c>
    </row>
    <row r="903" spans="1:21" ht="14.45" customHeight="1" x14ac:dyDescent="0.2">
      <c r="A903" s="831">
        <v>7</v>
      </c>
      <c r="B903" s="832" t="s">
        <v>2536</v>
      </c>
      <c r="C903" s="832" t="s">
        <v>2542</v>
      </c>
      <c r="D903" s="833" t="s">
        <v>3898</v>
      </c>
      <c r="E903" s="834" t="s">
        <v>2574</v>
      </c>
      <c r="F903" s="832" t="s">
        <v>2537</v>
      </c>
      <c r="G903" s="832" t="s">
        <v>3158</v>
      </c>
      <c r="H903" s="832" t="s">
        <v>674</v>
      </c>
      <c r="I903" s="832" t="s">
        <v>2282</v>
      </c>
      <c r="J903" s="832" t="s">
        <v>2283</v>
      </c>
      <c r="K903" s="832" t="s">
        <v>2284</v>
      </c>
      <c r="L903" s="835">
        <v>113.16</v>
      </c>
      <c r="M903" s="835">
        <v>905.28</v>
      </c>
      <c r="N903" s="832">
        <v>8</v>
      </c>
      <c r="O903" s="836">
        <v>4</v>
      </c>
      <c r="P903" s="835">
        <v>452.64</v>
      </c>
      <c r="Q903" s="837">
        <v>0.5</v>
      </c>
      <c r="R903" s="832">
        <v>4</v>
      </c>
      <c r="S903" s="837">
        <v>0.5</v>
      </c>
      <c r="T903" s="836">
        <v>2.5</v>
      </c>
      <c r="U903" s="838">
        <v>0.625</v>
      </c>
    </row>
    <row r="904" spans="1:21" ht="14.45" customHeight="1" x14ac:dyDescent="0.2">
      <c r="A904" s="831">
        <v>7</v>
      </c>
      <c r="B904" s="832" t="s">
        <v>2536</v>
      </c>
      <c r="C904" s="832" t="s">
        <v>2542</v>
      </c>
      <c r="D904" s="833" t="s">
        <v>3898</v>
      </c>
      <c r="E904" s="834" t="s">
        <v>2574</v>
      </c>
      <c r="F904" s="832" t="s">
        <v>2537</v>
      </c>
      <c r="G904" s="832" t="s">
        <v>3158</v>
      </c>
      <c r="H904" s="832" t="s">
        <v>674</v>
      </c>
      <c r="I904" s="832" t="s">
        <v>2285</v>
      </c>
      <c r="J904" s="832" t="s">
        <v>2283</v>
      </c>
      <c r="K904" s="832" t="s">
        <v>2286</v>
      </c>
      <c r="L904" s="835">
        <v>169.73</v>
      </c>
      <c r="M904" s="835">
        <v>339.46</v>
      </c>
      <c r="N904" s="832">
        <v>2</v>
      </c>
      <c r="O904" s="836">
        <v>1.5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5" customHeight="1" x14ac:dyDescent="0.2">
      <c r="A905" s="831">
        <v>7</v>
      </c>
      <c r="B905" s="832" t="s">
        <v>2536</v>
      </c>
      <c r="C905" s="832" t="s">
        <v>2542</v>
      </c>
      <c r="D905" s="833" t="s">
        <v>3898</v>
      </c>
      <c r="E905" s="834" t="s">
        <v>2574</v>
      </c>
      <c r="F905" s="832" t="s">
        <v>2537</v>
      </c>
      <c r="G905" s="832" t="s">
        <v>3158</v>
      </c>
      <c r="H905" s="832" t="s">
        <v>674</v>
      </c>
      <c r="I905" s="832" t="s">
        <v>2466</v>
      </c>
      <c r="J905" s="832" t="s">
        <v>2283</v>
      </c>
      <c r="K905" s="832" t="s">
        <v>2467</v>
      </c>
      <c r="L905" s="835">
        <v>339.47</v>
      </c>
      <c r="M905" s="835">
        <v>35304.880000000005</v>
      </c>
      <c r="N905" s="832">
        <v>104</v>
      </c>
      <c r="O905" s="836">
        <v>26</v>
      </c>
      <c r="P905" s="835">
        <v>18670.850000000002</v>
      </c>
      <c r="Q905" s="837">
        <v>0.52884615384615385</v>
      </c>
      <c r="R905" s="832">
        <v>55</v>
      </c>
      <c r="S905" s="837">
        <v>0.52884615384615385</v>
      </c>
      <c r="T905" s="836">
        <v>15.5</v>
      </c>
      <c r="U905" s="838">
        <v>0.59615384615384615</v>
      </c>
    </row>
    <row r="906" spans="1:21" ht="14.45" customHeight="1" x14ac:dyDescent="0.2">
      <c r="A906" s="831">
        <v>7</v>
      </c>
      <c r="B906" s="832" t="s">
        <v>2536</v>
      </c>
      <c r="C906" s="832" t="s">
        <v>2542</v>
      </c>
      <c r="D906" s="833" t="s">
        <v>3898</v>
      </c>
      <c r="E906" s="834" t="s">
        <v>2574</v>
      </c>
      <c r="F906" s="832" t="s">
        <v>2537</v>
      </c>
      <c r="G906" s="832" t="s">
        <v>3158</v>
      </c>
      <c r="H906" s="832" t="s">
        <v>674</v>
      </c>
      <c r="I906" s="832" t="s">
        <v>3541</v>
      </c>
      <c r="J906" s="832" t="s">
        <v>2283</v>
      </c>
      <c r="K906" s="832" t="s">
        <v>3542</v>
      </c>
      <c r="L906" s="835">
        <v>226.31</v>
      </c>
      <c r="M906" s="835">
        <v>2942.03</v>
      </c>
      <c r="N906" s="832">
        <v>13</v>
      </c>
      <c r="O906" s="836">
        <v>1.5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5" customHeight="1" x14ac:dyDescent="0.2">
      <c r="A907" s="831">
        <v>7</v>
      </c>
      <c r="B907" s="832" t="s">
        <v>2536</v>
      </c>
      <c r="C907" s="832" t="s">
        <v>2542</v>
      </c>
      <c r="D907" s="833" t="s">
        <v>3898</v>
      </c>
      <c r="E907" s="834" t="s">
        <v>2574</v>
      </c>
      <c r="F907" s="832" t="s">
        <v>2537</v>
      </c>
      <c r="G907" s="832" t="s">
        <v>3158</v>
      </c>
      <c r="H907" s="832" t="s">
        <v>674</v>
      </c>
      <c r="I907" s="832" t="s">
        <v>3676</v>
      </c>
      <c r="J907" s="832" t="s">
        <v>3162</v>
      </c>
      <c r="K907" s="832" t="s">
        <v>3677</v>
      </c>
      <c r="L907" s="835">
        <v>860.52</v>
      </c>
      <c r="M907" s="835">
        <v>7744.68</v>
      </c>
      <c r="N907" s="832">
        <v>9</v>
      </c>
      <c r="O907" s="836">
        <v>1.5</v>
      </c>
      <c r="P907" s="835">
        <v>5163.12</v>
      </c>
      <c r="Q907" s="837">
        <v>0.66666666666666663</v>
      </c>
      <c r="R907" s="832">
        <v>6</v>
      </c>
      <c r="S907" s="837">
        <v>0.66666666666666663</v>
      </c>
      <c r="T907" s="836">
        <v>1</v>
      </c>
      <c r="U907" s="838">
        <v>0.66666666666666663</v>
      </c>
    </row>
    <row r="908" spans="1:21" ht="14.45" customHeight="1" x14ac:dyDescent="0.2">
      <c r="A908" s="831">
        <v>7</v>
      </c>
      <c r="B908" s="832" t="s">
        <v>2536</v>
      </c>
      <c r="C908" s="832" t="s">
        <v>2542</v>
      </c>
      <c r="D908" s="833" t="s">
        <v>3898</v>
      </c>
      <c r="E908" s="834" t="s">
        <v>2574</v>
      </c>
      <c r="F908" s="832" t="s">
        <v>2537</v>
      </c>
      <c r="G908" s="832" t="s">
        <v>3158</v>
      </c>
      <c r="H908" s="832" t="s">
        <v>674</v>
      </c>
      <c r="I908" s="832" t="s">
        <v>3543</v>
      </c>
      <c r="J908" s="832" t="s">
        <v>3162</v>
      </c>
      <c r="K908" s="832" t="s">
        <v>3386</v>
      </c>
      <c r="L908" s="835">
        <v>763.63</v>
      </c>
      <c r="M908" s="835">
        <v>4581.78</v>
      </c>
      <c r="N908" s="832">
        <v>6</v>
      </c>
      <c r="O908" s="836">
        <v>0.5</v>
      </c>
      <c r="P908" s="835">
        <v>4581.78</v>
      </c>
      <c r="Q908" s="837">
        <v>1</v>
      </c>
      <c r="R908" s="832">
        <v>6</v>
      </c>
      <c r="S908" s="837">
        <v>1</v>
      </c>
      <c r="T908" s="836">
        <v>0.5</v>
      </c>
      <c r="U908" s="838">
        <v>1</v>
      </c>
    </row>
    <row r="909" spans="1:21" ht="14.45" customHeight="1" x14ac:dyDescent="0.2">
      <c r="A909" s="831">
        <v>7</v>
      </c>
      <c r="B909" s="832" t="s">
        <v>2536</v>
      </c>
      <c r="C909" s="832" t="s">
        <v>2542</v>
      </c>
      <c r="D909" s="833" t="s">
        <v>3898</v>
      </c>
      <c r="E909" s="834" t="s">
        <v>2574</v>
      </c>
      <c r="F909" s="832" t="s">
        <v>2537</v>
      </c>
      <c r="G909" s="832" t="s">
        <v>3169</v>
      </c>
      <c r="H909" s="832" t="s">
        <v>581</v>
      </c>
      <c r="I909" s="832" t="s">
        <v>3170</v>
      </c>
      <c r="J909" s="832" t="s">
        <v>3171</v>
      </c>
      <c r="K909" s="832" t="s">
        <v>3172</v>
      </c>
      <c r="L909" s="835">
        <v>0</v>
      </c>
      <c r="M909" s="835">
        <v>0</v>
      </c>
      <c r="N909" s="832">
        <v>4</v>
      </c>
      <c r="O909" s="836">
        <v>1.5</v>
      </c>
      <c r="P909" s="835">
        <v>0</v>
      </c>
      <c r="Q909" s="837"/>
      <c r="R909" s="832">
        <v>2</v>
      </c>
      <c r="S909" s="837">
        <v>0.5</v>
      </c>
      <c r="T909" s="836">
        <v>0.5</v>
      </c>
      <c r="U909" s="838">
        <v>0.33333333333333331</v>
      </c>
    </row>
    <row r="910" spans="1:21" ht="14.45" customHeight="1" x14ac:dyDescent="0.2">
      <c r="A910" s="831">
        <v>7</v>
      </c>
      <c r="B910" s="832" t="s">
        <v>2536</v>
      </c>
      <c r="C910" s="832" t="s">
        <v>2542</v>
      </c>
      <c r="D910" s="833" t="s">
        <v>3898</v>
      </c>
      <c r="E910" s="834" t="s">
        <v>2574</v>
      </c>
      <c r="F910" s="832" t="s">
        <v>2537</v>
      </c>
      <c r="G910" s="832" t="s">
        <v>3678</v>
      </c>
      <c r="H910" s="832" t="s">
        <v>581</v>
      </c>
      <c r="I910" s="832" t="s">
        <v>3679</v>
      </c>
      <c r="J910" s="832" t="s">
        <v>3680</v>
      </c>
      <c r="K910" s="832" t="s">
        <v>3681</v>
      </c>
      <c r="L910" s="835">
        <v>84.39</v>
      </c>
      <c r="M910" s="835">
        <v>84.39</v>
      </c>
      <c r="N910" s="832">
        <v>1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5" customHeight="1" x14ac:dyDescent="0.2">
      <c r="A911" s="831">
        <v>7</v>
      </c>
      <c r="B911" s="832" t="s">
        <v>2536</v>
      </c>
      <c r="C911" s="832" t="s">
        <v>2542</v>
      </c>
      <c r="D911" s="833" t="s">
        <v>3898</v>
      </c>
      <c r="E911" s="834" t="s">
        <v>2574</v>
      </c>
      <c r="F911" s="832" t="s">
        <v>2537</v>
      </c>
      <c r="G911" s="832" t="s">
        <v>3173</v>
      </c>
      <c r="H911" s="832" t="s">
        <v>581</v>
      </c>
      <c r="I911" s="832" t="s">
        <v>3389</v>
      </c>
      <c r="J911" s="832" t="s">
        <v>3175</v>
      </c>
      <c r="K911" s="832" t="s">
        <v>3390</v>
      </c>
      <c r="L911" s="835">
        <v>509.74</v>
      </c>
      <c r="M911" s="835">
        <v>3058.44</v>
      </c>
      <c r="N911" s="832">
        <v>6</v>
      </c>
      <c r="O911" s="836">
        <v>3</v>
      </c>
      <c r="P911" s="835">
        <v>1529.22</v>
      </c>
      <c r="Q911" s="837">
        <v>0.5</v>
      </c>
      <c r="R911" s="832">
        <v>3</v>
      </c>
      <c r="S911" s="837">
        <v>0.5</v>
      </c>
      <c r="T911" s="836">
        <v>2</v>
      </c>
      <c r="U911" s="838">
        <v>0.66666666666666663</v>
      </c>
    </row>
    <row r="912" spans="1:21" ht="14.45" customHeight="1" x14ac:dyDescent="0.2">
      <c r="A912" s="831">
        <v>7</v>
      </c>
      <c r="B912" s="832" t="s">
        <v>2536</v>
      </c>
      <c r="C912" s="832" t="s">
        <v>2542</v>
      </c>
      <c r="D912" s="833" t="s">
        <v>3898</v>
      </c>
      <c r="E912" s="834" t="s">
        <v>2574</v>
      </c>
      <c r="F912" s="832" t="s">
        <v>2537</v>
      </c>
      <c r="G912" s="832" t="s">
        <v>3173</v>
      </c>
      <c r="H912" s="832" t="s">
        <v>581</v>
      </c>
      <c r="I912" s="832" t="s">
        <v>3177</v>
      </c>
      <c r="J912" s="832" t="s">
        <v>3175</v>
      </c>
      <c r="K912" s="832" t="s">
        <v>3178</v>
      </c>
      <c r="L912" s="835">
        <v>1019.46</v>
      </c>
      <c r="M912" s="835">
        <v>3058.38</v>
      </c>
      <c r="N912" s="832">
        <v>3</v>
      </c>
      <c r="O912" s="836">
        <v>1</v>
      </c>
      <c r="P912" s="835">
        <v>3058.38</v>
      </c>
      <c r="Q912" s="837">
        <v>1</v>
      </c>
      <c r="R912" s="832">
        <v>3</v>
      </c>
      <c r="S912" s="837">
        <v>1</v>
      </c>
      <c r="T912" s="836">
        <v>1</v>
      </c>
      <c r="U912" s="838">
        <v>1</v>
      </c>
    </row>
    <row r="913" spans="1:21" ht="14.45" customHeight="1" x14ac:dyDescent="0.2">
      <c r="A913" s="831">
        <v>7</v>
      </c>
      <c r="B913" s="832" t="s">
        <v>2536</v>
      </c>
      <c r="C913" s="832" t="s">
        <v>2542</v>
      </c>
      <c r="D913" s="833" t="s">
        <v>3898</v>
      </c>
      <c r="E913" s="834" t="s">
        <v>2574</v>
      </c>
      <c r="F913" s="832" t="s">
        <v>2537</v>
      </c>
      <c r="G913" s="832" t="s">
        <v>3173</v>
      </c>
      <c r="H913" s="832" t="s">
        <v>581</v>
      </c>
      <c r="I913" s="832" t="s">
        <v>3179</v>
      </c>
      <c r="J913" s="832" t="s">
        <v>3175</v>
      </c>
      <c r="K913" s="832" t="s">
        <v>3180</v>
      </c>
      <c r="L913" s="835">
        <v>2863.58</v>
      </c>
      <c r="M913" s="835">
        <v>2863.58</v>
      </c>
      <c r="N913" s="832">
        <v>1</v>
      </c>
      <c r="O913" s="836">
        <v>1</v>
      </c>
      <c r="P913" s="835">
        <v>2863.58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5" customHeight="1" x14ac:dyDescent="0.2">
      <c r="A914" s="831">
        <v>7</v>
      </c>
      <c r="B914" s="832" t="s">
        <v>2536</v>
      </c>
      <c r="C914" s="832" t="s">
        <v>2542</v>
      </c>
      <c r="D914" s="833" t="s">
        <v>3898</v>
      </c>
      <c r="E914" s="834" t="s">
        <v>2574</v>
      </c>
      <c r="F914" s="832" t="s">
        <v>2537</v>
      </c>
      <c r="G914" s="832" t="s">
        <v>3173</v>
      </c>
      <c r="H914" s="832" t="s">
        <v>581</v>
      </c>
      <c r="I914" s="832" t="s">
        <v>3181</v>
      </c>
      <c r="J914" s="832" t="s">
        <v>3175</v>
      </c>
      <c r="K914" s="832" t="s">
        <v>3182</v>
      </c>
      <c r="L914" s="835">
        <v>2038.93</v>
      </c>
      <c r="M914" s="835">
        <v>6116.79</v>
      </c>
      <c r="N914" s="832">
        <v>3</v>
      </c>
      <c r="O914" s="836">
        <v>1</v>
      </c>
      <c r="P914" s="835">
        <v>6116.79</v>
      </c>
      <c r="Q914" s="837">
        <v>1</v>
      </c>
      <c r="R914" s="832">
        <v>3</v>
      </c>
      <c r="S914" s="837">
        <v>1</v>
      </c>
      <c r="T914" s="836">
        <v>1</v>
      </c>
      <c r="U914" s="838">
        <v>1</v>
      </c>
    </row>
    <row r="915" spans="1:21" ht="14.45" customHeight="1" x14ac:dyDescent="0.2">
      <c r="A915" s="831">
        <v>7</v>
      </c>
      <c r="B915" s="832" t="s">
        <v>2536</v>
      </c>
      <c r="C915" s="832" t="s">
        <v>2542</v>
      </c>
      <c r="D915" s="833" t="s">
        <v>3898</v>
      </c>
      <c r="E915" s="834" t="s">
        <v>2574</v>
      </c>
      <c r="F915" s="832" t="s">
        <v>2537</v>
      </c>
      <c r="G915" s="832" t="s">
        <v>2810</v>
      </c>
      <c r="H915" s="832" t="s">
        <v>581</v>
      </c>
      <c r="I915" s="832" t="s">
        <v>2811</v>
      </c>
      <c r="J915" s="832" t="s">
        <v>2812</v>
      </c>
      <c r="K915" s="832" t="s">
        <v>2813</v>
      </c>
      <c r="L915" s="835">
        <v>91.78</v>
      </c>
      <c r="M915" s="835">
        <v>1560.26</v>
      </c>
      <c r="N915" s="832">
        <v>17</v>
      </c>
      <c r="O915" s="836">
        <v>4.5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5" customHeight="1" x14ac:dyDescent="0.2">
      <c r="A916" s="831">
        <v>7</v>
      </c>
      <c r="B916" s="832" t="s">
        <v>2536</v>
      </c>
      <c r="C916" s="832" t="s">
        <v>2542</v>
      </c>
      <c r="D916" s="833" t="s">
        <v>3898</v>
      </c>
      <c r="E916" s="834" t="s">
        <v>2574</v>
      </c>
      <c r="F916" s="832" t="s">
        <v>2537</v>
      </c>
      <c r="G916" s="832" t="s">
        <v>2810</v>
      </c>
      <c r="H916" s="832" t="s">
        <v>581</v>
      </c>
      <c r="I916" s="832" t="s">
        <v>3682</v>
      </c>
      <c r="J916" s="832" t="s">
        <v>3683</v>
      </c>
      <c r="K916" s="832" t="s">
        <v>3684</v>
      </c>
      <c r="L916" s="835">
        <v>0</v>
      </c>
      <c r="M916" s="835">
        <v>0</v>
      </c>
      <c r="N916" s="832">
        <v>3</v>
      </c>
      <c r="O916" s="836">
        <v>2</v>
      </c>
      <c r="P916" s="835">
        <v>0</v>
      </c>
      <c r="Q916" s="837"/>
      <c r="R916" s="832">
        <v>2</v>
      </c>
      <c r="S916" s="837">
        <v>0.66666666666666663</v>
      </c>
      <c r="T916" s="836">
        <v>1.5</v>
      </c>
      <c r="U916" s="838">
        <v>0.75</v>
      </c>
    </row>
    <row r="917" spans="1:21" ht="14.45" customHeight="1" x14ac:dyDescent="0.2">
      <c r="A917" s="831">
        <v>7</v>
      </c>
      <c r="B917" s="832" t="s">
        <v>2536</v>
      </c>
      <c r="C917" s="832" t="s">
        <v>2542</v>
      </c>
      <c r="D917" s="833" t="s">
        <v>3898</v>
      </c>
      <c r="E917" s="834" t="s">
        <v>2574</v>
      </c>
      <c r="F917" s="832" t="s">
        <v>2537</v>
      </c>
      <c r="G917" s="832" t="s">
        <v>3685</v>
      </c>
      <c r="H917" s="832" t="s">
        <v>581</v>
      </c>
      <c r="I917" s="832" t="s">
        <v>3686</v>
      </c>
      <c r="J917" s="832" t="s">
        <v>3687</v>
      </c>
      <c r="K917" s="832" t="s">
        <v>3688</v>
      </c>
      <c r="L917" s="835">
        <v>347.84</v>
      </c>
      <c r="M917" s="835">
        <v>347.84</v>
      </c>
      <c r="N917" s="832">
        <v>1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5" customHeight="1" x14ac:dyDescent="0.2">
      <c r="A918" s="831">
        <v>7</v>
      </c>
      <c r="B918" s="832" t="s">
        <v>2536</v>
      </c>
      <c r="C918" s="832" t="s">
        <v>2542</v>
      </c>
      <c r="D918" s="833" t="s">
        <v>3898</v>
      </c>
      <c r="E918" s="834" t="s">
        <v>2574</v>
      </c>
      <c r="F918" s="832" t="s">
        <v>2537</v>
      </c>
      <c r="G918" s="832" t="s">
        <v>3685</v>
      </c>
      <c r="H918" s="832" t="s">
        <v>581</v>
      </c>
      <c r="I918" s="832" t="s">
        <v>3689</v>
      </c>
      <c r="J918" s="832" t="s">
        <v>3690</v>
      </c>
      <c r="K918" s="832" t="s">
        <v>3691</v>
      </c>
      <c r="L918" s="835">
        <v>347.84</v>
      </c>
      <c r="M918" s="835">
        <v>347.84</v>
      </c>
      <c r="N918" s="832">
        <v>1</v>
      </c>
      <c r="O918" s="836">
        <v>0.5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5" customHeight="1" x14ac:dyDescent="0.2">
      <c r="A919" s="831">
        <v>7</v>
      </c>
      <c r="B919" s="832" t="s">
        <v>2536</v>
      </c>
      <c r="C919" s="832" t="s">
        <v>2542</v>
      </c>
      <c r="D919" s="833" t="s">
        <v>3898</v>
      </c>
      <c r="E919" s="834" t="s">
        <v>2574</v>
      </c>
      <c r="F919" s="832" t="s">
        <v>2537</v>
      </c>
      <c r="G919" s="832" t="s">
        <v>3185</v>
      </c>
      <c r="H919" s="832" t="s">
        <v>674</v>
      </c>
      <c r="I919" s="832" t="s">
        <v>3186</v>
      </c>
      <c r="J919" s="832" t="s">
        <v>3187</v>
      </c>
      <c r="K919" s="832" t="s">
        <v>3188</v>
      </c>
      <c r="L919" s="835">
        <v>102.9</v>
      </c>
      <c r="M919" s="835">
        <v>411.6</v>
      </c>
      <c r="N919" s="832">
        <v>4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5" customHeight="1" x14ac:dyDescent="0.2">
      <c r="A920" s="831">
        <v>7</v>
      </c>
      <c r="B920" s="832" t="s">
        <v>2536</v>
      </c>
      <c r="C920" s="832" t="s">
        <v>2542</v>
      </c>
      <c r="D920" s="833" t="s">
        <v>3898</v>
      </c>
      <c r="E920" s="834" t="s">
        <v>2574</v>
      </c>
      <c r="F920" s="832" t="s">
        <v>2537</v>
      </c>
      <c r="G920" s="832" t="s">
        <v>3185</v>
      </c>
      <c r="H920" s="832" t="s">
        <v>674</v>
      </c>
      <c r="I920" s="832" t="s">
        <v>3462</v>
      </c>
      <c r="J920" s="832" t="s">
        <v>3463</v>
      </c>
      <c r="K920" s="832" t="s">
        <v>3464</v>
      </c>
      <c r="L920" s="835">
        <v>68.599999999999994</v>
      </c>
      <c r="M920" s="835">
        <v>137.19999999999999</v>
      </c>
      <c r="N920" s="832">
        <v>2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5" customHeight="1" x14ac:dyDescent="0.2">
      <c r="A921" s="831">
        <v>7</v>
      </c>
      <c r="B921" s="832" t="s">
        <v>2536</v>
      </c>
      <c r="C921" s="832" t="s">
        <v>2542</v>
      </c>
      <c r="D921" s="833" t="s">
        <v>3898</v>
      </c>
      <c r="E921" s="834" t="s">
        <v>2574</v>
      </c>
      <c r="F921" s="832" t="s">
        <v>2537</v>
      </c>
      <c r="G921" s="832" t="s">
        <v>3552</v>
      </c>
      <c r="H921" s="832" t="s">
        <v>674</v>
      </c>
      <c r="I921" s="832" t="s">
        <v>3553</v>
      </c>
      <c r="J921" s="832" t="s">
        <v>3554</v>
      </c>
      <c r="K921" s="832" t="s">
        <v>3555</v>
      </c>
      <c r="L921" s="835">
        <v>68.19</v>
      </c>
      <c r="M921" s="835">
        <v>68.19</v>
      </c>
      <c r="N921" s="832">
        <v>1</v>
      </c>
      <c r="O921" s="836">
        <v>0.5</v>
      </c>
      <c r="P921" s="835">
        <v>68.19</v>
      </c>
      <c r="Q921" s="837">
        <v>1</v>
      </c>
      <c r="R921" s="832">
        <v>1</v>
      </c>
      <c r="S921" s="837">
        <v>1</v>
      </c>
      <c r="T921" s="836">
        <v>0.5</v>
      </c>
      <c r="U921" s="838">
        <v>1</v>
      </c>
    </row>
    <row r="922" spans="1:21" ht="14.45" customHeight="1" x14ac:dyDescent="0.2">
      <c r="A922" s="831">
        <v>7</v>
      </c>
      <c r="B922" s="832" t="s">
        <v>2536</v>
      </c>
      <c r="C922" s="832" t="s">
        <v>2542</v>
      </c>
      <c r="D922" s="833" t="s">
        <v>3898</v>
      </c>
      <c r="E922" s="834" t="s">
        <v>2574</v>
      </c>
      <c r="F922" s="832" t="s">
        <v>2537</v>
      </c>
      <c r="G922" s="832" t="s">
        <v>3192</v>
      </c>
      <c r="H922" s="832" t="s">
        <v>581</v>
      </c>
      <c r="I922" s="832" t="s">
        <v>3556</v>
      </c>
      <c r="J922" s="832" t="s">
        <v>1245</v>
      </c>
      <c r="K922" s="832" t="s">
        <v>3307</v>
      </c>
      <c r="L922" s="835">
        <v>38.590000000000003</v>
      </c>
      <c r="M922" s="835">
        <v>385.90000000000003</v>
      </c>
      <c r="N922" s="832">
        <v>10</v>
      </c>
      <c r="O922" s="836">
        <v>3.5</v>
      </c>
      <c r="P922" s="835">
        <v>385.90000000000003</v>
      </c>
      <c r="Q922" s="837">
        <v>1</v>
      </c>
      <c r="R922" s="832">
        <v>10</v>
      </c>
      <c r="S922" s="837">
        <v>1</v>
      </c>
      <c r="T922" s="836">
        <v>3.5</v>
      </c>
      <c r="U922" s="838">
        <v>1</v>
      </c>
    </row>
    <row r="923" spans="1:21" ht="14.45" customHeight="1" x14ac:dyDescent="0.2">
      <c r="A923" s="831">
        <v>7</v>
      </c>
      <c r="B923" s="832" t="s">
        <v>2536</v>
      </c>
      <c r="C923" s="832" t="s">
        <v>2542</v>
      </c>
      <c r="D923" s="833" t="s">
        <v>3898</v>
      </c>
      <c r="E923" s="834" t="s">
        <v>2574</v>
      </c>
      <c r="F923" s="832" t="s">
        <v>2537</v>
      </c>
      <c r="G923" s="832" t="s">
        <v>3195</v>
      </c>
      <c r="H923" s="832" t="s">
        <v>674</v>
      </c>
      <c r="I923" s="832" t="s">
        <v>3196</v>
      </c>
      <c r="J923" s="832" t="s">
        <v>3197</v>
      </c>
      <c r="K923" s="832" t="s">
        <v>3198</v>
      </c>
      <c r="L923" s="835">
        <v>64.5</v>
      </c>
      <c r="M923" s="835">
        <v>64.5</v>
      </c>
      <c r="N923" s="832">
        <v>1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5" customHeight="1" x14ac:dyDescent="0.2">
      <c r="A924" s="831">
        <v>7</v>
      </c>
      <c r="B924" s="832" t="s">
        <v>2536</v>
      </c>
      <c r="C924" s="832" t="s">
        <v>2542</v>
      </c>
      <c r="D924" s="833" t="s">
        <v>3898</v>
      </c>
      <c r="E924" s="834" t="s">
        <v>2574</v>
      </c>
      <c r="F924" s="832" t="s">
        <v>2537</v>
      </c>
      <c r="G924" s="832" t="s">
        <v>3199</v>
      </c>
      <c r="H924" s="832" t="s">
        <v>581</v>
      </c>
      <c r="I924" s="832" t="s">
        <v>3200</v>
      </c>
      <c r="J924" s="832" t="s">
        <v>3201</v>
      </c>
      <c r="K924" s="832" t="s">
        <v>3202</v>
      </c>
      <c r="L924" s="835">
        <v>1561.8</v>
      </c>
      <c r="M924" s="835">
        <v>20303.399999999998</v>
      </c>
      <c r="N924" s="832">
        <v>13</v>
      </c>
      <c r="O924" s="836">
        <v>8.5</v>
      </c>
      <c r="P924" s="835">
        <v>14056.199999999997</v>
      </c>
      <c r="Q924" s="837">
        <v>0.69230769230769229</v>
      </c>
      <c r="R924" s="832">
        <v>9</v>
      </c>
      <c r="S924" s="837">
        <v>0.69230769230769229</v>
      </c>
      <c r="T924" s="836">
        <v>6.5</v>
      </c>
      <c r="U924" s="838">
        <v>0.76470588235294112</v>
      </c>
    </row>
    <row r="925" spans="1:21" ht="14.45" customHeight="1" x14ac:dyDescent="0.2">
      <c r="A925" s="831">
        <v>7</v>
      </c>
      <c r="B925" s="832" t="s">
        <v>2536</v>
      </c>
      <c r="C925" s="832" t="s">
        <v>2542</v>
      </c>
      <c r="D925" s="833" t="s">
        <v>3898</v>
      </c>
      <c r="E925" s="834" t="s">
        <v>2574</v>
      </c>
      <c r="F925" s="832" t="s">
        <v>2537</v>
      </c>
      <c r="G925" s="832" t="s">
        <v>3468</v>
      </c>
      <c r="H925" s="832" t="s">
        <v>581</v>
      </c>
      <c r="I925" s="832" t="s">
        <v>3469</v>
      </c>
      <c r="J925" s="832" t="s">
        <v>3470</v>
      </c>
      <c r="K925" s="832" t="s">
        <v>3471</v>
      </c>
      <c r="L925" s="835">
        <v>46.99</v>
      </c>
      <c r="M925" s="835">
        <v>140.97</v>
      </c>
      <c r="N925" s="832">
        <v>3</v>
      </c>
      <c r="O925" s="836">
        <v>2.5</v>
      </c>
      <c r="P925" s="835">
        <v>93.98</v>
      </c>
      <c r="Q925" s="837">
        <v>0.66666666666666674</v>
      </c>
      <c r="R925" s="832">
        <v>2</v>
      </c>
      <c r="S925" s="837">
        <v>0.66666666666666663</v>
      </c>
      <c r="T925" s="836">
        <v>2</v>
      </c>
      <c r="U925" s="838">
        <v>0.8</v>
      </c>
    </row>
    <row r="926" spans="1:21" ht="14.45" customHeight="1" x14ac:dyDescent="0.2">
      <c r="A926" s="831">
        <v>7</v>
      </c>
      <c r="B926" s="832" t="s">
        <v>2536</v>
      </c>
      <c r="C926" s="832" t="s">
        <v>2542</v>
      </c>
      <c r="D926" s="833" t="s">
        <v>3898</v>
      </c>
      <c r="E926" s="834" t="s">
        <v>2574</v>
      </c>
      <c r="F926" s="832" t="s">
        <v>2537</v>
      </c>
      <c r="G926" s="832" t="s">
        <v>3468</v>
      </c>
      <c r="H926" s="832" t="s">
        <v>581</v>
      </c>
      <c r="I926" s="832" t="s">
        <v>3692</v>
      </c>
      <c r="J926" s="832" t="s">
        <v>3470</v>
      </c>
      <c r="K926" s="832" t="s">
        <v>3693</v>
      </c>
      <c r="L926" s="835">
        <v>78.319999999999993</v>
      </c>
      <c r="M926" s="835">
        <v>313.27999999999997</v>
      </c>
      <c r="N926" s="832">
        <v>4</v>
      </c>
      <c r="O926" s="836">
        <v>1</v>
      </c>
      <c r="P926" s="835">
        <v>313.27999999999997</v>
      </c>
      <c r="Q926" s="837">
        <v>1</v>
      </c>
      <c r="R926" s="832">
        <v>4</v>
      </c>
      <c r="S926" s="837">
        <v>1</v>
      </c>
      <c r="T926" s="836">
        <v>1</v>
      </c>
      <c r="U926" s="838">
        <v>1</v>
      </c>
    </row>
    <row r="927" spans="1:21" ht="14.45" customHeight="1" x14ac:dyDescent="0.2">
      <c r="A927" s="831">
        <v>7</v>
      </c>
      <c r="B927" s="832" t="s">
        <v>2536</v>
      </c>
      <c r="C927" s="832" t="s">
        <v>2542</v>
      </c>
      <c r="D927" s="833" t="s">
        <v>3898</v>
      </c>
      <c r="E927" s="834" t="s">
        <v>2574</v>
      </c>
      <c r="F927" s="832" t="s">
        <v>2537</v>
      </c>
      <c r="G927" s="832" t="s">
        <v>3468</v>
      </c>
      <c r="H927" s="832" t="s">
        <v>581</v>
      </c>
      <c r="I927" s="832" t="s">
        <v>3694</v>
      </c>
      <c r="J927" s="832" t="s">
        <v>3470</v>
      </c>
      <c r="K927" s="832" t="s">
        <v>2085</v>
      </c>
      <c r="L927" s="835">
        <v>0</v>
      </c>
      <c r="M927" s="835">
        <v>0</v>
      </c>
      <c r="N927" s="832">
        <v>4</v>
      </c>
      <c r="O927" s="836">
        <v>1.5</v>
      </c>
      <c r="P927" s="835"/>
      <c r="Q927" s="837"/>
      <c r="R927" s="832"/>
      <c r="S927" s="837">
        <v>0</v>
      </c>
      <c r="T927" s="836"/>
      <c r="U927" s="838">
        <v>0</v>
      </c>
    </row>
    <row r="928" spans="1:21" ht="14.45" customHeight="1" x14ac:dyDescent="0.2">
      <c r="A928" s="831">
        <v>7</v>
      </c>
      <c r="B928" s="832" t="s">
        <v>2536</v>
      </c>
      <c r="C928" s="832" t="s">
        <v>2542</v>
      </c>
      <c r="D928" s="833" t="s">
        <v>3898</v>
      </c>
      <c r="E928" s="834" t="s">
        <v>2574</v>
      </c>
      <c r="F928" s="832" t="s">
        <v>2537</v>
      </c>
      <c r="G928" s="832" t="s">
        <v>3206</v>
      </c>
      <c r="H928" s="832" t="s">
        <v>674</v>
      </c>
      <c r="I928" s="832" t="s">
        <v>2443</v>
      </c>
      <c r="J928" s="832" t="s">
        <v>2444</v>
      </c>
      <c r="K928" s="832" t="s">
        <v>2445</v>
      </c>
      <c r="L928" s="835">
        <v>70.48</v>
      </c>
      <c r="M928" s="835">
        <v>634.32000000000005</v>
      </c>
      <c r="N928" s="832">
        <v>9</v>
      </c>
      <c r="O928" s="836">
        <v>3.5</v>
      </c>
      <c r="P928" s="835">
        <v>493.36</v>
      </c>
      <c r="Q928" s="837">
        <v>0.77777777777777779</v>
      </c>
      <c r="R928" s="832">
        <v>7</v>
      </c>
      <c r="S928" s="837">
        <v>0.77777777777777779</v>
      </c>
      <c r="T928" s="836">
        <v>2.5</v>
      </c>
      <c r="U928" s="838">
        <v>0.7142857142857143</v>
      </c>
    </row>
    <row r="929" spans="1:21" ht="14.45" customHeight="1" x14ac:dyDescent="0.2">
      <c r="A929" s="831">
        <v>7</v>
      </c>
      <c r="B929" s="832" t="s">
        <v>2536</v>
      </c>
      <c r="C929" s="832" t="s">
        <v>2542</v>
      </c>
      <c r="D929" s="833" t="s">
        <v>3898</v>
      </c>
      <c r="E929" s="834" t="s">
        <v>2574</v>
      </c>
      <c r="F929" s="832" t="s">
        <v>2537</v>
      </c>
      <c r="G929" s="832" t="s">
        <v>3206</v>
      </c>
      <c r="H929" s="832" t="s">
        <v>674</v>
      </c>
      <c r="I929" s="832" t="s">
        <v>3568</v>
      </c>
      <c r="J929" s="832" t="s">
        <v>2444</v>
      </c>
      <c r="K929" s="832" t="s">
        <v>3569</v>
      </c>
      <c r="L929" s="835">
        <v>140.96</v>
      </c>
      <c r="M929" s="835">
        <v>281.92</v>
      </c>
      <c r="N929" s="832">
        <v>2</v>
      </c>
      <c r="O929" s="836">
        <v>1.5</v>
      </c>
      <c r="P929" s="835">
        <v>281.92</v>
      </c>
      <c r="Q929" s="837">
        <v>1</v>
      </c>
      <c r="R929" s="832">
        <v>2</v>
      </c>
      <c r="S929" s="837">
        <v>1</v>
      </c>
      <c r="T929" s="836">
        <v>1.5</v>
      </c>
      <c r="U929" s="838">
        <v>1</v>
      </c>
    </row>
    <row r="930" spans="1:21" ht="14.45" customHeight="1" x14ac:dyDescent="0.2">
      <c r="A930" s="831">
        <v>7</v>
      </c>
      <c r="B930" s="832" t="s">
        <v>2536</v>
      </c>
      <c r="C930" s="832" t="s">
        <v>2542</v>
      </c>
      <c r="D930" s="833" t="s">
        <v>3898</v>
      </c>
      <c r="E930" s="834" t="s">
        <v>2574</v>
      </c>
      <c r="F930" s="832" t="s">
        <v>2537</v>
      </c>
      <c r="G930" s="832" t="s">
        <v>3206</v>
      </c>
      <c r="H930" s="832" t="s">
        <v>581</v>
      </c>
      <c r="I930" s="832" t="s">
        <v>3695</v>
      </c>
      <c r="J930" s="832" t="s">
        <v>3696</v>
      </c>
      <c r="K930" s="832" t="s">
        <v>3474</v>
      </c>
      <c r="L930" s="835">
        <v>70.48</v>
      </c>
      <c r="M930" s="835">
        <v>70.48</v>
      </c>
      <c r="N930" s="832">
        <v>1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5" customHeight="1" x14ac:dyDescent="0.2">
      <c r="A931" s="831">
        <v>7</v>
      </c>
      <c r="B931" s="832" t="s">
        <v>2536</v>
      </c>
      <c r="C931" s="832" t="s">
        <v>2542</v>
      </c>
      <c r="D931" s="833" t="s">
        <v>3898</v>
      </c>
      <c r="E931" s="834" t="s">
        <v>2574</v>
      </c>
      <c r="F931" s="832" t="s">
        <v>2537</v>
      </c>
      <c r="G931" s="832" t="s">
        <v>3207</v>
      </c>
      <c r="H931" s="832" t="s">
        <v>674</v>
      </c>
      <c r="I931" s="832" t="s">
        <v>3697</v>
      </c>
      <c r="J931" s="832" t="s">
        <v>3698</v>
      </c>
      <c r="K931" s="832" t="s">
        <v>742</v>
      </c>
      <c r="L931" s="835">
        <v>27.49</v>
      </c>
      <c r="M931" s="835">
        <v>54.98</v>
      </c>
      <c r="N931" s="832">
        <v>2</v>
      </c>
      <c r="O931" s="836">
        <v>0.5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5" customHeight="1" x14ac:dyDescent="0.2">
      <c r="A932" s="831">
        <v>7</v>
      </c>
      <c r="B932" s="832" t="s">
        <v>2536</v>
      </c>
      <c r="C932" s="832" t="s">
        <v>2542</v>
      </c>
      <c r="D932" s="833" t="s">
        <v>3898</v>
      </c>
      <c r="E932" s="834" t="s">
        <v>2574</v>
      </c>
      <c r="F932" s="832" t="s">
        <v>2537</v>
      </c>
      <c r="G932" s="832" t="s">
        <v>3699</v>
      </c>
      <c r="H932" s="832" t="s">
        <v>581</v>
      </c>
      <c r="I932" s="832" t="s">
        <v>3700</v>
      </c>
      <c r="J932" s="832" t="s">
        <v>3701</v>
      </c>
      <c r="K932" s="832" t="s">
        <v>3702</v>
      </c>
      <c r="L932" s="835">
        <v>0</v>
      </c>
      <c r="M932" s="835">
        <v>0</v>
      </c>
      <c r="N932" s="832">
        <v>4</v>
      </c>
      <c r="O932" s="836">
        <v>1</v>
      </c>
      <c r="P932" s="835">
        <v>0</v>
      </c>
      <c r="Q932" s="837"/>
      <c r="R932" s="832">
        <v>4</v>
      </c>
      <c r="S932" s="837">
        <v>1</v>
      </c>
      <c r="T932" s="836">
        <v>1</v>
      </c>
      <c r="U932" s="838">
        <v>1</v>
      </c>
    </row>
    <row r="933" spans="1:21" ht="14.45" customHeight="1" x14ac:dyDescent="0.2">
      <c r="A933" s="831">
        <v>7</v>
      </c>
      <c r="B933" s="832" t="s">
        <v>2536</v>
      </c>
      <c r="C933" s="832" t="s">
        <v>2542</v>
      </c>
      <c r="D933" s="833" t="s">
        <v>3898</v>
      </c>
      <c r="E933" s="834" t="s">
        <v>2574</v>
      </c>
      <c r="F933" s="832" t="s">
        <v>2537</v>
      </c>
      <c r="G933" s="832" t="s">
        <v>3210</v>
      </c>
      <c r="H933" s="832" t="s">
        <v>581</v>
      </c>
      <c r="I933" s="832" t="s">
        <v>3211</v>
      </c>
      <c r="J933" s="832" t="s">
        <v>1144</v>
      </c>
      <c r="K933" s="832" t="s">
        <v>2491</v>
      </c>
      <c r="L933" s="835">
        <v>161.06</v>
      </c>
      <c r="M933" s="835">
        <v>483.18</v>
      </c>
      <c r="N933" s="832">
        <v>3</v>
      </c>
      <c r="O933" s="836">
        <v>0.5</v>
      </c>
      <c r="P933" s="835">
        <v>483.18</v>
      </c>
      <c r="Q933" s="837">
        <v>1</v>
      </c>
      <c r="R933" s="832">
        <v>3</v>
      </c>
      <c r="S933" s="837">
        <v>1</v>
      </c>
      <c r="T933" s="836">
        <v>0.5</v>
      </c>
      <c r="U933" s="838">
        <v>1</v>
      </c>
    </row>
    <row r="934" spans="1:21" ht="14.45" customHeight="1" x14ac:dyDescent="0.2">
      <c r="A934" s="831">
        <v>7</v>
      </c>
      <c r="B934" s="832" t="s">
        <v>2536</v>
      </c>
      <c r="C934" s="832" t="s">
        <v>2542</v>
      </c>
      <c r="D934" s="833" t="s">
        <v>3898</v>
      </c>
      <c r="E934" s="834" t="s">
        <v>2574</v>
      </c>
      <c r="F934" s="832" t="s">
        <v>2537</v>
      </c>
      <c r="G934" s="832" t="s">
        <v>3213</v>
      </c>
      <c r="H934" s="832" t="s">
        <v>581</v>
      </c>
      <c r="I934" s="832" t="s">
        <v>3475</v>
      </c>
      <c r="J934" s="832" t="s">
        <v>3476</v>
      </c>
      <c r="K934" s="832" t="s">
        <v>3477</v>
      </c>
      <c r="L934" s="835">
        <v>127</v>
      </c>
      <c r="M934" s="835">
        <v>1143</v>
      </c>
      <c r="N934" s="832">
        <v>9</v>
      </c>
      <c r="O934" s="836">
        <v>1</v>
      </c>
      <c r="P934" s="835">
        <v>1143</v>
      </c>
      <c r="Q934" s="837">
        <v>1</v>
      </c>
      <c r="R934" s="832">
        <v>9</v>
      </c>
      <c r="S934" s="837">
        <v>1</v>
      </c>
      <c r="T934" s="836">
        <v>1</v>
      </c>
      <c r="U934" s="838">
        <v>1</v>
      </c>
    </row>
    <row r="935" spans="1:21" ht="14.45" customHeight="1" x14ac:dyDescent="0.2">
      <c r="A935" s="831">
        <v>7</v>
      </c>
      <c r="B935" s="832" t="s">
        <v>2536</v>
      </c>
      <c r="C935" s="832" t="s">
        <v>2542</v>
      </c>
      <c r="D935" s="833" t="s">
        <v>3898</v>
      </c>
      <c r="E935" s="834" t="s">
        <v>2574</v>
      </c>
      <c r="F935" s="832" t="s">
        <v>2537</v>
      </c>
      <c r="G935" s="832" t="s">
        <v>3213</v>
      </c>
      <c r="H935" s="832" t="s">
        <v>581</v>
      </c>
      <c r="I935" s="832" t="s">
        <v>3478</v>
      </c>
      <c r="J935" s="832" t="s">
        <v>3476</v>
      </c>
      <c r="K935" s="832" t="s">
        <v>2402</v>
      </c>
      <c r="L935" s="835">
        <v>389.92</v>
      </c>
      <c r="M935" s="835">
        <v>2339.52</v>
      </c>
      <c r="N935" s="832">
        <v>6</v>
      </c>
      <c r="O935" s="836">
        <v>1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5" customHeight="1" x14ac:dyDescent="0.2">
      <c r="A936" s="831">
        <v>7</v>
      </c>
      <c r="B936" s="832" t="s">
        <v>2536</v>
      </c>
      <c r="C936" s="832" t="s">
        <v>2542</v>
      </c>
      <c r="D936" s="833" t="s">
        <v>3898</v>
      </c>
      <c r="E936" s="834" t="s">
        <v>2574</v>
      </c>
      <c r="F936" s="832" t="s">
        <v>2537</v>
      </c>
      <c r="G936" s="832" t="s">
        <v>3213</v>
      </c>
      <c r="H936" s="832" t="s">
        <v>581</v>
      </c>
      <c r="I936" s="832" t="s">
        <v>3214</v>
      </c>
      <c r="J936" s="832" t="s">
        <v>3215</v>
      </c>
      <c r="K936" s="832" t="s">
        <v>828</v>
      </c>
      <c r="L936" s="835">
        <v>208.18</v>
      </c>
      <c r="M936" s="835">
        <v>1457.26</v>
      </c>
      <c r="N936" s="832">
        <v>7</v>
      </c>
      <c r="O936" s="836">
        <v>4</v>
      </c>
      <c r="P936" s="835">
        <v>1457.26</v>
      </c>
      <c r="Q936" s="837">
        <v>1</v>
      </c>
      <c r="R936" s="832">
        <v>7</v>
      </c>
      <c r="S936" s="837">
        <v>1</v>
      </c>
      <c r="T936" s="836">
        <v>4</v>
      </c>
      <c r="U936" s="838">
        <v>1</v>
      </c>
    </row>
    <row r="937" spans="1:21" ht="14.45" customHeight="1" x14ac:dyDescent="0.2">
      <c r="A937" s="831">
        <v>7</v>
      </c>
      <c r="B937" s="832" t="s">
        <v>2536</v>
      </c>
      <c r="C937" s="832" t="s">
        <v>2542</v>
      </c>
      <c r="D937" s="833" t="s">
        <v>3898</v>
      </c>
      <c r="E937" s="834" t="s">
        <v>2574</v>
      </c>
      <c r="F937" s="832" t="s">
        <v>2537</v>
      </c>
      <c r="G937" s="832" t="s">
        <v>3213</v>
      </c>
      <c r="H937" s="832" t="s">
        <v>581</v>
      </c>
      <c r="I937" s="832" t="s">
        <v>3216</v>
      </c>
      <c r="J937" s="832" t="s">
        <v>3215</v>
      </c>
      <c r="K937" s="832" t="s">
        <v>830</v>
      </c>
      <c r="L937" s="835">
        <v>383.18</v>
      </c>
      <c r="M937" s="835">
        <v>1532.72</v>
      </c>
      <c r="N937" s="832">
        <v>4</v>
      </c>
      <c r="O937" s="836">
        <v>2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5" customHeight="1" x14ac:dyDescent="0.2">
      <c r="A938" s="831">
        <v>7</v>
      </c>
      <c r="B938" s="832" t="s">
        <v>2536</v>
      </c>
      <c r="C938" s="832" t="s">
        <v>2542</v>
      </c>
      <c r="D938" s="833" t="s">
        <v>3898</v>
      </c>
      <c r="E938" s="834" t="s">
        <v>2574</v>
      </c>
      <c r="F938" s="832" t="s">
        <v>2537</v>
      </c>
      <c r="G938" s="832" t="s">
        <v>3213</v>
      </c>
      <c r="H938" s="832" t="s">
        <v>581</v>
      </c>
      <c r="I938" s="832" t="s">
        <v>3480</v>
      </c>
      <c r="J938" s="832" t="s">
        <v>3476</v>
      </c>
      <c r="K938" s="832" t="s">
        <v>3481</v>
      </c>
      <c r="L938" s="835">
        <v>233.95</v>
      </c>
      <c r="M938" s="835">
        <v>2807.3999999999996</v>
      </c>
      <c r="N938" s="832">
        <v>12</v>
      </c>
      <c r="O938" s="836">
        <v>2</v>
      </c>
      <c r="P938" s="835">
        <v>2105.5499999999997</v>
      </c>
      <c r="Q938" s="837">
        <v>0.75</v>
      </c>
      <c r="R938" s="832">
        <v>9</v>
      </c>
      <c r="S938" s="837">
        <v>0.75</v>
      </c>
      <c r="T938" s="836">
        <v>1</v>
      </c>
      <c r="U938" s="838">
        <v>0.5</v>
      </c>
    </row>
    <row r="939" spans="1:21" ht="14.45" customHeight="1" x14ac:dyDescent="0.2">
      <c r="A939" s="831">
        <v>7</v>
      </c>
      <c r="B939" s="832" t="s">
        <v>2536</v>
      </c>
      <c r="C939" s="832" t="s">
        <v>2542</v>
      </c>
      <c r="D939" s="833" t="s">
        <v>3898</v>
      </c>
      <c r="E939" s="834" t="s">
        <v>2574</v>
      </c>
      <c r="F939" s="832" t="s">
        <v>2537</v>
      </c>
      <c r="G939" s="832" t="s">
        <v>3217</v>
      </c>
      <c r="H939" s="832" t="s">
        <v>581</v>
      </c>
      <c r="I939" s="832" t="s">
        <v>3218</v>
      </c>
      <c r="J939" s="832" t="s">
        <v>1656</v>
      </c>
      <c r="K939" s="832" t="s">
        <v>1610</v>
      </c>
      <c r="L939" s="835">
        <v>134.47999999999999</v>
      </c>
      <c r="M939" s="835">
        <v>268.95999999999998</v>
      </c>
      <c r="N939" s="832">
        <v>2</v>
      </c>
      <c r="O939" s="836">
        <v>1.5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5" customHeight="1" x14ac:dyDescent="0.2">
      <c r="A940" s="831">
        <v>7</v>
      </c>
      <c r="B940" s="832" t="s">
        <v>2536</v>
      </c>
      <c r="C940" s="832" t="s">
        <v>2542</v>
      </c>
      <c r="D940" s="833" t="s">
        <v>3898</v>
      </c>
      <c r="E940" s="834" t="s">
        <v>2574</v>
      </c>
      <c r="F940" s="832" t="s">
        <v>2537</v>
      </c>
      <c r="G940" s="832" t="s">
        <v>3219</v>
      </c>
      <c r="H940" s="832" t="s">
        <v>581</v>
      </c>
      <c r="I940" s="832" t="s">
        <v>3703</v>
      </c>
      <c r="J940" s="832" t="s">
        <v>3704</v>
      </c>
      <c r="K940" s="832" t="s">
        <v>3705</v>
      </c>
      <c r="L940" s="835">
        <v>0</v>
      </c>
      <c r="M940" s="835">
        <v>0</v>
      </c>
      <c r="N940" s="832">
        <v>3</v>
      </c>
      <c r="O940" s="836">
        <v>0.5</v>
      </c>
      <c r="P940" s="835"/>
      <c r="Q940" s="837"/>
      <c r="R940" s="832"/>
      <c r="S940" s="837">
        <v>0</v>
      </c>
      <c r="T940" s="836"/>
      <c r="U940" s="838">
        <v>0</v>
      </c>
    </row>
    <row r="941" spans="1:21" ht="14.45" customHeight="1" x14ac:dyDescent="0.2">
      <c r="A941" s="831">
        <v>7</v>
      </c>
      <c r="B941" s="832" t="s">
        <v>2536</v>
      </c>
      <c r="C941" s="832" t="s">
        <v>2542</v>
      </c>
      <c r="D941" s="833" t="s">
        <v>3898</v>
      </c>
      <c r="E941" s="834" t="s">
        <v>2574</v>
      </c>
      <c r="F941" s="832" t="s">
        <v>2537</v>
      </c>
      <c r="G941" s="832" t="s">
        <v>2753</v>
      </c>
      <c r="H941" s="832" t="s">
        <v>581</v>
      </c>
      <c r="I941" s="832" t="s">
        <v>2819</v>
      </c>
      <c r="J941" s="832" t="s">
        <v>775</v>
      </c>
      <c r="K941" s="832" t="s">
        <v>2820</v>
      </c>
      <c r="L941" s="835">
        <v>35.25</v>
      </c>
      <c r="M941" s="835">
        <v>352.5</v>
      </c>
      <c r="N941" s="832">
        <v>10</v>
      </c>
      <c r="O941" s="836">
        <v>4</v>
      </c>
      <c r="P941" s="835">
        <v>105.75</v>
      </c>
      <c r="Q941" s="837">
        <v>0.3</v>
      </c>
      <c r="R941" s="832">
        <v>3</v>
      </c>
      <c r="S941" s="837">
        <v>0.3</v>
      </c>
      <c r="T941" s="836">
        <v>2</v>
      </c>
      <c r="U941" s="838">
        <v>0.5</v>
      </c>
    </row>
    <row r="942" spans="1:21" ht="14.45" customHeight="1" x14ac:dyDescent="0.2">
      <c r="A942" s="831">
        <v>7</v>
      </c>
      <c r="B942" s="832" t="s">
        <v>2536</v>
      </c>
      <c r="C942" s="832" t="s">
        <v>2542</v>
      </c>
      <c r="D942" s="833" t="s">
        <v>3898</v>
      </c>
      <c r="E942" s="834" t="s">
        <v>2574</v>
      </c>
      <c r="F942" s="832" t="s">
        <v>2537</v>
      </c>
      <c r="G942" s="832" t="s">
        <v>2753</v>
      </c>
      <c r="H942" s="832" t="s">
        <v>581</v>
      </c>
      <c r="I942" s="832" t="s">
        <v>2756</v>
      </c>
      <c r="J942" s="832" t="s">
        <v>775</v>
      </c>
      <c r="K942" s="832" t="s">
        <v>2757</v>
      </c>
      <c r="L942" s="835">
        <v>35.25</v>
      </c>
      <c r="M942" s="835">
        <v>141</v>
      </c>
      <c r="N942" s="832">
        <v>4</v>
      </c>
      <c r="O942" s="836">
        <v>2</v>
      </c>
      <c r="P942" s="835">
        <v>70.5</v>
      </c>
      <c r="Q942" s="837">
        <v>0.5</v>
      </c>
      <c r="R942" s="832">
        <v>2</v>
      </c>
      <c r="S942" s="837">
        <v>0.5</v>
      </c>
      <c r="T942" s="836">
        <v>1</v>
      </c>
      <c r="U942" s="838">
        <v>0.5</v>
      </c>
    </row>
    <row r="943" spans="1:21" ht="14.45" customHeight="1" x14ac:dyDescent="0.2">
      <c r="A943" s="831">
        <v>7</v>
      </c>
      <c r="B943" s="832" t="s">
        <v>2536</v>
      </c>
      <c r="C943" s="832" t="s">
        <v>2542</v>
      </c>
      <c r="D943" s="833" t="s">
        <v>3898</v>
      </c>
      <c r="E943" s="834" t="s">
        <v>2574</v>
      </c>
      <c r="F943" s="832" t="s">
        <v>2537</v>
      </c>
      <c r="G943" s="832" t="s">
        <v>2592</v>
      </c>
      <c r="H943" s="832" t="s">
        <v>581</v>
      </c>
      <c r="I943" s="832" t="s">
        <v>2593</v>
      </c>
      <c r="J943" s="832" t="s">
        <v>2594</v>
      </c>
      <c r="K943" s="832" t="s">
        <v>2595</v>
      </c>
      <c r="L943" s="835">
        <v>115.18</v>
      </c>
      <c r="M943" s="835">
        <v>115.18</v>
      </c>
      <c r="N943" s="832">
        <v>1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5" customHeight="1" x14ac:dyDescent="0.2">
      <c r="A944" s="831">
        <v>7</v>
      </c>
      <c r="B944" s="832" t="s">
        <v>2536</v>
      </c>
      <c r="C944" s="832" t="s">
        <v>2542</v>
      </c>
      <c r="D944" s="833" t="s">
        <v>3898</v>
      </c>
      <c r="E944" s="834" t="s">
        <v>2574</v>
      </c>
      <c r="F944" s="832" t="s">
        <v>2537</v>
      </c>
      <c r="G944" s="832" t="s">
        <v>2592</v>
      </c>
      <c r="H944" s="832" t="s">
        <v>581</v>
      </c>
      <c r="I944" s="832" t="s">
        <v>2771</v>
      </c>
      <c r="J944" s="832" t="s">
        <v>992</v>
      </c>
      <c r="K944" s="832" t="s">
        <v>2772</v>
      </c>
      <c r="L944" s="835">
        <v>103.67</v>
      </c>
      <c r="M944" s="835">
        <v>414.68</v>
      </c>
      <c r="N944" s="832">
        <v>4</v>
      </c>
      <c r="O944" s="836">
        <v>1.5</v>
      </c>
      <c r="P944" s="835">
        <v>414.68</v>
      </c>
      <c r="Q944" s="837">
        <v>1</v>
      </c>
      <c r="R944" s="832">
        <v>4</v>
      </c>
      <c r="S944" s="837">
        <v>1</v>
      </c>
      <c r="T944" s="836">
        <v>1.5</v>
      </c>
      <c r="U944" s="838">
        <v>1</v>
      </c>
    </row>
    <row r="945" spans="1:21" ht="14.45" customHeight="1" x14ac:dyDescent="0.2">
      <c r="A945" s="831">
        <v>7</v>
      </c>
      <c r="B945" s="832" t="s">
        <v>2536</v>
      </c>
      <c r="C945" s="832" t="s">
        <v>2542</v>
      </c>
      <c r="D945" s="833" t="s">
        <v>3898</v>
      </c>
      <c r="E945" s="834" t="s">
        <v>2574</v>
      </c>
      <c r="F945" s="832" t="s">
        <v>2537</v>
      </c>
      <c r="G945" s="832" t="s">
        <v>3223</v>
      </c>
      <c r="H945" s="832" t="s">
        <v>581</v>
      </c>
      <c r="I945" s="832" t="s">
        <v>3224</v>
      </c>
      <c r="J945" s="832" t="s">
        <v>3225</v>
      </c>
      <c r="K945" s="832" t="s">
        <v>3226</v>
      </c>
      <c r="L945" s="835">
        <v>2038.93</v>
      </c>
      <c r="M945" s="835">
        <v>6116.79</v>
      </c>
      <c r="N945" s="832">
        <v>3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5" customHeight="1" x14ac:dyDescent="0.2">
      <c r="A946" s="831">
        <v>7</v>
      </c>
      <c r="B946" s="832" t="s">
        <v>2536</v>
      </c>
      <c r="C946" s="832" t="s">
        <v>2542</v>
      </c>
      <c r="D946" s="833" t="s">
        <v>3898</v>
      </c>
      <c r="E946" s="834" t="s">
        <v>2574</v>
      </c>
      <c r="F946" s="832" t="s">
        <v>2537</v>
      </c>
      <c r="G946" s="832" t="s">
        <v>3223</v>
      </c>
      <c r="H946" s="832" t="s">
        <v>581</v>
      </c>
      <c r="I946" s="832" t="s">
        <v>3227</v>
      </c>
      <c r="J946" s="832" t="s">
        <v>3225</v>
      </c>
      <c r="K946" s="832" t="s">
        <v>3228</v>
      </c>
      <c r="L946" s="835">
        <v>552.64</v>
      </c>
      <c r="M946" s="835">
        <v>4973.76</v>
      </c>
      <c r="N946" s="832">
        <v>9</v>
      </c>
      <c r="O946" s="836">
        <v>3</v>
      </c>
      <c r="P946" s="835">
        <v>3315.84</v>
      </c>
      <c r="Q946" s="837">
        <v>0.66666666666666663</v>
      </c>
      <c r="R946" s="832">
        <v>6</v>
      </c>
      <c r="S946" s="837">
        <v>0.66666666666666663</v>
      </c>
      <c r="T946" s="836">
        <v>2</v>
      </c>
      <c r="U946" s="838">
        <v>0.66666666666666663</v>
      </c>
    </row>
    <row r="947" spans="1:21" ht="14.45" customHeight="1" x14ac:dyDescent="0.2">
      <c r="A947" s="831">
        <v>7</v>
      </c>
      <c r="B947" s="832" t="s">
        <v>2536</v>
      </c>
      <c r="C947" s="832" t="s">
        <v>2542</v>
      </c>
      <c r="D947" s="833" t="s">
        <v>3898</v>
      </c>
      <c r="E947" s="834" t="s">
        <v>2574</v>
      </c>
      <c r="F947" s="832" t="s">
        <v>2537</v>
      </c>
      <c r="G947" s="832" t="s">
        <v>3223</v>
      </c>
      <c r="H947" s="832" t="s">
        <v>581</v>
      </c>
      <c r="I947" s="832" t="s">
        <v>3229</v>
      </c>
      <c r="J947" s="832" t="s">
        <v>3225</v>
      </c>
      <c r="K947" s="832" t="s">
        <v>3230</v>
      </c>
      <c r="L947" s="835">
        <v>355.79</v>
      </c>
      <c r="M947" s="835">
        <v>355.79</v>
      </c>
      <c r="N947" s="832">
        <v>1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5" customHeight="1" x14ac:dyDescent="0.2">
      <c r="A948" s="831">
        <v>7</v>
      </c>
      <c r="B948" s="832" t="s">
        <v>2536</v>
      </c>
      <c r="C948" s="832" t="s">
        <v>2542</v>
      </c>
      <c r="D948" s="833" t="s">
        <v>3898</v>
      </c>
      <c r="E948" s="834" t="s">
        <v>2574</v>
      </c>
      <c r="F948" s="832" t="s">
        <v>2537</v>
      </c>
      <c r="G948" s="832" t="s">
        <v>3223</v>
      </c>
      <c r="H948" s="832" t="s">
        <v>581</v>
      </c>
      <c r="I948" s="832" t="s">
        <v>3231</v>
      </c>
      <c r="J948" s="832" t="s">
        <v>3225</v>
      </c>
      <c r="K948" s="832" t="s">
        <v>3232</v>
      </c>
      <c r="L948" s="835">
        <v>1019.46</v>
      </c>
      <c r="M948" s="835">
        <v>19369.739999999998</v>
      </c>
      <c r="N948" s="832">
        <v>19</v>
      </c>
      <c r="O948" s="836">
        <v>5</v>
      </c>
      <c r="P948" s="835">
        <v>13252.98</v>
      </c>
      <c r="Q948" s="837">
        <v>0.68421052631578949</v>
      </c>
      <c r="R948" s="832">
        <v>13</v>
      </c>
      <c r="S948" s="837">
        <v>0.68421052631578949</v>
      </c>
      <c r="T948" s="836">
        <v>3</v>
      </c>
      <c r="U948" s="838">
        <v>0.6</v>
      </c>
    </row>
    <row r="949" spans="1:21" ht="14.45" customHeight="1" x14ac:dyDescent="0.2">
      <c r="A949" s="831">
        <v>7</v>
      </c>
      <c r="B949" s="832" t="s">
        <v>2536</v>
      </c>
      <c r="C949" s="832" t="s">
        <v>2542</v>
      </c>
      <c r="D949" s="833" t="s">
        <v>3898</v>
      </c>
      <c r="E949" s="834" t="s">
        <v>2574</v>
      </c>
      <c r="F949" s="832" t="s">
        <v>2537</v>
      </c>
      <c r="G949" s="832" t="s">
        <v>3223</v>
      </c>
      <c r="H949" s="832" t="s">
        <v>581</v>
      </c>
      <c r="I949" s="832" t="s">
        <v>3233</v>
      </c>
      <c r="J949" s="832" t="s">
        <v>3234</v>
      </c>
      <c r="K949" s="832" t="s">
        <v>3232</v>
      </c>
      <c r="L949" s="835">
        <v>1019.46</v>
      </c>
      <c r="M949" s="835">
        <v>8155.68</v>
      </c>
      <c r="N949" s="832">
        <v>8</v>
      </c>
      <c r="O949" s="836">
        <v>3</v>
      </c>
      <c r="P949" s="835">
        <v>8155.68</v>
      </c>
      <c r="Q949" s="837">
        <v>1</v>
      </c>
      <c r="R949" s="832">
        <v>8</v>
      </c>
      <c r="S949" s="837">
        <v>1</v>
      </c>
      <c r="T949" s="836">
        <v>3</v>
      </c>
      <c r="U949" s="838">
        <v>1</v>
      </c>
    </row>
    <row r="950" spans="1:21" ht="14.45" customHeight="1" x14ac:dyDescent="0.2">
      <c r="A950" s="831">
        <v>7</v>
      </c>
      <c r="B950" s="832" t="s">
        <v>2536</v>
      </c>
      <c r="C950" s="832" t="s">
        <v>2542</v>
      </c>
      <c r="D950" s="833" t="s">
        <v>3898</v>
      </c>
      <c r="E950" s="834" t="s">
        <v>2574</v>
      </c>
      <c r="F950" s="832" t="s">
        <v>2537</v>
      </c>
      <c r="G950" s="832" t="s">
        <v>3223</v>
      </c>
      <c r="H950" s="832" t="s">
        <v>581</v>
      </c>
      <c r="I950" s="832" t="s">
        <v>3235</v>
      </c>
      <c r="J950" s="832" t="s">
        <v>3234</v>
      </c>
      <c r="K950" s="832" t="s">
        <v>3228</v>
      </c>
      <c r="L950" s="835">
        <v>552.64</v>
      </c>
      <c r="M950" s="835">
        <v>3868.48</v>
      </c>
      <c r="N950" s="832">
        <v>7</v>
      </c>
      <c r="O950" s="836">
        <v>3</v>
      </c>
      <c r="P950" s="835">
        <v>3868.48</v>
      </c>
      <c r="Q950" s="837">
        <v>1</v>
      </c>
      <c r="R950" s="832">
        <v>7</v>
      </c>
      <c r="S950" s="837">
        <v>1</v>
      </c>
      <c r="T950" s="836">
        <v>3</v>
      </c>
      <c r="U950" s="838">
        <v>1</v>
      </c>
    </row>
    <row r="951" spans="1:21" ht="14.45" customHeight="1" x14ac:dyDescent="0.2">
      <c r="A951" s="831">
        <v>7</v>
      </c>
      <c r="B951" s="832" t="s">
        <v>2536</v>
      </c>
      <c r="C951" s="832" t="s">
        <v>2542</v>
      </c>
      <c r="D951" s="833" t="s">
        <v>3898</v>
      </c>
      <c r="E951" s="834" t="s">
        <v>2574</v>
      </c>
      <c r="F951" s="832" t="s">
        <v>2537</v>
      </c>
      <c r="G951" s="832" t="s">
        <v>3223</v>
      </c>
      <c r="H951" s="832" t="s">
        <v>674</v>
      </c>
      <c r="I951" s="832" t="s">
        <v>3236</v>
      </c>
      <c r="J951" s="832" t="s">
        <v>3237</v>
      </c>
      <c r="K951" s="832" t="s">
        <v>3226</v>
      </c>
      <c r="L951" s="835">
        <v>2038.93</v>
      </c>
      <c r="M951" s="835">
        <v>63206.83</v>
      </c>
      <c r="N951" s="832">
        <v>31</v>
      </c>
      <c r="O951" s="836">
        <v>12</v>
      </c>
      <c r="P951" s="835">
        <v>48934.32</v>
      </c>
      <c r="Q951" s="837">
        <v>0.77419354838709675</v>
      </c>
      <c r="R951" s="832">
        <v>24</v>
      </c>
      <c r="S951" s="837">
        <v>0.77419354838709675</v>
      </c>
      <c r="T951" s="836">
        <v>10</v>
      </c>
      <c r="U951" s="838">
        <v>0.83333333333333337</v>
      </c>
    </row>
    <row r="952" spans="1:21" ht="14.45" customHeight="1" x14ac:dyDescent="0.2">
      <c r="A952" s="831">
        <v>7</v>
      </c>
      <c r="B952" s="832" t="s">
        <v>2536</v>
      </c>
      <c r="C952" s="832" t="s">
        <v>2542</v>
      </c>
      <c r="D952" s="833" t="s">
        <v>3898</v>
      </c>
      <c r="E952" s="834" t="s">
        <v>2574</v>
      </c>
      <c r="F952" s="832" t="s">
        <v>2537</v>
      </c>
      <c r="G952" s="832" t="s">
        <v>3223</v>
      </c>
      <c r="H952" s="832" t="s">
        <v>674</v>
      </c>
      <c r="I952" s="832" t="s">
        <v>3238</v>
      </c>
      <c r="J952" s="832" t="s">
        <v>3237</v>
      </c>
      <c r="K952" s="832" t="s">
        <v>3230</v>
      </c>
      <c r="L952" s="835">
        <v>355.79</v>
      </c>
      <c r="M952" s="835">
        <v>1423.16</v>
      </c>
      <c r="N952" s="832">
        <v>4</v>
      </c>
      <c r="O952" s="836">
        <v>2</v>
      </c>
      <c r="P952" s="835">
        <v>1423.16</v>
      </c>
      <c r="Q952" s="837">
        <v>1</v>
      </c>
      <c r="R952" s="832">
        <v>4</v>
      </c>
      <c r="S952" s="837">
        <v>1</v>
      </c>
      <c r="T952" s="836">
        <v>2</v>
      </c>
      <c r="U952" s="838">
        <v>1</v>
      </c>
    </row>
    <row r="953" spans="1:21" ht="14.45" customHeight="1" x14ac:dyDescent="0.2">
      <c r="A953" s="831">
        <v>7</v>
      </c>
      <c r="B953" s="832" t="s">
        <v>2536</v>
      </c>
      <c r="C953" s="832" t="s">
        <v>2542</v>
      </c>
      <c r="D953" s="833" t="s">
        <v>3898</v>
      </c>
      <c r="E953" s="834" t="s">
        <v>2574</v>
      </c>
      <c r="F953" s="832" t="s">
        <v>2537</v>
      </c>
      <c r="G953" s="832" t="s">
        <v>3223</v>
      </c>
      <c r="H953" s="832" t="s">
        <v>674</v>
      </c>
      <c r="I953" s="832" t="s">
        <v>3239</v>
      </c>
      <c r="J953" s="832" t="s">
        <v>3237</v>
      </c>
      <c r="K953" s="832" t="s">
        <v>3228</v>
      </c>
      <c r="L953" s="835">
        <v>552.64</v>
      </c>
      <c r="M953" s="835">
        <v>29289.919999999995</v>
      </c>
      <c r="N953" s="832">
        <v>53</v>
      </c>
      <c r="O953" s="836">
        <v>19</v>
      </c>
      <c r="P953" s="835">
        <v>22105.599999999995</v>
      </c>
      <c r="Q953" s="837">
        <v>0.75471698113207542</v>
      </c>
      <c r="R953" s="832">
        <v>40</v>
      </c>
      <c r="S953" s="837">
        <v>0.75471698113207553</v>
      </c>
      <c r="T953" s="836">
        <v>15</v>
      </c>
      <c r="U953" s="838">
        <v>0.78947368421052633</v>
      </c>
    </row>
    <row r="954" spans="1:21" ht="14.45" customHeight="1" x14ac:dyDescent="0.2">
      <c r="A954" s="831">
        <v>7</v>
      </c>
      <c r="B954" s="832" t="s">
        <v>2536</v>
      </c>
      <c r="C954" s="832" t="s">
        <v>2542</v>
      </c>
      <c r="D954" s="833" t="s">
        <v>3898</v>
      </c>
      <c r="E954" s="834" t="s">
        <v>2574</v>
      </c>
      <c r="F954" s="832" t="s">
        <v>2537</v>
      </c>
      <c r="G954" s="832" t="s">
        <v>3223</v>
      </c>
      <c r="H954" s="832" t="s">
        <v>674</v>
      </c>
      <c r="I954" s="832" t="s">
        <v>3240</v>
      </c>
      <c r="J954" s="832" t="s">
        <v>3237</v>
      </c>
      <c r="K954" s="832" t="s">
        <v>3232</v>
      </c>
      <c r="L954" s="835">
        <v>1019.46</v>
      </c>
      <c r="M954" s="835">
        <v>54031.379999999983</v>
      </c>
      <c r="N954" s="832">
        <v>53</v>
      </c>
      <c r="O954" s="836">
        <v>18</v>
      </c>
      <c r="P954" s="835">
        <v>50972.999999999985</v>
      </c>
      <c r="Q954" s="837">
        <v>0.94339622641509435</v>
      </c>
      <c r="R954" s="832">
        <v>50</v>
      </c>
      <c r="S954" s="837">
        <v>0.94339622641509435</v>
      </c>
      <c r="T954" s="836">
        <v>17</v>
      </c>
      <c r="U954" s="838">
        <v>0.94444444444444442</v>
      </c>
    </row>
    <row r="955" spans="1:21" ht="14.45" customHeight="1" x14ac:dyDescent="0.2">
      <c r="A955" s="831">
        <v>7</v>
      </c>
      <c r="B955" s="832" t="s">
        <v>2536</v>
      </c>
      <c r="C955" s="832" t="s">
        <v>2542</v>
      </c>
      <c r="D955" s="833" t="s">
        <v>3898</v>
      </c>
      <c r="E955" s="834" t="s">
        <v>2574</v>
      </c>
      <c r="F955" s="832" t="s">
        <v>2537</v>
      </c>
      <c r="G955" s="832" t="s">
        <v>3223</v>
      </c>
      <c r="H955" s="832" t="s">
        <v>581</v>
      </c>
      <c r="I955" s="832" t="s">
        <v>3706</v>
      </c>
      <c r="J955" s="832" t="s">
        <v>3234</v>
      </c>
      <c r="K955" s="832" t="s">
        <v>3226</v>
      </c>
      <c r="L955" s="835">
        <v>2038.93</v>
      </c>
      <c r="M955" s="835">
        <v>2038.93</v>
      </c>
      <c r="N955" s="832">
        <v>1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5" customHeight="1" x14ac:dyDescent="0.2">
      <c r="A956" s="831">
        <v>7</v>
      </c>
      <c r="B956" s="832" t="s">
        <v>2536</v>
      </c>
      <c r="C956" s="832" t="s">
        <v>2542</v>
      </c>
      <c r="D956" s="833" t="s">
        <v>3898</v>
      </c>
      <c r="E956" s="834" t="s">
        <v>2574</v>
      </c>
      <c r="F956" s="832" t="s">
        <v>2537</v>
      </c>
      <c r="G956" s="832" t="s">
        <v>3223</v>
      </c>
      <c r="H956" s="832" t="s">
        <v>581</v>
      </c>
      <c r="I956" s="832" t="s">
        <v>3241</v>
      </c>
      <c r="J956" s="832" t="s">
        <v>3242</v>
      </c>
      <c r="K956" s="832" t="s">
        <v>3243</v>
      </c>
      <c r="L956" s="835">
        <v>276.33</v>
      </c>
      <c r="M956" s="835">
        <v>1105.32</v>
      </c>
      <c r="N956" s="832">
        <v>4</v>
      </c>
      <c r="O956" s="836">
        <v>1</v>
      </c>
      <c r="P956" s="835">
        <v>1105.32</v>
      </c>
      <c r="Q956" s="837">
        <v>1</v>
      </c>
      <c r="R956" s="832">
        <v>4</v>
      </c>
      <c r="S956" s="837">
        <v>1</v>
      </c>
      <c r="T956" s="836">
        <v>1</v>
      </c>
      <c r="U956" s="838">
        <v>1</v>
      </c>
    </row>
    <row r="957" spans="1:21" ht="14.45" customHeight="1" x14ac:dyDescent="0.2">
      <c r="A957" s="831">
        <v>7</v>
      </c>
      <c r="B957" s="832" t="s">
        <v>2536</v>
      </c>
      <c r="C957" s="832" t="s">
        <v>2542</v>
      </c>
      <c r="D957" s="833" t="s">
        <v>3898</v>
      </c>
      <c r="E957" s="834" t="s">
        <v>2574</v>
      </c>
      <c r="F957" s="832" t="s">
        <v>2537</v>
      </c>
      <c r="G957" s="832" t="s">
        <v>3223</v>
      </c>
      <c r="H957" s="832" t="s">
        <v>581</v>
      </c>
      <c r="I957" s="832" t="s">
        <v>3445</v>
      </c>
      <c r="J957" s="832" t="s">
        <v>3245</v>
      </c>
      <c r="K957" s="832" t="s">
        <v>3446</v>
      </c>
      <c r="L957" s="835">
        <v>88.95</v>
      </c>
      <c r="M957" s="835">
        <v>444.75</v>
      </c>
      <c r="N957" s="832">
        <v>5</v>
      </c>
      <c r="O957" s="836">
        <v>5</v>
      </c>
      <c r="P957" s="835">
        <v>355.8</v>
      </c>
      <c r="Q957" s="837">
        <v>0.8</v>
      </c>
      <c r="R957" s="832">
        <v>4</v>
      </c>
      <c r="S957" s="837">
        <v>0.8</v>
      </c>
      <c r="T957" s="836">
        <v>4</v>
      </c>
      <c r="U957" s="838">
        <v>0.8</v>
      </c>
    </row>
    <row r="958" spans="1:21" ht="14.45" customHeight="1" x14ac:dyDescent="0.2">
      <c r="A958" s="831">
        <v>7</v>
      </c>
      <c r="B958" s="832" t="s">
        <v>2536</v>
      </c>
      <c r="C958" s="832" t="s">
        <v>2542</v>
      </c>
      <c r="D958" s="833" t="s">
        <v>3898</v>
      </c>
      <c r="E958" s="834" t="s">
        <v>2574</v>
      </c>
      <c r="F958" s="832" t="s">
        <v>2537</v>
      </c>
      <c r="G958" s="832" t="s">
        <v>3223</v>
      </c>
      <c r="H958" s="832" t="s">
        <v>581</v>
      </c>
      <c r="I958" s="832" t="s">
        <v>3447</v>
      </c>
      <c r="J958" s="832" t="s">
        <v>3245</v>
      </c>
      <c r="K958" s="832" t="s">
        <v>3448</v>
      </c>
      <c r="L958" s="835">
        <v>254.86</v>
      </c>
      <c r="M958" s="835">
        <v>3568.0400000000004</v>
      </c>
      <c r="N958" s="832">
        <v>14</v>
      </c>
      <c r="O958" s="836">
        <v>8</v>
      </c>
      <c r="P958" s="835">
        <v>3313.1800000000003</v>
      </c>
      <c r="Q958" s="837">
        <v>0.92857142857142849</v>
      </c>
      <c r="R958" s="832">
        <v>13</v>
      </c>
      <c r="S958" s="837">
        <v>0.9285714285714286</v>
      </c>
      <c r="T958" s="836">
        <v>7</v>
      </c>
      <c r="U958" s="838">
        <v>0.875</v>
      </c>
    </row>
    <row r="959" spans="1:21" ht="14.45" customHeight="1" x14ac:dyDescent="0.2">
      <c r="A959" s="831">
        <v>7</v>
      </c>
      <c r="B959" s="832" t="s">
        <v>2536</v>
      </c>
      <c r="C959" s="832" t="s">
        <v>2542</v>
      </c>
      <c r="D959" s="833" t="s">
        <v>3898</v>
      </c>
      <c r="E959" s="834" t="s">
        <v>2574</v>
      </c>
      <c r="F959" s="832" t="s">
        <v>2537</v>
      </c>
      <c r="G959" s="832" t="s">
        <v>3223</v>
      </c>
      <c r="H959" s="832" t="s">
        <v>581</v>
      </c>
      <c r="I959" s="832" t="s">
        <v>3244</v>
      </c>
      <c r="J959" s="832" t="s">
        <v>3245</v>
      </c>
      <c r="K959" s="832" t="s">
        <v>3246</v>
      </c>
      <c r="L959" s="835">
        <v>0</v>
      </c>
      <c r="M959" s="835">
        <v>0</v>
      </c>
      <c r="N959" s="832">
        <v>3</v>
      </c>
      <c r="O959" s="836">
        <v>2</v>
      </c>
      <c r="P959" s="835">
        <v>0</v>
      </c>
      <c r="Q959" s="837"/>
      <c r="R959" s="832">
        <v>1</v>
      </c>
      <c r="S959" s="837">
        <v>0.33333333333333331</v>
      </c>
      <c r="T959" s="836">
        <v>1</v>
      </c>
      <c r="U959" s="838">
        <v>0.5</v>
      </c>
    </row>
    <row r="960" spans="1:21" ht="14.45" customHeight="1" x14ac:dyDescent="0.2">
      <c r="A960" s="831">
        <v>7</v>
      </c>
      <c r="B960" s="832" t="s">
        <v>2536</v>
      </c>
      <c r="C960" s="832" t="s">
        <v>2542</v>
      </c>
      <c r="D960" s="833" t="s">
        <v>3898</v>
      </c>
      <c r="E960" s="834" t="s">
        <v>2574</v>
      </c>
      <c r="F960" s="832" t="s">
        <v>2537</v>
      </c>
      <c r="G960" s="832" t="s">
        <v>3707</v>
      </c>
      <c r="H960" s="832" t="s">
        <v>581</v>
      </c>
      <c r="I960" s="832" t="s">
        <v>3708</v>
      </c>
      <c r="J960" s="832" t="s">
        <v>769</v>
      </c>
      <c r="K960" s="832" t="s">
        <v>3709</v>
      </c>
      <c r="L960" s="835">
        <v>0</v>
      </c>
      <c r="M960" s="835">
        <v>0</v>
      </c>
      <c r="N960" s="832">
        <v>6</v>
      </c>
      <c r="O960" s="836">
        <v>0.5</v>
      </c>
      <c r="P960" s="835"/>
      <c r="Q960" s="837"/>
      <c r="R960" s="832"/>
      <c r="S960" s="837">
        <v>0</v>
      </c>
      <c r="T960" s="836"/>
      <c r="U960" s="838">
        <v>0</v>
      </c>
    </row>
    <row r="961" spans="1:21" ht="14.45" customHeight="1" x14ac:dyDescent="0.2">
      <c r="A961" s="831">
        <v>7</v>
      </c>
      <c r="B961" s="832" t="s">
        <v>2536</v>
      </c>
      <c r="C961" s="832" t="s">
        <v>2542</v>
      </c>
      <c r="D961" s="833" t="s">
        <v>3898</v>
      </c>
      <c r="E961" s="834" t="s">
        <v>2574</v>
      </c>
      <c r="F961" s="832" t="s">
        <v>2537</v>
      </c>
      <c r="G961" s="832" t="s">
        <v>3707</v>
      </c>
      <c r="H961" s="832" t="s">
        <v>581</v>
      </c>
      <c r="I961" s="832" t="s">
        <v>3710</v>
      </c>
      <c r="J961" s="832" t="s">
        <v>3711</v>
      </c>
      <c r="K961" s="832" t="s">
        <v>3712</v>
      </c>
      <c r="L961" s="835">
        <v>0</v>
      </c>
      <c r="M961" s="835">
        <v>0</v>
      </c>
      <c r="N961" s="832">
        <v>1</v>
      </c>
      <c r="O961" s="836">
        <v>0.5</v>
      </c>
      <c r="P961" s="835">
        <v>0</v>
      </c>
      <c r="Q961" s="837"/>
      <c r="R961" s="832">
        <v>1</v>
      </c>
      <c r="S961" s="837">
        <v>1</v>
      </c>
      <c r="T961" s="836">
        <v>0.5</v>
      </c>
      <c r="U961" s="838">
        <v>1</v>
      </c>
    </row>
    <row r="962" spans="1:21" ht="14.45" customHeight="1" x14ac:dyDescent="0.2">
      <c r="A962" s="831">
        <v>7</v>
      </c>
      <c r="B962" s="832" t="s">
        <v>2536</v>
      </c>
      <c r="C962" s="832" t="s">
        <v>2542</v>
      </c>
      <c r="D962" s="833" t="s">
        <v>3898</v>
      </c>
      <c r="E962" s="834" t="s">
        <v>2574</v>
      </c>
      <c r="F962" s="832" t="s">
        <v>2537</v>
      </c>
      <c r="G962" s="832" t="s">
        <v>3713</v>
      </c>
      <c r="H962" s="832" t="s">
        <v>581</v>
      </c>
      <c r="I962" s="832" t="s">
        <v>3714</v>
      </c>
      <c r="J962" s="832" t="s">
        <v>3715</v>
      </c>
      <c r="K962" s="832" t="s">
        <v>3716</v>
      </c>
      <c r="L962" s="835">
        <v>80.2</v>
      </c>
      <c r="M962" s="835">
        <v>80.2</v>
      </c>
      <c r="N962" s="832">
        <v>1</v>
      </c>
      <c r="O962" s="836">
        <v>1</v>
      </c>
      <c r="P962" s="835">
        <v>80.2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5" customHeight="1" x14ac:dyDescent="0.2">
      <c r="A963" s="831">
        <v>7</v>
      </c>
      <c r="B963" s="832" t="s">
        <v>2536</v>
      </c>
      <c r="C963" s="832" t="s">
        <v>2542</v>
      </c>
      <c r="D963" s="833" t="s">
        <v>3898</v>
      </c>
      <c r="E963" s="834" t="s">
        <v>2574</v>
      </c>
      <c r="F963" s="832" t="s">
        <v>2537</v>
      </c>
      <c r="G963" s="832" t="s">
        <v>2640</v>
      </c>
      <c r="H963" s="832" t="s">
        <v>581</v>
      </c>
      <c r="I963" s="832" t="s">
        <v>2641</v>
      </c>
      <c r="J963" s="832" t="s">
        <v>733</v>
      </c>
      <c r="K963" s="832" t="s">
        <v>2642</v>
      </c>
      <c r="L963" s="835">
        <v>127.91</v>
      </c>
      <c r="M963" s="835">
        <v>895.37</v>
      </c>
      <c r="N963" s="832">
        <v>7</v>
      </c>
      <c r="O963" s="836">
        <v>1.5</v>
      </c>
      <c r="P963" s="835">
        <v>511.64</v>
      </c>
      <c r="Q963" s="837">
        <v>0.5714285714285714</v>
      </c>
      <c r="R963" s="832">
        <v>4</v>
      </c>
      <c r="S963" s="837">
        <v>0.5714285714285714</v>
      </c>
      <c r="T963" s="836">
        <v>1</v>
      </c>
      <c r="U963" s="838">
        <v>0.66666666666666663</v>
      </c>
    </row>
    <row r="964" spans="1:21" ht="14.45" customHeight="1" x14ac:dyDescent="0.2">
      <c r="A964" s="831">
        <v>7</v>
      </c>
      <c r="B964" s="832" t="s">
        <v>2536</v>
      </c>
      <c r="C964" s="832" t="s">
        <v>2542</v>
      </c>
      <c r="D964" s="833" t="s">
        <v>3898</v>
      </c>
      <c r="E964" s="834" t="s">
        <v>2574</v>
      </c>
      <c r="F964" s="832" t="s">
        <v>2537</v>
      </c>
      <c r="G964" s="832" t="s">
        <v>3255</v>
      </c>
      <c r="H964" s="832" t="s">
        <v>581</v>
      </c>
      <c r="I964" s="832" t="s">
        <v>3256</v>
      </c>
      <c r="J964" s="832" t="s">
        <v>3257</v>
      </c>
      <c r="K964" s="832" t="s">
        <v>3258</v>
      </c>
      <c r="L964" s="835">
        <v>169.29</v>
      </c>
      <c r="M964" s="835">
        <v>507.87</v>
      </c>
      <c r="N964" s="832">
        <v>3</v>
      </c>
      <c r="O964" s="836">
        <v>0.5</v>
      </c>
      <c r="P964" s="835">
        <v>507.87</v>
      </c>
      <c r="Q964" s="837">
        <v>1</v>
      </c>
      <c r="R964" s="832">
        <v>3</v>
      </c>
      <c r="S964" s="837">
        <v>1</v>
      </c>
      <c r="T964" s="836">
        <v>0.5</v>
      </c>
      <c r="U964" s="838">
        <v>1</v>
      </c>
    </row>
    <row r="965" spans="1:21" ht="14.45" customHeight="1" x14ac:dyDescent="0.2">
      <c r="A965" s="831">
        <v>7</v>
      </c>
      <c r="B965" s="832" t="s">
        <v>2536</v>
      </c>
      <c r="C965" s="832" t="s">
        <v>2542</v>
      </c>
      <c r="D965" s="833" t="s">
        <v>3898</v>
      </c>
      <c r="E965" s="834" t="s">
        <v>2574</v>
      </c>
      <c r="F965" s="832" t="s">
        <v>2537</v>
      </c>
      <c r="G965" s="832" t="s">
        <v>3255</v>
      </c>
      <c r="H965" s="832" t="s">
        <v>581</v>
      </c>
      <c r="I965" s="832" t="s">
        <v>3488</v>
      </c>
      <c r="J965" s="832" t="s">
        <v>3278</v>
      </c>
      <c r="K965" s="832" t="s">
        <v>3258</v>
      </c>
      <c r="L965" s="835">
        <v>169.29</v>
      </c>
      <c r="M965" s="835">
        <v>338.58</v>
      </c>
      <c r="N965" s="832">
        <v>2</v>
      </c>
      <c r="O965" s="836">
        <v>0.5</v>
      </c>
      <c r="P965" s="835">
        <v>338.58</v>
      </c>
      <c r="Q965" s="837">
        <v>1</v>
      </c>
      <c r="R965" s="832">
        <v>2</v>
      </c>
      <c r="S965" s="837">
        <v>1</v>
      </c>
      <c r="T965" s="836">
        <v>0.5</v>
      </c>
      <c r="U965" s="838">
        <v>1</v>
      </c>
    </row>
    <row r="966" spans="1:21" ht="14.45" customHeight="1" x14ac:dyDescent="0.2">
      <c r="A966" s="831">
        <v>7</v>
      </c>
      <c r="B966" s="832" t="s">
        <v>2536</v>
      </c>
      <c r="C966" s="832" t="s">
        <v>2542</v>
      </c>
      <c r="D966" s="833" t="s">
        <v>3898</v>
      </c>
      <c r="E966" s="834" t="s">
        <v>2574</v>
      </c>
      <c r="F966" s="832" t="s">
        <v>2537</v>
      </c>
      <c r="G966" s="832" t="s">
        <v>3255</v>
      </c>
      <c r="H966" s="832" t="s">
        <v>581</v>
      </c>
      <c r="I966" s="832" t="s">
        <v>3263</v>
      </c>
      <c r="J966" s="832" t="s">
        <v>1214</v>
      </c>
      <c r="K966" s="832" t="s">
        <v>3258</v>
      </c>
      <c r="L966" s="835">
        <v>169.29</v>
      </c>
      <c r="M966" s="835">
        <v>846.44999999999993</v>
      </c>
      <c r="N966" s="832">
        <v>5</v>
      </c>
      <c r="O966" s="836">
        <v>1.5</v>
      </c>
      <c r="P966" s="835">
        <v>846.44999999999993</v>
      </c>
      <c r="Q966" s="837">
        <v>1</v>
      </c>
      <c r="R966" s="832">
        <v>5</v>
      </c>
      <c r="S966" s="837">
        <v>1</v>
      </c>
      <c r="T966" s="836">
        <v>1.5</v>
      </c>
      <c r="U966" s="838">
        <v>1</v>
      </c>
    </row>
    <row r="967" spans="1:21" ht="14.45" customHeight="1" x14ac:dyDescent="0.2">
      <c r="A967" s="831">
        <v>7</v>
      </c>
      <c r="B967" s="832" t="s">
        <v>2536</v>
      </c>
      <c r="C967" s="832" t="s">
        <v>2542</v>
      </c>
      <c r="D967" s="833" t="s">
        <v>3898</v>
      </c>
      <c r="E967" s="834" t="s">
        <v>2574</v>
      </c>
      <c r="F967" s="832" t="s">
        <v>2537</v>
      </c>
      <c r="G967" s="832" t="s">
        <v>3255</v>
      </c>
      <c r="H967" s="832" t="s">
        <v>581</v>
      </c>
      <c r="I967" s="832" t="s">
        <v>3264</v>
      </c>
      <c r="J967" s="832" t="s">
        <v>3265</v>
      </c>
      <c r="K967" s="832" t="s">
        <v>3258</v>
      </c>
      <c r="L967" s="835">
        <v>169.29</v>
      </c>
      <c r="M967" s="835">
        <v>846.45</v>
      </c>
      <c r="N967" s="832">
        <v>5</v>
      </c>
      <c r="O967" s="836">
        <v>1</v>
      </c>
      <c r="P967" s="835">
        <v>846.45</v>
      </c>
      <c r="Q967" s="837">
        <v>1</v>
      </c>
      <c r="R967" s="832">
        <v>5</v>
      </c>
      <c r="S967" s="837">
        <v>1</v>
      </c>
      <c r="T967" s="836">
        <v>1</v>
      </c>
      <c r="U967" s="838">
        <v>1</v>
      </c>
    </row>
    <row r="968" spans="1:21" ht="14.45" customHeight="1" x14ac:dyDescent="0.2">
      <c r="A968" s="831">
        <v>7</v>
      </c>
      <c r="B968" s="832" t="s">
        <v>2536</v>
      </c>
      <c r="C968" s="832" t="s">
        <v>2542</v>
      </c>
      <c r="D968" s="833" t="s">
        <v>3898</v>
      </c>
      <c r="E968" s="834" t="s">
        <v>2574</v>
      </c>
      <c r="F968" s="832" t="s">
        <v>2537</v>
      </c>
      <c r="G968" s="832" t="s">
        <v>3255</v>
      </c>
      <c r="H968" s="832" t="s">
        <v>581</v>
      </c>
      <c r="I968" s="832" t="s">
        <v>3266</v>
      </c>
      <c r="J968" s="832" t="s">
        <v>3265</v>
      </c>
      <c r="K968" s="832" t="s">
        <v>3260</v>
      </c>
      <c r="L968" s="835">
        <v>338.58</v>
      </c>
      <c r="M968" s="835">
        <v>3047.2200000000003</v>
      </c>
      <c r="N968" s="832">
        <v>9</v>
      </c>
      <c r="O968" s="836">
        <v>2.5</v>
      </c>
      <c r="P968" s="835">
        <v>2708.6400000000003</v>
      </c>
      <c r="Q968" s="837">
        <v>0.88888888888888895</v>
      </c>
      <c r="R968" s="832">
        <v>8</v>
      </c>
      <c r="S968" s="837">
        <v>0.88888888888888884</v>
      </c>
      <c r="T968" s="836">
        <v>2</v>
      </c>
      <c r="U968" s="838">
        <v>0.8</v>
      </c>
    </row>
    <row r="969" spans="1:21" ht="14.45" customHeight="1" x14ac:dyDescent="0.2">
      <c r="A969" s="831">
        <v>7</v>
      </c>
      <c r="B969" s="832" t="s">
        <v>2536</v>
      </c>
      <c r="C969" s="832" t="s">
        <v>2542</v>
      </c>
      <c r="D969" s="833" t="s">
        <v>3898</v>
      </c>
      <c r="E969" s="834" t="s">
        <v>2574</v>
      </c>
      <c r="F969" s="832" t="s">
        <v>2537</v>
      </c>
      <c r="G969" s="832" t="s">
        <v>3255</v>
      </c>
      <c r="H969" s="832" t="s">
        <v>581</v>
      </c>
      <c r="I969" s="832" t="s">
        <v>3394</v>
      </c>
      <c r="J969" s="832" t="s">
        <v>3395</v>
      </c>
      <c r="K969" s="832" t="s">
        <v>3260</v>
      </c>
      <c r="L969" s="835">
        <v>338.58</v>
      </c>
      <c r="M969" s="835">
        <v>2370.06</v>
      </c>
      <c r="N969" s="832">
        <v>7</v>
      </c>
      <c r="O969" s="836">
        <v>1</v>
      </c>
      <c r="P969" s="835">
        <v>2370.06</v>
      </c>
      <c r="Q969" s="837">
        <v>1</v>
      </c>
      <c r="R969" s="832">
        <v>7</v>
      </c>
      <c r="S969" s="837">
        <v>1</v>
      </c>
      <c r="T969" s="836">
        <v>1</v>
      </c>
      <c r="U969" s="838">
        <v>1</v>
      </c>
    </row>
    <row r="970" spans="1:21" ht="14.45" customHeight="1" x14ac:dyDescent="0.2">
      <c r="A970" s="831">
        <v>7</v>
      </c>
      <c r="B970" s="832" t="s">
        <v>2536</v>
      </c>
      <c r="C970" s="832" t="s">
        <v>2542</v>
      </c>
      <c r="D970" s="833" t="s">
        <v>3898</v>
      </c>
      <c r="E970" s="834" t="s">
        <v>2574</v>
      </c>
      <c r="F970" s="832" t="s">
        <v>2537</v>
      </c>
      <c r="G970" s="832" t="s">
        <v>3255</v>
      </c>
      <c r="H970" s="832" t="s">
        <v>581</v>
      </c>
      <c r="I970" s="832" t="s">
        <v>3717</v>
      </c>
      <c r="J970" s="832" t="s">
        <v>3265</v>
      </c>
      <c r="K970" s="832" t="s">
        <v>3268</v>
      </c>
      <c r="L970" s="835">
        <v>677.17</v>
      </c>
      <c r="M970" s="835">
        <v>2031.5099999999998</v>
      </c>
      <c r="N970" s="832">
        <v>3</v>
      </c>
      <c r="O970" s="836">
        <v>0.5</v>
      </c>
      <c r="P970" s="835">
        <v>2031.5099999999998</v>
      </c>
      <c r="Q970" s="837">
        <v>1</v>
      </c>
      <c r="R970" s="832">
        <v>3</v>
      </c>
      <c r="S970" s="837">
        <v>1</v>
      </c>
      <c r="T970" s="836">
        <v>0.5</v>
      </c>
      <c r="U970" s="838">
        <v>1</v>
      </c>
    </row>
    <row r="971" spans="1:21" ht="14.45" customHeight="1" x14ac:dyDescent="0.2">
      <c r="A971" s="831">
        <v>7</v>
      </c>
      <c r="B971" s="832" t="s">
        <v>2536</v>
      </c>
      <c r="C971" s="832" t="s">
        <v>2542</v>
      </c>
      <c r="D971" s="833" t="s">
        <v>3898</v>
      </c>
      <c r="E971" s="834" t="s">
        <v>2574</v>
      </c>
      <c r="F971" s="832" t="s">
        <v>2537</v>
      </c>
      <c r="G971" s="832" t="s">
        <v>3255</v>
      </c>
      <c r="H971" s="832" t="s">
        <v>581</v>
      </c>
      <c r="I971" s="832" t="s">
        <v>3269</v>
      </c>
      <c r="J971" s="832" t="s">
        <v>1214</v>
      </c>
      <c r="K971" s="832" t="s">
        <v>3260</v>
      </c>
      <c r="L971" s="835">
        <v>338.58</v>
      </c>
      <c r="M971" s="835">
        <v>16590.419999999998</v>
      </c>
      <c r="N971" s="832">
        <v>49</v>
      </c>
      <c r="O971" s="836">
        <v>15.5</v>
      </c>
      <c r="P971" s="835">
        <v>14220.359999999999</v>
      </c>
      <c r="Q971" s="837">
        <v>0.85714285714285721</v>
      </c>
      <c r="R971" s="832">
        <v>42</v>
      </c>
      <c r="S971" s="837">
        <v>0.8571428571428571</v>
      </c>
      <c r="T971" s="836">
        <v>14.5</v>
      </c>
      <c r="U971" s="838">
        <v>0.93548387096774188</v>
      </c>
    </row>
    <row r="972" spans="1:21" ht="14.45" customHeight="1" x14ac:dyDescent="0.2">
      <c r="A972" s="831">
        <v>7</v>
      </c>
      <c r="B972" s="832" t="s">
        <v>2536</v>
      </c>
      <c r="C972" s="832" t="s">
        <v>2542</v>
      </c>
      <c r="D972" s="833" t="s">
        <v>3898</v>
      </c>
      <c r="E972" s="834" t="s">
        <v>2574</v>
      </c>
      <c r="F972" s="832" t="s">
        <v>2537</v>
      </c>
      <c r="G972" s="832" t="s">
        <v>3255</v>
      </c>
      <c r="H972" s="832" t="s">
        <v>674</v>
      </c>
      <c r="I972" s="832" t="s">
        <v>3270</v>
      </c>
      <c r="J972" s="832" t="s">
        <v>1214</v>
      </c>
      <c r="K972" s="832" t="s">
        <v>3271</v>
      </c>
      <c r="L972" s="835">
        <v>1286.6199999999999</v>
      </c>
      <c r="M972" s="835">
        <v>9006.34</v>
      </c>
      <c r="N972" s="832">
        <v>7</v>
      </c>
      <c r="O972" s="836">
        <v>3.5</v>
      </c>
      <c r="P972" s="835">
        <v>6433.0999999999995</v>
      </c>
      <c r="Q972" s="837">
        <v>0.71428571428571419</v>
      </c>
      <c r="R972" s="832">
        <v>5</v>
      </c>
      <c r="S972" s="837">
        <v>0.7142857142857143</v>
      </c>
      <c r="T972" s="836">
        <v>2</v>
      </c>
      <c r="U972" s="838">
        <v>0.5714285714285714</v>
      </c>
    </row>
    <row r="973" spans="1:21" ht="14.45" customHeight="1" x14ac:dyDescent="0.2">
      <c r="A973" s="831">
        <v>7</v>
      </c>
      <c r="B973" s="832" t="s">
        <v>2536</v>
      </c>
      <c r="C973" s="832" t="s">
        <v>2542</v>
      </c>
      <c r="D973" s="833" t="s">
        <v>3898</v>
      </c>
      <c r="E973" s="834" t="s">
        <v>2574</v>
      </c>
      <c r="F973" s="832" t="s">
        <v>2537</v>
      </c>
      <c r="G973" s="832" t="s">
        <v>3255</v>
      </c>
      <c r="H973" s="832" t="s">
        <v>581</v>
      </c>
      <c r="I973" s="832" t="s">
        <v>3272</v>
      </c>
      <c r="J973" s="832" t="s">
        <v>3273</v>
      </c>
      <c r="K973" s="832" t="s">
        <v>3258</v>
      </c>
      <c r="L973" s="835">
        <v>169.29</v>
      </c>
      <c r="M973" s="835">
        <v>507.87</v>
      </c>
      <c r="N973" s="832">
        <v>3</v>
      </c>
      <c r="O973" s="836">
        <v>2</v>
      </c>
      <c r="P973" s="835">
        <v>507.87</v>
      </c>
      <c r="Q973" s="837">
        <v>1</v>
      </c>
      <c r="R973" s="832">
        <v>3</v>
      </c>
      <c r="S973" s="837">
        <v>1</v>
      </c>
      <c r="T973" s="836">
        <v>2</v>
      </c>
      <c r="U973" s="838">
        <v>1</v>
      </c>
    </row>
    <row r="974" spans="1:21" ht="14.45" customHeight="1" x14ac:dyDescent="0.2">
      <c r="A974" s="831">
        <v>7</v>
      </c>
      <c r="B974" s="832" t="s">
        <v>2536</v>
      </c>
      <c r="C974" s="832" t="s">
        <v>2542</v>
      </c>
      <c r="D974" s="833" t="s">
        <v>3898</v>
      </c>
      <c r="E974" s="834" t="s">
        <v>2574</v>
      </c>
      <c r="F974" s="832" t="s">
        <v>2537</v>
      </c>
      <c r="G974" s="832" t="s">
        <v>3255</v>
      </c>
      <c r="H974" s="832" t="s">
        <v>674</v>
      </c>
      <c r="I974" s="832" t="s">
        <v>2288</v>
      </c>
      <c r="J974" s="832" t="s">
        <v>1214</v>
      </c>
      <c r="K974" s="832" t="s">
        <v>1215</v>
      </c>
      <c r="L974" s="835">
        <v>2573.2199999999998</v>
      </c>
      <c r="M974" s="835">
        <v>36025.08</v>
      </c>
      <c r="N974" s="832">
        <v>14</v>
      </c>
      <c r="O974" s="836">
        <v>5</v>
      </c>
      <c r="P974" s="835">
        <v>12866.099999999999</v>
      </c>
      <c r="Q974" s="837">
        <v>0.3571428571428571</v>
      </c>
      <c r="R974" s="832">
        <v>5</v>
      </c>
      <c r="S974" s="837">
        <v>0.35714285714285715</v>
      </c>
      <c r="T974" s="836">
        <v>1.5</v>
      </c>
      <c r="U974" s="838">
        <v>0.3</v>
      </c>
    </row>
    <row r="975" spans="1:21" ht="14.45" customHeight="1" x14ac:dyDescent="0.2">
      <c r="A975" s="831">
        <v>7</v>
      </c>
      <c r="B975" s="832" t="s">
        <v>2536</v>
      </c>
      <c r="C975" s="832" t="s">
        <v>2542</v>
      </c>
      <c r="D975" s="833" t="s">
        <v>3898</v>
      </c>
      <c r="E975" s="834" t="s">
        <v>2574</v>
      </c>
      <c r="F975" s="832" t="s">
        <v>2537</v>
      </c>
      <c r="G975" s="832" t="s">
        <v>3255</v>
      </c>
      <c r="H975" s="832" t="s">
        <v>581</v>
      </c>
      <c r="I975" s="832" t="s">
        <v>3718</v>
      </c>
      <c r="J975" s="832" t="s">
        <v>3719</v>
      </c>
      <c r="K975" s="832" t="s">
        <v>3720</v>
      </c>
      <c r="L975" s="835">
        <v>1715.48</v>
      </c>
      <c r="M975" s="835">
        <v>3430.96</v>
      </c>
      <c r="N975" s="832">
        <v>2</v>
      </c>
      <c r="O975" s="836">
        <v>0.5</v>
      </c>
      <c r="P975" s="835">
        <v>3430.96</v>
      </c>
      <c r="Q975" s="837">
        <v>1</v>
      </c>
      <c r="R975" s="832">
        <v>2</v>
      </c>
      <c r="S975" s="837">
        <v>1</v>
      </c>
      <c r="T975" s="836">
        <v>0.5</v>
      </c>
      <c r="U975" s="838">
        <v>1</v>
      </c>
    </row>
    <row r="976" spans="1:21" ht="14.45" customHeight="1" x14ac:dyDescent="0.2">
      <c r="A976" s="831">
        <v>7</v>
      </c>
      <c r="B976" s="832" t="s">
        <v>2536</v>
      </c>
      <c r="C976" s="832" t="s">
        <v>2542</v>
      </c>
      <c r="D976" s="833" t="s">
        <v>3898</v>
      </c>
      <c r="E976" s="834" t="s">
        <v>2574</v>
      </c>
      <c r="F976" s="832" t="s">
        <v>2537</v>
      </c>
      <c r="G976" s="832" t="s">
        <v>3255</v>
      </c>
      <c r="H976" s="832" t="s">
        <v>581</v>
      </c>
      <c r="I976" s="832" t="s">
        <v>3721</v>
      </c>
      <c r="J976" s="832" t="s">
        <v>3395</v>
      </c>
      <c r="K976" s="832" t="s">
        <v>3594</v>
      </c>
      <c r="L976" s="835">
        <v>42.33</v>
      </c>
      <c r="M976" s="835">
        <v>42.33</v>
      </c>
      <c r="N976" s="832">
        <v>1</v>
      </c>
      <c r="O976" s="836">
        <v>1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5" customHeight="1" x14ac:dyDescent="0.2">
      <c r="A977" s="831">
        <v>7</v>
      </c>
      <c r="B977" s="832" t="s">
        <v>2536</v>
      </c>
      <c r="C977" s="832" t="s">
        <v>2542</v>
      </c>
      <c r="D977" s="833" t="s">
        <v>3898</v>
      </c>
      <c r="E977" s="834" t="s">
        <v>2574</v>
      </c>
      <c r="F977" s="832" t="s">
        <v>2537</v>
      </c>
      <c r="G977" s="832" t="s">
        <v>3255</v>
      </c>
      <c r="H977" s="832" t="s">
        <v>581</v>
      </c>
      <c r="I977" s="832" t="s">
        <v>3722</v>
      </c>
      <c r="J977" s="832" t="s">
        <v>3276</v>
      </c>
      <c r="K977" s="832" t="s">
        <v>3258</v>
      </c>
      <c r="L977" s="835">
        <v>1286.19</v>
      </c>
      <c r="M977" s="835">
        <v>2572.38</v>
      </c>
      <c r="N977" s="832">
        <v>2</v>
      </c>
      <c r="O977" s="836">
        <v>0.5</v>
      </c>
      <c r="P977" s="835">
        <v>2572.38</v>
      </c>
      <c r="Q977" s="837">
        <v>1</v>
      </c>
      <c r="R977" s="832">
        <v>2</v>
      </c>
      <c r="S977" s="837">
        <v>1</v>
      </c>
      <c r="T977" s="836">
        <v>0.5</v>
      </c>
      <c r="U977" s="838">
        <v>1</v>
      </c>
    </row>
    <row r="978" spans="1:21" ht="14.45" customHeight="1" x14ac:dyDescent="0.2">
      <c r="A978" s="831">
        <v>7</v>
      </c>
      <c r="B978" s="832" t="s">
        <v>2536</v>
      </c>
      <c r="C978" s="832" t="s">
        <v>2542</v>
      </c>
      <c r="D978" s="833" t="s">
        <v>3898</v>
      </c>
      <c r="E978" s="834" t="s">
        <v>2574</v>
      </c>
      <c r="F978" s="832" t="s">
        <v>2537</v>
      </c>
      <c r="G978" s="832" t="s">
        <v>3255</v>
      </c>
      <c r="H978" s="832" t="s">
        <v>581</v>
      </c>
      <c r="I978" s="832" t="s">
        <v>3275</v>
      </c>
      <c r="J978" s="832" t="s">
        <v>3276</v>
      </c>
      <c r="K978" s="832" t="s">
        <v>3260</v>
      </c>
      <c r="L978" s="835">
        <v>1715.48</v>
      </c>
      <c r="M978" s="835">
        <v>10292.880000000001</v>
      </c>
      <c r="N978" s="832">
        <v>6</v>
      </c>
      <c r="O978" s="836">
        <v>1</v>
      </c>
      <c r="P978" s="835">
        <v>10292.880000000001</v>
      </c>
      <c r="Q978" s="837">
        <v>1</v>
      </c>
      <c r="R978" s="832">
        <v>6</v>
      </c>
      <c r="S978" s="837">
        <v>1</v>
      </c>
      <c r="T978" s="836">
        <v>1</v>
      </c>
      <c r="U978" s="838">
        <v>1</v>
      </c>
    </row>
    <row r="979" spans="1:21" ht="14.45" customHeight="1" x14ac:dyDescent="0.2">
      <c r="A979" s="831">
        <v>7</v>
      </c>
      <c r="B979" s="832" t="s">
        <v>2536</v>
      </c>
      <c r="C979" s="832" t="s">
        <v>2542</v>
      </c>
      <c r="D979" s="833" t="s">
        <v>3898</v>
      </c>
      <c r="E979" s="834" t="s">
        <v>2574</v>
      </c>
      <c r="F979" s="832" t="s">
        <v>2537</v>
      </c>
      <c r="G979" s="832" t="s">
        <v>3723</v>
      </c>
      <c r="H979" s="832" t="s">
        <v>581</v>
      </c>
      <c r="I979" s="832" t="s">
        <v>3724</v>
      </c>
      <c r="J979" s="832" t="s">
        <v>3725</v>
      </c>
      <c r="K979" s="832" t="s">
        <v>3726</v>
      </c>
      <c r="L979" s="835">
        <v>83.25</v>
      </c>
      <c r="M979" s="835">
        <v>83.25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5" customHeight="1" x14ac:dyDescent="0.2">
      <c r="A980" s="831">
        <v>7</v>
      </c>
      <c r="B980" s="832" t="s">
        <v>2536</v>
      </c>
      <c r="C980" s="832" t="s">
        <v>2542</v>
      </c>
      <c r="D980" s="833" t="s">
        <v>3898</v>
      </c>
      <c r="E980" s="834" t="s">
        <v>2574</v>
      </c>
      <c r="F980" s="832" t="s">
        <v>2537</v>
      </c>
      <c r="G980" s="832" t="s">
        <v>3026</v>
      </c>
      <c r="H980" s="832" t="s">
        <v>674</v>
      </c>
      <c r="I980" s="832" t="s">
        <v>2268</v>
      </c>
      <c r="J980" s="832" t="s">
        <v>703</v>
      </c>
      <c r="K980" s="832" t="s">
        <v>1171</v>
      </c>
      <c r="L980" s="835">
        <v>0</v>
      </c>
      <c r="M980" s="835">
        <v>0</v>
      </c>
      <c r="N980" s="832">
        <v>34</v>
      </c>
      <c r="O980" s="836">
        <v>7</v>
      </c>
      <c r="P980" s="835">
        <v>0</v>
      </c>
      <c r="Q980" s="837"/>
      <c r="R980" s="832">
        <v>21</v>
      </c>
      <c r="S980" s="837">
        <v>0.61764705882352944</v>
      </c>
      <c r="T980" s="836">
        <v>3.5</v>
      </c>
      <c r="U980" s="838">
        <v>0.5</v>
      </c>
    </row>
    <row r="981" spans="1:21" ht="14.45" customHeight="1" x14ac:dyDescent="0.2">
      <c r="A981" s="831">
        <v>7</v>
      </c>
      <c r="B981" s="832" t="s">
        <v>2536</v>
      </c>
      <c r="C981" s="832" t="s">
        <v>2542</v>
      </c>
      <c r="D981" s="833" t="s">
        <v>3898</v>
      </c>
      <c r="E981" s="834" t="s">
        <v>2574</v>
      </c>
      <c r="F981" s="832" t="s">
        <v>2537</v>
      </c>
      <c r="G981" s="832" t="s">
        <v>3026</v>
      </c>
      <c r="H981" s="832" t="s">
        <v>581</v>
      </c>
      <c r="I981" s="832" t="s">
        <v>3279</v>
      </c>
      <c r="J981" s="832" t="s">
        <v>2458</v>
      </c>
      <c r="K981" s="832" t="s">
        <v>3280</v>
      </c>
      <c r="L981" s="835">
        <v>227.69</v>
      </c>
      <c r="M981" s="835">
        <v>1366.1399999999999</v>
      </c>
      <c r="N981" s="832">
        <v>6</v>
      </c>
      <c r="O981" s="836">
        <v>2</v>
      </c>
      <c r="P981" s="835">
        <v>1138.4499999999998</v>
      </c>
      <c r="Q981" s="837">
        <v>0.83333333333333326</v>
      </c>
      <c r="R981" s="832">
        <v>5</v>
      </c>
      <c r="S981" s="837">
        <v>0.83333333333333337</v>
      </c>
      <c r="T981" s="836">
        <v>1.5</v>
      </c>
      <c r="U981" s="838">
        <v>0.75</v>
      </c>
    </row>
    <row r="982" spans="1:21" ht="14.45" customHeight="1" x14ac:dyDescent="0.2">
      <c r="A982" s="831">
        <v>7</v>
      </c>
      <c r="B982" s="832" t="s">
        <v>2536</v>
      </c>
      <c r="C982" s="832" t="s">
        <v>2542</v>
      </c>
      <c r="D982" s="833" t="s">
        <v>3898</v>
      </c>
      <c r="E982" s="834" t="s">
        <v>2574</v>
      </c>
      <c r="F982" s="832" t="s">
        <v>2537</v>
      </c>
      <c r="G982" s="832" t="s">
        <v>3026</v>
      </c>
      <c r="H982" s="832" t="s">
        <v>581</v>
      </c>
      <c r="I982" s="832" t="s">
        <v>2457</v>
      </c>
      <c r="J982" s="832" t="s">
        <v>2458</v>
      </c>
      <c r="K982" s="832" t="s">
        <v>1729</v>
      </c>
      <c r="L982" s="835">
        <v>0</v>
      </c>
      <c r="M982" s="835">
        <v>0</v>
      </c>
      <c r="N982" s="832">
        <v>8</v>
      </c>
      <c r="O982" s="836">
        <v>2.5</v>
      </c>
      <c r="P982" s="835"/>
      <c r="Q982" s="837"/>
      <c r="R982" s="832"/>
      <c r="S982" s="837">
        <v>0</v>
      </c>
      <c r="T982" s="836"/>
      <c r="U982" s="838">
        <v>0</v>
      </c>
    </row>
    <row r="983" spans="1:21" ht="14.45" customHeight="1" x14ac:dyDescent="0.2">
      <c r="A983" s="831">
        <v>7</v>
      </c>
      <c r="B983" s="832" t="s">
        <v>2536</v>
      </c>
      <c r="C983" s="832" t="s">
        <v>2542</v>
      </c>
      <c r="D983" s="833" t="s">
        <v>3898</v>
      </c>
      <c r="E983" s="834" t="s">
        <v>2574</v>
      </c>
      <c r="F983" s="832" t="s">
        <v>2537</v>
      </c>
      <c r="G983" s="832" t="s">
        <v>3281</v>
      </c>
      <c r="H983" s="832" t="s">
        <v>674</v>
      </c>
      <c r="I983" s="832" t="s">
        <v>3727</v>
      </c>
      <c r="J983" s="832" t="s">
        <v>3286</v>
      </c>
      <c r="K983" s="832" t="s">
        <v>3728</v>
      </c>
      <c r="L983" s="835">
        <v>0</v>
      </c>
      <c r="M983" s="835">
        <v>0</v>
      </c>
      <c r="N983" s="832">
        <v>6</v>
      </c>
      <c r="O983" s="836">
        <v>1.5</v>
      </c>
      <c r="P983" s="835"/>
      <c r="Q983" s="837"/>
      <c r="R983" s="832"/>
      <c r="S983" s="837">
        <v>0</v>
      </c>
      <c r="T983" s="836"/>
      <c r="U983" s="838">
        <v>0</v>
      </c>
    </row>
    <row r="984" spans="1:21" ht="14.45" customHeight="1" x14ac:dyDescent="0.2">
      <c r="A984" s="831">
        <v>7</v>
      </c>
      <c r="B984" s="832" t="s">
        <v>2536</v>
      </c>
      <c r="C984" s="832" t="s">
        <v>2542</v>
      </c>
      <c r="D984" s="833" t="s">
        <v>3898</v>
      </c>
      <c r="E984" s="834" t="s">
        <v>2574</v>
      </c>
      <c r="F984" s="832" t="s">
        <v>2537</v>
      </c>
      <c r="G984" s="832" t="s">
        <v>3281</v>
      </c>
      <c r="H984" s="832" t="s">
        <v>674</v>
      </c>
      <c r="I984" s="832" t="s">
        <v>3727</v>
      </c>
      <c r="J984" s="832" t="s">
        <v>3286</v>
      </c>
      <c r="K984" s="832" t="s">
        <v>3728</v>
      </c>
      <c r="L984" s="835">
        <v>120.77</v>
      </c>
      <c r="M984" s="835">
        <v>362.31</v>
      </c>
      <c r="N984" s="832">
        <v>3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5" customHeight="1" x14ac:dyDescent="0.2">
      <c r="A985" s="831">
        <v>7</v>
      </c>
      <c r="B985" s="832" t="s">
        <v>2536</v>
      </c>
      <c r="C985" s="832" t="s">
        <v>2542</v>
      </c>
      <c r="D985" s="833" t="s">
        <v>3898</v>
      </c>
      <c r="E985" s="834" t="s">
        <v>2574</v>
      </c>
      <c r="F985" s="832" t="s">
        <v>2537</v>
      </c>
      <c r="G985" s="832" t="s">
        <v>3281</v>
      </c>
      <c r="H985" s="832" t="s">
        <v>674</v>
      </c>
      <c r="I985" s="832" t="s">
        <v>3285</v>
      </c>
      <c r="J985" s="832" t="s">
        <v>3286</v>
      </c>
      <c r="K985" s="832" t="s">
        <v>3287</v>
      </c>
      <c r="L985" s="835">
        <v>60.39</v>
      </c>
      <c r="M985" s="835">
        <v>60.39</v>
      </c>
      <c r="N985" s="832">
        <v>1</v>
      </c>
      <c r="O985" s="836">
        <v>0.5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5" customHeight="1" x14ac:dyDescent="0.2">
      <c r="A986" s="831">
        <v>7</v>
      </c>
      <c r="B986" s="832" t="s">
        <v>2536</v>
      </c>
      <c r="C986" s="832" t="s">
        <v>2542</v>
      </c>
      <c r="D986" s="833" t="s">
        <v>3898</v>
      </c>
      <c r="E986" s="834" t="s">
        <v>2574</v>
      </c>
      <c r="F986" s="832" t="s">
        <v>2537</v>
      </c>
      <c r="G986" s="832" t="s">
        <v>3290</v>
      </c>
      <c r="H986" s="832" t="s">
        <v>581</v>
      </c>
      <c r="I986" s="832" t="s">
        <v>3291</v>
      </c>
      <c r="J986" s="832" t="s">
        <v>3292</v>
      </c>
      <c r="K986" s="832" t="s">
        <v>3293</v>
      </c>
      <c r="L986" s="835">
        <v>355.79</v>
      </c>
      <c r="M986" s="835">
        <v>1067.3700000000001</v>
      </c>
      <c r="N986" s="832">
        <v>3</v>
      </c>
      <c r="O986" s="836">
        <v>1</v>
      </c>
      <c r="P986" s="835">
        <v>1067.3700000000001</v>
      </c>
      <c r="Q986" s="837">
        <v>1</v>
      </c>
      <c r="R986" s="832">
        <v>3</v>
      </c>
      <c r="S986" s="837">
        <v>1</v>
      </c>
      <c r="T986" s="836">
        <v>1</v>
      </c>
      <c r="U986" s="838">
        <v>1</v>
      </c>
    </row>
    <row r="987" spans="1:21" ht="14.45" customHeight="1" x14ac:dyDescent="0.2">
      <c r="A987" s="831">
        <v>7</v>
      </c>
      <c r="B987" s="832" t="s">
        <v>2536</v>
      </c>
      <c r="C987" s="832" t="s">
        <v>2542</v>
      </c>
      <c r="D987" s="833" t="s">
        <v>3898</v>
      </c>
      <c r="E987" s="834" t="s">
        <v>2574</v>
      </c>
      <c r="F987" s="832" t="s">
        <v>2537</v>
      </c>
      <c r="G987" s="832" t="s">
        <v>3290</v>
      </c>
      <c r="H987" s="832" t="s">
        <v>581</v>
      </c>
      <c r="I987" s="832" t="s">
        <v>3294</v>
      </c>
      <c r="J987" s="832" t="s">
        <v>3292</v>
      </c>
      <c r="K987" s="832" t="s">
        <v>3295</v>
      </c>
      <c r="L987" s="835">
        <v>552.64</v>
      </c>
      <c r="M987" s="835">
        <v>3315.84</v>
      </c>
      <c r="N987" s="832">
        <v>6</v>
      </c>
      <c r="O987" s="836">
        <v>2</v>
      </c>
      <c r="P987" s="835">
        <v>1657.92</v>
      </c>
      <c r="Q987" s="837">
        <v>0.5</v>
      </c>
      <c r="R987" s="832">
        <v>3</v>
      </c>
      <c r="S987" s="837">
        <v>0.5</v>
      </c>
      <c r="T987" s="836">
        <v>1</v>
      </c>
      <c r="U987" s="838">
        <v>0.5</v>
      </c>
    </row>
    <row r="988" spans="1:21" ht="14.45" customHeight="1" x14ac:dyDescent="0.2">
      <c r="A988" s="831">
        <v>7</v>
      </c>
      <c r="B988" s="832" t="s">
        <v>2536</v>
      </c>
      <c r="C988" s="832" t="s">
        <v>2542</v>
      </c>
      <c r="D988" s="833" t="s">
        <v>3898</v>
      </c>
      <c r="E988" s="834" t="s">
        <v>2574</v>
      </c>
      <c r="F988" s="832" t="s">
        <v>2537</v>
      </c>
      <c r="G988" s="832" t="s">
        <v>3290</v>
      </c>
      <c r="H988" s="832" t="s">
        <v>581</v>
      </c>
      <c r="I988" s="832" t="s">
        <v>3296</v>
      </c>
      <c r="J988" s="832" t="s">
        <v>3292</v>
      </c>
      <c r="K988" s="832" t="s">
        <v>3297</v>
      </c>
      <c r="L988" s="835">
        <v>1019.46</v>
      </c>
      <c r="M988" s="835">
        <v>6116.76</v>
      </c>
      <c r="N988" s="832">
        <v>6</v>
      </c>
      <c r="O988" s="836">
        <v>2</v>
      </c>
      <c r="P988" s="835">
        <v>6116.76</v>
      </c>
      <c r="Q988" s="837">
        <v>1</v>
      </c>
      <c r="R988" s="832">
        <v>6</v>
      </c>
      <c r="S988" s="837">
        <v>1</v>
      </c>
      <c r="T988" s="836">
        <v>2</v>
      </c>
      <c r="U988" s="838">
        <v>1</v>
      </c>
    </row>
    <row r="989" spans="1:21" ht="14.45" customHeight="1" x14ac:dyDescent="0.2">
      <c r="A989" s="831">
        <v>7</v>
      </c>
      <c r="B989" s="832" t="s">
        <v>2536</v>
      </c>
      <c r="C989" s="832" t="s">
        <v>2542</v>
      </c>
      <c r="D989" s="833" t="s">
        <v>3898</v>
      </c>
      <c r="E989" s="834" t="s">
        <v>2574</v>
      </c>
      <c r="F989" s="832" t="s">
        <v>2537</v>
      </c>
      <c r="G989" s="832" t="s">
        <v>3290</v>
      </c>
      <c r="H989" s="832" t="s">
        <v>581</v>
      </c>
      <c r="I989" s="832" t="s">
        <v>3298</v>
      </c>
      <c r="J989" s="832" t="s">
        <v>3292</v>
      </c>
      <c r="K989" s="832" t="s">
        <v>2835</v>
      </c>
      <c r="L989" s="835">
        <v>764.6</v>
      </c>
      <c r="M989" s="835">
        <v>7646</v>
      </c>
      <c r="N989" s="832">
        <v>10</v>
      </c>
      <c r="O989" s="836">
        <v>4</v>
      </c>
      <c r="P989" s="835">
        <v>4587.6000000000004</v>
      </c>
      <c r="Q989" s="837">
        <v>0.60000000000000009</v>
      </c>
      <c r="R989" s="832">
        <v>6</v>
      </c>
      <c r="S989" s="837">
        <v>0.6</v>
      </c>
      <c r="T989" s="836">
        <v>3</v>
      </c>
      <c r="U989" s="838">
        <v>0.75</v>
      </c>
    </row>
    <row r="990" spans="1:21" ht="14.45" customHeight="1" x14ac:dyDescent="0.2">
      <c r="A990" s="831">
        <v>7</v>
      </c>
      <c r="B990" s="832" t="s">
        <v>2536</v>
      </c>
      <c r="C990" s="832" t="s">
        <v>2542</v>
      </c>
      <c r="D990" s="833" t="s">
        <v>3898</v>
      </c>
      <c r="E990" s="834" t="s">
        <v>2574</v>
      </c>
      <c r="F990" s="832" t="s">
        <v>2537</v>
      </c>
      <c r="G990" s="832" t="s">
        <v>3290</v>
      </c>
      <c r="H990" s="832" t="s">
        <v>581</v>
      </c>
      <c r="I990" s="832" t="s">
        <v>3299</v>
      </c>
      <c r="J990" s="832" t="s">
        <v>3300</v>
      </c>
      <c r="K990" s="832" t="s">
        <v>3301</v>
      </c>
      <c r="L990" s="835">
        <v>92.11</v>
      </c>
      <c r="M990" s="835">
        <v>644.77</v>
      </c>
      <c r="N990" s="832">
        <v>7</v>
      </c>
      <c r="O990" s="836">
        <v>3</v>
      </c>
      <c r="P990" s="835">
        <v>644.77</v>
      </c>
      <c r="Q990" s="837">
        <v>1</v>
      </c>
      <c r="R990" s="832">
        <v>7</v>
      </c>
      <c r="S990" s="837">
        <v>1</v>
      </c>
      <c r="T990" s="836">
        <v>3</v>
      </c>
      <c r="U990" s="838">
        <v>1</v>
      </c>
    </row>
    <row r="991" spans="1:21" ht="14.45" customHeight="1" x14ac:dyDescent="0.2">
      <c r="A991" s="831">
        <v>7</v>
      </c>
      <c r="B991" s="832" t="s">
        <v>2536</v>
      </c>
      <c r="C991" s="832" t="s">
        <v>2542</v>
      </c>
      <c r="D991" s="833" t="s">
        <v>3898</v>
      </c>
      <c r="E991" s="834" t="s">
        <v>2574</v>
      </c>
      <c r="F991" s="832" t="s">
        <v>2537</v>
      </c>
      <c r="G991" s="832" t="s">
        <v>3304</v>
      </c>
      <c r="H991" s="832" t="s">
        <v>581</v>
      </c>
      <c r="I991" s="832" t="s">
        <v>3305</v>
      </c>
      <c r="J991" s="832" t="s">
        <v>3306</v>
      </c>
      <c r="K991" s="832" t="s">
        <v>3307</v>
      </c>
      <c r="L991" s="835">
        <v>38.56</v>
      </c>
      <c r="M991" s="835">
        <v>424.16</v>
      </c>
      <c r="N991" s="832">
        <v>11</v>
      </c>
      <c r="O991" s="836">
        <v>3.5</v>
      </c>
      <c r="P991" s="835">
        <v>424.16</v>
      </c>
      <c r="Q991" s="837">
        <v>1</v>
      </c>
      <c r="R991" s="832">
        <v>11</v>
      </c>
      <c r="S991" s="837">
        <v>1</v>
      </c>
      <c r="T991" s="836">
        <v>3.5</v>
      </c>
      <c r="U991" s="838">
        <v>1</v>
      </c>
    </row>
    <row r="992" spans="1:21" ht="14.45" customHeight="1" x14ac:dyDescent="0.2">
      <c r="A992" s="831">
        <v>7</v>
      </c>
      <c r="B992" s="832" t="s">
        <v>2536</v>
      </c>
      <c r="C992" s="832" t="s">
        <v>2542</v>
      </c>
      <c r="D992" s="833" t="s">
        <v>3898</v>
      </c>
      <c r="E992" s="834" t="s">
        <v>2574</v>
      </c>
      <c r="F992" s="832" t="s">
        <v>2537</v>
      </c>
      <c r="G992" s="832" t="s">
        <v>3308</v>
      </c>
      <c r="H992" s="832" t="s">
        <v>581</v>
      </c>
      <c r="I992" s="832" t="s">
        <v>3309</v>
      </c>
      <c r="J992" s="832" t="s">
        <v>3310</v>
      </c>
      <c r="K992" s="832" t="s">
        <v>2408</v>
      </c>
      <c r="L992" s="835">
        <v>187.92</v>
      </c>
      <c r="M992" s="835">
        <v>1879.1999999999998</v>
      </c>
      <c r="N992" s="832">
        <v>10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5" customHeight="1" x14ac:dyDescent="0.2">
      <c r="A993" s="831">
        <v>7</v>
      </c>
      <c r="B993" s="832" t="s">
        <v>2536</v>
      </c>
      <c r="C993" s="832" t="s">
        <v>2542</v>
      </c>
      <c r="D993" s="833" t="s">
        <v>3898</v>
      </c>
      <c r="E993" s="834" t="s">
        <v>2574</v>
      </c>
      <c r="F993" s="832" t="s">
        <v>2537</v>
      </c>
      <c r="G993" s="832" t="s">
        <v>3308</v>
      </c>
      <c r="H993" s="832" t="s">
        <v>581</v>
      </c>
      <c r="I993" s="832" t="s">
        <v>3311</v>
      </c>
      <c r="J993" s="832" t="s">
        <v>3312</v>
      </c>
      <c r="K993" s="832" t="s">
        <v>3313</v>
      </c>
      <c r="L993" s="835">
        <v>140.94999999999999</v>
      </c>
      <c r="M993" s="835">
        <v>3805.65</v>
      </c>
      <c r="N993" s="832">
        <v>27</v>
      </c>
      <c r="O993" s="836">
        <v>5</v>
      </c>
      <c r="P993" s="835">
        <v>2396.15</v>
      </c>
      <c r="Q993" s="837">
        <v>0.62962962962962965</v>
      </c>
      <c r="R993" s="832">
        <v>17</v>
      </c>
      <c r="S993" s="837">
        <v>0.62962962962962965</v>
      </c>
      <c r="T993" s="836">
        <v>3.5</v>
      </c>
      <c r="U993" s="838">
        <v>0.7</v>
      </c>
    </row>
    <row r="994" spans="1:21" ht="14.45" customHeight="1" x14ac:dyDescent="0.2">
      <c r="A994" s="831">
        <v>7</v>
      </c>
      <c r="B994" s="832" t="s">
        <v>2536</v>
      </c>
      <c r="C994" s="832" t="s">
        <v>2542</v>
      </c>
      <c r="D994" s="833" t="s">
        <v>3898</v>
      </c>
      <c r="E994" s="834" t="s">
        <v>2574</v>
      </c>
      <c r="F994" s="832" t="s">
        <v>2537</v>
      </c>
      <c r="G994" s="832" t="s">
        <v>3308</v>
      </c>
      <c r="H994" s="832" t="s">
        <v>581</v>
      </c>
      <c r="I994" s="832" t="s">
        <v>3495</v>
      </c>
      <c r="J994" s="832" t="s">
        <v>3324</v>
      </c>
      <c r="K994" s="832" t="s">
        <v>2408</v>
      </c>
      <c r="L994" s="835">
        <v>187.92</v>
      </c>
      <c r="M994" s="835">
        <v>7328.88</v>
      </c>
      <c r="N994" s="832">
        <v>39</v>
      </c>
      <c r="O994" s="836">
        <v>4.5</v>
      </c>
      <c r="P994" s="835">
        <v>5637.6</v>
      </c>
      <c r="Q994" s="837">
        <v>0.76923076923076927</v>
      </c>
      <c r="R994" s="832">
        <v>30</v>
      </c>
      <c r="S994" s="837">
        <v>0.76923076923076927</v>
      </c>
      <c r="T994" s="836">
        <v>3.5</v>
      </c>
      <c r="U994" s="838">
        <v>0.77777777777777779</v>
      </c>
    </row>
    <row r="995" spans="1:21" ht="14.45" customHeight="1" x14ac:dyDescent="0.2">
      <c r="A995" s="831">
        <v>7</v>
      </c>
      <c r="B995" s="832" t="s">
        <v>2536</v>
      </c>
      <c r="C995" s="832" t="s">
        <v>2542</v>
      </c>
      <c r="D995" s="833" t="s">
        <v>3898</v>
      </c>
      <c r="E995" s="834" t="s">
        <v>2574</v>
      </c>
      <c r="F995" s="832" t="s">
        <v>2537</v>
      </c>
      <c r="G995" s="832" t="s">
        <v>3308</v>
      </c>
      <c r="H995" s="832" t="s">
        <v>581</v>
      </c>
      <c r="I995" s="832" t="s">
        <v>3314</v>
      </c>
      <c r="J995" s="832" t="s">
        <v>3315</v>
      </c>
      <c r="K995" s="832" t="s">
        <v>2402</v>
      </c>
      <c r="L995" s="835">
        <v>93.96</v>
      </c>
      <c r="M995" s="835">
        <v>375.84</v>
      </c>
      <c r="N995" s="832">
        <v>4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5" customHeight="1" x14ac:dyDescent="0.2">
      <c r="A996" s="831">
        <v>7</v>
      </c>
      <c r="B996" s="832" t="s">
        <v>2536</v>
      </c>
      <c r="C996" s="832" t="s">
        <v>2542</v>
      </c>
      <c r="D996" s="833" t="s">
        <v>3898</v>
      </c>
      <c r="E996" s="834" t="s">
        <v>2574</v>
      </c>
      <c r="F996" s="832" t="s">
        <v>2537</v>
      </c>
      <c r="G996" s="832" t="s">
        <v>3308</v>
      </c>
      <c r="H996" s="832" t="s">
        <v>581</v>
      </c>
      <c r="I996" s="832" t="s">
        <v>3316</v>
      </c>
      <c r="J996" s="832" t="s">
        <v>3315</v>
      </c>
      <c r="K996" s="832" t="s">
        <v>3317</v>
      </c>
      <c r="L996" s="835">
        <v>156.61000000000001</v>
      </c>
      <c r="M996" s="835">
        <v>469.83000000000004</v>
      </c>
      <c r="N996" s="832">
        <v>3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5" customHeight="1" x14ac:dyDescent="0.2">
      <c r="A997" s="831">
        <v>7</v>
      </c>
      <c r="B997" s="832" t="s">
        <v>2536</v>
      </c>
      <c r="C997" s="832" t="s">
        <v>2542</v>
      </c>
      <c r="D997" s="833" t="s">
        <v>3898</v>
      </c>
      <c r="E997" s="834" t="s">
        <v>2574</v>
      </c>
      <c r="F997" s="832" t="s">
        <v>2537</v>
      </c>
      <c r="G997" s="832" t="s">
        <v>3308</v>
      </c>
      <c r="H997" s="832" t="s">
        <v>581</v>
      </c>
      <c r="I997" s="832" t="s">
        <v>3496</v>
      </c>
      <c r="J997" s="832" t="s">
        <v>3497</v>
      </c>
      <c r="K997" s="832" t="s">
        <v>3498</v>
      </c>
      <c r="L997" s="835">
        <v>300.68</v>
      </c>
      <c r="M997" s="835">
        <v>1804.0800000000002</v>
      </c>
      <c r="N997" s="832">
        <v>6</v>
      </c>
      <c r="O997" s="836">
        <v>4</v>
      </c>
      <c r="P997" s="835">
        <v>1503.4</v>
      </c>
      <c r="Q997" s="837">
        <v>0.83333333333333326</v>
      </c>
      <c r="R997" s="832">
        <v>5</v>
      </c>
      <c r="S997" s="837">
        <v>0.83333333333333337</v>
      </c>
      <c r="T997" s="836">
        <v>3</v>
      </c>
      <c r="U997" s="838">
        <v>0.75</v>
      </c>
    </row>
    <row r="998" spans="1:21" ht="14.45" customHeight="1" x14ac:dyDescent="0.2">
      <c r="A998" s="831">
        <v>7</v>
      </c>
      <c r="B998" s="832" t="s">
        <v>2536</v>
      </c>
      <c r="C998" s="832" t="s">
        <v>2542</v>
      </c>
      <c r="D998" s="833" t="s">
        <v>3898</v>
      </c>
      <c r="E998" s="834" t="s">
        <v>2574</v>
      </c>
      <c r="F998" s="832" t="s">
        <v>2537</v>
      </c>
      <c r="G998" s="832" t="s">
        <v>3308</v>
      </c>
      <c r="H998" s="832" t="s">
        <v>581</v>
      </c>
      <c r="I998" s="832" t="s">
        <v>3729</v>
      </c>
      <c r="J998" s="832" t="s">
        <v>3611</v>
      </c>
      <c r="K998" s="832" t="s">
        <v>3498</v>
      </c>
      <c r="L998" s="835">
        <v>300.68</v>
      </c>
      <c r="M998" s="835">
        <v>902.04</v>
      </c>
      <c r="N998" s="832">
        <v>3</v>
      </c>
      <c r="O998" s="836">
        <v>0.5</v>
      </c>
      <c r="P998" s="835">
        <v>902.04</v>
      </c>
      <c r="Q998" s="837">
        <v>1</v>
      </c>
      <c r="R998" s="832">
        <v>3</v>
      </c>
      <c r="S998" s="837">
        <v>1</v>
      </c>
      <c r="T998" s="836">
        <v>0.5</v>
      </c>
      <c r="U998" s="838">
        <v>1</v>
      </c>
    </row>
    <row r="999" spans="1:21" ht="14.45" customHeight="1" x14ac:dyDescent="0.2">
      <c r="A999" s="831">
        <v>7</v>
      </c>
      <c r="B999" s="832" t="s">
        <v>2536</v>
      </c>
      <c r="C999" s="832" t="s">
        <v>2542</v>
      </c>
      <c r="D999" s="833" t="s">
        <v>3898</v>
      </c>
      <c r="E999" s="834" t="s">
        <v>2574</v>
      </c>
      <c r="F999" s="832" t="s">
        <v>2537</v>
      </c>
      <c r="G999" s="832" t="s">
        <v>3308</v>
      </c>
      <c r="H999" s="832" t="s">
        <v>581</v>
      </c>
      <c r="I999" s="832" t="s">
        <v>3730</v>
      </c>
      <c r="J999" s="832" t="s">
        <v>3731</v>
      </c>
      <c r="K999" s="832" t="s">
        <v>2402</v>
      </c>
      <c r="L999" s="835">
        <v>93.96</v>
      </c>
      <c r="M999" s="835">
        <v>281.88</v>
      </c>
      <c r="N999" s="832">
        <v>3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5" customHeight="1" x14ac:dyDescent="0.2">
      <c r="A1000" s="831">
        <v>7</v>
      </c>
      <c r="B1000" s="832" t="s">
        <v>2536</v>
      </c>
      <c r="C1000" s="832" t="s">
        <v>2542</v>
      </c>
      <c r="D1000" s="833" t="s">
        <v>3898</v>
      </c>
      <c r="E1000" s="834" t="s">
        <v>2574</v>
      </c>
      <c r="F1000" s="832" t="s">
        <v>2537</v>
      </c>
      <c r="G1000" s="832" t="s">
        <v>3308</v>
      </c>
      <c r="H1000" s="832" t="s">
        <v>581</v>
      </c>
      <c r="I1000" s="832" t="s">
        <v>3732</v>
      </c>
      <c r="J1000" s="832" t="s">
        <v>3733</v>
      </c>
      <c r="K1000" s="832" t="s">
        <v>3734</v>
      </c>
      <c r="L1000" s="835">
        <v>375.85</v>
      </c>
      <c r="M1000" s="835">
        <v>3382.6500000000005</v>
      </c>
      <c r="N1000" s="832">
        <v>9</v>
      </c>
      <c r="O1000" s="836">
        <v>1.5</v>
      </c>
      <c r="P1000" s="835">
        <v>1127.5500000000002</v>
      </c>
      <c r="Q1000" s="837">
        <v>0.33333333333333331</v>
      </c>
      <c r="R1000" s="832">
        <v>3</v>
      </c>
      <c r="S1000" s="837">
        <v>0.33333333333333331</v>
      </c>
      <c r="T1000" s="836">
        <v>0.5</v>
      </c>
      <c r="U1000" s="838">
        <v>0.33333333333333331</v>
      </c>
    </row>
    <row r="1001" spans="1:21" ht="14.45" customHeight="1" x14ac:dyDescent="0.2">
      <c r="A1001" s="831">
        <v>7</v>
      </c>
      <c r="B1001" s="832" t="s">
        <v>2536</v>
      </c>
      <c r="C1001" s="832" t="s">
        <v>2542</v>
      </c>
      <c r="D1001" s="833" t="s">
        <v>3898</v>
      </c>
      <c r="E1001" s="834" t="s">
        <v>2574</v>
      </c>
      <c r="F1001" s="832" t="s">
        <v>2537</v>
      </c>
      <c r="G1001" s="832" t="s">
        <v>3308</v>
      </c>
      <c r="H1001" s="832" t="s">
        <v>581</v>
      </c>
      <c r="I1001" s="832" t="s">
        <v>3321</v>
      </c>
      <c r="J1001" s="832" t="s">
        <v>3312</v>
      </c>
      <c r="K1001" s="832" t="s">
        <v>3313</v>
      </c>
      <c r="L1001" s="835">
        <v>140.94999999999999</v>
      </c>
      <c r="M1001" s="835">
        <v>563.79999999999995</v>
      </c>
      <c r="N1001" s="832">
        <v>4</v>
      </c>
      <c r="O1001" s="836">
        <v>2.5</v>
      </c>
      <c r="P1001" s="835">
        <v>140.94999999999999</v>
      </c>
      <c r="Q1001" s="837">
        <v>0.25</v>
      </c>
      <c r="R1001" s="832">
        <v>1</v>
      </c>
      <c r="S1001" s="837">
        <v>0.25</v>
      </c>
      <c r="T1001" s="836">
        <v>0.5</v>
      </c>
      <c r="U1001" s="838">
        <v>0.2</v>
      </c>
    </row>
    <row r="1002" spans="1:21" ht="14.45" customHeight="1" x14ac:dyDescent="0.2">
      <c r="A1002" s="831">
        <v>7</v>
      </c>
      <c r="B1002" s="832" t="s">
        <v>2536</v>
      </c>
      <c r="C1002" s="832" t="s">
        <v>2542</v>
      </c>
      <c r="D1002" s="833" t="s">
        <v>3898</v>
      </c>
      <c r="E1002" s="834" t="s">
        <v>2574</v>
      </c>
      <c r="F1002" s="832" t="s">
        <v>2537</v>
      </c>
      <c r="G1002" s="832" t="s">
        <v>3308</v>
      </c>
      <c r="H1002" s="832" t="s">
        <v>581</v>
      </c>
      <c r="I1002" s="832" t="s">
        <v>3323</v>
      </c>
      <c r="J1002" s="832" t="s">
        <v>3324</v>
      </c>
      <c r="K1002" s="832" t="s">
        <v>2408</v>
      </c>
      <c r="L1002" s="835">
        <v>187.92</v>
      </c>
      <c r="M1002" s="835">
        <v>2442.96</v>
      </c>
      <c r="N1002" s="832">
        <v>13</v>
      </c>
      <c r="O1002" s="836">
        <v>1.5</v>
      </c>
      <c r="P1002" s="835">
        <v>2442.96</v>
      </c>
      <c r="Q1002" s="837">
        <v>1</v>
      </c>
      <c r="R1002" s="832">
        <v>13</v>
      </c>
      <c r="S1002" s="837">
        <v>1</v>
      </c>
      <c r="T1002" s="836">
        <v>1.5</v>
      </c>
      <c r="U1002" s="838">
        <v>1</v>
      </c>
    </row>
    <row r="1003" spans="1:21" ht="14.45" customHeight="1" x14ac:dyDescent="0.2">
      <c r="A1003" s="831">
        <v>7</v>
      </c>
      <c r="B1003" s="832" t="s">
        <v>2536</v>
      </c>
      <c r="C1003" s="832" t="s">
        <v>2542</v>
      </c>
      <c r="D1003" s="833" t="s">
        <v>3898</v>
      </c>
      <c r="E1003" s="834" t="s">
        <v>2574</v>
      </c>
      <c r="F1003" s="832" t="s">
        <v>2537</v>
      </c>
      <c r="G1003" s="832" t="s">
        <v>3308</v>
      </c>
      <c r="H1003" s="832" t="s">
        <v>581</v>
      </c>
      <c r="I1003" s="832" t="s">
        <v>3325</v>
      </c>
      <c r="J1003" s="832" t="s">
        <v>3315</v>
      </c>
      <c r="K1003" s="832" t="s">
        <v>2402</v>
      </c>
      <c r="L1003" s="835">
        <v>93.96</v>
      </c>
      <c r="M1003" s="835">
        <v>563.76</v>
      </c>
      <c r="N1003" s="832">
        <v>6</v>
      </c>
      <c r="O1003" s="836">
        <v>1</v>
      </c>
      <c r="P1003" s="835">
        <v>563.76</v>
      </c>
      <c r="Q1003" s="837">
        <v>1</v>
      </c>
      <c r="R1003" s="832">
        <v>6</v>
      </c>
      <c r="S1003" s="837">
        <v>1</v>
      </c>
      <c r="T1003" s="836">
        <v>1</v>
      </c>
      <c r="U1003" s="838">
        <v>1</v>
      </c>
    </row>
    <row r="1004" spans="1:21" ht="14.45" customHeight="1" x14ac:dyDescent="0.2">
      <c r="A1004" s="831">
        <v>7</v>
      </c>
      <c r="B1004" s="832" t="s">
        <v>2536</v>
      </c>
      <c r="C1004" s="832" t="s">
        <v>2542</v>
      </c>
      <c r="D1004" s="833" t="s">
        <v>3898</v>
      </c>
      <c r="E1004" s="834" t="s">
        <v>2574</v>
      </c>
      <c r="F1004" s="832" t="s">
        <v>2537</v>
      </c>
      <c r="G1004" s="832" t="s">
        <v>3326</v>
      </c>
      <c r="H1004" s="832" t="s">
        <v>581</v>
      </c>
      <c r="I1004" s="832" t="s">
        <v>3327</v>
      </c>
      <c r="J1004" s="832" t="s">
        <v>1323</v>
      </c>
      <c r="K1004" s="832" t="s">
        <v>3328</v>
      </c>
      <c r="L1004" s="835">
        <v>264</v>
      </c>
      <c r="M1004" s="835">
        <v>528</v>
      </c>
      <c r="N1004" s="832">
        <v>2</v>
      </c>
      <c r="O1004" s="836">
        <v>0.5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5" customHeight="1" x14ac:dyDescent="0.2">
      <c r="A1005" s="831">
        <v>7</v>
      </c>
      <c r="B1005" s="832" t="s">
        <v>2536</v>
      </c>
      <c r="C1005" s="832" t="s">
        <v>2542</v>
      </c>
      <c r="D1005" s="833" t="s">
        <v>3898</v>
      </c>
      <c r="E1005" s="834" t="s">
        <v>2574</v>
      </c>
      <c r="F1005" s="832" t="s">
        <v>2537</v>
      </c>
      <c r="G1005" s="832" t="s">
        <v>2726</v>
      </c>
      <c r="H1005" s="832" t="s">
        <v>581</v>
      </c>
      <c r="I1005" s="832" t="s">
        <v>3329</v>
      </c>
      <c r="J1005" s="832" t="s">
        <v>1624</v>
      </c>
      <c r="K1005" s="832" t="s">
        <v>3330</v>
      </c>
      <c r="L1005" s="835">
        <v>0</v>
      </c>
      <c r="M1005" s="835">
        <v>0</v>
      </c>
      <c r="N1005" s="832">
        <v>1</v>
      </c>
      <c r="O1005" s="836">
        <v>0.5</v>
      </c>
      <c r="P1005" s="835"/>
      <c r="Q1005" s="837"/>
      <c r="R1005" s="832"/>
      <c r="S1005" s="837">
        <v>0</v>
      </c>
      <c r="T1005" s="836"/>
      <c r="U1005" s="838">
        <v>0</v>
      </c>
    </row>
    <row r="1006" spans="1:21" ht="14.45" customHeight="1" x14ac:dyDescent="0.2">
      <c r="A1006" s="831">
        <v>7</v>
      </c>
      <c r="B1006" s="832" t="s">
        <v>2536</v>
      </c>
      <c r="C1006" s="832" t="s">
        <v>2542</v>
      </c>
      <c r="D1006" s="833" t="s">
        <v>3898</v>
      </c>
      <c r="E1006" s="834" t="s">
        <v>2574</v>
      </c>
      <c r="F1006" s="832" t="s">
        <v>2537</v>
      </c>
      <c r="G1006" s="832" t="s">
        <v>3331</v>
      </c>
      <c r="H1006" s="832" t="s">
        <v>674</v>
      </c>
      <c r="I1006" s="832" t="s">
        <v>3332</v>
      </c>
      <c r="J1006" s="832" t="s">
        <v>3333</v>
      </c>
      <c r="K1006" s="832" t="s">
        <v>3334</v>
      </c>
      <c r="L1006" s="835">
        <v>80.53</v>
      </c>
      <c r="M1006" s="835">
        <v>563.71</v>
      </c>
      <c r="N1006" s="832">
        <v>7</v>
      </c>
      <c r="O1006" s="836">
        <v>2</v>
      </c>
      <c r="P1006" s="835">
        <v>241.59</v>
      </c>
      <c r="Q1006" s="837">
        <v>0.42857142857142855</v>
      </c>
      <c r="R1006" s="832">
        <v>3</v>
      </c>
      <c r="S1006" s="837">
        <v>0.42857142857142855</v>
      </c>
      <c r="T1006" s="836">
        <v>0.5</v>
      </c>
      <c r="U1006" s="838">
        <v>0.25</v>
      </c>
    </row>
    <row r="1007" spans="1:21" ht="14.45" customHeight="1" x14ac:dyDescent="0.2">
      <c r="A1007" s="831">
        <v>7</v>
      </c>
      <c r="B1007" s="832" t="s">
        <v>2536</v>
      </c>
      <c r="C1007" s="832" t="s">
        <v>2542</v>
      </c>
      <c r="D1007" s="833" t="s">
        <v>3898</v>
      </c>
      <c r="E1007" s="834" t="s">
        <v>2574</v>
      </c>
      <c r="F1007" s="832" t="s">
        <v>2537</v>
      </c>
      <c r="G1007" s="832" t="s">
        <v>3331</v>
      </c>
      <c r="H1007" s="832" t="s">
        <v>581</v>
      </c>
      <c r="I1007" s="832" t="s">
        <v>3335</v>
      </c>
      <c r="J1007" s="832" t="s">
        <v>3333</v>
      </c>
      <c r="K1007" s="832" t="s">
        <v>3336</v>
      </c>
      <c r="L1007" s="835">
        <v>161.06</v>
      </c>
      <c r="M1007" s="835">
        <v>161.06</v>
      </c>
      <c r="N1007" s="832">
        <v>1</v>
      </c>
      <c r="O1007" s="836">
        <v>1</v>
      </c>
      <c r="P1007" s="835">
        <v>161.06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5" customHeight="1" x14ac:dyDescent="0.2">
      <c r="A1008" s="831">
        <v>7</v>
      </c>
      <c r="B1008" s="832" t="s">
        <v>2536</v>
      </c>
      <c r="C1008" s="832" t="s">
        <v>2542</v>
      </c>
      <c r="D1008" s="833" t="s">
        <v>3898</v>
      </c>
      <c r="E1008" s="834" t="s">
        <v>2574</v>
      </c>
      <c r="F1008" s="832" t="s">
        <v>2537</v>
      </c>
      <c r="G1008" s="832" t="s">
        <v>3331</v>
      </c>
      <c r="H1008" s="832" t="s">
        <v>581</v>
      </c>
      <c r="I1008" s="832" t="s">
        <v>3337</v>
      </c>
      <c r="J1008" s="832" t="s">
        <v>3333</v>
      </c>
      <c r="K1008" s="832" t="s">
        <v>3338</v>
      </c>
      <c r="L1008" s="835">
        <v>400.17</v>
      </c>
      <c r="M1008" s="835">
        <v>400.17</v>
      </c>
      <c r="N1008" s="832">
        <v>1</v>
      </c>
      <c r="O1008" s="836">
        <v>1</v>
      </c>
      <c r="P1008" s="835">
        <v>400.17</v>
      </c>
      <c r="Q1008" s="837">
        <v>1</v>
      </c>
      <c r="R1008" s="832">
        <v>1</v>
      </c>
      <c r="S1008" s="837">
        <v>1</v>
      </c>
      <c r="T1008" s="836">
        <v>1</v>
      </c>
      <c r="U1008" s="838">
        <v>1</v>
      </c>
    </row>
    <row r="1009" spans="1:21" ht="14.45" customHeight="1" x14ac:dyDescent="0.2">
      <c r="A1009" s="831">
        <v>7</v>
      </c>
      <c r="B1009" s="832" t="s">
        <v>2536</v>
      </c>
      <c r="C1009" s="832" t="s">
        <v>2542</v>
      </c>
      <c r="D1009" s="833" t="s">
        <v>3898</v>
      </c>
      <c r="E1009" s="834" t="s">
        <v>2574</v>
      </c>
      <c r="F1009" s="832" t="s">
        <v>2537</v>
      </c>
      <c r="G1009" s="832" t="s">
        <v>3331</v>
      </c>
      <c r="H1009" s="832" t="s">
        <v>581</v>
      </c>
      <c r="I1009" s="832" t="s">
        <v>3339</v>
      </c>
      <c r="J1009" s="832" t="s">
        <v>3333</v>
      </c>
      <c r="K1009" s="832" t="s">
        <v>3340</v>
      </c>
      <c r="L1009" s="835">
        <v>533.42999999999995</v>
      </c>
      <c r="M1009" s="835">
        <v>1600.29</v>
      </c>
      <c r="N1009" s="832">
        <v>3</v>
      </c>
      <c r="O1009" s="836">
        <v>1.5</v>
      </c>
      <c r="P1009" s="835">
        <v>1600.29</v>
      </c>
      <c r="Q1009" s="837">
        <v>1</v>
      </c>
      <c r="R1009" s="832">
        <v>3</v>
      </c>
      <c r="S1009" s="837">
        <v>1</v>
      </c>
      <c r="T1009" s="836">
        <v>1.5</v>
      </c>
      <c r="U1009" s="838">
        <v>1</v>
      </c>
    </row>
    <row r="1010" spans="1:21" ht="14.45" customHeight="1" x14ac:dyDescent="0.2">
      <c r="A1010" s="831">
        <v>7</v>
      </c>
      <c r="B1010" s="832" t="s">
        <v>2536</v>
      </c>
      <c r="C1010" s="832" t="s">
        <v>2542</v>
      </c>
      <c r="D1010" s="833" t="s">
        <v>3898</v>
      </c>
      <c r="E1010" s="834" t="s">
        <v>2574</v>
      </c>
      <c r="F1010" s="832" t="s">
        <v>2537</v>
      </c>
      <c r="G1010" s="832" t="s">
        <v>3331</v>
      </c>
      <c r="H1010" s="832" t="s">
        <v>674</v>
      </c>
      <c r="I1010" s="832" t="s">
        <v>3735</v>
      </c>
      <c r="J1010" s="832" t="s">
        <v>3333</v>
      </c>
      <c r="K1010" s="832" t="s">
        <v>3336</v>
      </c>
      <c r="L1010" s="835">
        <v>161.06</v>
      </c>
      <c r="M1010" s="835">
        <v>483.18</v>
      </c>
      <c r="N1010" s="832">
        <v>3</v>
      </c>
      <c r="O1010" s="836">
        <v>1</v>
      </c>
      <c r="P1010" s="835">
        <v>483.18</v>
      </c>
      <c r="Q1010" s="837">
        <v>1</v>
      </c>
      <c r="R1010" s="832">
        <v>3</v>
      </c>
      <c r="S1010" s="837">
        <v>1</v>
      </c>
      <c r="T1010" s="836">
        <v>1</v>
      </c>
      <c r="U1010" s="838">
        <v>1</v>
      </c>
    </row>
    <row r="1011" spans="1:21" ht="14.45" customHeight="1" x14ac:dyDescent="0.2">
      <c r="A1011" s="831">
        <v>7</v>
      </c>
      <c r="B1011" s="832" t="s">
        <v>2536</v>
      </c>
      <c r="C1011" s="832" t="s">
        <v>2542</v>
      </c>
      <c r="D1011" s="833" t="s">
        <v>3898</v>
      </c>
      <c r="E1011" s="834" t="s">
        <v>2574</v>
      </c>
      <c r="F1011" s="832" t="s">
        <v>2537</v>
      </c>
      <c r="G1011" s="832" t="s">
        <v>3331</v>
      </c>
      <c r="H1011" s="832" t="s">
        <v>674</v>
      </c>
      <c r="I1011" s="832" t="s">
        <v>3341</v>
      </c>
      <c r="J1011" s="832" t="s">
        <v>3333</v>
      </c>
      <c r="K1011" s="832" t="s">
        <v>3338</v>
      </c>
      <c r="L1011" s="835">
        <v>400.17</v>
      </c>
      <c r="M1011" s="835">
        <v>400.17</v>
      </c>
      <c r="N1011" s="832">
        <v>1</v>
      </c>
      <c r="O1011" s="836">
        <v>0.5</v>
      </c>
      <c r="P1011" s="835">
        <v>400.17</v>
      </c>
      <c r="Q1011" s="837">
        <v>1</v>
      </c>
      <c r="R1011" s="832">
        <v>1</v>
      </c>
      <c r="S1011" s="837">
        <v>1</v>
      </c>
      <c r="T1011" s="836">
        <v>0.5</v>
      </c>
      <c r="U1011" s="838">
        <v>1</v>
      </c>
    </row>
    <row r="1012" spans="1:21" ht="14.45" customHeight="1" x14ac:dyDescent="0.2">
      <c r="A1012" s="831">
        <v>7</v>
      </c>
      <c r="B1012" s="832" t="s">
        <v>2536</v>
      </c>
      <c r="C1012" s="832" t="s">
        <v>2542</v>
      </c>
      <c r="D1012" s="833" t="s">
        <v>3898</v>
      </c>
      <c r="E1012" s="834" t="s">
        <v>2574</v>
      </c>
      <c r="F1012" s="832" t="s">
        <v>2537</v>
      </c>
      <c r="G1012" s="832" t="s">
        <v>2651</v>
      </c>
      <c r="H1012" s="832" t="s">
        <v>581</v>
      </c>
      <c r="I1012" s="832" t="s">
        <v>3342</v>
      </c>
      <c r="J1012" s="832" t="s">
        <v>3343</v>
      </c>
      <c r="K1012" s="832" t="s">
        <v>2823</v>
      </c>
      <c r="L1012" s="835">
        <v>0</v>
      </c>
      <c r="M1012" s="835">
        <v>0</v>
      </c>
      <c r="N1012" s="832">
        <v>2</v>
      </c>
      <c r="O1012" s="836">
        <v>1.5</v>
      </c>
      <c r="P1012" s="835"/>
      <c r="Q1012" s="837"/>
      <c r="R1012" s="832"/>
      <c r="S1012" s="837">
        <v>0</v>
      </c>
      <c r="T1012" s="836"/>
      <c r="U1012" s="838">
        <v>0</v>
      </c>
    </row>
    <row r="1013" spans="1:21" ht="14.45" customHeight="1" x14ac:dyDescent="0.2">
      <c r="A1013" s="831">
        <v>7</v>
      </c>
      <c r="B1013" s="832" t="s">
        <v>2536</v>
      </c>
      <c r="C1013" s="832" t="s">
        <v>2542</v>
      </c>
      <c r="D1013" s="833" t="s">
        <v>3898</v>
      </c>
      <c r="E1013" s="834" t="s">
        <v>2574</v>
      </c>
      <c r="F1013" s="832" t="s">
        <v>2537</v>
      </c>
      <c r="G1013" s="832" t="s">
        <v>2651</v>
      </c>
      <c r="H1013" s="832" t="s">
        <v>581</v>
      </c>
      <c r="I1013" s="832" t="s">
        <v>2319</v>
      </c>
      <c r="J1013" s="832" t="s">
        <v>1364</v>
      </c>
      <c r="K1013" s="832" t="s">
        <v>2320</v>
      </c>
      <c r="L1013" s="835">
        <v>0</v>
      </c>
      <c r="M1013" s="835">
        <v>0</v>
      </c>
      <c r="N1013" s="832">
        <v>3</v>
      </c>
      <c r="O1013" s="836">
        <v>2</v>
      </c>
      <c r="P1013" s="835">
        <v>0</v>
      </c>
      <c r="Q1013" s="837"/>
      <c r="R1013" s="832">
        <v>3</v>
      </c>
      <c r="S1013" s="837">
        <v>1</v>
      </c>
      <c r="T1013" s="836">
        <v>2</v>
      </c>
      <c r="U1013" s="838">
        <v>1</v>
      </c>
    </row>
    <row r="1014" spans="1:21" ht="14.45" customHeight="1" x14ac:dyDescent="0.2">
      <c r="A1014" s="831">
        <v>7</v>
      </c>
      <c r="B1014" s="832" t="s">
        <v>2536</v>
      </c>
      <c r="C1014" s="832" t="s">
        <v>2542</v>
      </c>
      <c r="D1014" s="833" t="s">
        <v>3898</v>
      </c>
      <c r="E1014" s="834" t="s">
        <v>2574</v>
      </c>
      <c r="F1014" s="832" t="s">
        <v>2537</v>
      </c>
      <c r="G1014" s="832" t="s">
        <v>2651</v>
      </c>
      <c r="H1014" s="832" t="s">
        <v>581</v>
      </c>
      <c r="I1014" s="832" t="s">
        <v>2652</v>
      </c>
      <c r="J1014" s="832" t="s">
        <v>2653</v>
      </c>
      <c r="K1014" s="832" t="s">
        <v>2294</v>
      </c>
      <c r="L1014" s="835">
        <v>0</v>
      </c>
      <c r="M1014" s="835">
        <v>0</v>
      </c>
      <c r="N1014" s="832">
        <v>1</v>
      </c>
      <c r="O1014" s="836">
        <v>1</v>
      </c>
      <c r="P1014" s="835">
        <v>0</v>
      </c>
      <c r="Q1014" s="837"/>
      <c r="R1014" s="832">
        <v>1</v>
      </c>
      <c r="S1014" s="837">
        <v>1</v>
      </c>
      <c r="T1014" s="836">
        <v>1</v>
      </c>
      <c r="U1014" s="838">
        <v>1</v>
      </c>
    </row>
    <row r="1015" spans="1:21" ht="14.45" customHeight="1" x14ac:dyDescent="0.2">
      <c r="A1015" s="831">
        <v>7</v>
      </c>
      <c r="B1015" s="832" t="s">
        <v>2536</v>
      </c>
      <c r="C1015" s="832" t="s">
        <v>2542</v>
      </c>
      <c r="D1015" s="833" t="s">
        <v>3898</v>
      </c>
      <c r="E1015" s="834" t="s">
        <v>2574</v>
      </c>
      <c r="F1015" s="832" t="s">
        <v>2537</v>
      </c>
      <c r="G1015" s="832" t="s">
        <v>3630</v>
      </c>
      <c r="H1015" s="832" t="s">
        <v>581</v>
      </c>
      <c r="I1015" s="832" t="s">
        <v>3736</v>
      </c>
      <c r="J1015" s="832" t="s">
        <v>3632</v>
      </c>
      <c r="K1015" s="832" t="s">
        <v>3737</v>
      </c>
      <c r="L1015" s="835">
        <v>0</v>
      </c>
      <c r="M1015" s="835">
        <v>0</v>
      </c>
      <c r="N1015" s="832">
        <v>1</v>
      </c>
      <c r="O1015" s="836">
        <v>1</v>
      </c>
      <c r="P1015" s="835"/>
      <c r="Q1015" s="837"/>
      <c r="R1015" s="832"/>
      <c r="S1015" s="837">
        <v>0</v>
      </c>
      <c r="T1015" s="836"/>
      <c r="U1015" s="838">
        <v>0</v>
      </c>
    </row>
    <row r="1016" spans="1:21" ht="14.45" customHeight="1" x14ac:dyDescent="0.2">
      <c r="A1016" s="831">
        <v>7</v>
      </c>
      <c r="B1016" s="832" t="s">
        <v>2536</v>
      </c>
      <c r="C1016" s="832" t="s">
        <v>2542</v>
      </c>
      <c r="D1016" s="833" t="s">
        <v>3898</v>
      </c>
      <c r="E1016" s="834" t="s">
        <v>2574</v>
      </c>
      <c r="F1016" s="832" t="s">
        <v>2537</v>
      </c>
      <c r="G1016" s="832" t="s">
        <v>2733</v>
      </c>
      <c r="H1016" s="832" t="s">
        <v>581</v>
      </c>
      <c r="I1016" s="832" t="s">
        <v>3345</v>
      </c>
      <c r="J1016" s="832" t="s">
        <v>2735</v>
      </c>
      <c r="K1016" s="832" t="s">
        <v>3346</v>
      </c>
      <c r="L1016" s="835">
        <v>99.94</v>
      </c>
      <c r="M1016" s="835">
        <v>2398.5600000000004</v>
      </c>
      <c r="N1016" s="832">
        <v>24</v>
      </c>
      <c r="O1016" s="836">
        <v>8</v>
      </c>
      <c r="P1016" s="835">
        <v>1599.0400000000002</v>
      </c>
      <c r="Q1016" s="837">
        <v>0.66666666666666663</v>
      </c>
      <c r="R1016" s="832">
        <v>16</v>
      </c>
      <c r="S1016" s="837">
        <v>0.66666666666666663</v>
      </c>
      <c r="T1016" s="836">
        <v>5</v>
      </c>
      <c r="U1016" s="838">
        <v>0.625</v>
      </c>
    </row>
    <row r="1017" spans="1:21" ht="14.45" customHeight="1" x14ac:dyDescent="0.2">
      <c r="A1017" s="831">
        <v>7</v>
      </c>
      <c r="B1017" s="832" t="s">
        <v>2536</v>
      </c>
      <c r="C1017" s="832" t="s">
        <v>2542</v>
      </c>
      <c r="D1017" s="833" t="s">
        <v>3898</v>
      </c>
      <c r="E1017" s="834" t="s">
        <v>2574</v>
      </c>
      <c r="F1017" s="832" t="s">
        <v>2537</v>
      </c>
      <c r="G1017" s="832" t="s">
        <v>2733</v>
      </c>
      <c r="H1017" s="832" t="s">
        <v>581</v>
      </c>
      <c r="I1017" s="832" t="s">
        <v>2734</v>
      </c>
      <c r="J1017" s="832" t="s">
        <v>2735</v>
      </c>
      <c r="K1017" s="832" t="s">
        <v>2736</v>
      </c>
      <c r="L1017" s="835">
        <v>299.83999999999997</v>
      </c>
      <c r="M1017" s="835">
        <v>8395.52</v>
      </c>
      <c r="N1017" s="832">
        <v>28</v>
      </c>
      <c r="O1017" s="836">
        <v>6.5</v>
      </c>
      <c r="P1017" s="835">
        <v>6596.4800000000014</v>
      </c>
      <c r="Q1017" s="837">
        <v>0.78571428571428581</v>
      </c>
      <c r="R1017" s="832">
        <v>22</v>
      </c>
      <c r="S1017" s="837">
        <v>0.7857142857142857</v>
      </c>
      <c r="T1017" s="836">
        <v>5.5</v>
      </c>
      <c r="U1017" s="838">
        <v>0.84615384615384615</v>
      </c>
    </row>
    <row r="1018" spans="1:21" ht="14.45" customHeight="1" x14ac:dyDescent="0.2">
      <c r="A1018" s="831">
        <v>7</v>
      </c>
      <c r="B1018" s="832" t="s">
        <v>2536</v>
      </c>
      <c r="C1018" s="832" t="s">
        <v>2542</v>
      </c>
      <c r="D1018" s="833" t="s">
        <v>3898</v>
      </c>
      <c r="E1018" s="834" t="s">
        <v>2574</v>
      </c>
      <c r="F1018" s="832" t="s">
        <v>2537</v>
      </c>
      <c r="G1018" s="832" t="s">
        <v>2733</v>
      </c>
      <c r="H1018" s="832" t="s">
        <v>581</v>
      </c>
      <c r="I1018" s="832" t="s">
        <v>2994</v>
      </c>
      <c r="J1018" s="832" t="s">
        <v>1354</v>
      </c>
      <c r="K1018" s="832" t="s">
        <v>1356</v>
      </c>
      <c r="L1018" s="835">
        <v>50.32</v>
      </c>
      <c r="M1018" s="835">
        <v>1408.96</v>
      </c>
      <c r="N1018" s="832">
        <v>28</v>
      </c>
      <c r="O1018" s="836">
        <v>5.5</v>
      </c>
      <c r="P1018" s="835">
        <v>553.52</v>
      </c>
      <c r="Q1018" s="837">
        <v>0.39285714285714285</v>
      </c>
      <c r="R1018" s="832">
        <v>11</v>
      </c>
      <c r="S1018" s="837">
        <v>0.39285714285714285</v>
      </c>
      <c r="T1018" s="836">
        <v>2.5</v>
      </c>
      <c r="U1018" s="838">
        <v>0.45454545454545453</v>
      </c>
    </row>
    <row r="1019" spans="1:21" ht="14.45" customHeight="1" x14ac:dyDescent="0.2">
      <c r="A1019" s="831">
        <v>7</v>
      </c>
      <c r="B1019" s="832" t="s">
        <v>2536</v>
      </c>
      <c r="C1019" s="832" t="s">
        <v>2542</v>
      </c>
      <c r="D1019" s="833" t="s">
        <v>3898</v>
      </c>
      <c r="E1019" s="834" t="s">
        <v>2574</v>
      </c>
      <c r="F1019" s="832" t="s">
        <v>2537</v>
      </c>
      <c r="G1019" s="832" t="s">
        <v>2733</v>
      </c>
      <c r="H1019" s="832" t="s">
        <v>581</v>
      </c>
      <c r="I1019" s="832" t="s">
        <v>3352</v>
      </c>
      <c r="J1019" s="832" t="s">
        <v>3353</v>
      </c>
      <c r="K1019" s="832" t="s">
        <v>3354</v>
      </c>
      <c r="L1019" s="835">
        <v>99.94</v>
      </c>
      <c r="M1019" s="835">
        <v>1099.3400000000001</v>
      </c>
      <c r="N1019" s="832">
        <v>11</v>
      </c>
      <c r="O1019" s="836">
        <v>2</v>
      </c>
      <c r="P1019" s="835">
        <v>199.88</v>
      </c>
      <c r="Q1019" s="837">
        <v>0.1818181818181818</v>
      </c>
      <c r="R1019" s="832">
        <v>2</v>
      </c>
      <c r="S1019" s="837">
        <v>0.18181818181818182</v>
      </c>
      <c r="T1019" s="836">
        <v>1</v>
      </c>
      <c r="U1019" s="838">
        <v>0.5</v>
      </c>
    </row>
    <row r="1020" spans="1:21" ht="14.45" customHeight="1" x14ac:dyDescent="0.2">
      <c r="A1020" s="831">
        <v>7</v>
      </c>
      <c r="B1020" s="832" t="s">
        <v>2536</v>
      </c>
      <c r="C1020" s="832" t="s">
        <v>2542</v>
      </c>
      <c r="D1020" s="833" t="s">
        <v>3898</v>
      </c>
      <c r="E1020" s="834" t="s">
        <v>2574</v>
      </c>
      <c r="F1020" s="832" t="s">
        <v>2537</v>
      </c>
      <c r="G1020" s="832" t="s">
        <v>2733</v>
      </c>
      <c r="H1020" s="832" t="s">
        <v>674</v>
      </c>
      <c r="I1020" s="832" t="s">
        <v>3355</v>
      </c>
      <c r="J1020" s="832" t="s">
        <v>3356</v>
      </c>
      <c r="K1020" s="832" t="s">
        <v>3357</v>
      </c>
      <c r="L1020" s="835">
        <v>50.32</v>
      </c>
      <c r="M1020" s="835">
        <v>50.32</v>
      </c>
      <c r="N1020" s="832">
        <v>1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5" customHeight="1" x14ac:dyDescent="0.2">
      <c r="A1021" s="831">
        <v>7</v>
      </c>
      <c r="B1021" s="832" t="s">
        <v>2536</v>
      </c>
      <c r="C1021" s="832" t="s">
        <v>2542</v>
      </c>
      <c r="D1021" s="833" t="s">
        <v>3898</v>
      </c>
      <c r="E1021" s="834" t="s">
        <v>2574</v>
      </c>
      <c r="F1021" s="832" t="s">
        <v>2537</v>
      </c>
      <c r="G1021" s="832" t="s">
        <v>2733</v>
      </c>
      <c r="H1021" s="832" t="s">
        <v>581</v>
      </c>
      <c r="I1021" s="832" t="s">
        <v>2939</v>
      </c>
      <c r="J1021" s="832" t="s">
        <v>1354</v>
      </c>
      <c r="K1021" s="832" t="s">
        <v>2940</v>
      </c>
      <c r="L1021" s="835">
        <v>50.32</v>
      </c>
      <c r="M1021" s="835">
        <v>503.2</v>
      </c>
      <c r="N1021" s="832">
        <v>10</v>
      </c>
      <c r="O1021" s="836">
        <v>1.5</v>
      </c>
      <c r="P1021" s="835">
        <v>50.32</v>
      </c>
      <c r="Q1021" s="837">
        <v>0.1</v>
      </c>
      <c r="R1021" s="832">
        <v>1</v>
      </c>
      <c r="S1021" s="837">
        <v>0.1</v>
      </c>
      <c r="T1021" s="836">
        <v>0.5</v>
      </c>
      <c r="U1021" s="838">
        <v>0.33333333333333331</v>
      </c>
    </row>
    <row r="1022" spans="1:21" ht="14.45" customHeight="1" x14ac:dyDescent="0.2">
      <c r="A1022" s="831">
        <v>7</v>
      </c>
      <c r="B1022" s="832" t="s">
        <v>2536</v>
      </c>
      <c r="C1022" s="832" t="s">
        <v>2542</v>
      </c>
      <c r="D1022" s="833" t="s">
        <v>3898</v>
      </c>
      <c r="E1022" s="834" t="s">
        <v>2574</v>
      </c>
      <c r="F1022" s="832" t="s">
        <v>2537</v>
      </c>
      <c r="G1022" s="832" t="s">
        <v>2733</v>
      </c>
      <c r="H1022" s="832" t="s">
        <v>581</v>
      </c>
      <c r="I1022" s="832" t="s">
        <v>3358</v>
      </c>
      <c r="J1022" s="832" t="s">
        <v>3348</v>
      </c>
      <c r="K1022" s="832" t="s">
        <v>3359</v>
      </c>
      <c r="L1022" s="835">
        <v>50.32</v>
      </c>
      <c r="M1022" s="835">
        <v>301.92</v>
      </c>
      <c r="N1022" s="832">
        <v>6</v>
      </c>
      <c r="O1022" s="836">
        <v>1.5</v>
      </c>
      <c r="P1022" s="835">
        <v>251.6</v>
      </c>
      <c r="Q1022" s="837">
        <v>0.83333333333333326</v>
      </c>
      <c r="R1022" s="832">
        <v>5</v>
      </c>
      <c r="S1022" s="837">
        <v>0.83333333333333337</v>
      </c>
      <c r="T1022" s="836">
        <v>1</v>
      </c>
      <c r="U1022" s="838">
        <v>0.66666666666666663</v>
      </c>
    </row>
    <row r="1023" spans="1:21" ht="14.45" customHeight="1" x14ac:dyDescent="0.2">
      <c r="A1023" s="831">
        <v>7</v>
      </c>
      <c r="B1023" s="832" t="s">
        <v>2536</v>
      </c>
      <c r="C1023" s="832" t="s">
        <v>2542</v>
      </c>
      <c r="D1023" s="833" t="s">
        <v>3898</v>
      </c>
      <c r="E1023" s="834" t="s">
        <v>2574</v>
      </c>
      <c r="F1023" s="832" t="s">
        <v>2537</v>
      </c>
      <c r="G1023" s="832" t="s">
        <v>2974</v>
      </c>
      <c r="H1023" s="832" t="s">
        <v>674</v>
      </c>
      <c r="I1023" s="832" t="s">
        <v>3362</v>
      </c>
      <c r="J1023" s="832" t="s">
        <v>3363</v>
      </c>
      <c r="K1023" s="832" t="s">
        <v>3364</v>
      </c>
      <c r="L1023" s="835">
        <v>65.36</v>
      </c>
      <c r="M1023" s="835">
        <v>196.07999999999998</v>
      </c>
      <c r="N1023" s="832">
        <v>3</v>
      </c>
      <c r="O1023" s="836">
        <v>1</v>
      </c>
      <c r="P1023" s="835">
        <v>196.07999999999998</v>
      </c>
      <c r="Q1023" s="837">
        <v>1</v>
      </c>
      <c r="R1023" s="832">
        <v>3</v>
      </c>
      <c r="S1023" s="837">
        <v>1</v>
      </c>
      <c r="T1023" s="836">
        <v>1</v>
      </c>
      <c r="U1023" s="838">
        <v>1</v>
      </c>
    </row>
    <row r="1024" spans="1:21" ht="14.45" customHeight="1" x14ac:dyDescent="0.2">
      <c r="A1024" s="831">
        <v>7</v>
      </c>
      <c r="B1024" s="832" t="s">
        <v>2536</v>
      </c>
      <c r="C1024" s="832" t="s">
        <v>2542</v>
      </c>
      <c r="D1024" s="833" t="s">
        <v>3898</v>
      </c>
      <c r="E1024" s="834" t="s">
        <v>2574</v>
      </c>
      <c r="F1024" s="832" t="s">
        <v>2537</v>
      </c>
      <c r="G1024" s="832" t="s">
        <v>2974</v>
      </c>
      <c r="H1024" s="832" t="s">
        <v>581</v>
      </c>
      <c r="I1024" s="832" t="s">
        <v>3738</v>
      </c>
      <c r="J1024" s="832" t="s">
        <v>3739</v>
      </c>
      <c r="K1024" s="832" t="s">
        <v>3740</v>
      </c>
      <c r="L1024" s="835">
        <v>0</v>
      </c>
      <c r="M1024" s="835">
        <v>0</v>
      </c>
      <c r="N1024" s="832">
        <v>6</v>
      </c>
      <c r="O1024" s="836">
        <v>0.5</v>
      </c>
      <c r="P1024" s="835">
        <v>0</v>
      </c>
      <c r="Q1024" s="837"/>
      <c r="R1024" s="832">
        <v>6</v>
      </c>
      <c r="S1024" s="837">
        <v>1</v>
      </c>
      <c r="T1024" s="836">
        <v>0.5</v>
      </c>
      <c r="U1024" s="838">
        <v>1</v>
      </c>
    </row>
    <row r="1025" spans="1:21" ht="14.45" customHeight="1" x14ac:dyDescent="0.2">
      <c r="A1025" s="831">
        <v>7</v>
      </c>
      <c r="B1025" s="832" t="s">
        <v>2536</v>
      </c>
      <c r="C1025" s="832" t="s">
        <v>2542</v>
      </c>
      <c r="D1025" s="833" t="s">
        <v>3898</v>
      </c>
      <c r="E1025" s="834" t="s">
        <v>2574</v>
      </c>
      <c r="F1025" s="832" t="s">
        <v>2537</v>
      </c>
      <c r="G1025" s="832" t="s">
        <v>2737</v>
      </c>
      <c r="H1025" s="832" t="s">
        <v>581</v>
      </c>
      <c r="I1025" s="832" t="s">
        <v>3741</v>
      </c>
      <c r="J1025" s="832" t="s">
        <v>2762</v>
      </c>
      <c r="K1025" s="832" t="s">
        <v>3742</v>
      </c>
      <c r="L1025" s="835">
        <v>154.36000000000001</v>
      </c>
      <c r="M1025" s="835">
        <v>308.72000000000003</v>
      </c>
      <c r="N1025" s="832">
        <v>2</v>
      </c>
      <c r="O1025" s="836">
        <v>1</v>
      </c>
      <c r="P1025" s="835">
        <v>308.72000000000003</v>
      </c>
      <c r="Q1025" s="837">
        <v>1</v>
      </c>
      <c r="R1025" s="832">
        <v>2</v>
      </c>
      <c r="S1025" s="837">
        <v>1</v>
      </c>
      <c r="T1025" s="836">
        <v>1</v>
      </c>
      <c r="U1025" s="838">
        <v>1</v>
      </c>
    </row>
    <row r="1026" spans="1:21" ht="14.45" customHeight="1" x14ac:dyDescent="0.2">
      <c r="A1026" s="831">
        <v>7</v>
      </c>
      <c r="B1026" s="832" t="s">
        <v>2536</v>
      </c>
      <c r="C1026" s="832" t="s">
        <v>2542</v>
      </c>
      <c r="D1026" s="833" t="s">
        <v>3898</v>
      </c>
      <c r="E1026" s="834" t="s">
        <v>2574</v>
      </c>
      <c r="F1026" s="832" t="s">
        <v>2537</v>
      </c>
      <c r="G1026" s="832" t="s">
        <v>3365</v>
      </c>
      <c r="H1026" s="832" t="s">
        <v>581</v>
      </c>
      <c r="I1026" s="832" t="s">
        <v>3366</v>
      </c>
      <c r="J1026" s="832" t="s">
        <v>3367</v>
      </c>
      <c r="K1026" s="832" t="s">
        <v>3368</v>
      </c>
      <c r="L1026" s="835">
        <v>775.17</v>
      </c>
      <c r="M1026" s="835">
        <v>9302.0399999999991</v>
      </c>
      <c r="N1026" s="832">
        <v>12</v>
      </c>
      <c r="O1026" s="836">
        <v>6</v>
      </c>
      <c r="P1026" s="835">
        <v>9302.0399999999991</v>
      </c>
      <c r="Q1026" s="837">
        <v>1</v>
      </c>
      <c r="R1026" s="832">
        <v>12</v>
      </c>
      <c r="S1026" s="837">
        <v>1</v>
      </c>
      <c r="T1026" s="836">
        <v>6</v>
      </c>
      <c r="U1026" s="838">
        <v>1</v>
      </c>
    </row>
    <row r="1027" spans="1:21" ht="14.45" customHeight="1" x14ac:dyDescent="0.2">
      <c r="A1027" s="831">
        <v>7</v>
      </c>
      <c r="B1027" s="832" t="s">
        <v>2536</v>
      </c>
      <c r="C1027" s="832" t="s">
        <v>2542</v>
      </c>
      <c r="D1027" s="833" t="s">
        <v>3898</v>
      </c>
      <c r="E1027" s="834" t="s">
        <v>2574</v>
      </c>
      <c r="F1027" s="832" t="s">
        <v>2537</v>
      </c>
      <c r="G1027" s="832" t="s">
        <v>3365</v>
      </c>
      <c r="H1027" s="832" t="s">
        <v>581</v>
      </c>
      <c r="I1027" s="832" t="s">
        <v>3369</v>
      </c>
      <c r="J1027" s="832" t="s">
        <v>3367</v>
      </c>
      <c r="K1027" s="832" t="s">
        <v>3370</v>
      </c>
      <c r="L1027" s="835">
        <v>1391.97</v>
      </c>
      <c r="M1027" s="835">
        <v>4175.91</v>
      </c>
      <c r="N1027" s="832">
        <v>3</v>
      </c>
      <c r="O1027" s="836">
        <v>2</v>
      </c>
      <c r="P1027" s="835">
        <v>1391.97</v>
      </c>
      <c r="Q1027" s="837">
        <v>0.33333333333333337</v>
      </c>
      <c r="R1027" s="832">
        <v>1</v>
      </c>
      <c r="S1027" s="837">
        <v>0.33333333333333331</v>
      </c>
      <c r="T1027" s="836">
        <v>1</v>
      </c>
      <c r="U1027" s="838">
        <v>0.5</v>
      </c>
    </row>
    <row r="1028" spans="1:21" ht="14.45" customHeight="1" x14ac:dyDescent="0.2">
      <c r="A1028" s="831">
        <v>7</v>
      </c>
      <c r="B1028" s="832" t="s">
        <v>2536</v>
      </c>
      <c r="C1028" s="832" t="s">
        <v>2542</v>
      </c>
      <c r="D1028" s="833" t="s">
        <v>3898</v>
      </c>
      <c r="E1028" s="834" t="s">
        <v>2574</v>
      </c>
      <c r="F1028" s="832" t="s">
        <v>2537</v>
      </c>
      <c r="G1028" s="832" t="s">
        <v>3365</v>
      </c>
      <c r="H1028" s="832" t="s">
        <v>581</v>
      </c>
      <c r="I1028" s="832" t="s">
        <v>3371</v>
      </c>
      <c r="J1028" s="832" t="s">
        <v>3367</v>
      </c>
      <c r="K1028" s="832" t="s">
        <v>3372</v>
      </c>
      <c r="L1028" s="835">
        <v>2620.2600000000002</v>
      </c>
      <c r="M1028" s="835">
        <v>62886.240000000013</v>
      </c>
      <c r="N1028" s="832">
        <v>24</v>
      </c>
      <c r="O1028" s="836">
        <v>6</v>
      </c>
      <c r="P1028" s="835">
        <v>23582.340000000004</v>
      </c>
      <c r="Q1028" s="837">
        <v>0.375</v>
      </c>
      <c r="R1028" s="832">
        <v>9</v>
      </c>
      <c r="S1028" s="837">
        <v>0.375</v>
      </c>
      <c r="T1028" s="836">
        <v>3</v>
      </c>
      <c r="U1028" s="838">
        <v>0.5</v>
      </c>
    </row>
    <row r="1029" spans="1:21" ht="14.45" customHeight="1" x14ac:dyDescent="0.2">
      <c r="A1029" s="831">
        <v>7</v>
      </c>
      <c r="B1029" s="832" t="s">
        <v>2536</v>
      </c>
      <c r="C1029" s="832" t="s">
        <v>2542</v>
      </c>
      <c r="D1029" s="833" t="s">
        <v>3898</v>
      </c>
      <c r="E1029" s="834" t="s">
        <v>2574</v>
      </c>
      <c r="F1029" s="832" t="s">
        <v>2537</v>
      </c>
      <c r="G1029" s="832" t="s">
        <v>2918</v>
      </c>
      <c r="H1029" s="832" t="s">
        <v>674</v>
      </c>
      <c r="I1029" s="832" t="s">
        <v>3743</v>
      </c>
      <c r="J1029" s="832" t="s">
        <v>2157</v>
      </c>
      <c r="K1029" s="832" t="s">
        <v>3744</v>
      </c>
      <c r="L1029" s="835">
        <v>94.28</v>
      </c>
      <c r="M1029" s="835">
        <v>94.28</v>
      </c>
      <c r="N1029" s="832">
        <v>1</v>
      </c>
      <c r="O1029" s="836">
        <v>1</v>
      </c>
      <c r="P1029" s="835">
        <v>94.28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5" customHeight="1" x14ac:dyDescent="0.2">
      <c r="A1030" s="831">
        <v>7</v>
      </c>
      <c r="B1030" s="832" t="s">
        <v>2536</v>
      </c>
      <c r="C1030" s="832" t="s">
        <v>2542</v>
      </c>
      <c r="D1030" s="833" t="s">
        <v>3898</v>
      </c>
      <c r="E1030" s="834" t="s">
        <v>2574</v>
      </c>
      <c r="F1030" s="832" t="s">
        <v>2537</v>
      </c>
      <c r="G1030" s="832" t="s">
        <v>2941</v>
      </c>
      <c r="H1030" s="832" t="s">
        <v>581</v>
      </c>
      <c r="I1030" s="832" t="s">
        <v>2942</v>
      </c>
      <c r="J1030" s="832" t="s">
        <v>726</v>
      </c>
      <c r="K1030" s="832" t="s">
        <v>2943</v>
      </c>
      <c r="L1030" s="835">
        <v>0</v>
      </c>
      <c r="M1030" s="835">
        <v>0</v>
      </c>
      <c r="N1030" s="832">
        <v>1</v>
      </c>
      <c r="O1030" s="836">
        <v>0.5</v>
      </c>
      <c r="P1030" s="835"/>
      <c r="Q1030" s="837"/>
      <c r="R1030" s="832"/>
      <c r="S1030" s="837">
        <v>0</v>
      </c>
      <c r="T1030" s="836"/>
      <c r="U1030" s="838">
        <v>0</v>
      </c>
    </row>
    <row r="1031" spans="1:21" ht="14.45" customHeight="1" x14ac:dyDescent="0.2">
      <c r="A1031" s="831">
        <v>7</v>
      </c>
      <c r="B1031" s="832" t="s">
        <v>2536</v>
      </c>
      <c r="C1031" s="832" t="s">
        <v>2542</v>
      </c>
      <c r="D1031" s="833" t="s">
        <v>3898</v>
      </c>
      <c r="E1031" s="834" t="s">
        <v>2574</v>
      </c>
      <c r="F1031" s="832" t="s">
        <v>2537</v>
      </c>
      <c r="G1031" s="832" t="s">
        <v>2660</v>
      </c>
      <c r="H1031" s="832" t="s">
        <v>581</v>
      </c>
      <c r="I1031" s="832" t="s">
        <v>3373</v>
      </c>
      <c r="J1031" s="832" t="s">
        <v>1128</v>
      </c>
      <c r="K1031" s="832" t="s">
        <v>1129</v>
      </c>
      <c r="L1031" s="835">
        <v>107.27</v>
      </c>
      <c r="M1031" s="835">
        <v>107.27</v>
      </c>
      <c r="N1031" s="832">
        <v>1</v>
      </c>
      <c r="O1031" s="836">
        <v>1</v>
      </c>
      <c r="P1031" s="835">
        <v>107.27</v>
      </c>
      <c r="Q1031" s="837">
        <v>1</v>
      </c>
      <c r="R1031" s="832">
        <v>1</v>
      </c>
      <c r="S1031" s="837">
        <v>1</v>
      </c>
      <c r="T1031" s="836">
        <v>1</v>
      </c>
      <c r="U1031" s="838">
        <v>1</v>
      </c>
    </row>
    <row r="1032" spans="1:21" ht="14.45" customHeight="1" x14ac:dyDescent="0.2">
      <c r="A1032" s="831">
        <v>7</v>
      </c>
      <c r="B1032" s="832" t="s">
        <v>2536</v>
      </c>
      <c r="C1032" s="832" t="s">
        <v>2542</v>
      </c>
      <c r="D1032" s="833" t="s">
        <v>3898</v>
      </c>
      <c r="E1032" s="834" t="s">
        <v>2574</v>
      </c>
      <c r="F1032" s="832" t="s">
        <v>2537</v>
      </c>
      <c r="G1032" s="832" t="s">
        <v>3374</v>
      </c>
      <c r="H1032" s="832" t="s">
        <v>581</v>
      </c>
      <c r="I1032" s="832" t="s">
        <v>3375</v>
      </c>
      <c r="J1032" s="832" t="s">
        <v>3376</v>
      </c>
      <c r="K1032" s="832" t="s">
        <v>3377</v>
      </c>
      <c r="L1032" s="835">
        <v>0</v>
      </c>
      <c r="M1032" s="835">
        <v>0</v>
      </c>
      <c r="N1032" s="832">
        <v>6</v>
      </c>
      <c r="O1032" s="836">
        <v>3</v>
      </c>
      <c r="P1032" s="835"/>
      <c r="Q1032" s="837"/>
      <c r="R1032" s="832"/>
      <c r="S1032" s="837">
        <v>0</v>
      </c>
      <c r="T1032" s="836"/>
      <c r="U1032" s="838">
        <v>0</v>
      </c>
    </row>
    <row r="1033" spans="1:21" ht="14.45" customHeight="1" x14ac:dyDescent="0.2">
      <c r="A1033" s="831">
        <v>7</v>
      </c>
      <c r="B1033" s="832" t="s">
        <v>2536</v>
      </c>
      <c r="C1033" s="832" t="s">
        <v>2542</v>
      </c>
      <c r="D1033" s="833" t="s">
        <v>3898</v>
      </c>
      <c r="E1033" s="834" t="s">
        <v>2574</v>
      </c>
      <c r="F1033" s="832" t="s">
        <v>2537</v>
      </c>
      <c r="G1033" s="832" t="s">
        <v>3642</v>
      </c>
      <c r="H1033" s="832" t="s">
        <v>581</v>
      </c>
      <c r="I1033" s="832" t="s">
        <v>3643</v>
      </c>
      <c r="J1033" s="832" t="s">
        <v>3644</v>
      </c>
      <c r="K1033" s="832" t="s">
        <v>3645</v>
      </c>
      <c r="L1033" s="835">
        <v>1933.92</v>
      </c>
      <c r="M1033" s="835">
        <v>1933.92</v>
      </c>
      <c r="N1033" s="832">
        <v>1</v>
      </c>
      <c r="O1033" s="836">
        <v>1</v>
      </c>
      <c r="P1033" s="835">
        <v>1933.92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5" customHeight="1" x14ac:dyDescent="0.2">
      <c r="A1034" s="831">
        <v>7</v>
      </c>
      <c r="B1034" s="832" t="s">
        <v>2536</v>
      </c>
      <c r="C1034" s="832" t="s">
        <v>2542</v>
      </c>
      <c r="D1034" s="833" t="s">
        <v>3898</v>
      </c>
      <c r="E1034" s="834" t="s">
        <v>2574</v>
      </c>
      <c r="F1034" s="832" t="s">
        <v>2538</v>
      </c>
      <c r="G1034" s="832" t="s">
        <v>2828</v>
      </c>
      <c r="H1034" s="832" t="s">
        <v>581</v>
      </c>
      <c r="I1034" s="832" t="s">
        <v>3745</v>
      </c>
      <c r="J1034" s="832" t="s">
        <v>2830</v>
      </c>
      <c r="K1034" s="832"/>
      <c r="L1034" s="835">
        <v>0</v>
      </c>
      <c r="M1034" s="835">
        <v>0</v>
      </c>
      <c r="N1034" s="832">
        <v>1</v>
      </c>
      <c r="O1034" s="836">
        <v>1</v>
      </c>
      <c r="P1034" s="835"/>
      <c r="Q1034" s="837"/>
      <c r="R1034" s="832"/>
      <c r="S1034" s="837">
        <v>0</v>
      </c>
      <c r="T1034" s="836"/>
      <c r="U1034" s="838">
        <v>0</v>
      </c>
    </row>
    <row r="1035" spans="1:21" ht="14.45" customHeight="1" x14ac:dyDescent="0.2">
      <c r="A1035" s="831">
        <v>7</v>
      </c>
      <c r="B1035" s="832" t="s">
        <v>2536</v>
      </c>
      <c r="C1035" s="832" t="s">
        <v>2542</v>
      </c>
      <c r="D1035" s="833" t="s">
        <v>3898</v>
      </c>
      <c r="E1035" s="834" t="s">
        <v>2576</v>
      </c>
      <c r="F1035" s="832" t="s">
        <v>2537</v>
      </c>
      <c r="G1035" s="832" t="s">
        <v>2785</v>
      </c>
      <c r="H1035" s="832" t="s">
        <v>674</v>
      </c>
      <c r="I1035" s="832" t="s">
        <v>2194</v>
      </c>
      <c r="J1035" s="832" t="s">
        <v>2195</v>
      </c>
      <c r="K1035" s="832" t="s">
        <v>2196</v>
      </c>
      <c r="L1035" s="835">
        <v>119.7</v>
      </c>
      <c r="M1035" s="835">
        <v>119.7</v>
      </c>
      <c r="N1035" s="832">
        <v>1</v>
      </c>
      <c r="O1035" s="836">
        <v>1</v>
      </c>
      <c r="P1035" s="835">
        <v>119.7</v>
      </c>
      <c r="Q1035" s="837">
        <v>1</v>
      </c>
      <c r="R1035" s="832">
        <v>1</v>
      </c>
      <c r="S1035" s="837">
        <v>1</v>
      </c>
      <c r="T1035" s="836">
        <v>1</v>
      </c>
      <c r="U1035" s="838">
        <v>1</v>
      </c>
    </row>
    <row r="1036" spans="1:21" ht="14.45" customHeight="1" x14ac:dyDescent="0.2">
      <c r="A1036" s="831">
        <v>7</v>
      </c>
      <c r="B1036" s="832" t="s">
        <v>2536</v>
      </c>
      <c r="C1036" s="832" t="s">
        <v>2542</v>
      </c>
      <c r="D1036" s="833" t="s">
        <v>3898</v>
      </c>
      <c r="E1036" s="834" t="s">
        <v>2576</v>
      </c>
      <c r="F1036" s="832" t="s">
        <v>2537</v>
      </c>
      <c r="G1036" s="832" t="s">
        <v>2785</v>
      </c>
      <c r="H1036" s="832" t="s">
        <v>581</v>
      </c>
      <c r="I1036" s="832" t="s">
        <v>3746</v>
      </c>
      <c r="J1036" s="832" t="s">
        <v>3012</v>
      </c>
      <c r="K1036" s="832" t="s">
        <v>2196</v>
      </c>
      <c r="L1036" s="835">
        <v>119.69</v>
      </c>
      <c r="M1036" s="835">
        <v>239.38</v>
      </c>
      <c r="N1036" s="832">
        <v>2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5" customHeight="1" x14ac:dyDescent="0.2">
      <c r="A1037" s="831">
        <v>7</v>
      </c>
      <c r="B1037" s="832" t="s">
        <v>2536</v>
      </c>
      <c r="C1037" s="832" t="s">
        <v>2542</v>
      </c>
      <c r="D1037" s="833" t="s">
        <v>3898</v>
      </c>
      <c r="E1037" s="834" t="s">
        <v>2576</v>
      </c>
      <c r="F1037" s="832" t="s">
        <v>2537</v>
      </c>
      <c r="G1037" s="832" t="s">
        <v>2832</v>
      </c>
      <c r="H1037" s="832" t="s">
        <v>581</v>
      </c>
      <c r="I1037" s="832" t="s">
        <v>2833</v>
      </c>
      <c r="J1037" s="832" t="s">
        <v>2834</v>
      </c>
      <c r="K1037" s="832" t="s">
        <v>2835</v>
      </c>
      <c r="L1037" s="835">
        <v>161.06</v>
      </c>
      <c r="M1037" s="835">
        <v>805.3</v>
      </c>
      <c r="N1037" s="832">
        <v>5</v>
      </c>
      <c r="O1037" s="836">
        <v>2</v>
      </c>
      <c r="P1037" s="835">
        <v>805.3</v>
      </c>
      <c r="Q1037" s="837">
        <v>1</v>
      </c>
      <c r="R1037" s="832">
        <v>5</v>
      </c>
      <c r="S1037" s="837">
        <v>1</v>
      </c>
      <c r="T1037" s="836">
        <v>2</v>
      </c>
      <c r="U1037" s="838">
        <v>1</v>
      </c>
    </row>
    <row r="1038" spans="1:21" ht="14.45" customHeight="1" x14ac:dyDescent="0.2">
      <c r="A1038" s="831">
        <v>7</v>
      </c>
      <c r="B1038" s="832" t="s">
        <v>2536</v>
      </c>
      <c r="C1038" s="832" t="s">
        <v>2542</v>
      </c>
      <c r="D1038" s="833" t="s">
        <v>3898</v>
      </c>
      <c r="E1038" s="834" t="s">
        <v>2576</v>
      </c>
      <c r="F1038" s="832" t="s">
        <v>2537</v>
      </c>
      <c r="G1038" s="832" t="s">
        <v>3747</v>
      </c>
      <c r="H1038" s="832" t="s">
        <v>581</v>
      </c>
      <c r="I1038" s="832" t="s">
        <v>3748</v>
      </c>
      <c r="J1038" s="832" t="s">
        <v>1023</v>
      </c>
      <c r="K1038" s="832" t="s">
        <v>1024</v>
      </c>
      <c r="L1038" s="835">
        <v>35.25</v>
      </c>
      <c r="M1038" s="835">
        <v>70.5</v>
      </c>
      <c r="N1038" s="832">
        <v>2</v>
      </c>
      <c r="O1038" s="836">
        <v>0.5</v>
      </c>
      <c r="P1038" s="835">
        <v>70.5</v>
      </c>
      <c r="Q1038" s="837">
        <v>1</v>
      </c>
      <c r="R1038" s="832">
        <v>2</v>
      </c>
      <c r="S1038" s="837">
        <v>1</v>
      </c>
      <c r="T1038" s="836">
        <v>0.5</v>
      </c>
      <c r="U1038" s="838">
        <v>1</v>
      </c>
    </row>
    <row r="1039" spans="1:21" ht="14.45" customHeight="1" x14ac:dyDescent="0.2">
      <c r="A1039" s="831">
        <v>7</v>
      </c>
      <c r="B1039" s="832" t="s">
        <v>2536</v>
      </c>
      <c r="C1039" s="832" t="s">
        <v>2542</v>
      </c>
      <c r="D1039" s="833" t="s">
        <v>3898</v>
      </c>
      <c r="E1039" s="834" t="s">
        <v>2576</v>
      </c>
      <c r="F1039" s="832" t="s">
        <v>2537</v>
      </c>
      <c r="G1039" s="832" t="s">
        <v>3749</v>
      </c>
      <c r="H1039" s="832" t="s">
        <v>581</v>
      </c>
      <c r="I1039" s="832" t="s">
        <v>3750</v>
      </c>
      <c r="J1039" s="832" t="s">
        <v>1039</v>
      </c>
      <c r="K1039" s="832" t="s">
        <v>3751</v>
      </c>
      <c r="L1039" s="835">
        <v>164.01</v>
      </c>
      <c r="M1039" s="835">
        <v>328.02</v>
      </c>
      <c r="N1039" s="832">
        <v>2</v>
      </c>
      <c r="O1039" s="836">
        <v>1</v>
      </c>
      <c r="P1039" s="835">
        <v>328.02</v>
      </c>
      <c r="Q1039" s="837">
        <v>1</v>
      </c>
      <c r="R1039" s="832">
        <v>2</v>
      </c>
      <c r="S1039" s="837">
        <v>1</v>
      </c>
      <c r="T1039" s="836">
        <v>1</v>
      </c>
      <c r="U1039" s="838">
        <v>1</v>
      </c>
    </row>
    <row r="1040" spans="1:21" ht="14.45" customHeight="1" x14ac:dyDescent="0.2">
      <c r="A1040" s="831">
        <v>7</v>
      </c>
      <c r="B1040" s="832" t="s">
        <v>2536</v>
      </c>
      <c r="C1040" s="832" t="s">
        <v>2542</v>
      </c>
      <c r="D1040" s="833" t="s">
        <v>3898</v>
      </c>
      <c r="E1040" s="834" t="s">
        <v>2576</v>
      </c>
      <c r="F1040" s="832" t="s">
        <v>2537</v>
      </c>
      <c r="G1040" s="832" t="s">
        <v>2706</v>
      </c>
      <c r="H1040" s="832" t="s">
        <v>581</v>
      </c>
      <c r="I1040" s="832" t="s">
        <v>3752</v>
      </c>
      <c r="J1040" s="832" t="s">
        <v>3753</v>
      </c>
      <c r="K1040" s="832" t="s">
        <v>3754</v>
      </c>
      <c r="L1040" s="835">
        <v>111.72</v>
      </c>
      <c r="M1040" s="835">
        <v>223.44</v>
      </c>
      <c r="N1040" s="832">
        <v>2</v>
      </c>
      <c r="O1040" s="836">
        <v>2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5" customHeight="1" x14ac:dyDescent="0.2">
      <c r="A1041" s="831">
        <v>7</v>
      </c>
      <c r="B1041" s="832" t="s">
        <v>2536</v>
      </c>
      <c r="C1041" s="832" t="s">
        <v>2542</v>
      </c>
      <c r="D1041" s="833" t="s">
        <v>3898</v>
      </c>
      <c r="E1041" s="834" t="s">
        <v>2576</v>
      </c>
      <c r="F1041" s="832" t="s">
        <v>2537</v>
      </c>
      <c r="G1041" s="832" t="s">
        <v>3557</v>
      </c>
      <c r="H1041" s="832" t="s">
        <v>581</v>
      </c>
      <c r="I1041" s="832" t="s">
        <v>3755</v>
      </c>
      <c r="J1041" s="832" t="s">
        <v>3559</v>
      </c>
      <c r="K1041" s="832" t="s">
        <v>3560</v>
      </c>
      <c r="L1041" s="835">
        <v>73.989999999999995</v>
      </c>
      <c r="M1041" s="835">
        <v>443.93999999999994</v>
      </c>
      <c r="N1041" s="832">
        <v>6</v>
      </c>
      <c r="O1041" s="836">
        <v>1</v>
      </c>
      <c r="P1041" s="835">
        <v>443.93999999999994</v>
      </c>
      <c r="Q1041" s="837">
        <v>1</v>
      </c>
      <c r="R1041" s="832">
        <v>6</v>
      </c>
      <c r="S1041" s="837">
        <v>1</v>
      </c>
      <c r="T1041" s="836">
        <v>1</v>
      </c>
      <c r="U1041" s="838">
        <v>1</v>
      </c>
    </row>
    <row r="1042" spans="1:21" ht="14.45" customHeight="1" x14ac:dyDescent="0.2">
      <c r="A1042" s="831">
        <v>7</v>
      </c>
      <c r="B1042" s="832" t="s">
        <v>2536</v>
      </c>
      <c r="C1042" s="832" t="s">
        <v>2542</v>
      </c>
      <c r="D1042" s="833" t="s">
        <v>3898</v>
      </c>
      <c r="E1042" s="834" t="s">
        <v>2576</v>
      </c>
      <c r="F1042" s="832" t="s">
        <v>2537</v>
      </c>
      <c r="G1042" s="832" t="s">
        <v>2588</v>
      </c>
      <c r="H1042" s="832" t="s">
        <v>581</v>
      </c>
      <c r="I1042" s="832" t="s">
        <v>3756</v>
      </c>
      <c r="J1042" s="832" t="s">
        <v>3757</v>
      </c>
      <c r="K1042" s="832" t="s">
        <v>3758</v>
      </c>
      <c r="L1042" s="835">
        <v>0</v>
      </c>
      <c r="M1042" s="835">
        <v>0</v>
      </c>
      <c r="N1042" s="832">
        <v>3</v>
      </c>
      <c r="O1042" s="836">
        <v>0.5</v>
      </c>
      <c r="P1042" s="835">
        <v>0</v>
      </c>
      <c r="Q1042" s="837"/>
      <c r="R1042" s="832">
        <v>3</v>
      </c>
      <c r="S1042" s="837">
        <v>1</v>
      </c>
      <c r="T1042" s="836">
        <v>0.5</v>
      </c>
      <c r="U1042" s="838">
        <v>1</v>
      </c>
    </row>
    <row r="1043" spans="1:21" ht="14.45" customHeight="1" x14ac:dyDescent="0.2">
      <c r="A1043" s="831">
        <v>7</v>
      </c>
      <c r="B1043" s="832" t="s">
        <v>2536</v>
      </c>
      <c r="C1043" s="832" t="s">
        <v>2542</v>
      </c>
      <c r="D1043" s="833" t="s">
        <v>3898</v>
      </c>
      <c r="E1043" s="834" t="s">
        <v>2576</v>
      </c>
      <c r="F1043" s="832" t="s">
        <v>2537</v>
      </c>
      <c r="G1043" s="832" t="s">
        <v>3759</v>
      </c>
      <c r="H1043" s="832" t="s">
        <v>581</v>
      </c>
      <c r="I1043" s="832" t="s">
        <v>3760</v>
      </c>
      <c r="J1043" s="832" t="s">
        <v>1699</v>
      </c>
      <c r="K1043" s="832" t="s">
        <v>1701</v>
      </c>
      <c r="L1043" s="835">
        <v>0</v>
      </c>
      <c r="M1043" s="835">
        <v>0</v>
      </c>
      <c r="N1043" s="832">
        <v>2</v>
      </c>
      <c r="O1043" s="836">
        <v>0.5</v>
      </c>
      <c r="P1043" s="835">
        <v>0</v>
      </c>
      <c r="Q1043" s="837"/>
      <c r="R1043" s="832">
        <v>2</v>
      </c>
      <c r="S1043" s="837">
        <v>1</v>
      </c>
      <c r="T1043" s="836">
        <v>0.5</v>
      </c>
      <c r="U1043" s="838">
        <v>1</v>
      </c>
    </row>
    <row r="1044" spans="1:21" ht="14.45" customHeight="1" x14ac:dyDescent="0.2">
      <c r="A1044" s="831">
        <v>7</v>
      </c>
      <c r="B1044" s="832" t="s">
        <v>2536</v>
      </c>
      <c r="C1044" s="832" t="s">
        <v>2542</v>
      </c>
      <c r="D1044" s="833" t="s">
        <v>3898</v>
      </c>
      <c r="E1044" s="834" t="s">
        <v>2576</v>
      </c>
      <c r="F1044" s="832" t="s">
        <v>2537</v>
      </c>
      <c r="G1044" s="832" t="s">
        <v>3206</v>
      </c>
      <c r="H1044" s="832" t="s">
        <v>674</v>
      </c>
      <c r="I1044" s="832" t="s">
        <v>3568</v>
      </c>
      <c r="J1044" s="832" t="s">
        <v>2444</v>
      </c>
      <c r="K1044" s="832" t="s">
        <v>3569</v>
      </c>
      <c r="L1044" s="835">
        <v>140.96</v>
      </c>
      <c r="M1044" s="835">
        <v>422.88</v>
      </c>
      <c r="N1044" s="832">
        <v>3</v>
      </c>
      <c r="O1044" s="836">
        <v>1</v>
      </c>
      <c r="P1044" s="835">
        <v>422.88</v>
      </c>
      <c r="Q1044" s="837">
        <v>1</v>
      </c>
      <c r="R1044" s="832">
        <v>3</v>
      </c>
      <c r="S1044" s="837">
        <v>1</v>
      </c>
      <c r="T1044" s="836">
        <v>1</v>
      </c>
      <c r="U1044" s="838">
        <v>1</v>
      </c>
    </row>
    <row r="1045" spans="1:21" ht="14.45" customHeight="1" x14ac:dyDescent="0.2">
      <c r="A1045" s="831">
        <v>7</v>
      </c>
      <c r="B1045" s="832" t="s">
        <v>2536</v>
      </c>
      <c r="C1045" s="832" t="s">
        <v>2542</v>
      </c>
      <c r="D1045" s="833" t="s">
        <v>3898</v>
      </c>
      <c r="E1045" s="834" t="s">
        <v>2576</v>
      </c>
      <c r="F1045" s="832" t="s">
        <v>2537</v>
      </c>
      <c r="G1045" s="832" t="s">
        <v>3713</v>
      </c>
      <c r="H1045" s="832" t="s">
        <v>581</v>
      </c>
      <c r="I1045" s="832" t="s">
        <v>3714</v>
      </c>
      <c r="J1045" s="832" t="s">
        <v>3715</v>
      </c>
      <c r="K1045" s="832" t="s">
        <v>3716</v>
      </c>
      <c r="L1045" s="835">
        <v>80.2</v>
      </c>
      <c r="M1045" s="835">
        <v>320.8</v>
      </c>
      <c r="N1045" s="832">
        <v>4</v>
      </c>
      <c r="O1045" s="836">
        <v>1</v>
      </c>
      <c r="P1045" s="835">
        <v>320.8</v>
      </c>
      <c r="Q1045" s="837">
        <v>1</v>
      </c>
      <c r="R1045" s="832">
        <v>4</v>
      </c>
      <c r="S1045" s="837">
        <v>1</v>
      </c>
      <c r="T1045" s="836">
        <v>1</v>
      </c>
      <c r="U1045" s="838">
        <v>1</v>
      </c>
    </row>
    <row r="1046" spans="1:21" ht="14.45" customHeight="1" x14ac:dyDescent="0.2">
      <c r="A1046" s="831">
        <v>7</v>
      </c>
      <c r="B1046" s="832" t="s">
        <v>2536</v>
      </c>
      <c r="C1046" s="832" t="s">
        <v>2542</v>
      </c>
      <c r="D1046" s="833" t="s">
        <v>3898</v>
      </c>
      <c r="E1046" s="834" t="s">
        <v>2576</v>
      </c>
      <c r="F1046" s="832" t="s">
        <v>2537</v>
      </c>
      <c r="G1046" s="832" t="s">
        <v>3761</v>
      </c>
      <c r="H1046" s="832" t="s">
        <v>581</v>
      </c>
      <c r="I1046" s="832" t="s">
        <v>3762</v>
      </c>
      <c r="J1046" s="832" t="s">
        <v>3763</v>
      </c>
      <c r="K1046" s="832" t="s">
        <v>3764</v>
      </c>
      <c r="L1046" s="835">
        <v>39.9</v>
      </c>
      <c r="M1046" s="835">
        <v>79.8</v>
      </c>
      <c r="N1046" s="832">
        <v>2</v>
      </c>
      <c r="O1046" s="836">
        <v>1</v>
      </c>
      <c r="P1046" s="835">
        <v>79.8</v>
      </c>
      <c r="Q1046" s="837">
        <v>1</v>
      </c>
      <c r="R1046" s="832">
        <v>2</v>
      </c>
      <c r="S1046" s="837">
        <v>1</v>
      </c>
      <c r="T1046" s="836">
        <v>1</v>
      </c>
      <c r="U1046" s="838">
        <v>1</v>
      </c>
    </row>
    <row r="1047" spans="1:21" ht="14.45" customHeight="1" x14ac:dyDescent="0.2">
      <c r="A1047" s="831">
        <v>7</v>
      </c>
      <c r="B1047" s="832" t="s">
        <v>2536</v>
      </c>
      <c r="C1047" s="832" t="s">
        <v>2542</v>
      </c>
      <c r="D1047" s="833" t="s">
        <v>3898</v>
      </c>
      <c r="E1047" s="834" t="s">
        <v>2576</v>
      </c>
      <c r="F1047" s="832" t="s">
        <v>2537</v>
      </c>
      <c r="G1047" s="832" t="s">
        <v>3027</v>
      </c>
      <c r="H1047" s="832" t="s">
        <v>674</v>
      </c>
      <c r="I1047" s="832" t="s">
        <v>3028</v>
      </c>
      <c r="J1047" s="832" t="s">
        <v>3029</v>
      </c>
      <c r="K1047" s="832" t="s">
        <v>3030</v>
      </c>
      <c r="L1047" s="835">
        <v>102.85</v>
      </c>
      <c r="M1047" s="835">
        <v>617.09999999999991</v>
      </c>
      <c r="N1047" s="832">
        <v>6</v>
      </c>
      <c r="O1047" s="836">
        <v>1</v>
      </c>
      <c r="P1047" s="835">
        <v>617.09999999999991</v>
      </c>
      <c r="Q1047" s="837">
        <v>1</v>
      </c>
      <c r="R1047" s="832">
        <v>6</v>
      </c>
      <c r="S1047" s="837">
        <v>1</v>
      </c>
      <c r="T1047" s="836">
        <v>1</v>
      </c>
      <c r="U1047" s="838">
        <v>1</v>
      </c>
    </row>
    <row r="1048" spans="1:21" ht="14.45" customHeight="1" x14ac:dyDescent="0.2">
      <c r="A1048" s="831">
        <v>7</v>
      </c>
      <c r="B1048" s="832" t="s">
        <v>2536</v>
      </c>
      <c r="C1048" s="832" t="s">
        <v>2542</v>
      </c>
      <c r="D1048" s="833" t="s">
        <v>3898</v>
      </c>
      <c r="E1048" s="834" t="s">
        <v>2576</v>
      </c>
      <c r="F1048" s="832" t="s">
        <v>2537</v>
      </c>
      <c r="G1048" s="832" t="s">
        <v>2859</v>
      </c>
      <c r="H1048" s="832" t="s">
        <v>581</v>
      </c>
      <c r="I1048" s="832" t="s">
        <v>3765</v>
      </c>
      <c r="J1048" s="832" t="s">
        <v>2861</v>
      </c>
      <c r="K1048" s="832" t="s">
        <v>3766</v>
      </c>
      <c r="L1048" s="835">
        <v>961.42</v>
      </c>
      <c r="M1048" s="835">
        <v>961.42</v>
      </c>
      <c r="N1048" s="832">
        <v>1</v>
      </c>
      <c r="O1048" s="836">
        <v>0.5</v>
      </c>
      <c r="P1048" s="835">
        <v>961.42</v>
      </c>
      <c r="Q1048" s="837">
        <v>1</v>
      </c>
      <c r="R1048" s="832">
        <v>1</v>
      </c>
      <c r="S1048" s="837">
        <v>1</v>
      </c>
      <c r="T1048" s="836">
        <v>0.5</v>
      </c>
      <c r="U1048" s="838">
        <v>1</v>
      </c>
    </row>
    <row r="1049" spans="1:21" ht="14.45" customHeight="1" x14ac:dyDescent="0.2">
      <c r="A1049" s="831">
        <v>7</v>
      </c>
      <c r="B1049" s="832" t="s">
        <v>2536</v>
      </c>
      <c r="C1049" s="832" t="s">
        <v>2542</v>
      </c>
      <c r="D1049" s="833" t="s">
        <v>3898</v>
      </c>
      <c r="E1049" s="834" t="s">
        <v>2576</v>
      </c>
      <c r="F1049" s="832" t="s">
        <v>2537</v>
      </c>
      <c r="G1049" s="832" t="s">
        <v>3308</v>
      </c>
      <c r="H1049" s="832" t="s">
        <v>581</v>
      </c>
      <c r="I1049" s="832" t="s">
        <v>3495</v>
      </c>
      <c r="J1049" s="832" t="s">
        <v>3324</v>
      </c>
      <c r="K1049" s="832" t="s">
        <v>2408</v>
      </c>
      <c r="L1049" s="835">
        <v>187.92</v>
      </c>
      <c r="M1049" s="835">
        <v>375.84</v>
      </c>
      <c r="N1049" s="832">
        <v>2</v>
      </c>
      <c r="O1049" s="836">
        <v>0.5</v>
      </c>
      <c r="P1049" s="835">
        <v>375.84</v>
      </c>
      <c r="Q1049" s="837">
        <v>1</v>
      </c>
      <c r="R1049" s="832">
        <v>2</v>
      </c>
      <c r="S1049" s="837">
        <v>1</v>
      </c>
      <c r="T1049" s="836">
        <v>0.5</v>
      </c>
      <c r="U1049" s="838">
        <v>1</v>
      </c>
    </row>
    <row r="1050" spans="1:21" ht="14.45" customHeight="1" x14ac:dyDescent="0.2">
      <c r="A1050" s="831">
        <v>7</v>
      </c>
      <c r="B1050" s="832" t="s">
        <v>2536</v>
      </c>
      <c r="C1050" s="832" t="s">
        <v>2542</v>
      </c>
      <c r="D1050" s="833" t="s">
        <v>3898</v>
      </c>
      <c r="E1050" s="834" t="s">
        <v>2576</v>
      </c>
      <c r="F1050" s="832" t="s">
        <v>2537</v>
      </c>
      <c r="G1050" s="832" t="s">
        <v>3308</v>
      </c>
      <c r="H1050" s="832" t="s">
        <v>581</v>
      </c>
      <c r="I1050" s="832" t="s">
        <v>3767</v>
      </c>
      <c r="J1050" s="832" t="s">
        <v>3768</v>
      </c>
      <c r="K1050" s="832" t="s">
        <v>3769</v>
      </c>
      <c r="L1050" s="835">
        <v>158.85</v>
      </c>
      <c r="M1050" s="835">
        <v>317.7</v>
      </c>
      <c r="N1050" s="832">
        <v>2</v>
      </c>
      <c r="O1050" s="836">
        <v>0.5</v>
      </c>
      <c r="P1050" s="835">
        <v>317.7</v>
      </c>
      <c r="Q1050" s="837">
        <v>1</v>
      </c>
      <c r="R1050" s="832">
        <v>2</v>
      </c>
      <c r="S1050" s="837">
        <v>1</v>
      </c>
      <c r="T1050" s="836">
        <v>0.5</v>
      </c>
      <c r="U1050" s="838">
        <v>1</v>
      </c>
    </row>
    <row r="1051" spans="1:21" ht="14.45" customHeight="1" x14ac:dyDescent="0.2">
      <c r="A1051" s="831">
        <v>7</v>
      </c>
      <c r="B1051" s="832" t="s">
        <v>2536</v>
      </c>
      <c r="C1051" s="832" t="s">
        <v>2542</v>
      </c>
      <c r="D1051" s="833" t="s">
        <v>3898</v>
      </c>
      <c r="E1051" s="834" t="s">
        <v>2576</v>
      </c>
      <c r="F1051" s="832" t="s">
        <v>2537</v>
      </c>
      <c r="G1051" s="832" t="s">
        <v>3770</v>
      </c>
      <c r="H1051" s="832" t="s">
        <v>581</v>
      </c>
      <c r="I1051" s="832" t="s">
        <v>3771</v>
      </c>
      <c r="J1051" s="832" t="s">
        <v>3772</v>
      </c>
      <c r="K1051" s="832" t="s">
        <v>3773</v>
      </c>
      <c r="L1051" s="835">
        <v>0</v>
      </c>
      <c r="M1051" s="835">
        <v>0</v>
      </c>
      <c r="N1051" s="832">
        <v>1</v>
      </c>
      <c r="O1051" s="836">
        <v>0.5</v>
      </c>
      <c r="P1051" s="835">
        <v>0</v>
      </c>
      <c r="Q1051" s="837"/>
      <c r="R1051" s="832">
        <v>1</v>
      </c>
      <c r="S1051" s="837">
        <v>1</v>
      </c>
      <c r="T1051" s="836">
        <v>0.5</v>
      </c>
      <c r="U1051" s="838">
        <v>1</v>
      </c>
    </row>
    <row r="1052" spans="1:21" ht="14.45" customHeight="1" x14ac:dyDescent="0.2">
      <c r="A1052" s="831">
        <v>7</v>
      </c>
      <c r="B1052" s="832" t="s">
        <v>2536</v>
      </c>
      <c r="C1052" s="832" t="s">
        <v>2542</v>
      </c>
      <c r="D1052" s="833" t="s">
        <v>3898</v>
      </c>
      <c r="E1052" s="834" t="s">
        <v>2576</v>
      </c>
      <c r="F1052" s="832" t="s">
        <v>2537</v>
      </c>
      <c r="G1052" s="832" t="s">
        <v>2737</v>
      </c>
      <c r="H1052" s="832" t="s">
        <v>674</v>
      </c>
      <c r="I1052" s="832" t="s">
        <v>2432</v>
      </c>
      <c r="J1052" s="832" t="s">
        <v>1476</v>
      </c>
      <c r="K1052" s="832" t="s">
        <v>2433</v>
      </c>
      <c r="L1052" s="835">
        <v>154.36000000000001</v>
      </c>
      <c r="M1052" s="835">
        <v>154.36000000000001</v>
      </c>
      <c r="N1052" s="832">
        <v>1</v>
      </c>
      <c r="O1052" s="836">
        <v>0.5</v>
      </c>
      <c r="P1052" s="835">
        <v>154.36000000000001</v>
      </c>
      <c r="Q1052" s="837">
        <v>1</v>
      </c>
      <c r="R1052" s="832">
        <v>1</v>
      </c>
      <c r="S1052" s="837">
        <v>1</v>
      </c>
      <c r="T1052" s="836">
        <v>0.5</v>
      </c>
      <c r="U1052" s="838">
        <v>1</v>
      </c>
    </row>
    <row r="1053" spans="1:21" ht="14.45" customHeight="1" x14ac:dyDescent="0.2">
      <c r="A1053" s="831">
        <v>7</v>
      </c>
      <c r="B1053" s="832" t="s">
        <v>2536</v>
      </c>
      <c r="C1053" s="832" t="s">
        <v>2542</v>
      </c>
      <c r="D1053" s="833" t="s">
        <v>3898</v>
      </c>
      <c r="E1053" s="834" t="s">
        <v>2579</v>
      </c>
      <c r="F1053" s="832" t="s">
        <v>2537</v>
      </c>
      <c r="G1053" s="832" t="s">
        <v>2995</v>
      </c>
      <c r="H1053" s="832" t="s">
        <v>581</v>
      </c>
      <c r="I1053" s="832" t="s">
        <v>3017</v>
      </c>
      <c r="J1053" s="832" t="s">
        <v>3018</v>
      </c>
      <c r="K1053" s="832" t="s">
        <v>1367</v>
      </c>
      <c r="L1053" s="835">
        <v>462.73</v>
      </c>
      <c r="M1053" s="835">
        <v>2313.65</v>
      </c>
      <c r="N1053" s="832">
        <v>5</v>
      </c>
      <c r="O1053" s="836">
        <v>3</v>
      </c>
      <c r="P1053" s="835">
        <v>462.73</v>
      </c>
      <c r="Q1053" s="837">
        <v>0.2</v>
      </c>
      <c r="R1053" s="832">
        <v>1</v>
      </c>
      <c r="S1053" s="837">
        <v>0.2</v>
      </c>
      <c r="T1053" s="836">
        <v>1</v>
      </c>
      <c r="U1053" s="838">
        <v>0.33333333333333331</v>
      </c>
    </row>
    <row r="1054" spans="1:21" ht="14.45" customHeight="1" x14ac:dyDescent="0.2">
      <c r="A1054" s="831">
        <v>7</v>
      </c>
      <c r="B1054" s="832" t="s">
        <v>2536</v>
      </c>
      <c r="C1054" s="832" t="s">
        <v>2542</v>
      </c>
      <c r="D1054" s="833" t="s">
        <v>3898</v>
      </c>
      <c r="E1054" s="834" t="s">
        <v>2579</v>
      </c>
      <c r="F1054" s="832" t="s">
        <v>2537</v>
      </c>
      <c r="G1054" s="832" t="s">
        <v>2795</v>
      </c>
      <c r="H1054" s="832" t="s">
        <v>674</v>
      </c>
      <c r="I1054" s="832" t="s">
        <v>2309</v>
      </c>
      <c r="J1054" s="832" t="s">
        <v>2310</v>
      </c>
      <c r="K1054" s="832" t="s">
        <v>2311</v>
      </c>
      <c r="L1054" s="835">
        <v>9.4</v>
      </c>
      <c r="M1054" s="835">
        <v>9.4</v>
      </c>
      <c r="N1054" s="832">
        <v>1</v>
      </c>
      <c r="O1054" s="836">
        <v>0.5</v>
      </c>
      <c r="P1054" s="835">
        <v>9.4</v>
      </c>
      <c r="Q1054" s="837">
        <v>1</v>
      </c>
      <c r="R1054" s="832">
        <v>1</v>
      </c>
      <c r="S1054" s="837">
        <v>1</v>
      </c>
      <c r="T1054" s="836">
        <v>0.5</v>
      </c>
      <c r="U1054" s="838">
        <v>1</v>
      </c>
    </row>
    <row r="1055" spans="1:21" ht="14.45" customHeight="1" x14ac:dyDescent="0.2">
      <c r="A1055" s="831">
        <v>7</v>
      </c>
      <c r="B1055" s="832" t="s">
        <v>2536</v>
      </c>
      <c r="C1055" s="832" t="s">
        <v>2542</v>
      </c>
      <c r="D1055" s="833" t="s">
        <v>3898</v>
      </c>
      <c r="E1055" s="834" t="s">
        <v>2579</v>
      </c>
      <c r="F1055" s="832" t="s">
        <v>2537</v>
      </c>
      <c r="G1055" s="832" t="s">
        <v>2785</v>
      </c>
      <c r="H1055" s="832" t="s">
        <v>581</v>
      </c>
      <c r="I1055" s="832" t="s">
        <v>3774</v>
      </c>
      <c r="J1055" s="832" t="s">
        <v>2195</v>
      </c>
      <c r="K1055" s="832" t="s">
        <v>3775</v>
      </c>
      <c r="L1055" s="835">
        <v>425.17</v>
      </c>
      <c r="M1055" s="835">
        <v>850.34</v>
      </c>
      <c r="N1055" s="832">
        <v>2</v>
      </c>
      <c r="O1055" s="836">
        <v>2</v>
      </c>
      <c r="P1055" s="835">
        <v>850.34</v>
      </c>
      <c r="Q1055" s="837">
        <v>1</v>
      </c>
      <c r="R1055" s="832">
        <v>2</v>
      </c>
      <c r="S1055" s="837">
        <v>1</v>
      </c>
      <c r="T1055" s="836">
        <v>2</v>
      </c>
      <c r="U1055" s="838">
        <v>1</v>
      </c>
    </row>
    <row r="1056" spans="1:21" ht="14.45" customHeight="1" x14ac:dyDescent="0.2">
      <c r="A1056" s="831">
        <v>7</v>
      </c>
      <c r="B1056" s="832" t="s">
        <v>2536</v>
      </c>
      <c r="C1056" s="832" t="s">
        <v>2542</v>
      </c>
      <c r="D1056" s="833" t="s">
        <v>3898</v>
      </c>
      <c r="E1056" s="834" t="s">
        <v>2579</v>
      </c>
      <c r="F1056" s="832" t="s">
        <v>2537</v>
      </c>
      <c r="G1056" s="832" t="s">
        <v>2785</v>
      </c>
      <c r="H1056" s="832" t="s">
        <v>581</v>
      </c>
      <c r="I1056" s="832" t="s">
        <v>3776</v>
      </c>
      <c r="J1056" s="832" t="s">
        <v>3659</v>
      </c>
      <c r="K1056" s="832" t="s">
        <v>3777</v>
      </c>
      <c r="L1056" s="835">
        <v>924.88</v>
      </c>
      <c r="M1056" s="835">
        <v>924.88</v>
      </c>
      <c r="N1056" s="832">
        <v>1</v>
      </c>
      <c r="O1056" s="836">
        <v>0.5</v>
      </c>
      <c r="P1056" s="835">
        <v>924.88</v>
      </c>
      <c r="Q1056" s="837">
        <v>1</v>
      </c>
      <c r="R1056" s="832">
        <v>1</v>
      </c>
      <c r="S1056" s="837">
        <v>1</v>
      </c>
      <c r="T1056" s="836">
        <v>0.5</v>
      </c>
      <c r="U1056" s="838">
        <v>1</v>
      </c>
    </row>
    <row r="1057" spans="1:21" ht="14.45" customHeight="1" x14ac:dyDescent="0.2">
      <c r="A1057" s="831">
        <v>7</v>
      </c>
      <c r="B1057" s="832" t="s">
        <v>2536</v>
      </c>
      <c r="C1057" s="832" t="s">
        <v>2542</v>
      </c>
      <c r="D1057" s="833" t="s">
        <v>3898</v>
      </c>
      <c r="E1057" s="834" t="s">
        <v>2579</v>
      </c>
      <c r="F1057" s="832" t="s">
        <v>2537</v>
      </c>
      <c r="G1057" s="832" t="s">
        <v>2699</v>
      </c>
      <c r="H1057" s="832" t="s">
        <v>581</v>
      </c>
      <c r="I1057" s="832" t="s">
        <v>2700</v>
      </c>
      <c r="J1057" s="832" t="s">
        <v>1534</v>
      </c>
      <c r="K1057" s="832" t="s">
        <v>2701</v>
      </c>
      <c r="L1057" s="835">
        <v>89.91</v>
      </c>
      <c r="M1057" s="835">
        <v>89.91</v>
      </c>
      <c r="N1057" s="832">
        <v>1</v>
      </c>
      <c r="O1057" s="836">
        <v>1</v>
      </c>
      <c r="P1057" s="835">
        <v>89.91</v>
      </c>
      <c r="Q1057" s="837">
        <v>1</v>
      </c>
      <c r="R1057" s="832">
        <v>1</v>
      </c>
      <c r="S1057" s="837">
        <v>1</v>
      </c>
      <c r="T1057" s="836">
        <v>1</v>
      </c>
      <c r="U1057" s="838">
        <v>1</v>
      </c>
    </row>
    <row r="1058" spans="1:21" ht="14.45" customHeight="1" x14ac:dyDescent="0.2">
      <c r="A1058" s="831">
        <v>7</v>
      </c>
      <c r="B1058" s="832" t="s">
        <v>2536</v>
      </c>
      <c r="C1058" s="832" t="s">
        <v>2542</v>
      </c>
      <c r="D1058" s="833" t="s">
        <v>3898</v>
      </c>
      <c r="E1058" s="834" t="s">
        <v>2579</v>
      </c>
      <c r="F1058" s="832" t="s">
        <v>2537</v>
      </c>
      <c r="G1058" s="832" t="s">
        <v>2927</v>
      </c>
      <c r="H1058" s="832" t="s">
        <v>581</v>
      </c>
      <c r="I1058" s="832" t="s">
        <v>3778</v>
      </c>
      <c r="J1058" s="832" t="s">
        <v>2929</v>
      </c>
      <c r="K1058" s="832" t="s">
        <v>3779</v>
      </c>
      <c r="L1058" s="835">
        <v>0</v>
      </c>
      <c r="M1058" s="835">
        <v>0</v>
      </c>
      <c r="N1058" s="832">
        <v>1</v>
      </c>
      <c r="O1058" s="836">
        <v>1</v>
      </c>
      <c r="P1058" s="835">
        <v>0</v>
      </c>
      <c r="Q1058" s="837"/>
      <c r="R1058" s="832">
        <v>1</v>
      </c>
      <c r="S1058" s="837">
        <v>1</v>
      </c>
      <c r="T1058" s="836">
        <v>1</v>
      </c>
      <c r="U1058" s="838">
        <v>1</v>
      </c>
    </row>
    <row r="1059" spans="1:21" ht="14.45" customHeight="1" x14ac:dyDescent="0.2">
      <c r="A1059" s="831">
        <v>7</v>
      </c>
      <c r="B1059" s="832" t="s">
        <v>2536</v>
      </c>
      <c r="C1059" s="832" t="s">
        <v>2542</v>
      </c>
      <c r="D1059" s="833" t="s">
        <v>3898</v>
      </c>
      <c r="E1059" s="834" t="s">
        <v>2579</v>
      </c>
      <c r="F1059" s="832" t="s">
        <v>2537</v>
      </c>
      <c r="G1059" s="832" t="s">
        <v>2592</v>
      </c>
      <c r="H1059" s="832" t="s">
        <v>581</v>
      </c>
      <c r="I1059" s="832" t="s">
        <v>2771</v>
      </c>
      <c r="J1059" s="832" t="s">
        <v>992</v>
      </c>
      <c r="K1059" s="832" t="s">
        <v>2772</v>
      </c>
      <c r="L1059" s="835">
        <v>103.67</v>
      </c>
      <c r="M1059" s="835">
        <v>103.67</v>
      </c>
      <c r="N1059" s="832">
        <v>1</v>
      </c>
      <c r="O1059" s="836">
        <v>1</v>
      </c>
      <c r="P1059" s="835">
        <v>103.67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5" customHeight="1" x14ac:dyDescent="0.2">
      <c r="A1060" s="831">
        <v>7</v>
      </c>
      <c r="B1060" s="832" t="s">
        <v>2536</v>
      </c>
      <c r="C1060" s="832" t="s">
        <v>2542</v>
      </c>
      <c r="D1060" s="833" t="s">
        <v>3898</v>
      </c>
      <c r="E1060" s="834" t="s">
        <v>2579</v>
      </c>
      <c r="F1060" s="832" t="s">
        <v>2537</v>
      </c>
      <c r="G1060" s="832" t="s">
        <v>2899</v>
      </c>
      <c r="H1060" s="832" t="s">
        <v>581</v>
      </c>
      <c r="I1060" s="832" t="s">
        <v>2900</v>
      </c>
      <c r="J1060" s="832" t="s">
        <v>2901</v>
      </c>
      <c r="K1060" s="832" t="s">
        <v>2902</v>
      </c>
      <c r="L1060" s="835">
        <v>0</v>
      </c>
      <c r="M1060" s="835">
        <v>0</v>
      </c>
      <c r="N1060" s="832">
        <v>1</v>
      </c>
      <c r="O1060" s="836">
        <v>1</v>
      </c>
      <c r="P1060" s="835">
        <v>0</v>
      </c>
      <c r="Q1060" s="837"/>
      <c r="R1060" s="832">
        <v>1</v>
      </c>
      <c r="S1060" s="837">
        <v>1</v>
      </c>
      <c r="T1060" s="836">
        <v>1</v>
      </c>
      <c r="U1060" s="838">
        <v>1</v>
      </c>
    </row>
    <row r="1061" spans="1:21" ht="14.45" customHeight="1" x14ac:dyDescent="0.2">
      <c r="A1061" s="831">
        <v>7</v>
      </c>
      <c r="B1061" s="832" t="s">
        <v>2536</v>
      </c>
      <c r="C1061" s="832" t="s">
        <v>2542</v>
      </c>
      <c r="D1061" s="833" t="s">
        <v>3898</v>
      </c>
      <c r="E1061" s="834" t="s">
        <v>2549</v>
      </c>
      <c r="F1061" s="832" t="s">
        <v>2537</v>
      </c>
      <c r="G1061" s="832" t="s">
        <v>3082</v>
      </c>
      <c r="H1061" s="832" t="s">
        <v>581</v>
      </c>
      <c r="I1061" s="832" t="s">
        <v>3379</v>
      </c>
      <c r="J1061" s="832" t="s">
        <v>3084</v>
      </c>
      <c r="K1061" s="832" t="s">
        <v>2705</v>
      </c>
      <c r="L1061" s="835">
        <v>23.49</v>
      </c>
      <c r="M1061" s="835">
        <v>23.49</v>
      </c>
      <c r="N1061" s="832">
        <v>1</v>
      </c>
      <c r="O1061" s="836">
        <v>0.5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5" customHeight="1" x14ac:dyDescent="0.2">
      <c r="A1062" s="831">
        <v>7</v>
      </c>
      <c r="B1062" s="832" t="s">
        <v>2536</v>
      </c>
      <c r="C1062" s="832" t="s">
        <v>2542</v>
      </c>
      <c r="D1062" s="833" t="s">
        <v>3898</v>
      </c>
      <c r="E1062" s="834" t="s">
        <v>2549</v>
      </c>
      <c r="F1062" s="832" t="s">
        <v>2537</v>
      </c>
      <c r="G1062" s="832" t="s">
        <v>3082</v>
      </c>
      <c r="H1062" s="832" t="s">
        <v>581</v>
      </c>
      <c r="I1062" s="832" t="s">
        <v>3083</v>
      </c>
      <c r="J1062" s="832" t="s">
        <v>3084</v>
      </c>
      <c r="K1062" s="832" t="s">
        <v>3085</v>
      </c>
      <c r="L1062" s="835">
        <v>70.48</v>
      </c>
      <c r="M1062" s="835">
        <v>634.32000000000005</v>
      </c>
      <c r="N1062" s="832">
        <v>9</v>
      </c>
      <c r="O1062" s="836">
        <v>3.5</v>
      </c>
      <c r="P1062" s="835">
        <v>493.36000000000007</v>
      </c>
      <c r="Q1062" s="837">
        <v>0.77777777777777779</v>
      </c>
      <c r="R1062" s="832">
        <v>7</v>
      </c>
      <c r="S1062" s="837">
        <v>0.77777777777777779</v>
      </c>
      <c r="T1062" s="836">
        <v>3</v>
      </c>
      <c r="U1062" s="838">
        <v>0.8571428571428571</v>
      </c>
    </row>
    <row r="1063" spans="1:21" ht="14.45" customHeight="1" x14ac:dyDescent="0.2">
      <c r="A1063" s="831">
        <v>7</v>
      </c>
      <c r="B1063" s="832" t="s">
        <v>2536</v>
      </c>
      <c r="C1063" s="832" t="s">
        <v>2542</v>
      </c>
      <c r="D1063" s="833" t="s">
        <v>3898</v>
      </c>
      <c r="E1063" s="834" t="s">
        <v>2549</v>
      </c>
      <c r="F1063" s="832" t="s">
        <v>2537</v>
      </c>
      <c r="G1063" s="832" t="s">
        <v>2778</v>
      </c>
      <c r="H1063" s="832" t="s">
        <v>581</v>
      </c>
      <c r="I1063" s="832" t="s">
        <v>2779</v>
      </c>
      <c r="J1063" s="832" t="s">
        <v>2780</v>
      </c>
      <c r="K1063" s="832" t="s">
        <v>2746</v>
      </c>
      <c r="L1063" s="835">
        <v>179.68</v>
      </c>
      <c r="M1063" s="835">
        <v>1437.44</v>
      </c>
      <c r="N1063" s="832">
        <v>8</v>
      </c>
      <c r="O1063" s="836">
        <v>3.5</v>
      </c>
      <c r="P1063" s="835">
        <v>1437.44</v>
      </c>
      <c r="Q1063" s="837">
        <v>1</v>
      </c>
      <c r="R1063" s="832">
        <v>8</v>
      </c>
      <c r="S1063" s="837">
        <v>1</v>
      </c>
      <c r="T1063" s="836">
        <v>3.5</v>
      </c>
      <c r="U1063" s="838">
        <v>1</v>
      </c>
    </row>
    <row r="1064" spans="1:21" ht="14.45" customHeight="1" x14ac:dyDescent="0.2">
      <c r="A1064" s="831">
        <v>7</v>
      </c>
      <c r="B1064" s="832" t="s">
        <v>2536</v>
      </c>
      <c r="C1064" s="832" t="s">
        <v>2542</v>
      </c>
      <c r="D1064" s="833" t="s">
        <v>3898</v>
      </c>
      <c r="E1064" s="834" t="s">
        <v>2549</v>
      </c>
      <c r="F1064" s="832" t="s">
        <v>2537</v>
      </c>
      <c r="G1064" s="832" t="s">
        <v>3086</v>
      </c>
      <c r="H1064" s="832" t="s">
        <v>581</v>
      </c>
      <c r="I1064" s="832" t="s">
        <v>3087</v>
      </c>
      <c r="J1064" s="832" t="s">
        <v>1583</v>
      </c>
      <c r="K1064" s="832" t="s">
        <v>1584</v>
      </c>
      <c r="L1064" s="835">
        <v>55.77</v>
      </c>
      <c r="M1064" s="835">
        <v>390.39000000000004</v>
      </c>
      <c r="N1064" s="832">
        <v>7</v>
      </c>
      <c r="O1064" s="836">
        <v>2</v>
      </c>
      <c r="P1064" s="835">
        <v>390.39000000000004</v>
      </c>
      <c r="Q1064" s="837">
        <v>1</v>
      </c>
      <c r="R1064" s="832">
        <v>7</v>
      </c>
      <c r="S1064" s="837">
        <v>1</v>
      </c>
      <c r="T1064" s="836">
        <v>2</v>
      </c>
      <c r="U1064" s="838">
        <v>1</v>
      </c>
    </row>
    <row r="1065" spans="1:21" ht="14.45" customHeight="1" x14ac:dyDescent="0.2">
      <c r="A1065" s="831">
        <v>7</v>
      </c>
      <c r="B1065" s="832" t="s">
        <v>2536</v>
      </c>
      <c r="C1065" s="832" t="s">
        <v>2542</v>
      </c>
      <c r="D1065" s="833" t="s">
        <v>3898</v>
      </c>
      <c r="E1065" s="834" t="s">
        <v>2549</v>
      </c>
      <c r="F1065" s="832" t="s">
        <v>2537</v>
      </c>
      <c r="G1065" s="832" t="s">
        <v>3086</v>
      </c>
      <c r="H1065" s="832" t="s">
        <v>581</v>
      </c>
      <c r="I1065" s="832" t="s">
        <v>3088</v>
      </c>
      <c r="J1065" s="832" t="s">
        <v>1583</v>
      </c>
      <c r="K1065" s="832" t="s">
        <v>1584</v>
      </c>
      <c r="L1065" s="835">
        <v>55.77</v>
      </c>
      <c r="M1065" s="835">
        <v>557.70000000000005</v>
      </c>
      <c r="N1065" s="832">
        <v>10</v>
      </c>
      <c r="O1065" s="836">
        <v>4</v>
      </c>
      <c r="P1065" s="835">
        <v>501.93</v>
      </c>
      <c r="Q1065" s="837">
        <v>0.89999999999999991</v>
      </c>
      <c r="R1065" s="832">
        <v>9</v>
      </c>
      <c r="S1065" s="837">
        <v>0.9</v>
      </c>
      <c r="T1065" s="836">
        <v>3.5</v>
      </c>
      <c r="U1065" s="838">
        <v>0.875</v>
      </c>
    </row>
    <row r="1066" spans="1:21" ht="14.45" customHeight="1" x14ac:dyDescent="0.2">
      <c r="A1066" s="831">
        <v>7</v>
      </c>
      <c r="B1066" s="832" t="s">
        <v>2536</v>
      </c>
      <c r="C1066" s="832" t="s">
        <v>2542</v>
      </c>
      <c r="D1066" s="833" t="s">
        <v>3898</v>
      </c>
      <c r="E1066" s="834" t="s">
        <v>2549</v>
      </c>
      <c r="F1066" s="832" t="s">
        <v>2537</v>
      </c>
      <c r="G1066" s="832" t="s">
        <v>2988</v>
      </c>
      <c r="H1066" s="832" t="s">
        <v>581</v>
      </c>
      <c r="I1066" s="832" t="s">
        <v>2989</v>
      </c>
      <c r="J1066" s="832" t="s">
        <v>2990</v>
      </c>
      <c r="K1066" s="832" t="s">
        <v>2991</v>
      </c>
      <c r="L1066" s="835">
        <v>86.02</v>
      </c>
      <c r="M1066" s="835">
        <v>86.02</v>
      </c>
      <c r="N1066" s="832">
        <v>1</v>
      </c>
      <c r="O1066" s="836">
        <v>1</v>
      </c>
      <c r="P1066" s="835">
        <v>86.02</v>
      </c>
      <c r="Q1066" s="837">
        <v>1</v>
      </c>
      <c r="R1066" s="832">
        <v>1</v>
      </c>
      <c r="S1066" s="837">
        <v>1</v>
      </c>
      <c r="T1066" s="836">
        <v>1</v>
      </c>
      <c r="U1066" s="838">
        <v>1</v>
      </c>
    </row>
    <row r="1067" spans="1:21" ht="14.45" customHeight="1" x14ac:dyDescent="0.2">
      <c r="A1067" s="831">
        <v>7</v>
      </c>
      <c r="B1067" s="832" t="s">
        <v>2536</v>
      </c>
      <c r="C1067" s="832" t="s">
        <v>2542</v>
      </c>
      <c r="D1067" s="833" t="s">
        <v>3898</v>
      </c>
      <c r="E1067" s="834" t="s">
        <v>2549</v>
      </c>
      <c r="F1067" s="832" t="s">
        <v>2537</v>
      </c>
      <c r="G1067" s="832" t="s">
        <v>3780</v>
      </c>
      <c r="H1067" s="832" t="s">
        <v>581</v>
      </c>
      <c r="I1067" s="832" t="s">
        <v>3781</v>
      </c>
      <c r="J1067" s="832" t="s">
        <v>3782</v>
      </c>
      <c r="K1067" s="832" t="s">
        <v>3783</v>
      </c>
      <c r="L1067" s="835">
        <v>0</v>
      </c>
      <c r="M1067" s="835">
        <v>0</v>
      </c>
      <c r="N1067" s="832">
        <v>1</v>
      </c>
      <c r="O1067" s="836">
        <v>1</v>
      </c>
      <c r="P1067" s="835">
        <v>0</v>
      </c>
      <c r="Q1067" s="837"/>
      <c r="R1067" s="832">
        <v>1</v>
      </c>
      <c r="S1067" s="837">
        <v>1</v>
      </c>
      <c r="T1067" s="836">
        <v>1</v>
      </c>
      <c r="U1067" s="838">
        <v>1</v>
      </c>
    </row>
    <row r="1068" spans="1:21" ht="14.45" customHeight="1" x14ac:dyDescent="0.2">
      <c r="A1068" s="831">
        <v>7</v>
      </c>
      <c r="B1068" s="832" t="s">
        <v>2536</v>
      </c>
      <c r="C1068" s="832" t="s">
        <v>2542</v>
      </c>
      <c r="D1068" s="833" t="s">
        <v>3898</v>
      </c>
      <c r="E1068" s="834" t="s">
        <v>2549</v>
      </c>
      <c r="F1068" s="832" t="s">
        <v>2537</v>
      </c>
      <c r="G1068" s="832" t="s">
        <v>3097</v>
      </c>
      <c r="H1068" s="832" t="s">
        <v>674</v>
      </c>
      <c r="I1068" s="832" t="s">
        <v>2454</v>
      </c>
      <c r="J1068" s="832" t="s">
        <v>2455</v>
      </c>
      <c r="K1068" s="832" t="s">
        <v>2456</v>
      </c>
      <c r="L1068" s="835">
        <v>754.04</v>
      </c>
      <c r="M1068" s="835">
        <v>9048.48</v>
      </c>
      <c r="N1068" s="832">
        <v>12</v>
      </c>
      <c r="O1068" s="836">
        <v>2</v>
      </c>
      <c r="P1068" s="835">
        <v>9048.48</v>
      </c>
      <c r="Q1068" s="837">
        <v>1</v>
      </c>
      <c r="R1068" s="832">
        <v>12</v>
      </c>
      <c r="S1068" s="837">
        <v>1</v>
      </c>
      <c r="T1068" s="836">
        <v>2</v>
      </c>
      <c r="U1068" s="838">
        <v>1</v>
      </c>
    </row>
    <row r="1069" spans="1:21" ht="14.45" customHeight="1" x14ac:dyDescent="0.2">
      <c r="A1069" s="831">
        <v>7</v>
      </c>
      <c r="B1069" s="832" t="s">
        <v>2536</v>
      </c>
      <c r="C1069" s="832" t="s">
        <v>2542</v>
      </c>
      <c r="D1069" s="833" t="s">
        <v>3898</v>
      </c>
      <c r="E1069" s="834" t="s">
        <v>2549</v>
      </c>
      <c r="F1069" s="832" t="s">
        <v>2537</v>
      </c>
      <c r="G1069" s="832" t="s">
        <v>3097</v>
      </c>
      <c r="H1069" s="832" t="s">
        <v>674</v>
      </c>
      <c r="I1069" s="832" t="s">
        <v>3098</v>
      </c>
      <c r="J1069" s="832" t="s">
        <v>2455</v>
      </c>
      <c r="K1069" s="832" t="s">
        <v>3099</v>
      </c>
      <c r="L1069" s="835">
        <v>1131.06</v>
      </c>
      <c r="M1069" s="835">
        <v>20359.079999999998</v>
      </c>
      <c r="N1069" s="832">
        <v>18</v>
      </c>
      <c r="O1069" s="836">
        <v>3</v>
      </c>
      <c r="P1069" s="835">
        <v>20359.079999999998</v>
      </c>
      <c r="Q1069" s="837">
        <v>1</v>
      </c>
      <c r="R1069" s="832">
        <v>18</v>
      </c>
      <c r="S1069" s="837">
        <v>1</v>
      </c>
      <c r="T1069" s="836">
        <v>3</v>
      </c>
      <c r="U1069" s="838">
        <v>1</v>
      </c>
    </row>
    <row r="1070" spans="1:21" ht="14.45" customHeight="1" x14ac:dyDescent="0.2">
      <c r="A1070" s="831">
        <v>7</v>
      </c>
      <c r="B1070" s="832" t="s">
        <v>2536</v>
      </c>
      <c r="C1070" s="832" t="s">
        <v>2542</v>
      </c>
      <c r="D1070" s="833" t="s">
        <v>3898</v>
      </c>
      <c r="E1070" s="834" t="s">
        <v>2549</v>
      </c>
      <c r="F1070" s="832" t="s">
        <v>2537</v>
      </c>
      <c r="G1070" s="832" t="s">
        <v>3097</v>
      </c>
      <c r="H1070" s="832" t="s">
        <v>674</v>
      </c>
      <c r="I1070" s="832" t="s">
        <v>3100</v>
      </c>
      <c r="J1070" s="832" t="s">
        <v>2455</v>
      </c>
      <c r="K1070" s="832" t="s">
        <v>3101</v>
      </c>
      <c r="L1070" s="835">
        <v>1508.08</v>
      </c>
      <c r="M1070" s="835">
        <v>12064.64</v>
      </c>
      <c r="N1070" s="832">
        <v>8</v>
      </c>
      <c r="O1070" s="836">
        <v>2</v>
      </c>
      <c r="P1070" s="835">
        <v>12064.64</v>
      </c>
      <c r="Q1070" s="837">
        <v>1</v>
      </c>
      <c r="R1070" s="832">
        <v>8</v>
      </c>
      <c r="S1070" s="837">
        <v>1</v>
      </c>
      <c r="T1070" s="836">
        <v>2</v>
      </c>
      <c r="U1070" s="838">
        <v>1</v>
      </c>
    </row>
    <row r="1071" spans="1:21" ht="14.45" customHeight="1" x14ac:dyDescent="0.2">
      <c r="A1071" s="831">
        <v>7</v>
      </c>
      <c r="B1071" s="832" t="s">
        <v>2536</v>
      </c>
      <c r="C1071" s="832" t="s">
        <v>2542</v>
      </c>
      <c r="D1071" s="833" t="s">
        <v>3898</v>
      </c>
      <c r="E1071" s="834" t="s">
        <v>2549</v>
      </c>
      <c r="F1071" s="832" t="s">
        <v>2537</v>
      </c>
      <c r="G1071" s="832" t="s">
        <v>3097</v>
      </c>
      <c r="H1071" s="832" t="s">
        <v>581</v>
      </c>
      <c r="I1071" s="832" t="s">
        <v>3102</v>
      </c>
      <c r="J1071" s="832" t="s">
        <v>3103</v>
      </c>
      <c r="K1071" s="832" t="s">
        <v>3101</v>
      </c>
      <c r="L1071" s="835">
        <v>1292.6500000000001</v>
      </c>
      <c r="M1071" s="835">
        <v>10341.200000000001</v>
      </c>
      <c r="N1071" s="832">
        <v>8</v>
      </c>
      <c r="O1071" s="836">
        <v>2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5" customHeight="1" x14ac:dyDescent="0.2">
      <c r="A1072" s="831">
        <v>7</v>
      </c>
      <c r="B1072" s="832" t="s">
        <v>2536</v>
      </c>
      <c r="C1072" s="832" t="s">
        <v>2542</v>
      </c>
      <c r="D1072" s="833" t="s">
        <v>3898</v>
      </c>
      <c r="E1072" s="834" t="s">
        <v>2549</v>
      </c>
      <c r="F1072" s="832" t="s">
        <v>2537</v>
      </c>
      <c r="G1072" s="832" t="s">
        <v>3097</v>
      </c>
      <c r="H1072" s="832" t="s">
        <v>581</v>
      </c>
      <c r="I1072" s="832" t="s">
        <v>3508</v>
      </c>
      <c r="J1072" s="832" t="s">
        <v>3103</v>
      </c>
      <c r="K1072" s="832" t="s">
        <v>2456</v>
      </c>
      <c r="L1072" s="835">
        <v>646.32000000000005</v>
      </c>
      <c r="M1072" s="835">
        <v>3231.6000000000004</v>
      </c>
      <c r="N1072" s="832">
        <v>5</v>
      </c>
      <c r="O1072" s="836">
        <v>2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5" customHeight="1" x14ac:dyDescent="0.2">
      <c r="A1073" s="831">
        <v>7</v>
      </c>
      <c r="B1073" s="832" t="s">
        <v>2536</v>
      </c>
      <c r="C1073" s="832" t="s">
        <v>2542</v>
      </c>
      <c r="D1073" s="833" t="s">
        <v>3898</v>
      </c>
      <c r="E1073" s="834" t="s">
        <v>2549</v>
      </c>
      <c r="F1073" s="832" t="s">
        <v>2537</v>
      </c>
      <c r="G1073" s="832" t="s">
        <v>3097</v>
      </c>
      <c r="H1073" s="832" t="s">
        <v>581</v>
      </c>
      <c r="I1073" s="832" t="s">
        <v>3784</v>
      </c>
      <c r="J1073" s="832" t="s">
        <v>3785</v>
      </c>
      <c r="K1073" s="832" t="s">
        <v>3099</v>
      </c>
      <c r="L1073" s="835">
        <v>1131.06</v>
      </c>
      <c r="M1073" s="835">
        <v>6786.36</v>
      </c>
      <c r="N1073" s="832">
        <v>6</v>
      </c>
      <c r="O1073" s="836">
        <v>1</v>
      </c>
      <c r="P1073" s="835">
        <v>6786.36</v>
      </c>
      <c r="Q1073" s="837">
        <v>1</v>
      </c>
      <c r="R1073" s="832">
        <v>6</v>
      </c>
      <c r="S1073" s="837">
        <v>1</v>
      </c>
      <c r="T1073" s="836">
        <v>1</v>
      </c>
      <c r="U1073" s="838">
        <v>1</v>
      </c>
    </row>
    <row r="1074" spans="1:21" ht="14.45" customHeight="1" x14ac:dyDescent="0.2">
      <c r="A1074" s="831">
        <v>7</v>
      </c>
      <c r="B1074" s="832" t="s">
        <v>2536</v>
      </c>
      <c r="C1074" s="832" t="s">
        <v>2542</v>
      </c>
      <c r="D1074" s="833" t="s">
        <v>3898</v>
      </c>
      <c r="E1074" s="834" t="s">
        <v>2549</v>
      </c>
      <c r="F1074" s="832" t="s">
        <v>2537</v>
      </c>
      <c r="G1074" s="832" t="s">
        <v>3097</v>
      </c>
      <c r="H1074" s="832" t="s">
        <v>581</v>
      </c>
      <c r="I1074" s="832" t="s">
        <v>3106</v>
      </c>
      <c r="J1074" s="832" t="s">
        <v>3107</v>
      </c>
      <c r="K1074" s="832" t="s">
        <v>2456</v>
      </c>
      <c r="L1074" s="835">
        <v>754.04</v>
      </c>
      <c r="M1074" s="835">
        <v>6032.32</v>
      </c>
      <c r="N1074" s="832">
        <v>8</v>
      </c>
      <c r="O1074" s="836">
        <v>2</v>
      </c>
      <c r="P1074" s="835">
        <v>6032.32</v>
      </c>
      <c r="Q1074" s="837">
        <v>1</v>
      </c>
      <c r="R1074" s="832">
        <v>8</v>
      </c>
      <c r="S1074" s="837">
        <v>1</v>
      </c>
      <c r="T1074" s="836">
        <v>2</v>
      </c>
      <c r="U1074" s="838">
        <v>1</v>
      </c>
    </row>
    <row r="1075" spans="1:21" ht="14.45" customHeight="1" x14ac:dyDescent="0.2">
      <c r="A1075" s="831">
        <v>7</v>
      </c>
      <c r="B1075" s="832" t="s">
        <v>2536</v>
      </c>
      <c r="C1075" s="832" t="s">
        <v>2542</v>
      </c>
      <c r="D1075" s="833" t="s">
        <v>3898</v>
      </c>
      <c r="E1075" s="834" t="s">
        <v>2549</v>
      </c>
      <c r="F1075" s="832" t="s">
        <v>2537</v>
      </c>
      <c r="G1075" s="832" t="s">
        <v>3786</v>
      </c>
      <c r="H1075" s="832" t="s">
        <v>581</v>
      </c>
      <c r="I1075" s="832" t="s">
        <v>3787</v>
      </c>
      <c r="J1075" s="832" t="s">
        <v>3788</v>
      </c>
      <c r="K1075" s="832" t="s">
        <v>3789</v>
      </c>
      <c r="L1075" s="835">
        <v>254.37</v>
      </c>
      <c r="M1075" s="835">
        <v>508.74</v>
      </c>
      <c r="N1075" s="832">
        <v>2</v>
      </c>
      <c r="O1075" s="836">
        <v>0.5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5" customHeight="1" x14ac:dyDescent="0.2">
      <c r="A1076" s="831">
        <v>7</v>
      </c>
      <c r="B1076" s="832" t="s">
        <v>2536</v>
      </c>
      <c r="C1076" s="832" t="s">
        <v>2542</v>
      </c>
      <c r="D1076" s="833" t="s">
        <v>3898</v>
      </c>
      <c r="E1076" s="834" t="s">
        <v>2549</v>
      </c>
      <c r="F1076" s="832" t="s">
        <v>2537</v>
      </c>
      <c r="G1076" s="832" t="s">
        <v>2666</v>
      </c>
      <c r="H1076" s="832" t="s">
        <v>581</v>
      </c>
      <c r="I1076" s="832" t="s">
        <v>3517</v>
      </c>
      <c r="J1076" s="832" t="s">
        <v>1676</v>
      </c>
      <c r="K1076" s="832" t="s">
        <v>3518</v>
      </c>
      <c r="L1076" s="835">
        <v>1719.99</v>
      </c>
      <c r="M1076" s="835">
        <v>1719.99</v>
      </c>
      <c r="N1076" s="832">
        <v>1</v>
      </c>
      <c r="O1076" s="836">
        <v>0.5</v>
      </c>
      <c r="P1076" s="835">
        <v>1719.99</v>
      </c>
      <c r="Q1076" s="837">
        <v>1</v>
      </c>
      <c r="R1076" s="832">
        <v>1</v>
      </c>
      <c r="S1076" s="837">
        <v>1</v>
      </c>
      <c r="T1076" s="836">
        <v>0.5</v>
      </c>
      <c r="U1076" s="838">
        <v>1</v>
      </c>
    </row>
    <row r="1077" spans="1:21" ht="14.45" customHeight="1" x14ac:dyDescent="0.2">
      <c r="A1077" s="831">
        <v>7</v>
      </c>
      <c r="B1077" s="832" t="s">
        <v>2536</v>
      </c>
      <c r="C1077" s="832" t="s">
        <v>2542</v>
      </c>
      <c r="D1077" s="833" t="s">
        <v>3898</v>
      </c>
      <c r="E1077" s="834" t="s">
        <v>2549</v>
      </c>
      <c r="F1077" s="832" t="s">
        <v>2537</v>
      </c>
      <c r="G1077" s="832" t="s">
        <v>2796</v>
      </c>
      <c r="H1077" s="832" t="s">
        <v>581</v>
      </c>
      <c r="I1077" s="832" t="s">
        <v>3113</v>
      </c>
      <c r="J1077" s="832" t="s">
        <v>2798</v>
      </c>
      <c r="K1077" s="832" t="s">
        <v>3114</v>
      </c>
      <c r="L1077" s="835">
        <v>140.94999999999999</v>
      </c>
      <c r="M1077" s="835">
        <v>704.75</v>
      </c>
      <c r="N1077" s="832">
        <v>5</v>
      </c>
      <c r="O1077" s="836">
        <v>2</v>
      </c>
      <c r="P1077" s="835">
        <v>563.79999999999995</v>
      </c>
      <c r="Q1077" s="837">
        <v>0.79999999999999993</v>
      </c>
      <c r="R1077" s="832">
        <v>4</v>
      </c>
      <c r="S1077" s="837">
        <v>0.8</v>
      </c>
      <c r="T1077" s="836">
        <v>1.5</v>
      </c>
      <c r="U1077" s="838">
        <v>0.75</v>
      </c>
    </row>
    <row r="1078" spans="1:21" ht="14.45" customHeight="1" x14ac:dyDescent="0.2">
      <c r="A1078" s="831">
        <v>7</v>
      </c>
      <c r="B1078" s="832" t="s">
        <v>2536</v>
      </c>
      <c r="C1078" s="832" t="s">
        <v>2542</v>
      </c>
      <c r="D1078" s="833" t="s">
        <v>3898</v>
      </c>
      <c r="E1078" s="834" t="s">
        <v>2549</v>
      </c>
      <c r="F1078" s="832" t="s">
        <v>2537</v>
      </c>
      <c r="G1078" s="832" t="s">
        <v>2796</v>
      </c>
      <c r="H1078" s="832" t="s">
        <v>581</v>
      </c>
      <c r="I1078" s="832" t="s">
        <v>3115</v>
      </c>
      <c r="J1078" s="832" t="s">
        <v>2798</v>
      </c>
      <c r="K1078" s="832" t="s">
        <v>3116</v>
      </c>
      <c r="L1078" s="835">
        <v>211.42</v>
      </c>
      <c r="M1078" s="835">
        <v>211.42</v>
      </c>
      <c r="N1078" s="832">
        <v>1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5" customHeight="1" x14ac:dyDescent="0.2">
      <c r="A1079" s="831">
        <v>7</v>
      </c>
      <c r="B1079" s="832" t="s">
        <v>2536</v>
      </c>
      <c r="C1079" s="832" t="s">
        <v>2542</v>
      </c>
      <c r="D1079" s="833" t="s">
        <v>3898</v>
      </c>
      <c r="E1079" s="834" t="s">
        <v>2549</v>
      </c>
      <c r="F1079" s="832" t="s">
        <v>2537</v>
      </c>
      <c r="G1079" s="832" t="s">
        <v>3117</v>
      </c>
      <c r="H1079" s="832" t="s">
        <v>581</v>
      </c>
      <c r="I1079" s="832" t="s">
        <v>3118</v>
      </c>
      <c r="J1079" s="832" t="s">
        <v>3119</v>
      </c>
      <c r="K1079" s="832" t="s">
        <v>3120</v>
      </c>
      <c r="L1079" s="835">
        <v>52.87</v>
      </c>
      <c r="M1079" s="835">
        <v>317.21999999999997</v>
      </c>
      <c r="N1079" s="832">
        <v>6</v>
      </c>
      <c r="O1079" s="836">
        <v>1</v>
      </c>
      <c r="P1079" s="835">
        <v>317.21999999999997</v>
      </c>
      <c r="Q1079" s="837">
        <v>1</v>
      </c>
      <c r="R1079" s="832">
        <v>6</v>
      </c>
      <c r="S1079" s="837">
        <v>1</v>
      </c>
      <c r="T1079" s="836">
        <v>1</v>
      </c>
      <c r="U1079" s="838">
        <v>1</v>
      </c>
    </row>
    <row r="1080" spans="1:21" ht="14.45" customHeight="1" x14ac:dyDescent="0.2">
      <c r="A1080" s="831">
        <v>7</v>
      </c>
      <c r="B1080" s="832" t="s">
        <v>2536</v>
      </c>
      <c r="C1080" s="832" t="s">
        <v>2542</v>
      </c>
      <c r="D1080" s="833" t="s">
        <v>3898</v>
      </c>
      <c r="E1080" s="834" t="s">
        <v>2549</v>
      </c>
      <c r="F1080" s="832" t="s">
        <v>2537</v>
      </c>
      <c r="G1080" s="832" t="s">
        <v>3117</v>
      </c>
      <c r="H1080" s="832" t="s">
        <v>581</v>
      </c>
      <c r="I1080" s="832" t="s">
        <v>3790</v>
      </c>
      <c r="J1080" s="832" t="s">
        <v>3791</v>
      </c>
      <c r="K1080" s="832" t="s">
        <v>3792</v>
      </c>
      <c r="L1080" s="835">
        <v>58.74</v>
      </c>
      <c r="M1080" s="835">
        <v>58.74</v>
      </c>
      <c r="N1080" s="832">
        <v>1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5" customHeight="1" x14ac:dyDescent="0.2">
      <c r="A1081" s="831">
        <v>7</v>
      </c>
      <c r="B1081" s="832" t="s">
        <v>2536</v>
      </c>
      <c r="C1081" s="832" t="s">
        <v>2542</v>
      </c>
      <c r="D1081" s="833" t="s">
        <v>3898</v>
      </c>
      <c r="E1081" s="834" t="s">
        <v>2549</v>
      </c>
      <c r="F1081" s="832" t="s">
        <v>2537</v>
      </c>
      <c r="G1081" s="832" t="s">
        <v>2617</v>
      </c>
      <c r="H1081" s="832" t="s">
        <v>581</v>
      </c>
      <c r="I1081" s="832" t="s">
        <v>2618</v>
      </c>
      <c r="J1081" s="832" t="s">
        <v>2619</v>
      </c>
      <c r="K1081" s="832" t="s">
        <v>2620</v>
      </c>
      <c r="L1081" s="835">
        <v>273.33</v>
      </c>
      <c r="M1081" s="835">
        <v>273.33</v>
      </c>
      <c r="N1081" s="832">
        <v>1</v>
      </c>
      <c r="O1081" s="836">
        <v>0.5</v>
      </c>
      <c r="P1081" s="835">
        <v>273.33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5" customHeight="1" x14ac:dyDescent="0.2">
      <c r="A1082" s="831">
        <v>7</v>
      </c>
      <c r="B1082" s="832" t="s">
        <v>2536</v>
      </c>
      <c r="C1082" s="832" t="s">
        <v>2542</v>
      </c>
      <c r="D1082" s="833" t="s">
        <v>3898</v>
      </c>
      <c r="E1082" s="834" t="s">
        <v>2549</v>
      </c>
      <c r="F1082" s="832" t="s">
        <v>2537</v>
      </c>
      <c r="G1082" s="832" t="s">
        <v>2675</v>
      </c>
      <c r="H1082" s="832" t="s">
        <v>581</v>
      </c>
      <c r="I1082" s="832" t="s">
        <v>2676</v>
      </c>
      <c r="J1082" s="832" t="s">
        <v>2677</v>
      </c>
      <c r="K1082" s="832" t="s">
        <v>2678</v>
      </c>
      <c r="L1082" s="835">
        <v>29.13</v>
      </c>
      <c r="M1082" s="835">
        <v>407.82</v>
      </c>
      <c r="N1082" s="832">
        <v>14</v>
      </c>
      <c r="O1082" s="836">
        <v>4.5</v>
      </c>
      <c r="P1082" s="835">
        <v>233.04</v>
      </c>
      <c r="Q1082" s="837">
        <v>0.5714285714285714</v>
      </c>
      <c r="R1082" s="832">
        <v>8</v>
      </c>
      <c r="S1082" s="837">
        <v>0.5714285714285714</v>
      </c>
      <c r="T1082" s="836">
        <v>2.5</v>
      </c>
      <c r="U1082" s="838">
        <v>0.55555555555555558</v>
      </c>
    </row>
    <row r="1083" spans="1:21" ht="14.45" customHeight="1" x14ac:dyDescent="0.2">
      <c r="A1083" s="831">
        <v>7</v>
      </c>
      <c r="B1083" s="832" t="s">
        <v>2536</v>
      </c>
      <c r="C1083" s="832" t="s">
        <v>2542</v>
      </c>
      <c r="D1083" s="833" t="s">
        <v>3898</v>
      </c>
      <c r="E1083" s="834" t="s">
        <v>2549</v>
      </c>
      <c r="F1083" s="832" t="s">
        <v>2537</v>
      </c>
      <c r="G1083" s="832" t="s">
        <v>2675</v>
      </c>
      <c r="H1083" s="832" t="s">
        <v>581</v>
      </c>
      <c r="I1083" s="832" t="s">
        <v>3124</v>
      </c>
      <c r="J1083" s="832" t="s">
        <v>2677</v>
      </c>
      <c r="K1083" s="832" t="s">
        <v>3125</v>
      </c>
      <c r="L1083" s="835">
        <v>80.319999999999993</v>
      </c>
      <c r="M1083" s="835">
        <v>240.95999999999998</v>
      </c>
      <c r="N1083" s="832">
        <v>3</v>
      </c>
      <c r="O1083" s="836">
        <v>0.5</v>
      </c>
      <c r="P1083" s="835">
        <v>240.95999999999998</v>
      </c>
      <c r="Q1083" s="837">
        <v>1</v>
      </c>
      <c r="R1083" s="832">
        <v>3</v>
      </c>
      <c r="S1083" s="837">
        <v>1</v>
      </c>
      <c r="T1083" s="836">
        <v>0.5</v>
      </c>
      <c r="U1083" s="838">
        <v>1</v>
      </c>
    </row>
    <row r="1084" spans="1:21" ht="14.45" customHeight="1" x14ac:dyDescent="0.2">
      <c r="A1084" s="831">
        <v>7</v>
      </c>
      <c r="B1084" s="832" t="s">
        <v>2536</v>
      </c>
      <c r="C1084" s="832" t="s">
        <v>2542</v>
      </c>
      <c r="D1084" s="833" t="s">
        <v>3898</v>
      </c>
      <c r="E1084" s="834" t="s">
        <v>2549</v>
      </c>
      <c r="F1084" s="832" t="s">
        <v>2537</v>
      </c>
      <c r="G1084" s="832" t="s">
        <v>3126</v>
      </c>
      <c r="H1084" s="832" t="s">
        <v>674</v>
      </c>
      <c r="I1084" s="832" t="s">
        <v>3127</v>
      </c>
      <c r="J1084" s="832" t="s">
        <v>3128</v>
      </c>
      <c r="K1084" s="832" t="s">
        <v>3129</v>
      </c>
      <c r="L1084" s="835">
        <v>561.76</v>
      </c>
      <c r="M1084" s="835">
        <v>1685.28</v>
      </c>
      <c r="N1084" s="832">
        <v>3</v>
      </c>
      <c r="O1084" s="836">
        <v>0.5</v>
      </c>
      <c r="P1084" s="835">
        <v>1685.28</v>
      </c>
      <c r="Q1084" s="837">
        <v>1</v>
      </c>
      <c r="R1084" s="832">
        <v>3</v>
      </c>
      <c r="S1084" s="837">
        <v>1</v>
      </c>
      <c r="T1084" s="836">
        <v>0.5</v>
      </c>
      <c r="U1084" s="838">
        <v>1</v>
      </c>
    </row>
    <row r="1085" spans="1:21" ht="14.45" customHeight="1" x14ac:dyDescent="0.2">
      <c r="A1085" s="831">
        <v>7</v>
      </c>
      <c r="B1085" s="832" t="s">
        <v>2536</v>
      </c>
      <c r="C1085" s="832" t="s">
        <v>2542</v>
      </c>
      <c r="D1085" s="833" t="s">
        <v>3898</v>
      </c>
      <c r="E1085" s="834" t="s">
        <v>2549</v>
      </c>
      <c r="F1085" s="832" t="s">
        <v>2537</v>
      </c>
      <c r="G1085" s="832" t="s">
        <v>3130</v>
      </c>
      <c r="H1085" s="832" t="s">
        <v>581</v>
      </c>
      <c r="I1085" s="832" t="s">
        <v>3793</v>
      </c>
      <c r="J1085" s="832" t="s">
        <v>3794</v>
      </c>
      <c r="K1085" s="832" t="s">
        <v>3795</v>
      </c>
      <c r="L1085" s="835">
        <v>123.2</v>
      </c>
      <c r="M1085" s="835">
        <v>123.2</v>
      </c>
      <c r="N1085" s="832">
        <v>1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5" customHeight="1" x14ac:dyDescent="0.2">
      <c r="A1086" s="831">
        <v>7</v>
      </c>
      <c r="B1086" s="832" t="s">
        <v>2536</v>
      </c>
      <c r="C1086" s="832" t="s">
        <v>2542</v>
      </c>
      <c r="D1086" s="833" t="s">
        <v>3898</v>
      </c>
      <c r="E1086" s="834" t="s">
        <v>2549</v>
      </c>
      <c r="F1086" s="832" t="s">
        <v>2537</v>
      </c>
      <c r="G1086" s="832" t="s">
        <v>3135</v>
      </c>
      <c r="H1086" s="832" t="s">
        <v>674</v>
      </c>
      <c r="I1086" s="832" t="s">
        <v>3796</v>
      </c>
      <c r="J1086" s="832" t="s">
        <v>3139</v>
      </c>
      <c r="K1086" s="832" t="s">
        <v>3538</v>
      </c>
      <c r="L1086" s="835">
        <v>1454.23</v>
      </c>
      <c r="M1086" s="835">
        <v>8725.380000000001</v>
      </c>
      <c r="N1086" s="832">
        <v>6</v>
      </c>
      <c r="O1086" s="836">
        <v>1</v>
      </c>
      <c r="P1086" s="835">
        <v>8725.380000000001</v>
      </c>
      <c r="Q1086" s="837">
        <v>1</v>
      </c>
      <c r="R1086" s="832">
        <v>6</v>
      </c>
      <c r="S1086" s="837">
        <v>1</v>
      </c>
      <c r="T1086" s="836">
        <v>1</v>
      </c>
      <c r="U1086" s="838">
        <v>1</v>
      </c>
    </row>
    <row r="1087" spans="1:21" ht="14.45" customHeight="1" x14ac:dyDescent="0.2">
      <c r="A1087" s="831">
        <v>7</v>
      </c>
      <c r="B1087" s="832" t="s">
        <v>2536</v>
      </c>
      <c r="C1087" s="832" t="s">
        <v>2542</v>
      </c>
      <c r="D1087" s="833" t="s">
        <v>3898</v>
      </c>
      <c r="E1087" s="834" t="s">
        <v>2549</v>
      </c>
      <c r="F1087" s="832" t="s">
        <v>2537</v>
      </c>
      <c r="G1087" s="832" t="s">
        <v>3135</v>
      </c>
      <c r="H1087" s="832" t="s">
        <v>581</v>
      </c>
      <c r="I1087" s="832" t="s">
        <v>3141</v>
      </c>
      <c r="J1087" s="832" t="s">
        <v>3142</v>
      </c>
      <c r="K1087" s="832" t="s">
        <v>3143</v>
      </c>
      <c r="L1087" s="835">
        <v>5322.08</v>
      </c>
      <c r="M1087" s="835">
        <v>10644.16</v>
      </c>
      <c r="N1087" s="832">
        <v>2</v>
      </c>
      <c r="O1087" s="836">
        <v>1</v>
      </c>
      <c r="P1087" s="835">
        <v>10644.16</v>
      </c>
      <c r="Q1087" s="837">
        <v>1</v>
      </c>
      <c r="R1087" s="832">
        <v>2</v>
      </c>
      <c r="S1087" s="837">
        <v>1</v>
      </c>
      <c r="T1087" s="836">
        <v>1</v>
      </c>
      <c r="U1087" s="838">
        <v>1</v>
      </c>
    </row>
    <row r="1088" spans="1:21" ht="14.45" customHeight="1" x14ac:dyDescent="0.2">
      <c r="A1088" s="831">
        <v>7</v>
      </c>
      <c r="B1088" s="832" t="s">
        <v>2536</v>
      </c>
      <c r="C1088" s="832" t="s">
        <v>2542</v>
      </c>
      <c r="D1088" s="833" t="s">
        <v>3898</v>
      </c>
      <c r="E1088" s="834" t="s">
        <v>2549</v>
      </c>
      <c r="F1088" s="832" t="s">
        <v>2537</v>
      </c>
      <c r="G1088" s="832" t="s">
        <v>3135</v>
      </c>
      <c r="H1088" s="832" t="s">
        <v>674</v>
      </c>
      <c r="I1088" s="832" t="s">
        <v>3146</v>
      </c>
      <c r="J1088" s="832" t="s">
        <v>2266</v>
      </c>
      <c r="K1088" s="832" t="s">
        <v>3147</v>
      </c>
      <c r="L1088" s="835">
        <v>1454.23</v>
      </c>
      <c r="M1088" s="835">
        <v>5816.92</v>
      </c>
      <c r="N1088" s="832">
        <v>4</v>
      </c>
      <c r="O1088" s="836">
        <v>1</v>
      </c>
      <c r="P1088" s="835">
        <v>5816.92</v>
      </c>
      <c r="Q1088" s="837">
        <v>1</v>
      </c>
      <c r="R1088" s="832">
        <v>4</v>
      </c>
      <c r="S1088" s="837">
        <v>1</v>
      </c>
      <c r="T1088" s="836">
        <v>1</v>
      </c>
      <c r="U1088" s="838">
        <v>1</v>
      </c>
    </row>
    <row r="1089" spans="1:21" ht="14.45" customHeight="1" x14ac:dyDescent="0.2">
      <c r="A1089" s="831">
        <v>7</v>
      </c>
      <c r="B1089" s="832" t="s">
        <v>2536</v>
      </c>
      <c r="C1089" s="832" t="s">
        <v>2542</v>
      </c>
      <c r="D1089" s="833" t="s">
        <v>3898</v>
      </c>
      <c r="E1089" s="834" t="s">
        <v>2549</v>
      </c>
      <c r="F1089" s="832" t="s">
        <v>2537</v>
      </c>
      <c r="G1089" s="832" t="s">
        <v>3135</v>
      </c>
      <c r="H1089" s="832" t="s">
        <v>674</v>
      </c>
      <c r="I1089" s="832" t="s">
        <v>2265</v>
      </c>
      <c r="J1089" s="832" t="s">
        <v>2266</v>
      </c>
      <c r="K1089" s="832" t="s">
        <v>2267</v>
      </c>
      <c r="L1089" s="835">
        <v>484.75</v>
      </c>
      <c r="M1089" s="835">
        <v>4847.5</v>
      </c>
      <c r="N1089" s="832">
        <v>10</v>
      </c>
      <c r="O1089" s="836">
        <v>2</v>
      </c>
      <c r="P1089" s="835">
        <v>4847.5</v>
      </c>
      <c r="Q1089" s="837">
        <v>1</v>
      </c>
      <c r="R1089" s="832">
        <v>10</v>
      </c>
      <c r="S1089" s="837">
        <v>1</v>
      </c>
      <c r="T1089" s="836">
        <v>2</v>
      </c>
      <c r="U1089" s="838">
        <v>1</v>
      </c>
    </row>
    <row r="1090" spans="1:21" ht="14.45" customHeight="1" x14ac:dyDescent="0.2">
      <c r="A1090" s="831">
        <v>7</v>
      </c>
      <c r="B1090" s="832" t="s">
        <v>2536</v>
      </c>
      <c r="C1090" s="832" t="s">
        <v>2542</v>
      </c>
      <c r="D1090" s="833" t="s">
        <v>3898</v>
      </c>
      <c r="E1090" s="834" t="s">
        <v>2549</v>
      </c>
      <c r="F1090" s="832" t="s">
        <v>2537</v>
      </c>
      <c r="G1090" s="832" t="s">
        <v>3135</v>
      </c>
      <c r="H1090" s="832" t="s">
        <v>674</v>
      </c>
      <c r="I1090" s="832" t="s">
        <v>3148</v>
      </c>
      <c r="J1090" s="832" t="s">
        <v>2266</v>
      </c>
      <c r="K1090" s="832" t="s">
        <v>3149</v>
      </c>
      <c r="L1090" s="835">
        <v>969.48</v>
      </c>
      <c r="M1090" s="835">
        <v>5816.88</v>
      </c>
      <c r="N1090" s="832">
        <v>6</v>
      </c>
      <c r="O1090" s="836">
        <v>1</v>
      </c>
      <c r="P1090" s="835">
        <v>5816.88</v>
      </c>
      <c r="Q1090" s="837">
        <v>1</v>
      </c>
      <c r="R1090" s="832">
        <v>6</v>
      </c>
      <c r="S1090" s="837">
        <v>1</v>
      </c>
      <c r="T1090" s="836">
        <v>1</v>
      </c>
      <c r="U1090" s="838">
        <v>1</v>
      </c>
    </row>
    <row r="1091" spans="1:21" ht="14.45" customHeight="1" x14ac:dyDescent="0.2">
      <c r="A1091" s="831">
        <v>7</v>
      </c>
      <c r="B1091" s="832" t="s">
        <v>2536</v>
      </c>
      <c r="C1091" s="832" t="s">
        <v>2542</v>
      </c>
      <c r="D1091" s="833" t="s">
        <v>3898</v>
      </c>
      <c r="E1091" s="834" t="s">
        <v>2549</v>
      </c>
      <c r="F1091" s="832" t="s">
        <v>2537</v>
      </c>
      <c r="G1091" s="832" t="s">
        <v>3135</v>
      </c>
      <c r="H1091" s="832" t="s">
        <v>581</v>
      </c>
      <c r="I1091" s="832" t="s">
        <v>3154</v>
      </c>
      <c r="J1091" s="832" t="s">
        <v>3151</v>
      </c>
      <c r="K1091" s="832" t="s">
        <v>3155</v>
      </c>
      <c r="L1091" s="835">
        <v>969.48</v>
      </c>
      <c r="M1091" s="835">
        <v>5816.88</v>
      </c>
      <c r="N1091" s="832">
        <v>6</v>
      </c>
      <c r="O1091" s="836">
        <v>1</v>
      </c>
      <c r="P1091" s="835">
        <v>5816.88</v>
      </c>
      <c r="Q1091" s="837">
        <v>1</v>
      </c>
      <c r="R1091" s="832">
        <v>6</v>
      </c>
      <c r="S1091" s="837">
        <v>1</v>
      </c>
      <c r="T1091" s="836">
        <v>1</v>
      </c>
      <c r="U1091" s="838">
        <v>1</v>
      </c>
    </row>
    <row r="1092" spans="1:21" ht="14.45" customHeight="1" x14ac:dyDescent="0.2">
      <c r="A1092" s="831">
        <v>7</v>
      </c>
      <c r="B1092" s="832" t="s">
        <v>2536</v>
      </c>
      <c r="C1092" s="832" t="s">
        <v>2542</v>
      </c>
      <c r="D1092" s="833" t="s">
        <v>3898</v>
      </c>
      <c r="E1092" s="834" t="s">
        <v>2549</v>
      </c>
      <c r="F1092" s="832" t="s">
        <v>2537</v>
      </c>
      <c r="G1092" s="832" t="s">
        <v>3135</v>
      </c>
      <c r="H1092" s="832" t="s">
        <v>674</v>
      </c>
      <c r="I1092" s="832" t="s">
        <v>2448</v>
      </c>
      <c r="J1092" s="832" t="s">
        <v>2449</v>
      </c>
      <c r="K1092" s="832" t="s">
        <v>2450</v>
      </c>
      <c r="L1092" s="835">
        <v>484.75</v>
      </c>
      <c r="M1092" s="835">
        <v>10664.5</v>
      </c>
      <c r="N1092" s="832">
        <v>22</v>
      </c>
      <c r="O1092" s="836">
        <v>4</v>
      </c>
      <c r="P1092" s="835">
        <v>10664.5</v>
      </c>
      <c r="Q1092" s="837">
        <v>1</v>
      </c>
      <c r="R1092" s="832">
        <v>22</v>
      </c>
      <c r="S1092" s="837">
        <v>1</v>
      </c>
      <c r="T1092" s="836">
        <v>4</v>
      </c>
      <c r="U1092" s="838">
        <v>1</v>
      </c>
    </row>
    <row r="1093" spans="1:21" ht="14.45" customHeight="1" x14ac:dyDescent="0.2">
      <c r="A1093" s="831">
        <v>7</v>
      </c>
      <c r="B1093" s="832" t="s">
        <v>2536</v>
      </c>
      <c r="C1093" s="832" t="s">
        <v>2542</v>
      </c>
      <c r="D1093" s="833" t="s">
        <v>3898</v>
      </c>
      <c r="E1093" s="834" t="s">
        <v>2549</v>
      </c>
      <c r="F1093" s="832" t="s">
        <v>2537</v>
      </c>
      <c r="G1093" s="832" t="s">
        <v>3135</v>
      </c>
      <c r="H1093" s="832" t="s">
        <v>674</v>
      </c>
      <c r="I1093" s="832" t="s">
        <v>2451</v>
      </c>
      <c r="J1093" s="832" t="s">
        <v>2449</v>
      </c>
      <c r="K1093" s="832" t="s">
        <v>2452</v>
      </c>
      <c r="L1093" s="835">
        <v>969.48</v>
      </c>
      <c r="M1093" s="835">
        <v>9694.7999999999993</v>
      </c>
      <c r="N1093" s="832">
        <v>10</v>
      </c>
      <c r="O1093" s="836">
        <v>2</v>
      </c>
      <c r="P1093" s="835">
        <v>9694.7999999999993</v>
      </c>
      <c r="Q1093" s="837">
        <v>1</v>
      </c>
      <c r="R1093" s="832">
        <v>10</v>
      </c>
      <c r="S1093" s="837">
        <v>1</v>
      </c>
      <c r="T1093" s="836">
        <v>2</v>
      </c>
      <c r="U1093" s="838">
        <v>1</v>
      </c>
    </row>
    <row r="1094" spans="1:21" ht="14.45" customHeight="1" x14ac:dyDescent="0.2">
      <c r="A1094" s="831">
        <v>7</v>
      </c>
      <c r="B1094" s="832" t="s">
        <v>2536</v>
      </c>
      <c r="C1094" s="832" t="s">
        <v>2542</v>
      </c>
      <c r="D1094" s="833" t="s">
        <v>3898</v>
      </c>
      <c r="E1094" s="834" t="s">
        <v>2549</v>
      </c>
      <c r="F1094" s="832" t="s">
        <v>2537</v>
      </c>
      <c r="G1094" s="832" t="s">
        <v>3135</v>
      </c>
      <c r="H1094" s="832" t="s">
        <v>674</v>
      </c>
      <c r="I1094" s="832" t="s">
        <v>3537</v>
      </c>
      <c r="J1094" s="832" t="s">
        <v>2449</v>
      </c>
      <c r="K1094" s="832" t="s">
        <v>3538</v>
      </c>
      <c r="L1094" s="835">
        <v>1454.23</v>
      </c>
      <c r="M1094" s="835">
        <v>8725.380000000001</v>
      </c>
      <c r="N1094" s="832">
        <v>6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5" customHeight="1" x14ac:dyDescent="0.2">
      <c r="A1095" s="831">
        <v>7</v>
      </c>
      <c r="B1095" s="832" t="s">
        <v>2536</v>
      </c>
      <c r="C1095" s="832" t="s">
        <v>2542</v>
      </c>
      <c r="D1095" s="833" t="s">
        <v>3898</v>
      </c>
      <c r="E1095" s="834" t="s">
        <v>2549</v>
      </c>
      <c r="F1095" s="832" t="s">
        <v>2537</v>
      </c>
      <c r="G1095" s="832" t="s">
        <v>3158</v>
      </c>
      <c r="H1095" s="832" t="s">
        <v>674</v>
      </c>
      <c r="I1095" s="832" t="s">
        <v>2282</v>
      </c>
      <c r="J1095" s="832" t="s">
        <v>2283</v>
      </c>
      <c r="K1095" s="832" t="s">
        <v>2284</v>
      </c>
      <c r="L1095" s="835">
        <v>113.16</v>
      </c>
      <c r="M1095" s="835">
        <v>2715.8399999999997</v>
      </c>
      <c r="N1095" s="832">
        <v>24</v>
      </c>
      <c r="O1095" s="836">
        <v>7.5</v>
      </c>
      <c r="P1095" s="835">
        <v>1923.7199999999998</v>
      </c>
      <c r="Q1095" s="837">
        <v>0.70833333333333337</v>
      </c>
      <c r="R1095" s="832">
        <v>17</v>
      </c>
      <c r="S1095" s="837">
        <v>0.70833333333333337</v>
      </c>
      <c r="T1095" s="836">
        <v>6</v>
      </c>
      <c r="U1095" s="838">
        <v>0.8</v>
      </c>
    </row>
    <row r="1096" spans="1:21" ht="14.45" customHeight="1" x14ac:dyDescent="0.2">
      <c r="A1096" s="831">
        <v>7</v>
      </c>
      <c r="B1096" s="832" t="s">
        <v>2536</v>
      </c>
      <c r="C1096" s="832" t="s">
        <v>2542</v>
      </c>
      <c r="D1096" s="833" t="s">
        <v>3898</v>
      </c>
      <c r="E1096" s="834" t="s">
        <v>2549</v>
      </c>
      <c r="F1096" s="832" t="s">
        <v>2537</v>
      </c>
      <c r="G1096" s="832" t="s">
        <v>3158</v>
      </c>
      <c r="H1096" s="832" t="s">
        <v>674</v>
      </c>
      <c r="I1096" s="832" t="s">
        <v>2466</v>
      </c>
      <c r="J1096" s="832" t="s">
        <v>2283</v>
      </c>
      <c r="K1096" s="832" t="s">
        <v>2467</v>
      </c>
      <c r="L1096" s="835">
        <v>339.47</v>
      </c>
      <c r="M1096" s="835">
        <v>21047.14</v>
      </c>
      <c r="N1096" s="832">
        <v>62</v>
      </c>
      <c r="O1096" s="836">
        <v>15.5</v>
      </c>
      <c r="P1096" s="835">
        <v>14936.679999999998</v>
      </c>
      <c r="Q1096" s="837">
        <v>0.70967741935483863</v>
      </c>
      <c r="R1096" s="832">
        <v>44</v>
      </c>
      <c r="S1096" s="837">
        <v>0.70967741935483875</v>
      </c>
      <c r="T1096" s="836">
        <v>9.5</v>
      </c>
      <c r="U1096" s="838">
        <v>0.61290322580645162</v>
      </c>
    </row>
    <row r="1097" spans="1:21" ht="14.45" customHeight="1" x14ac:dyDescent="0.2">
      <c r="A1097" s="831">
        <v>7</v>
      </c>
      <c r="B1097" s="832" t="s">
        <v>2536</v>
      </c>
      <c r="C1097" s="832" t="s">
        <v>2542</v>
      </c>
      <c r="D1097" s="833" t="s">
        <v>3898</v>
      </c>
      <c r="E1097" s="834" t="s">
        <v>2549</v>
      </c>
      <c r="F1097" s="832" t="s">
        <v>2537</v>
      </c>
      <c r="G1097" s="832" t="s">
        <v>3158</v>
      </c>
      <c r="H1097" s="832" t="s">
        <v>674</v>
      </c>
      <c r="I1097" s="832" t="s">
        <v>3543</v>
      </c>
      <c r="J1097" s="832" t="s">
        <v>3162</v>
      </c>
      <c r="K1097" s="832" t="s">
        <v>3386</v>
      </c>
      <c r="L1097" s="835">
        <v>763.63</v>
      </c>
      <c r="M1097" s="835">
        <v>3054.52</v>
      </c>
      <c r="N1097" s="832">
        <v>4</v>
      </c>
      <c r="O1097" s="836">
        <v>0.5</v>
      </c>
      <c r="P1097" s="835">
        <v>3054.52</v>
      </c>
      <c r="Q1097" s="837">
        <v>1</v>
      </c>
      <c r="R1097" s="832">
        <v>4</v>
      </c>
      <c r="S1097" s="837">
        <v>1</v>
      </c>
      <c r="T1097" s="836">
        <v>0.5</v>
      </c>
      <c r="U1097" s="838">
        <v>1</v>
      </c>
    </row>
    <row r="1098" spans="1:21" ht="14.45" customHeight="1" x14ac:dyDescent="0.2">
      <c r="A1098" s="831">
        <v>7</v>
      </c>
      <c r="B1098" s="832" t="s">
        <v>2536</v>
      </c>
      <c r="C1098" s="832" t="s">
        <v>2542</v>
      </c>
      <c r="D1098" s="833" t="s">
        <v>3898</v>
      </c>
      <c r="E1098" s="834" t="s">
        <v>2549</v>
      </c>
      <c r="F1098" s="832" t="s">
        <v>2537</v>
      </c>
      <c r="G1098" s="832" t="s">
        <v>3169</v>
      </c>
      <c r="H1098" s="832" t="s">
        <v>581</v>
      </c>
      <c r="I1098" s="832" t="s">
        <v>3170</v>
      </c>
      <c r="J1098" s="832" t="s">
        <v>3171</v>
      </c>
      <c r="K1098" s="832" t="s">
        <v>3172</v>
      </c>
      <c r="L1098" s="835">
        <v>0</v>
      </c>
      <c r="M1098" s="835">
        <v>0</v>
      </c>
      <c r="N1098" s="832">
        <v>12</v>
      </c>
      <c r="O1098" s="836">
        <v>4</v>
      </c>
      <c r="P1098" s="835">
        <v>0</v>
      </c>
      <c r="Q1098" s="837"/>
      <c r="R1098" s="832">
        <v>6</v>
      </c>
      <c r="S1098" s="837">
        <v>0.5</v>
      </c>
      <c r="T1098" s="836">
        <v>2</v>
      </c>
      <c r="U1098" s="838">
        <v>0.5</v>
      </c>
    </row>
    <row r="1099" spans="1:21" ht="14.45" customHeight="1" x14ac:dyDescent="0.2">
      <c r="A1099" s="831">
        <v>7</v>
      </c>
      <c r="B1099" s="832" t="s">
        <v>2536</v>
      </c>
      <c r="C1099" s="832" t="s">
        <v>2542</v>
      </c>
      <c r="D1099" s="833" t="s">
        <v>3898</v>
      </c>
      <c r="E1099" s="834" t="s">
        <v>2549</v>
      </c>
      <c r="F1099" s="832" t="s">
        <v>2537</v>
      </c>
      <c r="G1099" s="832" t="s">
        <v>3173</v>
      </c>
      <c r="H1099" s="832" t="s">
        <v>581</v>
      </c>
      <c r="I1099" s="832" t="s">
        <v>3391</v>
      </c>
      <c r="J1099" s="832" t="s">
        <v>3175</v>
      </c>
      <c r="K1099" s="832" t="s">
        <v>3392</v>
      </c>
      <c r="L1099" s="835">
        <v>552.64</v>
      </c>
      <c r="M1099" s="835">
        <v>2763.2</v>
      </c>
      <c r="N1099" s="832">
        <v>5</v>
      </c>
      <c r="O1099" s="836">
        <v>2</v>
      </c>
      <c r="P1099" s="835">
        <v>2763.2</v>
      </c>
      <c r="Q1099" s="837">
        <v>1</v>
      </c>
      <c r="R1099" s="832">
        <v>5</v>
      </c>
      <c r="S1099" s="837">
        <v>1</v>
      </c>
      <c r="T1099" s="836">
        <v>2</v>
      </c>
      <c r="U1099" s="838">
        <v>1</v>
      </c>
    </row>
    <row r="1100" spans="1:21" ht="14.45" customHeight="1" x14ac:dyDescent="0.2">
      <c r="A1100" s="831">
        <v>7</v>
      </c>
      <c r="B1100" s="832" t="s">
        <v>2536</v>
      </c>
      <c r="C1100" s="832" t="s">
        <v>2542</v>
      </c>
      <c r="D1100" s="833" t="s">
        <v>3898</v>
      </c>
      <c r="E1100" s="834" t="s">
        <v>2549</v>
      </c>
      <c r="F1100" s="832" t="s">
        <v>2537</v>
      </c>
      <c r="G1100" s="832" t="s">
        <v>3173</v>
      </c>
      <c r="H1100" s="832" t="s">
        <v>581</v>
      </c>
      <c r="I1100" s="832" t="s">
        <v>3177</v>
      </c>
      <c r="J1100" s="832" t="s">
        <v>3175</v>
      </c>
      <c r="K1100" s="832" t="s">
        <v>3178</v>
      </c>
      <c r="L1100" s="835">
        <v>1019.46</v>
      </c>
      <c r="M1100" s="835">
        <v>1019.46</v>
      </c>
      <c r="N1100" s="832">
        <v>1</v>
      </c>
      <c r="O1100" s="836">
        <v>1</v>
      </c>
      <c r="P1100" s="835">
        <v>1019.46</v>
      </c>
      <c r="Q1100" s="837">
        <v>1</v>
      </c>
      <c r="R1100" s="832">
        <v>1</v>
      </c>
      <c r="S1100" s="837">
        <v>1</v>
      </c>
      <c r="T1100" s="836">
        <v>1</v>
      </c>
      <c r="U1100" s="838">
        <v>1</v>
      </c>
    </row>
    <row r="1101" spans="1:21" ht="14.45" customHeight="1" x14ac:dyDescent="0.2">
      <c r="A1101" s="831">
        <v>7</v>
      </c>
      <c r="B1101" s="832" t="s">
        <v>2536</v>
      </c>
      <c r="C1101" s="832" t="s">
        <v>2542</v>
      </c>
      <c r="D1101" s="833" t="s">
        <v>3898</v>
      </c>
      <c r="E1101" s="834" t="s">
        <v>2549</v>
      </c>
      <c r="F1101" s="832" t="s">
        <v>2537</v>
      </c>
      <c r="G1101" s="832" t="s">
        <v>3173</v>
      </c>
      <c r="H1101" s="832" t="s">
        <v>581</v>
      </c>
      <c r="I1101" s="832" t="s">
        <v>3181</v>
      </c>
      <c r="J1101" s="832" t="s">
        <v>3175</v>
      </c>
      <c r="K1101" s="832" t="s">
        <v>3182</v>
      </c>
      <c r="L1101" s="835">
        <v>2038.93</v>
      </c>
      <c r="M1101" s="835">
        <v>2038.93</v>
      </c>
      <c r="N1101" s="832">
        <v>1</v>
      </c>
      <c r="O1101" s="836">
        <v>1</v>
      </c>
      <c r="P1101" s="835">
        <v>2038.93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5" customHeight="1" x14ac:dyDescent="0.2">
      <c r="A1102" s="831">
        <v>7</v>
      </c>
      <c r="B1102" s="832" t="s">
        <v>2536</v>
      </c>
      <c r="C1102" s="832" t="s">
        <v>2542</v>
      </c>
      <c r="D1102" s="833" t="s">
        <v>3898</v>
      </c>
      <c r="E1102" s="834" t="s">
        <v>2549</v>
      </c>
      <c r="F1102" s="832" t="s">
        <v>2537</v>
      </c>
      <c r="G1102" s="832" t="s">
        <v>2810</v>
      </c>
      <c r="H1102" s="832" t="s">
        <v>581</v>
      </c>
      <c r="I1102" s="832" t="s">
        <v>3550</v>
      </c>
      <c r="J1102" s="832" t="s">
        <v>2812</v>
      </c>
      <c r="K1102" s="832" t="s">
        <v>3551</v>
      </c>
      <c r="L1102" s="835">
        <v>45.89</v>
      </c>
      <c r="M1102" s="835">
        <v>137.67000000000002</v>
      </c>
      <c r="N1102" s="832">
        <v>3</v>
      </c>
      <c r="O1102" s="836">
        <v>0.5</v>
      </c>
      <c r="P1102" s="835">
        <v>137.67000000000002</v>
      </c>
      <c r="Q1102" s="837">
        <v>1</v>
      </c>
      <c r="R1102" s="832">
        <v>3</v>
      </c>
      <c r="S1102" s="837">
        <v>1</v>
      </c>
      <c r="T1102" s="836">
        <v>0.5</v>
      </c>
      <c r="U1102" s="838">
        <v>1</v>
      </c>
    </row>
    <row r="1103" spans="1:21" ht="14.45" customHeight="1" x14ac:dyDescent="0.2">
      <c r="A1103" s="831">
        <v>7</v>
      </c>
      <c r="B1103" s="832" t="s">
        <v>2536</v>
      </c>
      <c r="C1103" s="832" t="s">
        <v>2542</v>
      </c>
      <c r="D1103" s="833" t="s">
        <v>3898</v>
      </c>
      <c r="E1103" s="834" t="s">
        <v>2549</v>
      </c>
      <c r="F1103" s="832" t="s">
        <v>2537</v>
      </c>
      <c r="G1103" s="832" t="s">
        <v>2810</v>
      </c>
      <c r="H1103" s="832" t="s">
        <v>581</v>
      </c>
      <c r="I1103" s="832" t="s">
        <v>2811</v>
      </c>
      <c r="J1103" s="832" t="s">
        <v>2812</v>
      </c>
      <c r="K1103" s="832" t="s">
        <v>2813</v>
      </c>
      <c r="L1103" s="835">
        <v>91.78</v>
      </c>
      <c r="M1103" s="835">
        <v>183.56</v>
      </c>
      <c r="N1103" s="832">
        <v>2</v>
      </c>
      <c r="O1103" s="836">
        <v>1</v>
      </c>
      <c r="P1103" s="835">
        <v>183.56</v>
      </c>
      <c r="Q1103" s="837">
        <v>1</v>
      </c>
      <c r="R1103" s="832">
        <v>2</v>
      </c>
      <c r="S1103" s="837">
        <v>1</v>
      </c>
      <c r="T1103" s="836">
        <v>1</v>
      </c>
      <c r="U1103" s="838">
        <v>1</v>
      </c>
    </row>
    <row r="1104" spans="1:21" ht="14.45" customHeight="1" x14ac:dyDescent="0.2">
      <c r="A1104" s="831">
        <v>7</v>
      </c>
      <c r="B1104" s="832" t="s">
        <v>2536</v>
      </c>
      <c r="C1104" s="832" t="s">
        <v>2542</v>
      </c>
      <c r="D1104" s="833" t="s">
        <v>3898</v>
      </c>
      <c r="E1104" s="834" t="s">
        <v>2549</v>
      </c>
      <c r="F1104" s="832" t="s">
        <v>2537</v>
      </c>
      <c r="G1104" s="832" t="s">
        <v>3185</v>
      </c>
      <c r="H1104" s="832" t="s">
        <v>674</v>
      </c>
      <c r="I1104" s="832" t="s">
        <v>3186</v>
      </c>
      <c r="J1104" s="832" t="s">
        <v>3187</v>
      </c>
      <c r="K1104" s="832" t="s">
        <v>3188</v>
      </c>
      <c r="L1104" s="835">
        <v>102.9</v>
      </c>
      <c r="M1104" s="835">
        <v>102.9</v>
      </c>
      <c r="N1104" s="832">
        <v>1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5" customHeight="1" x14ac:dyDescent="0.2">
      <c r="A1105" s="831">
        <v>7</v>
      </c>
      <c r="B1105" s="832" t="s">
        <v>2536</v>
      </c>
      <c r="C1105" s="832" t="s">
        <v>2542</v>
      </c>
      <c r="D1105" s="833" t="s">
        <v>3898</v>
      </c>
      <c r="E1105" s="834" t="s">
        <v>2549</v>
      </c>
      <c r="F1105" s="832" t="s">
        <v>2537</v>
      </c>
      <c r="G1105" s="832" t="s">
        <v>2927</v>
      </c>
      <c r="H1105" s="832" t="s">
        <v>581</v>
      </c>
      <c r="I1105" s="832" t="s">
        <v>3778</v>
      </c>
      <c r="J1105" s="832" t="s">
        <v>2929</v>
      </c>
      <c r="K1105" s="832" t="s">
        <v>3779</v>
      </c>
      <c r="L1105" s="835">
        <v>0</v>
      </c>
      <c r="M1105" s="835">
        <v>0</v>
      </c>
      <c r="N1105" s="832">
        <v>4</v>
      </c>
      <c r="O1105" s="836">
        <v>2</v>
      </c>
      <c r="P1105" s="835">
        <v>0</v>
      </c>
      <c r="Q1105" s="837"/>
      <c r="R1105" s="832">
        <v>4</v>
      </c>
      <c r="S1105" s="837">
        <v>1</v>
      </c>
      <c r="T1105" s="836">
        <v>2</v>
      </c>
      <c r="U1105" s="838">
        <v>1</v>
      </c>
    </row>
    <row r="1106" spans="1:21" ht="14.45" customHeight="1" x14ac:dyDescent="0.2">
      <c r="A1106" s="831">
        <v>7</v>
      </c>
      <c r="B1106" s="832" t="s">
        <v>2536</v>
      </c>
      <c r="C1106" s="832" t="s">
        <v>2542</v>
      </c>
      <c r="D1106" s="833" t="s">
        <v>3898</v>
      </c>
      <c r="E1106" s="834" t="s">
        <v>2549</v>
      </c>
      <c r="F1106" s="832" t="s">
        <v>2537</v>
      </c>
      <c r="G1106" s="832" t="s">
        <v>3192</v>
      </c>
      <c r="H1106" s="832" t="s">
        <v>581</v>
      </c>
      <c r="I1106" s="832" t="s">
        <v>3193</v>
      </c>
      <c r="J1106" s="832" t="s">
        <v>1245</v>
      </c>
      <c r="K1106" s="832" t="s">
        <v>3194</v>
      </c>
      <c r="L1106" s="835">
        <v>24.37</v>
      </c>
      <c r="M1106" s="835">
        <v>73.11</v>
      </c>
      <c r="N1106" s="832">
        <v>3</v>
      </c>
      <c r="O1106" s="836">
        <v>1.5</v>
      </c>
      <c r="P1106" s="835">
        <v>73.11</v>
      </c>
      <c r="Q1106" s="837">
        <v>1</v>
      </c>
      <c r="R1106" s="832">
        <v>3</v>
      </c>
      <c r="S1106" s="837">
        <v>1</v>
      </c>
      <c r="T1106" s="836">
        <v>1.5</v>
      </c>
      <c r="U1106" s="838">
        <v>1</v>
      </c>
    </row>
    <row r="1107" spans="1:21" ht="14.45" customHeight="1" x14ac:dyDescent="0.2">
      <c r="A1107" s="831">
        <v>7</v>
      </c>
      <c r="B1107" s="832" t="s">
        <v>2536</v>
      </c>
      <c r="C1107" s="832" t="s">
        <v>2542</v>
      </c>
      <c r="D1107" s="833" t="s">
        <v>3898</v>
      </c>
      <c r="E1107" s="834" t="s">
        <v>2549</v>
      </c>
      <c r="F1107" s="832" t="s">
        <v>2537</v>
      </c>
      <c r="G1107" s="832" t="s">
        <v>2588</v>
      </c>
      <c r="H1107" s="832" t="s">
        <v>581</v>
      </c>
      <c r="I1107" s="832" t="s">
        <v>2589</v>
      </c>
      <c r="J1107" s="832" t="s">
        <v>2590</v>
      </c>
      <c r="K1107" s="832" t="s">
        <v>2591</v>
      </c>
      <c r="L1107" s="835">
        <v>176.32</v>
      </c>
      <c r="M1107" s="835">
        <v>528.96</v>
      </c>
      <c r="N1107" s="832">
        <v>3</v>
      </c>
      <c r="O1107" s="836">
        <v>1</v>
      </c>
      <c r="P1107" s="835">
        <v>528.96</v>
      </c>
      <c r="Q1107" s="837">
        <v>1</v>
      </c>
      <c r="R1107" s="832">
        <v>3</v>
      </c>
      <c r="S1107" s="837">
        <v>1</v>
      </c>
      <c r="T1107" s="836">
        <v>1</v>
      </c>
      <c r="U1107" s="838">
        <v>1</v>
      </c>
    </row>
    <row r="1108" spans="1:21" ht="14.45" customHeight="1" x14ac:dyDescent="0.2">
      <c r="A1108" s="831">
        <v>7</v>
      </c>
      <c r="B1108" s="832" t="s">
        <v>2536</v>
      </c>
      <c r="C1108" s="832" t="s">
        <v>2542</v>
      </c>
      <c r="D1108" s="833" t="s">
        <v>3898</v>
      </c>
      <c r="E1108" s="834" t="s">
        <v>2549</v>
      </c>
      <c r="F1108" s="832" t="s">
        <v>2537</v>
      </c>
      <c r="G1108" s="832" t="s">
        <v>3199</v>
      </c>
      <c r="H1108" s="832" t="s">
        <v>581</v>
      </c>
      <c r="I1108" s="832" t="s">
        <v>3200</v>
      </c>
      <c r="J1108" s="832" t="s">
        <v>3201</v>
      </c>
      <c r="K1108" s="832" t="s">
        <v>3202</v>
      </c>
      <c r="L1108" s="835">
        <v>1561.8</v>
      </c>
      <c r="M1108" s="835">
        <v>10932.6</v>
      </c>
      <c r="N1108" s="832">
        <v>7</v>
      </c>
      <c r="O1108" s="836">
        <v>2.5</v>
      </c>
      <c r="P1108" s="835">
        <v>10932.6</v>
      </c>
      <c r="Q1108" s="837">
        <v>1</v>
      </c>
      <c r="R1108" s="832">
        <v>7</v>
      </c>
      <c r="S1108" s="837">
        <v>1</v>
      </c>
      <c r="T1108" s="836">
        <v>2.5</v>
      </c>
      <c r="U1108" s="838">
        <v>1</v>
      </c>
    </row>
    <row r="1109" spans="1:21" ht="14.45" customHeight="1" x14ac:dyDescent="0.2">
      <c r="A1109" s="831">
        <v>7</v>
      </c>
      <c r="B1109" s="832" t="s">
        <v>2536</v>
      </c>
      <c r="C1109" s="832" t="s">
        <v>2542</v>
      </c>
      <c r="D1109" s="833" t="s">
        <v>3898</v>
      </c>
      <c r="E1109" s="834" t="s">
        <v>2549</v>
      </c>
      <c r="F1109" s="832" t="s">
        <v>2537</v>
      </c>
      <c r="G1109" s="832" t="s">
        <v>3468</v>
      </c>
      <c r="H1109" s="832" t="s">
        <v>581</v>
      </c>
      <c r="I1109" s="832" t="s">
        <v>3692</v>
      </c>
      <c r="J1109" s="832" t="s">
        <v>3470</v>
      </c>
      <c r="K1109" s="832" t="s">
        <v>3693</v>
      </c>
      <c r="L1109" s="835">
        <v>78.319999999999993</v>
      </c>
      <c r="M1109" s="835">
        <v>156.63999999999999</v>
      </c>
      <c r="N1109" s="832">
        <v>2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5" customHeight="1" x14ac:dyDescent="0.2">
      <c r="A1110" s="831">
        <v>7</v>
      </c>
      <c r="B1110" s="832" t="s">
        <v>2536</v>
      </c>
      <c r="C1110" s="832" t="s">
        <v>2542</v>
      </c>
      <c r="D1110" s="833" t="s">
        <v>3898</v>
      </c>
      <c r="E1110" s="834" t="s">
        <v>2549</v>
      </c>
      <c r="F1110" s="832" t="s">
        <v>2537</v>
      </c>
      <c r="G1110" s="832" t="s">
        <v>3206</v>
      </c>
      <c r="H1110" s="832" t="s">
        <v>674</v>
      </c>
      <c r="I1110" s="832" t="s">
        <v>2443</v>
      </c>
      <c r="J1110" s="832" t="s">
        <v>2444</v>
      </c>
      <c r="K1110" s="832" t="s">
        <v>2445</v>
      </c>
      <c r="L1110" s="835">
        <v>70.48</v>
      </c>
      <c r="M1110" s="835">
        <v>634.31999999999994</v>
      </c>
      <c r="N1110" s="832">
        <v>9</v>
      </c>
      <c r="O1110" s="836">
        <v>1.5</v>
      </c>
      <c r="P1110" s="835">
        <v>422.88</v>
      </c>
      <c r="Q1110" s="837">
        <v>0.66666666666666674</v>
      </c>
      <c r="R1110" s="832">
        <v>6</v>
      </c>
      <c r="S1110" s="837">
        <v>0.66666666666666663</v>
      </c>
      <c r="T1110" s="836">
        <v>1</v>
      </c>
      <c r="U1110" s="838">
        <v>0.66666666666666663</v>
      </c>
    </row>
    <row r="1111" spans="1:21" ht="14.45" customHeight="1" x14ac:dyDescent="0.2">
      <c r="A1111" s="831">
        <v>7</v>
      </c>
      <c r="B1111" s="832" t="s">
        <v>2536</v>
      </c>
      <c r="C1111" s="832" t="s">
        <v>2542</v>
      </c>
      <c r="D1111" s="833" t="s">
        <v>3898</v>
      </c>
      <c r="E1111" s="834" t="s">
        <v>2549</v>
      </c>
      <c r="F1111" s="832" t="s">
        <v>2537</v>
      </c>
      <c r="G1111" s="832" t="s">
        <v>3576</v>
      </c>
      <c r="H1111" s="832" t="s">
        <v>581</v>
      </c>
      <c r="I1111" s="832" t="s">
        <v>3577</v>
      </c>
      <c r="J1111" s="832" t="s">
        <v>851</v>
      </c>
      <c r="K1111" s="832" t="s">
        <v>3578</v>
      </c>
      <c r="L1111" s="835">
        <v>53.57</v>
      </c>
      <c r="M1111" s="835">
        <v>107.14</v>
      </c>
      <c r="N1111" s="832">
        <v>2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5" customHeight="1" x14ac:dyDescent="0.2">
      <c r="A1112" s="831">
        <v>7</v>
      </c>
      <c r="B1112" s="832" t="s">
        <v>2536</v>
      </c>
      <c r="C1112" s="832" t="s">
        <v>2542</v>
      </c>
      <c r="D1112" s="833" t="s">
        <v>3898</v>
      </c>
      <c r="E1112" s="834" t="s">
        <v>2549</v>
      </c>
      <c r="F1112" s="832" t="s">
        <v>2537</v>
      </c>
      <c r="G1112" s="832" t="s">
        <v>3207</v>
      </c>
      <c r="H1112" s="832" t="s">
        <v>674</v>
      </c>
      <c r="I1112" s="832" t="s">
        <v>3797</v>
      </c>
      <c r="J1112" s="832" t="s">
        <v>3798</v>
      </c>
      <c r="K1112" s="832" t="s">
        <v>3494</v>
      </c>
      <c r="L1112" s="835">
        <v>82.63</v>
      </c>
      <c r="M1112" s="835">
        <v>82.63</v>
      </c>
      <c r="N1112" s="832">
        <v>1</v>
      </c>
      <c r="O1112" s="836">
        <v>1</v>
      </c>
      <c r="P1112" s="835">
        <v>82.63</v>
      </c>
      <c r="Q1112" s="837">
        <v>1</v>
      </c>
      <c r="R1112" s="832">
        <v>1</v>
      </c>
      <c r="S1112" s="837">
        <v>1</v>
      </c>
      <c r="T1112" s="836">
        <v>1</v>
      </c>
      <c r="U1112" s="838">
        <v>1</v>
      </c>
    </row>
    <row r="1113" spans="1:21" ht="14.45" customHeight="1" x14ac:dyDescent="0.2">
      <c r="A1113" s="831">
        <v>7</v>
      </c>
      <c r="B1113" s="832" t="s">
        <v>2536</v>
      </c>
      <c r="C1113" s="832" t="s">
        <v>2542</v>
      </c>
      <c r="D1113" s="833" t="s">
        <v>3898</v>
      </c>
      <c r="E1113" s="834" t="s">
        <v>2549</v>
      </c>
      <c r="F1113" s="832" t="s">
        <v>2537</v>
      </c>
      <c r="G1113" s="832" t="s">
        <v>3210</v>
      </c>
      <c r="H1113" s="832" t="s">
        <v>581</v>
      </c>
      <c r="I1113" s="832" t="s">
        <v>3799</v>
      </c>
      <c r="J1113" s="832" t="s">
        <v>3800</v>
      </c>
      <c r="K1113" s="832" t="s">
        <v>3801</v>
      </c>
      <c r="L1113" s="835">
        <v>80.53</v>
      </c>
      <c r="M1113" s="835">
        <v>161.06</v>
      </c>
      <c r="N1113" s="832">
        <v>2</v>
      </c>
      <c r="O1113" s="836">
        <v>0.5</v>
      </c>
      <c r="P1113" s="835">
        <v>161.06</v>
      </c>
      <c r="Q1113" s="837">
        <v>1</v>
      </c>
      <c r="R1113" s="832">
        <v>2</v>
      </c>
      <c r="S1113" s="837">
        <v>1</v>
      </c>
      <c r="T1113" s="836">
        <v>0.5</v>
      </c>
      <c r="U1113" s="838">
        <v>1</v>
      </c>
    </row>
    <row r="1114" spans="1:21" ht="14.45" customHeight="1" x14ac:dyDescent="0.2">
      <c r="A1114" s="831">
        <v>7</v>
      </c>
      <c r="B1114" s="832" t="s">
        <v>2536</v>
      </c>
      <c r="C1114" s="832" t="s">
        <v>2542</v>
      </c>
      <c r="D1114" s="833" t="s">
        <v>3898</v>
      </c>
      <c r="E1114" s="834" t="s">
        <v>2549</v>
      </c>
      <c r="F1114" s="832" t="s">
        <v>2537</v>
      </c>
      <c r="G1114" s="832" t="s">
        <v>2895</v>
      </c>
      <c r="H1114" s="832" t="s">
        <v>674</v>
      </c>
      <c r="I1114" s="832" t="s">
        <v>2896</v>
      </c>
      <c r="J1114" s="832" t="s">
        <v>2897</v>
      </c>
      <c r="K1114" s="832" t="s">
        <v>2898</v>
      </c>
      <c r="L1114" s="835">
        <v>141.25</v>
      </c>
      <c r="M1114" s="835">
        <v>706.25</v>
      </c>
      <c r="N1114" s="832">
        <v>5</v>
      </c>
      <c r="O1114" s="836">
        <v>2</v>
      </c>
      <c r="P1114" s="835">
        <v>706.25</v>
      </c>
      <c r="Q1114" s="837">
        <v>1</v>
      </c>
      <c r="R1114" s="832">
        <v>5</v>
      </c>
      <c r="S1114" s="837">
        <v>1</v>
      </c>
      <c r="T1114" s="836">
        <v>2</v>
      </c>
      <c r="U1114" s="838">
        <v>1</v>
      </c>
    </row>
    <row r="1115" spans="1:21" ht="14.45" customHeight="1" x14ac:dyDescent="0.2">
      <c r="A1115" s="831">
        <v>7</v>
      </c>
      <c r="B1115" s="832" t="s">
        <v>2536</v>
      </c>
      <c r="C1115" s="832" t="s">
        <v>2542</v>
      </c>
      <c r="D1115" s="833" t="s">
        <v>3898</v>
      </c>
      <c r="E1115" s="834" t="s">
        <v>2549</v>
      </c>
      <c r="F1115" s="832" t="s">
        <v>2537</v>
      </c>
      <c r="G1115" s="832" t="s">
        <v>3213</v>
      </c>
      <c r="H1115" s="832" t="s">
        <v>581</v>
      </c>
      <c r="I1115" s="832" t="s">
        <v>3214</v>
      </c>
      <c r="J1115" s="832" t="s">
        <v>3215</v>
      </c>
      <c r="K1115" s="832" t="s">
        <v>828</v>
      </c>
      <c r="L1115" s="835">
        <v>208.18</v>
      </c>
      <c r="M1115" s="835">
        <v>3122.7</v>
      </c>
      <c r="N1115" s="832">
        <v>15</v>
      </c>
      <c r="O1115" s="836">
        <v>7</v>
      </c>
      <c r="P1115" s="835">
        <v>2914.52</v>
      </c>
      <c r="Q1115" s="837">
        <v>0.93333333333333335</v>
      </c>
      <c r="R1115" s="832">
        <v>14</v>
      </c>
      <c r="S1115" s="837">
        <v>0.93333333333333335</v>
      </c>
      <c r="T1115" s="836">
        <v>6</v>
      </c>
      <c r="U1115" s="838">
        <v>0.8571428571428571</v>
      </c>
    </row>
    <row r="1116" spans="1:21" ht="14.45" customHeight="1" x14ac:dyDescent="0.2">
      <c r="A1116" s="831">
        <v>7</v>
      </c>
      <c r="B1116" s="832" t="s">
        <v>2536</v>
      </c>
      <c r="C1116" s="832" t="s">
        <v>2542</v>
      </c>
      <c r="D1116" s="833" t="s">
        <v>3898</v>
      </c>
      <c r="E1116" s="834" t="s">
        <v>2549</v>
      </c>
      <c r="F1116" s="832" t="s">
        <v>2537</v>
      </c>
      <c r="G1116" s="832" t="s">
        <v>3213</v>
      </c>
      <c r="H1116" s="832" t="s">
        <v>581</v>
      </c>
      <c r="I1116" s="832" t="s">
        <v>3216</v>
      </c>
      <c r="J1116" s="832" t="s">
        <v>3215</v>
      </c>
      <c r="K1116" s="832" t="s">
        <v>830</v>
      </c>
      <c r="L1116" s="835">
        <v>383.18</v>
      </c>
      <c r="M1116" s="835">
        <v>3065.44</v>
      </c>
      <c r="N1116" s="832">
        <v>8</v>
      </c>
      <c r="O1116" s="836">
        <v>1</v>
      </c>
      <c r="P1116" s="835">
        <v>3065.44</v>
      </c>
      <c r="Q1116" s="837">
        <v>1</v>
      </c>
      <c r="R1116" s="832">
        <v>8</v>
      </c>
      <c r="S1116" s="837">
        <v>1</v>
      </c>
      <c r="T1116" s="836">
        <v>1</v>
      </c>
      <c r="U1116" s="838">
        <v>1</v>
      </c>
    </row>
    <row r="1117" spans="1:21" ht="14.45" customHeight="1" x14ac:dyDescent="0.2">
      <c r="A1117" s="831">
        <v>7</v>
      </c>
      <c r="B1117" s="832" t="s">
        <v>2536</v>
      </c>
      <c r="C1117" s="832" t="s">
        <v>2542</v>
      </c>
      <c r="D1117" s="833" t="s">
        <v>3898</v>
      </c>
      <c r="E1117" s="834" t="s">
        <v>2549</v>
      </c>
      <c r="F1117" s="832" t="s">
        <v>2537</v>
      </c>
      <c r="G1117" s="832" t="s">
        <v>3217</v>
      </c>
      <c r="H1117" s="832" t="s">
        <v>581</v>
      </c>
      <c r="I1117" s="832" t="s">
        <v>3218</v>
      </c>
      <c r="J1117" s="832" t="s">
        <v>1656</v>
      </c>
      <c r="K1117" s="832" t="s">
        <v>1610</v>
      </c>
      <c r="L1117" s="835">
        <v>134.47999999999999</v>
      </c>
      <c r="M1117" s="835">
        <v>1075.8399999999999</v>
      </c>
      <c r="N1117" s="832">
        <v>8</v>
      </c>
      <c r="O1117" s="836">
        <v>2.5</v>
      </c>
      <c r="P1117" s="835">
        <v>806.87999999999988</v>
      </c>
      <c r="Q1117" s="837">
        <v>0.75</v>
      </c>
      <c r="R1117" s="832">
        <v>6</v>
      </c>
      <c r="S1117" s="837">
        <v>0.75</v>
      </c>
      <c r="T1117" s="836">
        <v>1.5</v>
      </c>
      <c r="U1117" s="838">
        <v>0.6</v>
      </c>
    </row>
    <row r="1118" spans="1:21" ht="14.45" customHeight="1" x14ac:dyDescent="0.2">
      <c r="A1118" s="831">
        <v>7</v>
      </c>
      <c r="B1118" s="832" t="s">
        <v>2536</v>
      </c>
      <c r="C1118" s="832" t="s">
        <v>2542</v>
      </c>
      <c r="D1118" s="833" t="s">
        <v>3898</v>
      </c>
      <c r="E1118" s="834" t="s">
        <v>2549</v>
      </c>
      <c r="F1118" s="832" t="s">
        <v>2537</v>
      </c>
      <c r="G1118" s="832" t="s">
        <v>3219</v>
      </c>
      <c r="H1118" s="832" t="s">
        <v>581</v>
      </c>
      <c r="I1118" s="832" t="s">
        <v>3220</v>
      </c>
      <c r="J1118" s="832" t="s">
        <v>3221</v>
      </c>
      <c r="K1118" s="832" t="s">
        <v>3222</v>
      </c>
      <c r="L1118" s="835">
        <v>113.93</v>
      </c>
      <c r="M1118" s="835">
        <v>227.86</v>
      </c>
      <c r="N1118" s="832">
        <v>2</v>
      </c>
      <c r="O1118" s="836">
        <v>1.5</v>
      </c>
      <c r="P1118" s="835">
        <v>113.93</v>
      </c>
      <c r="Q1118" s="837">
        <v>0.5</v>
      </c>
      <c r="R1118" s="832">
        <v>1</v>
      </c>
      <c r="S1118" s="837">
        <v>0.5</v>
      </c>
      <c r="T1118" s="836">
        <v>0.5</v>
      </c>
      <c r="U1118" s="838">
        <v>0.33333333333333331</v>
      </c>
    </row>
    <row r="1119" spans="1:21" ht="14.45" customHeight="1" x14ac:dyDescent="0.2">
      <c r="A1119" s="831">
        <v>7</v>
      </c>
      <c r="B1119" s="832" t="s">
        <v>2536</v>
      </c>
      <c r="C1119" s="832" t="s">
        <v>2542</v>
      </c>
      <c r="D1119" s="833" t="s">
        <v>3898</v>
      </c>
      <c r="E1119" s="834" t="s">
        <v>2549</v>
      </c>
      <c r="F1119" s="832" t="s">
        <v>2537</v>
      </c>
      <c r="G1119" s="832" t="s">
        <v>2753</v>
      </c>
      <c r="H1119" s="832" t="s">
        <v>581</v>
      </c>
      <c r="I1119" s="832" t="s">
        <v>2819</v>
      </c>
      <c r="J1119" s="832" t="s">
        <v>775</v>
      </c>
      <c r="K1119" s="832" t="s">
        <v>2820</v>
      </c>
      <c r="L1119" s="835">
        <v>35.25</v>
      </c>
      <c r="M1119" s="835">
        <v>176.25</v>
      </c>
      <c r="N1119" s="832">
        <v>5</v>
      </c>
      <c r="O1119" s="836">
        <v>2.5</v>
      </c>
      <c r="P1119" s="835">
        <v>105.75</v>
      </c>
      <c r="Q1119" s="837">
        <v>0.6</v>
      </c>
      <c r="R1119" s="832">
        <v>3</v>
      </c>
      <c r="S1119" s="837">
        <v>0.6</v>
      </c>
      <c r="T1119" s="836">
        <v>1.5</v>
      </c>
      <c r="U1119" s="838">
        <v>0.6</v>
      </c>
    </row>
    <row r="1120" spans="1:21" ht="14.45" customHeight="1" x14ac:dyDescent="0.2">
      <c r="A1120" s="831">
        <v>7</v>
      </c>
      <c r="B1120" s="832" t="s">
        <v>2536</v>
      </c>
      <c r="C1120" s="832" t="s">
        <v>2542</v>
      </c>
      <c r="D1120" s="833" t="s">
        <v>3898</v>
      </c>
      <c r="E1120" s="834" t="s">
        <v>2549</v>
      </c>
      <c r="F1120" s="832" t="s">
        <v>2537</v>
      </c>
      <c r="G1120" s="832" t="s">
        <v>3802</v>
      </c>
      <c r="H1120" s="832" t="s">
        <v>581</v>
      </c>
      <c r="I1120" s="832" t="s">
        <v>3803</v>
      </c>
      <c r="J1120" s="832" t="s">
        <v>3804</v>
      </c>
      <c r="K1120" s="832" t="s">
        <v>3444</v>
      </c>
      <c r="L1120" s="835">
        <v>60.88</v>
      </c>
      <c r="M1120" s="835">
        <v>60.88</v>
      </c>
      <c r="N1120" s="832">
        <v>1</v>
      </c>
      <c r="O1120" s="836">
        <v>0.5</v>
      </c>
      <c r="P1120" s="835">
        <v>60.88</v>
      </c>
      <c r="Q1120" s="837">
        <v>1</v>
      </c>
      <c r="R1120" s="832">
        <v>1</v>
      </c>
      <c r="S1120" s="837">
        <v>1</v>
      </c>
      <c r="T1120" s="836">
        <v>0.5</v>
      </c>
      <c r="U1120" s="838">
        <v>1</v>
      </c>
    </row>
    <row r="1121" spans="1:21" ht="14.45" customHeight="1" x14ac:dyDescent="0.2">
      <c r="A1121" s="831">
        <v>7</v>
      </c>
      <c r="B1121" s="832" t="s">
        <v>2536</v>
      </c>
      <c r="C1121" s="832" t="s">
        <v>2542</v>
      </c>
      <c r="D1121" s="833" t="s">
        <v>3898</v>
      </c>
      <c r="E1121" s="834" t="s">
        <v>2549</v>
      </c>
      <c r="F1121" s="832" t="s">
        <v>2537</v>
      </c>
      <c r="G1121" s="832" t="s">
        <v>2592</v>
      </c>
      <c r="H1121" s="832" t="s">
        <v>581</v>
      </c>
      <c r="I1121" s="832" t="s">
        <v>2879</v>
      </c>
      <c r="J1121" s="832" t="s">
        <v>992</v>
      </c>
      <c r="K1121" s="832" t="s">
        <v>2880</v>
      </c>
      <c r="L1121" s="835">
        <v>103.67</v>
      </c>
      <c r="M1121" s="835">
        <v>207.34</v>
      </c>
      <c r="N1121" s="832">
        <v>2</v>
      </c>
      <c r="O1121" s="836">
        <v>2</v>
      </c>
      <c r="P1121" s="835">
        <v>103.67</v>
      </c>
      <c r="Q1121" s="837">
        <v>0.5</v>
      </c>
      <c r="R1121" s="832">
        <v>1</v>
      </c>
      <c r="S1121" s="837">
        <v>0.5</v>
      </c>
      <c r="T1121" s="836">
        <v>1</v>
      </c>
      <c r="U1121" s="838">
        <v>0.5</v>
      </c>
    </row>
    <row r="1122" spans="1:21" ht="14.45" customHeight="1" x14ac:dyDescent="0.2">
      <c r="A1122" s="831">
        <v>7</v>
      </c>
      <c r="B1122" s="832" t="s">
        <v>2536</v>
      </c>
      <c r="C1122" s="832" t="s">
        <v>2542</v>
      </c>
      <c r="D1122" s="833" t="s">
        <v>3898</v>
      </c>
      <c r="E1122" s="834" t="s">
        <v>2549</v>
      </c>
      <c r="F1122" s="832" t="s">
        <v>2537</v>
      </c>
      <c r="G1122" s="832" t="s">
        <v>2592</v>
      </c>
      <c r="H1122" s="832" t="s">
        <v>581</v>
      </c>
      <c r="I1122" s="832" t="s">
        <v>2771</v>
      </c>
      <c r="J1122" s="832" t="s">
        <v>992</v>
      </c>
      <c r="K1122" s="832" t="s">
        <v>2772</v>
      </c>
      <c r="L1122" s="835">
        <v>103.67</v>
      </c>
      <c r="M1122" s="835">
        <v>311.01</v>
      </c>
      <c r="N1122" s="832">
        <v>3</v>
      </c>
      <c r="O1122" s="836">
        <v>1</v>
      </c>
      <c r="P1122" s="835">
        <v>311.01</v>
      </c>
      <c r="Q1122" s="837">
        <v>1</v>
      </c>
      <c r="R1122" s="832">
        <v>3</v>
      </c>
      <c r="S1122" s="837">
        <v>1</v>
      </c>
      <c r="T1122" s="836">
        <v>1</v>
      </c>
      <c r="U1122" s="838">
        <v>1</v>
      </c>
    </row>
    <row r="1123" spans="1:21" ht="14.45" customHeight="1" x14ac:dyDescent="0.2">
      <c r="A1123" s="831">
        <v>7</v>
      </c>
      <c r="B1123" s="832" t="s">
        <v>2536</v>
      </c>
      <c r="C1123" s="832" t="s">
        <v>2542</v>
      </c>
      <c r="D1123" s="833" t="s">
        <v>3898</v>
      </c>
      <c r="E1123" s="834" t="s">
        <v>2549</v>
      </c>
      <c r="F1123" s="832" t="s">
        <v>2537</v>
      </c>
      <c r="G1123" s="832" t="s">
        <v>3805</v>
      </c>
      <c r="H1123" s="832" t="s">
        <v>674</v>
      </c>
      <c r="I1123" s="832" t="s">
        <v>2083</v>
      </c>
      <c r="J1123" s="832" t="s">
        <v>2084</v>
      </c>
      <c r="K1123" s="832" t="s">
        <v>2085</v>
      </c>
      <c r="L1123" s="835">
        <v>453.18</v>
      </c>
      <c r="M1123" s="835">
        <v>906.36</v>
      </c>
      <c r="N1123" s="832">
        <v>2</v>
      </c>
      <c r="O1123" s="836">
        <v>0.5</v>
      </c>
      <c r="P1123" s="835">
        <v>906.36</v>
      </c>
      <c r="Q1123" s="837">
        <v>1</v>
      </c>
      <c r="R1123" s="832">
        <v>2</v>
      </c>
      <c r="S1123" s="837">
        <v>1</v>
      </c>
      <c r="T1123" s="836">
        <v>0.5</v>
      </c>
      <c r="U1123" s="838">
        <v>1</v>
      </c>
    </row>
    <row r="1124" spans="1:21" ht="14.45" customHeight="1" x14ac:dyDescent="0.2">
      <c r="A1124" s="831">
        <v>7</v>
      </c>
      <c r="B1124" s="832" t="s">
        <v>2536</v>
      </c>
      <c r="C1124" s="832" t="s">
        <v>2542</v>
      </c>
      <c r="D1124" s="833" t="s">
        <v>3898</v>
      </c>
      <c r="E1124" s="834" t="s">
        <v>2549</v>
      </c>
      <c r="F1124" s="832" t="s">
        <v>2537</v>
      </c>
      <c r="G1124" s="832" t="s">
        <v>3223</v>
      </c>
      <c r="H1124" s="832" t="s">
        <v>581</v>
      </c>
      <c r="I1124" s="832" t="s">
        <v>3224</v>
      </c>
      <c r="J1124" s="832" t="s">
        <v>3225</v>
      </c>
      <c r="K1124" s="832" t="s">
        <v>3226</v>
      </c>
      <c r="L1124" s="835">
        <v>2038.93</v>
      </c>
      <c r="M1124" s="835">
        <v>10194.65</v>
      </c>
      <c r="N1124" s="832">
        <v>5</v>
      </c>
      <c r="O1124" s="836">
        <v>1</v>
      </c>
      <c r="P1124" s="835">
        <v>10194.65</v>
      </c>
      <c r="Q1124" s="837">
        <v>1</v>
      </c>
      <c r="R1124" s="832">
        <v>5</v>
      </c>
      <c r="S1124" s="837">
        <v>1</v>
      </c>
      <c r="T1124" s="836">
        <v>1</v>
      </c>
      <c r="U1124" s="838">
        <v>1</v>
      </c>
    </row>
    <row r="1125" spans="1:21" ht="14.45" customHeight="1" x14ac:dyDescent="0.2">
      <c r="A1125" s="831">
        <v>7</v>
      </c>
      <c r="B1125" s="832" t="s">
        <v>2536</v>
      </c>
      <c r="C1125" s="832" t="s">
        <v>2542</v>
      </c>
      <c r="D1125" s="833" t="s">
        <v>3898</v>
      </c>
      <c r="E1125" s="834" t="s">
        <v>2549</v>
      </c>
      <c r="F1125" s="832" t="s">
        <v>2537</v>
      </c>
      <c r="G1125" s="832" t="s">
        <v>3223</v>
      </c>
      <c r="H1125" s="832" t="s">
        <v>581</v>
      </c>
      <c r="I1125" s="832" t="s">
        <v>3227</v>
      </c>
      <c r="J1125" s="832" t="s">
        <v>3225</v>
      </c>
      <c r="K1125" s="832" t="s">
        <v>3228</v>
      </c>
      <c r="L1125" s="835">
        <v>552.64</v>
      </c>
      <c r="M1125" s="835">
        <v>3868.48</v>
      </c>
      <c r="N1125" s="832">
        <v>7</v>
      </c>
      <c r="O1125" s="836">
        <v>2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5" customHeight="1" x14ac:dyDescent="0.2">
      <c r="A1126" s="831">
        <v>7</v>
      </c>
      <c r="B1126" s="832" t="s">
        <v>2536</v>
      </c>
      <c r="C1126" s="832" t="s">
        <v>2542</v>
      </c>
      <c r="D1126" s="833" t="s">
        <v>3898</v>
      </c>
      <c r="E1126" s="834" t="s">
        <v>2549</v>
      </c>
      <c r="F1126" s="832" t="s">
        <v>2537</v>
      </c>
      <c r="G1126" s="832" t="s">
        <v>3223</v>
      </c>
      <c r="H1126" s="832" t="s">
        <v>581</v>
      </c>
      <c r="I1126" s="832" t="s">
        <v>3229</v>
      </c>
      <c r="J1126" s="832" t="s">
        <v>3225</v>
      </c>
      <c r="K1126" s="832" t="s">
        <v>3230</v>
      </c>
      <c r="L1126" s="835">
        <v>355.79</v>
      </c>
      <c r="M1126" s="835">
        <v>1778.95</v>
      </c>
      <c r="N1126" s="832">
        <v>5</v>
      </c>
      <c r="O1126" s="836">
        <v>2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5" customHeight="1" x14ac:dyDescent="0.2">
      <c r="A1127" s="831">
        <v>7</v>
      </c>
      <c r="B1127" s="832" t="s">
        <v>2536</v>
      </c>
      <c r="C1127" s="832" t="s">
        <v>2542</v>
      </c>
      <c r="D1127" s="833" t="s">
        <v>3898</v>
      </c>
      <c r="E1127" s="834" t="s">
        <v>2549</v>
      </c>
      <c r="F1127" s="832" t="s">
        <v>2537</v>
      </c>
      <c r="G1127" s="832" t="s">
        <v>3223</v>
      </c>
      <c r="H1127" s="832" t="s">
        <v>581</v>
      </c>
      <c r="I1127" s="832" t="s">
        <v>3231</v>
      </c>
      <c r="J1127" s="832" t="s">
        <v>3225</v>
      </c>
      <c r="K1127" s="832" t="s">
        <v>3232</v>
      </c>
      <c r="L1127" s="835">
        <v>1019.46</v>
      </c>
      <c r="M1127" s="835">
        <v>11214.060000000001</v>
      </c>
      <c r="N1127" s="832">
        <v>11</v>
      </c>
      <c r="O1127" s="836">
        <v>3</v>
      </c>
      <c r="P1127" s="835">
        <v>5097.3</v>
      </c>
      <c r="Q1127" s="837">
        <v>0.45454545454545453</v>
      </c>
      <c r="R1127" s="832">
        <v>5</v>
      </c>
      <c r="S1127" s="837">
        <v>0.45454545454545453</v>
      </c>
      <c r="T1127" s="836">
        <v>1</v>
      </c>
      <c r="U1127" s="838">
        <v>0.33333333333333331</v>
      </c>
    </row>
    <row r="1128" spans="1:21" ht="14.45" customHeight="1" x14ac:dyDescent="0.2">
      <c r="A1128" s="831">
        <v>7</v>
      </c>
      <c r="B1128" s="832" t="s">
        <v>2536</v>
      </c>
      <c r="C1128" s="832" t="s">
        <v>2542</v>
      </c>
      <c r="D1128" s="833" t="s">
        <v>3898</v>
      </c>
      <c r="E1128" s="834" t="s">
        <v>2549</v>
      </c>
      <c r="F1128" s="832" t="s">
        <v>2537</v>
      </c>
      <c r="G1128" s="832" t="s">
        <v>3223</v>
      </c>
      <c r="H1128" s="832" t="s">
        <v>581</v>
      </c>
      <c r="I1128" s="832" t="s">
        <v>3233</v>
      </c>
      <c r="J1128" s="832" t="s">
        <v>3234</v>
      </c>
      <c r="K1128" s="832" t="s">
        <v>3232</v>
      </c>
      <c r="L1128" s="835">
        <v>1019.46</v>
      </c>
      <c r="M1128" s="835">
        <v>3058.38</v>
      </c>
      <c r="N1128" s="832">
        <v>3</v>
      </c>
      <c r="O1128" s="836">
        <v>1</v>
      </c>
      <c r="P1128" s="835">
        <v>3058.38</v>
      </c>
      <c r="Q1128" s="837">
        <v>1</v>
      </c>
      <c r="R1128" s="832">
        <v>3</v>
      </c>
      <c r="S1128" s="837">
        <v>1</v>
      </c>
      <c r="T1128" s="836">
        <v>1</v>
      </c>
      <c r="U1128" s="838">
        <v>1</v>
      </c>
    </row>
    <row r="1129" spans="1:21" ht="14.45" customHeight="1" x14ac:dyDescent="0.2">
      <c r="A1129" s="831">
        <v>7</v>
      </c>
      <c r="B1129" s="832" t="s">
        <v>2536</v>
      </c>
      <c r="C1129" s="832" t="s">
        <v>2542</v>
      </c>
      <c r="D1129" s="833" t="s">
        <v>3898</v>
      </c>
      <c r="E1129" s="834" t="s">
        <v>2549</v>
      </c>
      <c r="F1129" s="832" t="s">
        <v>2537</v>
      </c>
      <c r="G1129" s="832" t="s">
        <v>3223</v>
      </c>
      <c r="H1129" s="832" t="s">
        <v>581</v>
      </c>
      <c r="I1129" s="832" t="s">
        <v>3235</v>
      </c>
      <c r="J1129" s="832" t="s">
        <v>3234</v>
      </c>
      <c r="K1129" s="832" t="s">
        <v>3228</v>
      </c>
      <c r="L1129" s="835">
        <v>552.64</v>
      </c>
      <c r="M1129" s="835">
        <v>1657.92</v>
      </c>
      <c r="N1129" s="832">
        <v>3</v>
      </c>
      <c r="O1129" s="836">
        <v>1</v>
      </c>
      <c r="P1129" s="835">
        <v>1657.92</v>
      </c>
      <c r="Q1129" s="837">
        <v>1</v>
      </c>
      <c r="R1129" s="832">
        <v>3</v>
      </c>
      <c r="S1129" s="837">
        <v>1</v>
      </c>
      <c r="T1129" s="836">
        <v>1</v>
      </c>
      <c r="U1129" s="838">
        <v>1</v>
      </c>
    </row>
    <row r="1130" spans="1:21" ht="14.45" customHeight="1" x14ac:dyDescent="0.2">
      <c r="A1130" s="831">
        <v>7</v>
      </c>
      <c r="B1130" s="832" t="s">
        <v>2536</v>
      </c>
      <c r="C1130" s="832" t="s">
        <v>2542</v>
      </c>
      <c r="D1130" s="833" t="s">
        <v>3898</v>
      </c>
      <c r="E1130" s="834" t="s">
        <v>2549</v>
      </c>
      <c r="F1130" s="832" t="s">
        <v>2537</v>
      </c>
      <c r="G1130" s="832" t="s">
        <v>3223</v>
      </c>
      <c r="H1130" s="832" t="s">
        <v>674</v>
      </c>
      <c r="I1130" s="832" t="s">
        <v>3236</v>
      </c>
      <c r="J1130" s="832" t="s">
        <v>3237</v>
      </c>
      <c r="K1130" s="832" t="s">
        <v>3226</v>
      </c>
      <c r="L1130" s="835">
        <v>2038.93</v>
      </c>
      <c r="M1130" s="835">
        <v>28545.02</v>
      </c>
      <c r="N1130" s="832">
        <v>14</v>
      </c>
      <c r="O1130" s="836">
        <v>7</v>
      </c>
      <c r="P1130" s="835">
        <v>28545.02</v>
      </c>
      <c r="Q1130" s="837">
        <v>1</v>
      </c>
      <c r="R1130" s="832">
        <v>14</v>
      </c>
      <c r="S1130" s="837">
        <v>1</v>
      </c>
      <c r="T1130" s="836">
        <v>7</v>
      </c>
      <c r="U1130" s="838">
        <v>1</v>
      </c>
    </row>
    <row r="1131" spans="1:21" ht="14.45" customHeight="1" x14ac:dyDescent="0.2">
      <c r="A1131" s="831">
        <v>7</v>
      </c>
      <c r="B1131" s="832" t="s">
        <v>2536</v>
      </c>
      <c r="C1131" s="832" t="s">
        <v>2542</v>
      </c>
      <c r="D1131" s="833" t="s">
        <v>3898</v>
      </c>
      <c r="E1131" s="834" t="s">
        <v>2549</v>
      </c>
      <c r="F1131" s="832" t="s">
        <v>2537</v>
      </c>
      <c r="G1131" s="832" t="s">
        <v>3223</v>
      </c>
      <c r="H1131" s="832" t="s">
        <v>674</v>
      </c>
      <c r="I1131" s="832" t="s">
        <v>3238</v>
      </c>
      <c r="J1131" s="832" t="s">
        <v>3237</v>
      </c>
      <c r="K1131" s="832" t="s">
        <v>3230</v>
      </c>
      <c r="L1131" s="835">
        <v>355.79</v>
      </c>
      <c r="M1131" s="835">
        <v>3913.69</v>
      </c>
      <c r="N1131" s="832">
        <v>11</v>
      </c>
      <c r="O1131" s="836">
        <v>5</v>
      </c>
      <c r="P1131" s="835">
        <v>3913.69</v>
      </c>
      <c r="Q1131" s="837">
        <v>1</v>
      </c>
      <c r="R1131" s="832">
        <v>11</v>
      </c>
      <c r="S1131" s="837">
        <v>1</v>
      </c>
      <c r="T1131" s="836">
        <v>5</v>
      </c>
      <c r="U1131" s="838">
        <v>1</v>
      </c>
    </row>
    <row r="1132" spans="1:21" ht="14.45" customHeight="1" x14ac:dyDescent="0.2">
      <c r="A1132" s="831">
        <v>7</v>
      </c>
      <c r="B1132" s="832" t="s">
        <v>2536</v>
      </c>
      <c r="C1132" s="832" t="s">
        <v>2542</v>
      </c>
      <c r="D1132" s="833" t="s">
        <v>3898</v>
      </c>
      <c r="E1132" s="834" t="s">
        <v>2549</v>
      </c>
      <c r="F1132" s="832" t="s">
        <v>2537</v>
      </c>
      <c r="G1132" s="832" t="s">
        <v>3223</v>
      </c>
      <c r="H1132" s="832" t="s">
        <v>674</v>
      </c>
      <c r="I1132" s="832" t="s">
        <v>3239</v>
      </c>
      <c r="J1132" s="832" t="s">
        <v>3237</v>
      </c>
      <c r="K1132" s="832" t="s">
        <v>3228</v>
      </c>
      <c r="L1132" s="835">
        <v>552.64</v>
      </c>
      <c r="M1132" s="835">
        <v>7736.96</v>
      </c>
      <c r="N1132" s="832">
        <v>14</v>
      </c>
      <c r="O1132" s="836">
        <v>7</v>
      </c>
      <c r="P1132" s="835">
        <v>7736.96</v>
      </c>
      <c r="Q1132" s="837">
        <v>1</v>
      </c>
      <c r="R1132" s="832">
        <v>14</v>
      </c>
      <c r="S1132" s="837">
        <v>1</v>
      </c>
      <c r="T1132" s="836">
        <v>7</v>
      </c>
      <c r="U1132" s="838">
        <v>1</v>
      </c>
    </row>
    <row r="1133" spans="1:21" ht="14.45" customHeight="1" x14ac:dyDescent="0.2">
      <c r="A1133" s="831">
        <v>7</v>
      </c>
      <c r="B1133" s="832" t="s">
        <v>2536</v>
      </c>
      <c r="C1133" s="832" t="s">
        <v>2542</v>
      </c>
      <c r="D1133" s="833" t="s">
        <v>3898</v>
      </c>
      <c r="E1133" s="834" t="s">
        <v>2549</v>
      </c>
      <c r="F1133" s="832" t="s">
        <v>2537</v>
      </c>
      <c r="G1133" s="832" t="s">
        <v>3223</v>
      </c>
      <c r="H1133" s="832" t="s">
        <v>674</v>
      </c>
      <c r="I1133" s="832" t="s">
        <v>3240</v>
      </c>
      <c r="J1133" s="832" t="s">
        <v>3237</v>
      </c>
      <c r="K1133" s="832" t="s">
        <v>3232</v>
      </c>
      <c r="L1133" s="835">
        <v>1019.46</v>
      </c>
      <c r="M1133" s="835">
        <v>6116.76</v>
      </c>
      <c r="N1133" s="832">
        <v>6</v>
      </c>
      <c r="O1133" s="836">
        <v>4</v>
      </c>
      <c r="P1133" s="835">
        <v>6116.76</v>
      </c>
      <c r="Q1133" s="837">
        <v>1</v>
      </c>
      <c r="R1133" s="832">
        <v>6</v>
      </c>
      <c r="S1133" s="837">
        <v>1</v>
      </c>
      <c r="T1133" s="836">
        <v>4</v>
      </c>
      <c r="U1133" s="838">
        <v>1</v>
      </c>
    </row>
    <row r="1134" spans="1:21" ht="14.45" customHeight="1" x14ac:dyDescent="0.2">
      <c r="A1134" s="831">
        <v>7</v>
      </c>
      <c r="B1134" s="832" t="s">
        <v>2536</v>
      </c>
      <c r="C1134" s="832" t="s">
        <v>2542</v>
      </c>
      <c r="D1134" s="833" t="s">
        <v>3898</v>
      </c>
      <c r="E1134" s="834" t="s">
        <v>2549</v>
      </c>
      <c r="F1134" s="832" t="s">
        <v>2537</v>
      </c>
      <c r="G1134" s="832" t="s">
        <v>3223</v>
      </c>
      <c r="H1134" s="832" t="s">
        <v>581</v>
      </c>
      <c r="I1134" s="832" t="s">
        <v>3485</v>
      </c>
      <c r="J1134" s="832" t="s">
        <v>3234</v>
      </c>
      <c r="K1134" s="832" t="s">
        <v>3230</v>
      </c>
      <c r="L1134" s="835">
        <v>355.79</v>
      </c>
      <c r="M1134" s="835">
        <v>7827.38</v>
      </c>
      <c r="N1134" s="832">
        <v>22</v>
      </c>
      <c r="O1134" s="836">
        <v>9</v>
      </c>
      <c r="P1134" s="835">
        <v>7827.38</v>
      </c>
      <c r="Q1134" s="837">
        <v>1</v>
      </c>
      <c r="R1134" s="832">
        <v>22</v>
      </c>
      <c r="S1134" s="837">
        <v>1</v>
      </c>
      <c r="T1134" s="836">
        <v>9</v>
      </c>
      <c r="U1134" s="838">
        <v>1</v>
      </c>
    </row>
    <row r="1135" spans="1:21" ht="14.45" customHeight="1" x14ac:dyDescent="0.2">
      <c r="A1135" s="831">
        <v>7</v>
      </c>
      <c r="B1135" s="832" t="s">
        <v>2536</v>
      </c>
      <c r="C1135" s="832" t="s">
        <v>2542</v>
      </c>
      <c r="D1135" s="833" t="s">
        <v>3898</v>
      </c>
      <c r="E1135" s="834" t="s">
        <v>2549</v>
      </c>
      <c r="F1135" s="832" t="s">
        <v>2537</v>
      </c>
      <c r="G1135" s="832" t="s">
        <v>3223</v>
      </c>
      <c r="H1135" s="832" t="s">
        <v>581</v>
      </c>
      <c r="I1135" s="832" t="s">
        <v>3806</v>
      </c>
      <c r="J1135" s="832" t="s">
        <v>3242</v>
      </c>
      <c r="K1135" s="832" t="s">
        <v>3807</v>
      </c>
      <c r="L1135" s="835">
        <v>552.64</v>
      </c>
      <c r="M1135" s="835">
        <v>2763.2</v>
      </c>
      <c r="N1135" s="832">
        <v>5</v>
      </c>
      <c r="O1135" s="836">
        <v>2</v>
      </c>
      <c r="P1135" s="835">
        <v>2763.2</v>
      </c>
      <c r="Q1135" s="837">
        <v>1</v>
      </c>
      <c r="R1135" s="832">
        <v>5</v>
      </c>
      <c r="S1135" s="837">
        <v>1</v>
      </c>
      <c r="T1135" s="836">
        <v>2</v>
      </c>
      <c r="U1135" s="838">
        <v>1</v>
      </c>
    </row>
    <row r="1136" spans="1:21" ht="14.45" customHeight="1" x14ac:dyDescent="0.2">
      <c r="A1136" s="831">
        <v>7</v>
      </c>
      <c r="B1136" s="832" t="s">
        <v>2536</v>
      </c>
      <c r="C1136" s="832" t="s">
        <v>2542</v>
      </c>
      <c r="D1136" s="833" t="s">
        <v>3898</v>
      </c>
      <c r="E1136" s="834" t="s">
        <v>2549</v>
      </c>
      <c r="F1136" s="832" t="s">
        <v>2537</v>
      </c>
      <c r="G1136" s="832" t="s">
        <v>3707</v>
      </c>
      <c r="H1136" s="832" t="s">
        <v>581</v>
      </c>
      <c r="I1136" s="832" t="s">
        <v>3808</v>
      </c>
      <c r="J1136" s="832" t="s">
        <v>769</v>
      </c>
      <c r="K1136" s="832" t="s">
        <v>3809</v>
      </c>
      <c r="L1136" s="835">
        <v>0</v>
      </c>
      <c r="M1136" s="835">
        <v>0</v>
      </c>
      <c r="N1136" s="832">
        <v>2</v>
      </c>
      <c r="O1136" s="836">
        <v>2</v>
      </c>
      <c r="P1136" s="835">
        <v>0</v>
      </c>
      <c r="Q1136" s="837"/>
      <c r="R1136" s="832">
        <v>2</v>
      </c>
      <c r="S1136" s="837">
        <v>1</v>
      </c>
      <c r="T1136" s="836">
        <v>2</v>
      </c>
      <c r="U1136" s="838">
        <v>1</v>
      </c>
    </row>
    <row r="1137" spans="1:21" ht="14.45" customHeight="1" x14ac:dyDescent="0.2">
      <c r="A1137" s="831">
        <v>7</v>
      </c>
      <c r="B1137" s="832" t="s">
        <v>2536</v>
      </c>
      <c r="C1137" s="832" t="s">
        <v>2542</v>
      </c>
      <c r="D1137" s="833" t="s">
        <v>3898</v>
      </c>
      <c r="E1137" s="834" t="s">
        <v>2549</v>
      </c>
      <c r="F1137" s="832" t="s">
        <v>2537</v>
      </c>
      <c r="G1137" s="832" t="s">
        <v>2640</v>
      </c>
      <c r="H1137" s="832" t="s">
        <v>581</v>
      </c>
      <c r="I1137" s="832" t="s">
        <v>2641</v>
      </c>
      <c r="J1137" s="832" t="s">
        <v>733</v>
      </c>
      <c r="K1137" s="832" t="s">
        <v>2642</v>
      </c>
      <c r="L1137" s="835">
        <v>127.91</v>
      </c>
      <c r="M1137" s="835">
        <v>511.64</v>
      </c>
      <c r="N1137" s="832">
        <v>4</v>
      </c>
      <c r="O1137" s="836">
        <v>2</v>
      </c>
      <c r="P1137" s="835">
        <v>383.73</v>
      </c>
      <c r="Q1137" s="837">
        <v>0.75000000000000011</v>
      </c>
      <c r="R1137" s="832">
        <v>3</v>
      </c>
      <c r="S1137" s="837">
        <v>0.75</v>
      </c>
      <c r="T1137" s="836">
        <v>1.5</v>
      </c>
      <c r="U1137" s="838">
        <v>0.75</v>
      </c>
    </row>
    <row r="1138" spans="1:21" ht="14.45" customHeight="1" x14ac:dyDescent="0.2">
      <c r="A1138" s="831">
        <v>7</v>
      </c>
      <c r="B1138" s="832" t="s">
        <v>2536</v>
      </c>
      <c r="C1138" s="832" t="s">
        <v>2542</v>
      </c>
      <c r="D1138" s="833" t="s">
        <v>3898</v>
      </c>
      <c r="E1138" s="834" t="s">
        <v>2549</v>
      </c>
      <c r="F1138" s="832" t="s">
        <v>2537</v>
      </c>
      <c r="G1138" s="832" t="s">
        <v>3255</v>
      </c>
      <c r="H1138" s="832" t="s">
        <v>581</v>
      </c>
      <c r="I1138" s="832" t="s">
        <v>3263</v>
      </c>
      <c r="J1138" s="832" t="s">
        <v>1214</v>
      </c>
      <c r="K1138" s="832" t="s">
        <v>3258</v>
      </c>
      <c r="L1138" s="835">
        <v>169.29</v>
      </c>
      <c r="M1138" s="835">
        <v>846.45</v>
      </c>
      <c r="N1138" s="832">
        <v>5</v>
      </c>
      <c r="O1138" s="836">
        <v>1.5</v>
      </c>
      <c r="P1138" s="835">
        <v>507.87</v>
      </c>
      <c r="Q1138" s="837">
        <v>0.6</v>
      </c>
      <c r="R1138" s="832">
        <v>3</v>
      </c>
      <c r="S1138" s="837">
        <v>0.6</v>
      </c>
      <c r="T1138" s="836">
        <v>0.5</v>
      </c>
      <c r="U1138" s="838">
        <v>0.33333333333333331</v>
      </c>
    </row>
    <row r="1139" spans="1:21" ht="14.45" customHeight="1" x14ac:dyDescent="0.2">
      <c r="A1139" s="831">
        <v>7</v>
      </c>
      <c r="B1139" s="832" t="s">
        <v>2536</v>
      </c>
      <c r="C1139" s="832" t="s">
        <v>2542</v>
      </c>
      <c r="D1139" s="833" t="s">
        <v>3898</v>
      </c>
      <c r="E1139" s="834" t="s">
        <v>2549</v>
      </c>
      <c r="F1139" s="832" t="s">
        <v>2537</v>
      </c>
      <c r="G1139" s="832" t="s">
        <v>3255</v>
      </c>
      <c r="H1139" s="832" t="s">
        <v>581</v>
      </c>
      <c r="I1139" s="832" t="s">
        <v>3264</v>
      </c>
      <c r="J1139" s="832" t="s">
        <v>3265</v>
      </c>
      <c r="K1139" s="832" t="s">
        <v>3258</v>
      </c>
      <c r="L1139" s="835">
        <v>169.29</v>
      </c>
      <c r="M1139" s="835">
        <v>846.44999999999993</v>
      </c>
      <c r="N1139" s="832">
        <v>5</v>
      </c>
      <c r="O1139" s="836">
        <v>0.5</v>
      </c>
      <c r="P1139" s="835">
        <v>846.44999999999993</v>
      </c>
      <c r="Q1139" s="837">
        <v>1</v>
      </c>
      <c r="R1139" s="832">
        <v>5</v>
      </c>
      <c r="S1139" s="837">
        <v>1</v>
      </c>
      <c r="T1139" s="836">
        <v>0.5</v>
      </c>
      <c r="U1139" s="838">
        <v>1</v>
      </c>
    </row>
    <row r="1140" spans="1:21" ht="14.45" customHeight="1" x14ac:dyDescent="0.2">
      <c r="A1140" s="831">
        <v>7</v>
      </c>
      <c r="B1140" s="832" t="s">
        <v>2536</v>
      </c>
      <c r="C1140" s="832" t="s">
        <v>2542</v>
      </c>
      <c r="D1140" s="833" t="s">
        <v>3898</v>
      </c>
      <c r="E1140" s="834" t="s">
        <v>2549</v>
      </c>
      <c r="F1140" s="832" t="s">
        <v>2537</v>
      </c>
      <c r="G1140" s="832" t="s">
        <v>3255</v>
      </c>
      <c r="H1140" s="832" t="s">
        <v>581</v>
      </c>
      <c r="I1140" s="832" t="s">
        <v>3266</v>
      </c>
      <c r="J1140" s="832" t="s">
        <v>3265</v>
      </c>
      <c r="K1140" s="832" t="s">
        <v>3260</v>
      </c>
      <c r="L1140" s="835">
        <v>338.58</v>
      </c>
      <c r="M1140" s="835">
        <v>1015.74</v>
      </c>
      <c r="N1140" s="832">
        <v>3</v>
      </c>
      <c r="O1140" s="836">
        <v>0.5</v>
      </c>
      <c r="P1140" s="835">
        <v>1015.74</v>
      </c>
      <c r="Q1140" s="837">
        <v>1</v>
      </c>
      <c r="R1140" s="832">
        <v>3</v>
      </c>
      <c r="S1140" s="837">
        <v>1</v>
      </c>
      <c r="T1140" s="836">
        <v>0.5</v>
      </c>
      <c r="U1140" s="838">
        <v>1</v>
      </c>
    </row>
    <row r="1141" spans="1:21" ht="14.45" customHeight="1" x14ac:dyDescent="0.2">
      <c r="A1141" s="831">
        <v>7</v>
      </c>
      <c r="B1141" s="832" t="s">
        <v>2536</v>
      </c>
      <c r="C1141" s="832" t="s">
        <v>2542</v>
      </c>
      <c r="D1141" s="833" t="s">
        <v>3898</v>
      </c>
      <c r="E1141" s="834" t="s">
        <v>2549</v>
      </c>
      <c r="F1141" s="832" t="s">
        <v>2537</v>
      </c>
      <c r="G1141" s="832" t="s">
        <v>3255</v>
      </c>
      <c r="H1141" s="832" t="s">
        <v>581</v>
      </c>
      <c r="I1141" s="832" t="s">
        <v>3394</v>
      </c>
      <c r="J1141" s="832" t="s">
        <v>3395</v>
      </c>
      <c r="K1141" s="832" t="s">
        <v>3260</v>
      </c>
      <c r="L1141" s="835">
        <v>338.58</v>
      </c>
      <c r="M1141" s="835">
        <v>4062.96</v>
      </c>
      <c r="N1141" s="832">
        <v>12</v>
      </c>
      <c r="O1141" s="836">
        <v>1.5</v>
      </c>
      <c r="P1141" s="835">
        <v>1015.74</v>
      </c>
      <c r="Q1141" s="837">
        <v>0.25</v>
      </c>
      <c r="R1141" s="832">
        <v>3</v>
      </c>
      <c r="S1141" s="837">
        <v>0.25</v>
      </c>
      <c r="T1141" s="836">
        <v>0.5</v>
      </c>
      <c r="U1141" s="838">
        <v>0.33333333333333331</v>
      </c>
    </row>
    <row r="1142" spans="1:21" ht="14.45" customHeight="1" x14ac:dyDescent="0.2">
      <c r="A1142" s="831">
        <v>7</v>
      </c>
      <c r="B1142" s="832" t="s">
        <v>2536</v>
      </c>
      <c r="C1142" s="832" t="s">
        <v>2542</v>
      </c>
      <c r="D1142" s="833" t="s">
        <v>3898</v>
      </c>
      <c r="E1142" s="834" t="s">
        <v>2549</v>
      </c>
      <c r="F1142" s="832" t="s">
        <v>2537</v>
      </c>
      <c r="G1142" s="832" t="s">
        <v>3255</v>
      </c>
      <c r="H1142" s="832" t="s">
        <v>581</v>
      </c>
      <c r="I1142" s="832" t="s">
        <v>3269</v>
      </c>
      <c r="J1142" s="832" t="s">
        <v>1214</v>
      </c>
      <c r="K1142" s="832" t="s">
        <v>3260</v>
      </c>
      <c r="L1142" s="835">
        <v>338.58</v>
      </c>
      <c r="M1142" s="835">
        <v>2708.64</v>
      </c>
      <c r="N1142" s="832">
        <v>8</v>
      </c>
      <c r="O1142" s="836">
        <v>1</v>
      </c>
      <c r="P1142" s="835">
        <v>1692.8999999999999</v>
      </c>
      <c r="Q1142" s="837">
        <v>0.625</v>
      </c>
      <c r="R1142" s="832">
        <v>5</v>
      </c>
      <c r="S1142" s="837">
        <v>0.625</v>
      </c>
      <c r="T1142" s="836">
        <v>0.5</v>
      </c>
      <c r="U1142" s="838">
        <v>0.5</v>
      </c>
    </row>
    <row r="1143" spans="1:21" ht="14.45" customHeight="1" x14ac:dyDescent="0.2">
      <c r="A1143" s="831">
        <v>7</v>
      </c>
      <c r="B1143" s="832" t="s">
        <v>2536</v>
      </c>
      <c r="C1143" s="832" t="s">
        <v>2542</v>
      </c>
      <c r="D1143" s="833" t="s">
        <v>3898</v>
      </c>
      <c r="E1143" s="834" t="s">
        <v>2549</v>
      </c>
      <c r="F1143" s="832" t="s">
        <v>2537</v>
      </c>
      <c r="G1143" s="832" t="s">
        <v>3255</v>
      </c>
      <c r="H1143" s="832" t="s">
        <v>674</v>
      </c>
      <c r="I1143" s="832" t="s">
        <v>3270</v>
      </c>
      <c r="J1143" s="832" t="s">
        <v>1214</v>
      </c>
      <c r="K1143" s="832" t="s">
        <v>3271</v>
      </c>
      <c r="L1143" s="835">
        <v>1286.6199999999999</v>
      </c>
      <c r="M1143" s="835">
        <v>9006.34</v>
      </c>
      <c r="N1143" s="832">
        <v>7</v>
      </c>
      <c r="O1143" s="836">
        <v>2.5</v>
      </c>
      <c r="P1143" s="835">
        <v>7719.7199999999993</v>
      </c>
      <c r="Q1143" s="837">
        <v>0.8571428571428571</v>
      </c>
      <c r="R1143" s="832">
        <v>6</v>
      </c>
      <c r="S1143" s="837">
        <v>0.8571428571428571</v>
      </c>
      <c r="T1143" s="836">
        <v>2</v>
      </c>
      <c r="U1143" s="838">
        <v>0.8</v>
      </c>
    </row>
    <row r="1144" spans="1:21" ht="14.45" customHeight="1" x14ac:dyDescent="0.2">
      <c r="A1144" s="831">
        <v>7</v>
      </c>
      <c r="B1144" s="832" t="s">
        <v>2536</v>
      </c>
      <c r="C1144" s="832" t="s">
        <v>2542</v>
      </c>
      <c r="D1144" s="833" t="s">
        <v>3898</v>
      </c>
      <c r="E1144" s="834" t="s">
        <v>2549</v>
      </c>
      <c r="F1144" s="832" t="s">
        <v>2537</v>
      </c>
      <c r="G1144" s="832" t="s">
        <v>3255</v>
      </c>
      <c r="H1144" s="832" t="s">
        <v>581</v>
      </c>
      <c r="I1144" s="832" t="s">
        <v>3272</v>
      </c>
      <c r="J1144" s="832" t="s">
        <v>3273</v>
      </c>
      <c r="K1144" s="832" t="s">
        <v>3258</v>
      </c>
      <c r="L1144" s="835">
        <v>169.29</v>
      </c>
      <c r="M1144" s="835">
        <v>1692.9</v>
      </c>
      <c r="N1144" s="832">
        <v>10</v>
      </c>
      <c r="O1144" s="836">
        <v>3.5</v>
      </c>
      <c r="P1144" s="835">
        <v>1523.6100000000001</v>
      </c>
      <c r="Q1144" s="837">
        <v>0.9</v>
      </c>
      <c r="R1144" s="832">
        <v>9</v>
      </c>
      <c r="S1144" s="837">
        <v>0.9</v>
      </c>
      <c r="T1144" s="836">
        <v>2.5</v>
      </c>
      <c r="U1144" s="838">
        <v>0.7142857142857143</v>
      </c>
    </row>
    <row r="1145" spans="1:21" ht="14.45" customHeight="1" x14ac:dyDescent="0.2">
      <c r="A1145" s="831">
        <v>7</v>
      </c>
      <c r="B1145" s="832" t="s">
        <v>2536</v>
      </c>
      <c r="C1145" s="832" t="s">
        <v>2542</v>
      </c>
      <c r="D1145" s="833" t="s">
        <v>3898</v>
      </c>
      <c r="E1145" s="834" t="s">
        <v>2549</v>
      </c>
      <c r="F1145" s="832" t="s">
        <v>2537</v>
      </c>
      <c r="G1145" s="832" t="s">
        <v>3255</v>
      </c>
      <c r="H1145" s="832" t="s">
        <v>581</v>
      </c>
      <c r="I1145" s="832" t="s">
        <v>3591</v>
      </c>
      <c r="J1145" s="832" t="s">
        <v>1214</v>
      </c>
      <c r="K1145" s="832" t="s">
        <v>3592</v>
      </c>
      <c r="L1145" s="835">
        <v>84.65</v>
      </c>
      <c r="M1145" s="835">
        <v>169.3</v>
      </c>
      <c r="N1145" s="832">
        <v>2</v>
      </c>
      <c r="O1145" s="836">
        <v>0.5</v>
      </c>
      <c r="P1145" s="835">
        <v>169.3</v>
      </c>
      <c r="Q1145" s="837">
        <v>1</v>
      </c>
      <c r="R1145" s="832">
        <v>2</v>
      </c>
      <c r="S1145" s="837">
        <v>1</v>
      </c>
      <c r="T1145" s="836">
        <v>0.5</v>
      </c>
      <c r="U1145" s="838">
        <v>1</v>
      </c>
    </row>
    <row r="1146" spans="1:21" ht="14.45" customHeight="1" x14ac:dyDescent="0.2">
      <c r="A1146" s="831">
        <v>7</v>
      </c>
      <c r="B1146" s="832" t="s">
        <v>2536</v>
      </c>
      <c r="C1146" s="832" t="s">
        <v>2542</v>
      </c>
      <c r="D1146" s="833" t="s">
        <v>3898</v>
      </c>
      <c r="E1146" s="834" t="s">
        <v>2549</v>
      </c>
      <c r="F1146" s="832" t="s">
        <v>2537</v>
      </c>
      <c r="G1146" s="832" t="s">
        <v>3255</v>
      </c>
      <c r="H1146" s="832" t="s">
        <v>674</v>
      </c>
      <c r="I1146" s="832" t="s">
        <v>2288</v>
      </c>
      <c r="J1146" s="832" t="s">
        <v>1214</v>
      </c>
      <c r="K1146" s="832" t="s">
        <v>1215</v>
      </c>
      <c r="L1146" s="835">
        <v>2573.2199999999998</v>
      </c>
      <c r="M1146" s="835">
        <v>66903.720000000016</v>
      </c>
      <c r="N1146" s="832">
        <v>26</v>
      </c>
      <c r="O1146" s="836">
        <v>8.5</v>
      </c>
      <c r="P1146" s="835">
        <v>64330.500000000015</v>
      </c>
      <c r="Q1146" s="837">
        <v>0.96153846153846156</v>
      </c>
      <c r="R1146" s="832">
        <v>25</v>
      </c>
      <c r="S1146" s="837">
        <v>0.96153846153846156</v>
      </c>
      <c r="T1146" s="836">
        <v>8</v>
      </c>
      <c r="U1146" s="838">
        <v>0.94117647058823528</v>
      </c>
    </row>
    <row r="1147" spans="1:21" ht="14.45" customHeight="1" x14ac:dyDescent="0.2">
      <c r="A1147" s="831">
        <v>7</v>
      </c>
      <c r="B1147" s="832" t="s">
        <v>2536</v>
      </c>
      <c r="C1147" s="832" t="s">
        <v>2542</v>
      </c>
      <c r="D1147" s="833" t="s">
        <v>3898</v>
      </c>
      <c r="E1147" s="834" t="s">
        <v>2549</v>
      </c>
      <c r="F1147" s="832" t="s">
        <v>2537</v>
      </c>
      <c r="G1147" s="832" t="s">
        <v>2899</v>
      </c>
      <c r="H1147" s="832" t="s">
        <v>581</v>
      </c>
      <c r="I1147" s="832" t="s">
        <v>2900</v>
      </c>
      <c r="J1147" s="832" t="s">
        <v>2901</v>
      </c>
      <c r="K1147" s="832" t="s">
        <v>2902</v>
      </c>
      <c r="L1147" s="835">
        <v>0</v>
      </c>
      <c r="M1147" s="835">
        <v>0</v>
      </c>
      <c r="N1147" s="832">
        <v>1</v>
      </c>
      <c r="O1147" s="836">
        <v>1</v>
      </c>
      <c r="P1147" s="835"/>
      <c r="Q1147" s="837"/>
      <c r="R1147" s="832"/>
      <c r="S1147" s="837">
        <v>0</v>
      </c>
      <c r="T1147" s="836"/>
      <c r="U1147" s="838">
        <v>0</v>
      </c>
    </row>
    <row r="1148" spans="1:21" ht="14.45" customHeight="1" x14ac:dyDescent="0.2">
      <c r="A1148" s="831">
        <v>7</v>
      </c>
      <c r="B1148" s="832" t="s">
        <v>2536</v>
      </c>
      <c r="C1148" s="832" t="s">
        <v>2542</v>
      </c>
      <c r="D1148" s="833" t="s">
        <v>3898</v>
      </c>
      <c r="E1148" s="834" t="s">
        <v>2549</v>
      </c>
      <c r="F1148" s="832" t="s">
        <v>2537</v>
      </c>
      <c r="G1148" s="832" t="s">
        <v>2643</v>
      </c>
      <c r="H1148" s="832" t="s">
        <v>581</v>
      </c>
      <c r="I1148" s="832" t="s">
        <v>2644</v>
      </c>
      <c r="J1148" s="832" t="s">
        <v>2645</v>
      </c>
      <c r="K1148" s="832" t="s">
        <v>2646</v>
      </c>
      <c r="L1148" s="835">
        <v>115.18</v>
      </c>
      <c r="M1148" s="835">
        <v>115.18</v>
      </c>
      <c r="N1148" s="832">
        <v>1</v>
      </c>
      <c r="O1148" s="836">
        <v>1</v>
      </c>
      <c r="P1148" s="835">
        <v>115.18</v>
      </c>
      <c r="Q1148" s="837">
        <v>1</v>
      </c>
      <c r="R1148" s="832">
        <v>1</v>
      </c>
      <c r="S1148" s="837">
        <v>1</v>
      </c>
      <c r="T1148" s="836">
        <v>1</v>
      </c>
      <c r="U1148" s="838">
        <v>1</v>
      </c>
    </row>
    <row r="1149" spans="1:21" ht="14.45" customHeight="1" x14ac:dyDescent="0.2">
      <c r="A1149" s="831">
        <v>7</v>
      </c>
      <c r="B1149" s="832" t="s">
        <v>2536</v>
      </c>
      <c r="C1149" s="832" t="s">
        <v>2542</v>
      </c>
      <c r="D1149" s="833" t="s">
        <v>3898</v>
      </c>
      <c r="E1149" s="834" t="s">
        <v>2549</v>
      </c>
      <c r="F1149" s="832" t="s">
        <v>2537</v>
      </c>
      <c r="G1149" s="832" t="s">
        <v>3026</v>
      </c>
      <c r="H1149" s="832" t="s">
        <v>674</v>
      </c>
      <c r="I1149" s="832" t="s">
        <v>2268</v>
      </c>
      <c r="J1149" s="832" t="s">
        <v>703</v>
      </c>
      <c r="K1149" s="832" t="s">
        <v>1171</v>
      </c>
      <c r="L1149" s="835">
        <v>0</v>
      </c>
      <c r="M1149" s="835">
        <v>0</v>
      </c>
      <c r="N1149" s="832">
        <v>15</v>
      </c>
      <c r="O1149" s="836">
        <v>4</v>
      </c>
      <c r="P1149" s="835">
        <v>0</v>
      </c>
      <c r="Q1149" s="837"/>
      <c r="R1149" s="832">
        <v>9</v>
      </c>
      <c r="S1149" s="837">
        <v>0.6</v>
      </c>
      <c r="T1149" s="836">
        <v>2.5</v>
      </c>
      <c r="U1149" s="838">
        <v>0.625</v>
      </c>
    </row>
    <row r="1150" spans="1:21" ht="14.45" customHeight="1" x14ac:dyDescent="0.2">
      <c r="A1150" s="831">
        <v>7</v>
      </c>
      <c r="B1150" s="832" t="s">
        <v>2536</v>
      </c>
      <c r="C1150" s="832" t="s">
        <v>2542</v>
      </c>
      <c r="D1150" s="833" t="s">
        <v>3898</v>
      </c>
      <c r="E1150" s="834" t="s">
        <v>2549</v>
      </c>
      <c r="F1150" s="832" t="s">
        <v>2537</v>
      </c>
      <c r="G1150" s="832" t="s">
        <v>3026</v>
      </c>
      <c r="H1150" s="832" t="s">
        <v>581</v>
      </c>
      <c r="I1150" s="832" t="s">
        <v>3279</v>
      </c>
      <c r="J1150" s="832" t="s">
        <v>2458</v>
      </c>
      <c r="K1150" s="832" t="s">
        <v>3280</v>
      </c>
      <c r="L1150" s="835">
        <v>227.69</v>
      </c>
      <c r="M1150" s="835">
        <v>1366.1399999999999</v>
      </c>
      <c r="N1150" s="832">
        <v>6</v>
      </c>
      <c r="O1150" s="836">
        <v>2.5</v>
      </c>
      <c r="P1150" s="835">
        <v>455.38</v>
      </c>
      <c r="Q1150" s="837">
        <v>0.33333333333333337</v>
      </c>
      <c r="R1150" s="832">
        <v>2</v>
      </c>
      <c r="S1150" s="837">
        <v>0.33333333333333331</v>
      </c>
      <c r="T1150" s="836">
        <v>1</v>
      </c>
      <c r="U1150" s="838">
        <v>0.4</v>
      </c>
    </row>
    <row r="1151" spans="1:21" ht="14.45" customHeight="1" x14ac:dyDescent="0.2">
      <c r="A1151" s="831">
        <v>7</v>
      </c>
      <c r="B1151" s="832" t="s">
        <v>2536</v>
      </c>
      <c r="C1151" s="832" t="s">
        <v>2542</v>
      </c>
      <c r="D1151" s="833" t="s">
        <v>3898</v>
      </c>
      <c r="E1151" s="834" t="s">
        <v>2549</v>
      </c>
      <c r="F1151" s="832" t="s">
        <v>2537</v>
      </c>
      <c r="G1151" s="832" t="s">
        <v>3281</v>
      </c>
      <c r="H1151" s="832" t="s">
        <v>581</v>
      </c>
      <c r="I1151" s="832" t="s">
        <v>3288</v>
      </c>
      <c r="J1151" s="832" t="s">
        <v>3289</v>
      </c>
      <c r="K1151" s="832" t="s">
        <v>3287</v>
      </c>
      <c r="L1151" s="835">
        <v>60.39</v>
      </c>
      <c r="M1151" s="835">
        <v>60.39</v>
      </c>
      <c r="N1151" s="832">
        <v>1</v>
      </c>
      <c r="O1151" s="836">
        <v>0.5</v>
      </c>
      <c r="P1151" s="835">
        <v>60.39</v>
      </c>
      <c r="Q1151" s="837">
        <v>1</v>
      </c>
      <c r="R1151" s="832">
        <v>1</v>
      </c>
      <c r="S1151" s="837">
        <v>1</v>
      </c>
      <c r="T1151" s="836">
        <v>0.5</v>
      </c>
      <c r="U1151" s="838">
        <v>1</v>
      </c>
    </row>
    <row r="1152" spans="1:21" ht="14.45" customHeight="1" x14ac:dyDescent="0.2">
      <c r="A1152" s="831">
        <v>7</v>
      </c>
      <c r="B1152" s="832" t="s">
        <v>2536</v>
      </c>
      <c r="C1152" s="832" t="s">
        <v>2542</v>
      </c>
      <c r="D1152" s="833" t="s">
        <v>3898</v>
      </c>
      <c r="E1152" s="834" t="s">
        <v>2549</v>
      </c>
      <c r="F1152" s="832" t="s">
        <v>2537</v>
      </c>
      <c r="G1152" s="832" t="s">
        <v>3290</v>
      </c>
      <c r="H1152" s="832" t="s">
        <v>581</v>
      </c>
      <c r="I1152" s="832" t="s">
        <v>3294</v>
      </c>
      <c r="J1152" s="832" t="s">
        <v>3292</v>
      </c>
      <c r="K1152" s="832" t="s">
        <v>3295</v>
      </c>
      <c r="L1152" s="835">
        <v>552.64</v>
      </c>
      <c r="M1152" s="835">
        <v>1657.92</v>
      </c>
      <c r="N1152" s="832">
        <v>3</v>
      </c>
      <c r="O1152" s="836">
        <v>1</v>
      </c>
      <c r="P1152" s="835">
        <v>1657.92</v>
      </c>
      <c r="Q1152" s="837">
        <v>1</v>
      </c>
      <c r="R1152" s="832">
        <v>3</v>
      </c>
      <c r="S1152" s="837">
        <v>1</v>
      </c>
      <c r="T1152" s="836">
        <v>1</v>
      </c>
      <c r="U1152" s="838">
        <v>1</v>
      </c>
    </row>
    <row r="1153" spans="1:21" ht="14.45" customHeight="1" x14ac:dyDescent="0.2">
      <c r="A1153" s="831">
        <v>7</v>
      </c>
      <c r="B1153" s="832" t="s">
        <v>2536</v>
      </c>
      <c r="C1153" s="832" t="s">
        <v>2542</v>
      </c>
      <c r="D1153" s="833" t="s">
        <v>3898</v>
      </c>
      <c r="E1153" s="834" t="s">
        <v>2549</v>
      </c>
      <c r="F1153" s="832" t="s">
        <v>2537</v>
      </c>
      <c r="G1153" s="832" t="s">
        <v>3290</v>
      </c>
      <c r="H1153" s="832" t="s">
        <v>581</v>
      </c>
      <c r="I1153" s="832" t="s">
        <v>3296</v>
      </c>
      <c r="J1153" s="832" t="s">
        <v>3292</v>
      </c>
      <c r="K1153" s="832" t="s">
        <v>3297</v>
      </c>
      <c r="L1153" s="835">
        <v>1019.46</v>
      </c>
      <c r="M1153" s="835">
        <v>3058.38</v>
      </c>
      <c r="N1153" s="832">
        <v>3</v>
      </c>
      <c r="O1153" s="836">
        <v>0.5</v>
      </c>
      <c r="P1153" s="835">
        <v>3058.38</v>
      </c>
      <c r="Q1153" s="837">
        <v>1</v>
      </c>
      <c r="R1153" s="832">
        <v>3</v>
      </c>
      <c r="S1153" s="837">
        <v>1</v>
      </c>
      <c r="T1153" s="836">
        <v>0.5</v>
      </c>
      <c r="U1153" s="838">
        <v>1</v>
      </c>
    </row>
    <row r="1154" spans="1:21" ht="14.45" customHeight="1" x14ac:dyDescent="0.2">
      <c r="A1154" s="831">
        <v>7</v>
      </c>
      <c r="B1154" s="832" t="s">
        <v>2536</v>
      </c>
      <c r="C1154" s="832" t="s">
        <v>2542</v>
      </c>
      <c r="D1154" s="833" t="s">
        <v>3898</v>
      </c>
      <c r="E1154" s="834" t="s">
        <v>2549</v>
      </c>
      <c r="F1154" s="832" t="s">
        <v>2537</v>
      </c>
      <c r="G1154" s="832" t="s">
        <v>3290</v>
      </c>
      <c r="H1154" s="832" t="s">
        <v>581</v>
      </c>
      <c r="I1154" s="832" t="s">
        <v>3298</v>
      </c>
      <c r="J1154" s="832" t="s">
        <v>3292</v>
      </c>
      <c r="K1154" s="832" t="s">
        <v>2835</v>
      </c>
      <c r="L1154" s="835">
        <v>764.6</v>
      </c>
      <c r="M1154" s="835">
        <v>4587.6000000000004</v>
      </c>
      <c r="N1154" s="832">
        <v>6</v>
      </c>
      <c r="O1154" s="836">
        <v>2</v>
      </c>
      <c r="P1154" s="835">
        <v>2293.8000000000002</v>
      </c>
      <c r="Q1154" s="837">
        <v>0.5</v>
      </c>
      <c r="R1154" s="832">
        <v>3</v>
      </c>
      <c r="S1154" s="837">
        <v>0.5</v>
      </c>
      <c r="T1154" s="836">
        <v>1</v>
      </c>
      <c r="U1154" s="838">
        <v>0.5</v>
      </c>
    </row>
    <row r="1155" spans="1:21" ht="14.45" customHeight="1" x14ac:dyDescent="0.2">
      <c r="A1155" s="831">
        <v>7</v>
      </c>
      <c r="B1155" s="832" t="s">
        <v>2536</v>
      </c>
      <c r="C1155" s="832" t="s">
        <v>2542</v>
      </c>
      <c r="D1155" s="833" t="s">
        <v>3898</v>
      </c>
      <c r="E1155" s="834" t="s">
        <v>2549</v>
      </c>
      <c r="F1155" s="832" t="s">
        <v>2537</v>
      </c>
      <c r="G1155" s="832" t="s">
        <v>3304</v>
      </c>
      <c r="H1155" s="832" t="s">
        <v>581</v>
      </c>
      <c r="I1155" s="832" t="s">
        <v>3305</v>
      </c>
      <c r="J1155" s="832" t="s">
        <v>3306</v>
      </c>
      <c r="K1155" s="832" t="s">
        <v>3307</v>
      </c>
      <c r="L1155" s="835">
        <v>38.56</v>
      </c>
      <c r="M1155" s="835">
        <v>38.56</v>
      </c>
      <c r="N1155" s="832">
        <v>1</v>
      </c>
      <c r="O1155" s="836">
        <v>0.5</v>
      </c>
      <c r="P1155" s="835">
        <v>38.56</v>
      </c>
      <c r="Q1155" s="837">
        <v>1</v>
      </c>
      <c r="R1155" s="832">
        <v>1</v>
      </c>
      <c r="S1155" s="837">
        <v>1</v>
      </c>
      <c r="T1155" s="836">
        <v>0.5</v>
      </c>
      <c r="U1155" s="838">
        <v>1</v>
      </c>
    </row>
    <row r="1156" spans="1:21" ht="14.45" customHeight="1" x14ac:dyDescent="0.2">
      <c r="A1156" s="831">
        <v>7</v>
      </c>
      <c r="B1156" s="832" t="s">
        <v>2536</v>
      </c>
      <c r="C1156" s="832" t="s">
        <v>2542</v>
      </c>
      <c r="D1156" s="833" t="s">
        <v>3898</v>
      </c>
      <c r="E1156" s="834" t="s">
        <v>2549</v>
      </c>
      <c r="F1156" s="832" t="s">
        <v>2537</v>
      </c>
      <c r="G1156" s="832" t="s">
        <v>3308</v>
      </c>
      <c r="H1156" s="832" t="s">
        <v>581</v>
      </c>
      <c r="I1156" s="832" t="s">
        <v>3311</v>
      </c>
      <c r="J1156" s="832" t="s">
        <v>3312</v>
      </c>
      <c r="K1156" s="832" t="s">
        <v>3313</v>
      </c>
      <c r="L1156" s="835">
        <v>140.94999999999999</v>
      </c>
      <c r="M1156" s="835">
        <v>1409.5</v>
      </c>
      <c r="N1156" s="832">
        <v>10</v>
      </c>
      <c r="O1156" s="836">
        <v>1.5</v>
      </c>
      <c r="P1156" s="835">
        <v>845.69999999999993</v>
      </c>
      <c r="Q1156" s="837">
        <v>0.6</v>
      </c>
      <c r="R1156" s="832">
        <v>6</v>
      </c>
      <c r="S1156" s="837">
        <v>0.6</v>
      </c>
      <c r="T1156" s="836">
        <v>0.5</v>
      </c>
      <c r="U1156" s="838">
        <v>0.33333333333333331</v>
      </c>
    </row>
    <row r="1157" spans="1:21" ht="14.45" customHeight="1" x14ac:dyDescent="0.2">
      <c r="A1157" s="831">
        <v>7</v>
      </c>
      <c r="B1157" s="832" t="s">
        <v>2536</v>
      </c>
      <c r="C1157" s="832" t="s">
        <v>2542</v>
      </c>
      <c r="D1157" s="833" t="s">
        <v>3898</v>
      </c>
      <c r="E1157" s="834" t="s">
        <v>2549</v>
      </c>
      <c r="F1157" s="832" t="s">
        <v>2537</v>
      </c>
      <c r="G1157" s="832" t="s">
        <v>3308</v>
      </c>
      <c r="H1157" s="832" t="s">
        <v>581</v>
      </c>
      <c r="I1157" s="832" t="s">
        <v>3495</v>
      </c>
      <c r="J1157" s="832" t="s">
        <v>3324</v>
      </c>
      <c r="K1157" s="832" t="s">
        <v>2408</v>
      </c>
      <c r="L1157" s="835">
        <v>187.92</v>
      </c>
      <c r="M1157" s="835">
        <v>3382.56</v>
      </c>
      <c r="N1157" s="832">
        <v>18</v>
      </c>
      <c r="O1157" s="836">
        <v>2.5</v>
      </c>
      <c r="P1157" s="835">
        <v>1691.28</v>
      </c>
      <c r="Q1157" s="837">
        <v>0.5</v>
      </c>
      <c r="R1157" s="832">
        <v>9</v>
      </c>
      <c r="S1157" s="837">
        <v>0.5</v>
      </c>
      <c r="T1157" s="836">
        <v>1</v>
      </c>
      <c r="U1157" s="838">
        <v>0.4</v>
      </c>
    </row>
    <row r="1158" spans="1:21" ht="14.45" customHeight="1" x14ac:dyDescent="0.2">
      <c r="A1158" s="831">
        <v>7</v>
      </c>
      <c r="B1158" s="832" t="s">
        <v>2536</v>
      </c>
      <c r="C1158" s="832" t="s">
        <v>2542</v>
      </c>
      <c r="D1158" s="833" t="s">
        <v>3898</v>
      </c>
      <c r="E1158" s="834" t="s">
        <v>2549</v>
      </c>
      <c r="F1158" s="832" t="s">
        <v>2537</v>
      </c>
      <c r="G1158" s="832" t="s">
        <v>3308</v>
      </c>
      <c r="H1158" s="832" t="s">
        <v>581</v>
      </c>
      <c r="I1158" s="832" t="s">
        <v>3314</v>
      </c>
      <c r="J1158" s="832" t="s">
        <v>3315</v>
      </c>
      <c r="K1158" s="832" t="s">
        <v>2402</v>
      </c>
      <c r="L1158" s="835">
        <v>93.96</v>
      </c>
      <c r="M1158" s="835">
        <v>281.88</v>
      </c>
      <c r="N1158" s="832">
        <v>3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5" customHeight="1" x14ac:dyDescent="0.2">
      <c r="A1159" s="831">
        <v>7</v>
      </c>
      <c r="B1159" s="832" t="s">
        <v>2536</v>
      </c>
      <c r="C1159" s="832" t="s">
        <v>2542</v>
      </c>
      <c r="D1159" s="833" t="s">
        <v>3898</v>
      </c>
      <c r="E1159" s="834" t="s">
        <v>2549</v>
      </c>
      <c r="F1159" s="832" t="s">
        <v>2537</v>
      </c>
      <c r="G1159" s="832" t="s">
        <v>3308</v>
      </c>
      <c r="H1159" s="832" t="s">
        <v>581</v>
      </c>
      <c r="I1159" s="832" t="s">
        <v>3316</v>
      </c>
      <c r="J1159" s="832" t="s">
        <v>3315</v>
      </c>
      <c r="K1159" s="832" t="s">
        <v>3317</v>
      </c>
      <c r="L1159" s="835">
        <v>156.61000000000001</v>
      </c>
      <c r="M1159" s="835">
        <v>1879.3200000000002</v>
      </c>
      <c r="N1159" s="832">
        <v>12</v>
      </c>
      <c r="O1159" s="836">
        <v>3</v>
      </c>
      <c r="P1159" s="835">
        <v>1096.27</v>
      </c>
      <c r="Q1159" s="837">
        <v>0.58333333333333326</v>
      </c>
      <c r="R1159" s="832">
        <v>7</v>
      </c>
      <c r="S1159" s="837">
        <v>0.58333333333333337</v>
      </c>
      <c r="T1159" s="836">
        <v>2</v>
      </c>
      <c r="U1159" s="838">
        <v>0.66666666666666663</v>
      </c>
    </row>
    <row r="1160" spans="1:21" ht="14.45" customHeight="1" x14ac:dyDescent="0.2">
      <c r="A1160" s="831">
        <v>7</v>
      </c>
      <c r="B1160" s="832" t="s">
        <v>2536</v>
      </c>
      <c r="C1160" s="832" t="s">
        <v>2542</v>
      </c>
      <c r="D1160" s="833" t="s">
        <v>3898</v>
      </c>
      <c r="E1160" s="834" t="s">
        <v>2549</v>
      </c>
      <c r="F1160" s="832" t="s">
        <v>2537</v>
      </c>
      <c r="G1160" s="832" t="s">
        <v>3308</v>
      </c>
      <c r="H1160" s="832" t="s">
        <v>581</v>
      </c>
      <c r="I1160" s="832" t="s">
        <v>3318</v>
      </c>
      <c r="J1160" s="832" t="s">
        <v>3319</v>
      </c>
      <c r="K1160" s="832" t="s">
        <v>3320</v>
      </c>
      <c r="L1160" s="835">
        <v>93.96</v>
      </c>
      <c r="M1160" s="835">
        <v>563.76</v>
      </c>
      <c r="N1160" s="832">
        <v>6</v>
      </c>
      <c r="O1160" s="836">
        <v>1</v>
      </c>
      <c r="P1160" s="835">
        <v>563.76</v>
      </c>
      <c r="Q1160" s="837">
        <v>1</v>
      </c>
      <c r="R1160" s="832">
        <v>6</v>
      </c>
      <c r="S1160" s="837">
        <v>1</v>
      </c>
      <c r="T1160" s="836">
        <v>1</v>
      </c>
      <c r="U1160" s="838">
        <v>1</v>
      </c>
    </row>
    <row r="1161" spans="1:21" ht="14.45" customHeight="1" x14ac:dyDescent="0.2">
      <c r="A1161" s="831">
        <v>7</v>
      </c>
      <c r="B1161" s="832" t="s">
        <v>2536</v>
      </c>
      <c r="C1161" s="832" t="s">
        <v>2542</v>
      </c>
      <c r="D1161" s="833" t="s">
        <v>3898</v>
      </c>
      <c r="E1161" s="834" t="s">
        <v>2549</v>
      </c>
      <c r="F1161" s="832" t="s">
        <v>2537</v>
      </c>
      <c r="G1161" s="832" t="s">
        <v>3308</v>
      </c>
      <c r="H1161" s="832" t="s">
        <v>581</v>
      </c>
      <c r="I1161" s="832" t="s">
        <v>3730</v>
      </c>
      <c r="J1161" s="832" t="s">
        <v>3731</v>
      </c>
      <c r="K1161" s="832" t="s">
        <v>2402</v>
      </c>
      <c r="L1161" s="835">
        <v>93.96</v>
      </c>
      <c r="M1161" s="835">
        <v>187.92</v>
      </c>
      <c r="N1161" s="832">
        <v>2</v>
      </c>
      <c r="O1161" s="836">
        <v>1</v>
      </c>
      <c r="P1161" s="835">
        <v>187.92</v>
      </c>
      <c r="Q1161" s="837">
        <v>1</v>
      </c>
      <c r="R1161" s="832">
        <v>2</v>
      </c>
      <c r="S1161" s="837">
        <v>1</v>
      </c>
      <c r="T1161" s="836">
        <v>1</v>
      </c>
      <c r="U1161" s="838">
        <v>1</v>
      </c>
    </row>
    <row r="1162" spans="1:21" ht="14.45" customHeight="1" x14ac:dyDescent="0.2">
      <c r="A1162" s="831">
        <v>7</v>
      </c>
      <c r="B1162" s="832" t="s">
        <v>2536</v>
      </c>
      <c r="C1162" s="832" t="s">
        <v>2542</v>
      </c>
      <c r="D1162" s="833" t="s">
        <v>3898</v>
      </c>
      <c r="E1162" s="834" t="s">
        <v>2549</v>
      </c>
      <c r="F1162" s="832" t="s">
        <v>2537</v>
      </c>
      <c r="G1162" s="832" t="s">
        <v>3308</v>
      </c>
      <c r="H1162" s="832" t="s">
        <v>581</v>
      </c>
      <c r="I1162" s="832" t="s">
        <v>3321</v>
      </c>
      <c r="J1162" s="832" t="s">
        <v>3312</v>
      </c>
      <c r="K1162" s="832" t="s">
        <v>3313</v>
      </c>
      <c r="L1162" s="835">
        <v>140.94999999999999</v>
      </c>
      <c r="M1162" s="835">
        <v>563.79999999999995</v>
      </c>
      <c r="N1162" s="832">
        <v>4</v>
      </c>
      <c r="O1162" s="836">
        <v>1</v>
      </c>
      <c r="P1162" s="835">
        <v>563.79999999999995</v>
      </c>
      <c r="Q1162" s="837">
        <v>1</v>
      </c>
      <c r="R1162" s="832">
        <v>4</v>
      </c>
      <c r="S1162" s="837">
        <v>1</v>
      </c>
      <c r="T1162" s="836">
        <v>1</v>
      </c>
      <c r="U1162" s="838">
        <v>1</v>
      </c>
    </row>
    <row r="1163" spans="1:21" ht="14.45" customHeight="1" x14ac:dyDescent="0.2">
      <c r="A1163" s="831">
        <v>7</v>
      </c>
      <c r="B1163" s="832" t="s">
        <v>2536</v>
      </c>
      <c r="C1163" s="832" t="s">
        <v>2542</v>
      </c>
      <c r="D1163" s="833" t="s">
        <v>3898</v>
      </c>
      <c r="E1163" s="834" t="s">
        <v>2549</v>
      </c>
      <c r="F1163" s="832" t="s">
        <v>2537</v>
      </c>
      <c r="G1163" s="832" t="s">
        <v>3308</v>
      </c>
      <c r="H1163" s="832" t="s">
        <v>581</v>
      </c>
      <c r="I1163" s="832" t="s">
        <v>3322</v>
      </c>
      <c r="J1163" s="832" t="s">
        <v>3315</v>
      </c>
      <c r="K1163" s="832" t="s">
        <v>3317</v>
      </c>
      <c r="L1163" s="835">
        <v>156.61000000000001</v>
      </c>
      <c r="M1163" s="835">
        <v>313.22000000000003</v>
      </c>
      <c r="N1163" s="832">
        <v>2</v>
      </c>
      <c r="O1163" s="836">
        <v>0.5</v>
      </c>
      <c r="P1163" s="835">
        <v>313.22000000000003</v>
      </c>
      <c r="Q1163" s="837">
        <v>1</v>
      </c>
      <c r="R1163" s="832">
        <v>2</v>
      </c>
      <c r="S1163" s="837">
        <v>1</v>
      </c>
      <c r="T1163" s="836">
        <v>0.5</v>
      </c>
      <c r="U1163" s="838">
        <v>1</v>
      </c>
    </row>
    <row r="1164" spans="1:21" ht="14.45" customHeight="1" x14ac:dyDescent="0.2">
      <c r="A1164" s="831">
        <v>7</v>
      </c>
      <c r="B1164" s="832" t="s">
        <v>2536</v>
      </c>
      <c r="C1164" s="832" t="s">
        <v>2542</v>
      </c>
      <c r="D1164" s="833" t="s">
        <v>3898</v>
      </c>
      <c r="E1164" s="834" t="s">
        <v>2549</v>
      </c>
      <c r="F1164" s="832" t="s">
        <v>2537</v>
      </c>
      <c r="G1164" s="832" t="s">
        <v>3619</v>
      </c>
      <c r="H1164" s="832" t="s">
        <v>581</v>
      </c>
      <c r="I1164" s="832" t="s">
        <v>3810</v>
      </c>
      <c r="J1164" s="832" t="s">
        <v>3621</v>
      </c>
      <c r="K1164" s="832" t="s">
        <v>3622</v>
      </c>
      <c r="L1164" s="835">
        <v>1427.23</v>
      </c>
      <c r="M1164" s="835">
        <v>1427.23</v>
      </c>
      <c r="N1164" s="832">
        <v>1</v>
      </c>
      <c r="O1164" s="836">
        <v>1</v>
      </c>
      <c r="P1164" s="835">
        <v>1427.23</v>
      </c>
      <c r="Q1164" s="837">
        <v>1</v>
      </c>
      <c r="R1164" s="832">
        <v>1</v>
      </c>
      <c r="S1164" s="837">
        <v>1</v>
      </c>
      <c r="T1164" s="836">
        <v>1</v>
      </c>
      <c r="U1164" s="838">
        <v>1</v>
      </c>
    </row>
    <row r="1165" spans="1:21" ht="14.45" customHeight="1" x14ac:dyDescent="0.2">
      <c r="A1165" s="831">
        <v>7</v>
      </c>
      <c r="B1165" s="832" t="s">
        <v>2536</v>
      </c>
      <c r="C1165" s="832" t="s">
        <v>2542</v>
      </c>
      <c r="D1165" s="833" t="s">
        <v>3898</v>
      </c>
      <c r="E1165" s="834" t="s">
        <v>2549</v>
      </c>
      <c r="F1165" s="832" t="s">
        <v>2537</v>
      </c>
      <c r="G1165" s="832" t="s">
        <v>3331</v>
      </c>
      <c r="H1165" s="832" t="s">
        <v>674</v>
      </c>
      <c r="I1165" s="832" t="s">
        <v>3332</v>
      </c>
      <c r="J1165" s="832" t="s">
        <v>3333</v>
      </c>
      <c r="K1165" s="832" t="s">
        <v>3334</v>
      </c>
      <c r="L1165" s="835">
        <v>80.53</v>
      </c>
      <c r="M1165" s="835">
        <v>241.59</v>
      </c>
      <c r="N1165" s="832">
        <v>3</v>
      </c>
      <c r="O1165" s="836">
        <v>0.5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5" customHeight="1" x14ac:dyDescent="0.2">
      <c r="A1166" s="831">
        <v>7</v>
      </c>
      <c r="B1166" s="832" t="s">
        <v>2536</v>
      </c>
      <c r="C1166" s="832" t="s">
        <v>2542</v>
      </c>
      <c r="D1166" s="833" t="s">
        <v>3898</v>
      </c>
      <c r="E1166" s="834" t="s">
        <v>2549</v>
      </c>
      <c r="F1166" s="832" t="s">
        <v>2537</v>
      </c>
      <c r="G1166" s="832" t="s">
        <v>3331</v>
      </c>
      <c r="H1166" s="832" t="s">
        <v>581</v>
      </c>
      <c r="I1166" s="832" t="s">
        <v>3337</v>
      </c>
      <c r="J1166" s="832" t="s">
        <v>3333</v>
      </c>
      <c r="K1166" s="832" t="s">
        <v>3338</v>
      </c>
      <c r="L1166" s="835">
        <v>400.17</v>
      </c>
      <c r="M1166" s="835">
        <v>1200.51</v>
      </c>
      <c r="N1166" s="832">
        <v>3</v>
      </c>
      <c r="O1166" s="836">
        <v>2</v>
      </c>
      <c r="P1166" s="835">
        <v>1200.51</v>
      </c>
      <c r="Q1166" s="837">
        <v>1</v>
      </c>
      <c r="R1166" s="832">
        <v>3</v>
      </c>
      <c r="S1166" s="837">
        <v>1</v>
      </c>
      <c r="T1166" s="836">
        <v>2</v>
      </c>
      <c r="U1166" s="838">
        <v>1</v>
      </c>
    </row>
    <row r="1167" spans="1:21" ht="14.45" customHeight="1" x14ac:dyDescent="0.2">
      <c r="A1167" s="831">
        <v>7</v>
      </c>
      <c r="B1167" s="832" t="s">
        <v>2536</v>
      </c>
      <c r="C1167" s="832" t="s">
        <v>2542</v>
      </c>
      <c r="D1167" s="833" t="s">
        <v>3898</v>
      </c>
      <c r="E1167" s="834" t="s">
        <v>2549</v>
      </c>
      <c r="F1167" s="832" t="s">
        <v>2537</v>
      </c>
      <c r="G1167" s="832" t="s">
        <v>3331</v>
      </c>
      <c r="H1167" s="832" t="s">
        <v>674</v>
      </c>
      <c r="I1167" s="832" t="s">
        <v>3499</v>
      </c>
      <c r="J1167" s="832" t="s">
        <v>3333</v>
      </c>
      <c r="K1167" s="832" t="s">
        <v>3340</v>
      </c>
      <c r="L1167" s="835">
        <v>533.42999999999995</v>
      </c>
      <c r="M1167" s="835">
        <v>1066.8599999999999</v>
      </c>
      <c r="N1167" s="832">
        <v>2</v>
      </c>
      <c r="O1167" s="836">
        <v>1.5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5" customHeight="1" x14ac:dyDescent="0.2">
      <c r="A1168" s="831">
        <v>7</v>
      </c>
      <c r="B1168" s="832" t="s">
        <v>2536</v>
      </c>
      <c r="C1168" s="832" t="s">
        <v>2542</v>
      </c>
      <c r="D1168" s="833" t="s">
        <v>3898</v>
      </c>
      <c r="E1168" s="834" t="s">
        <v>2549</v>
      </c>
      <c r="F1168" s="832" t="s">
        <v>2537</v>
      </c>
      <c r="G1168" s="832" t="s">
        <v>3331</v>
      </c>
      <c r="H1168" s="832" t="s">
        <v>674</v>
      </c>
      <c r="I1168" s="832" t="s">
        <v>3341</v>
      </c>
      <c r="J1168" s="832" t="s">
        <v>3333</v>
      </c>
      <c r="K1168" s="832" t="s">
        <v>3338</v>
      </c>
      <c r="L1168" s="835">
        <v>400.17</v>
      </c>
      <c r="M1168" s="835">
        <v>400.17</v>
      </c>
      <c r="N1168" s="832">
        <v>1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5" customHeight="1" x14ac:dyDescent="0.2">
      <c r="A1169" s="831">
        <v>7</v>
      </c>
      <c r="B1169" s="832" t="s">
        <v>2536</v>
      </c>
      <c r="C1169" s="832" t="s">
        <v>2542</v>
      </c>
      <c r="D1169" s="833" t="s">
        <v>3898</v>
      </c>
      <c r="E1169" s="834" t="s">
        <v>2549</v>
      </c>
      <c r="F1169" s="832" t="s">
        <v>2537</v>
      </c>
      <c r="G1169" s="832" t="s">
        <v>2651</v>
      </c>
      <c r="H1169" s="832" t="s">
        <v>581</v>
      </c>
      <c r="I1169" s="832" t="s">
        <v>2319</v>
      </c>
      <c r="J1169" s="832" t="s">
        <v>1364</v>
      </c>
      <c r="K1169" s="832" t="s">
        <v>2320</v>
      </c>
      <c r="L1169" s="835">
        <v>0</v>
      </c>
      <c r="M1169" s="835">
        <v>0</v>
      </c>
      <c r="N1169" s="832">
        <v>4</v>
      </c>
      <c r="O1169" s="836">
        <v>1.5</v>
      </c>
      <c r="P1169" s="835">
        <v>0</v>
      </c>
      <c r="Q1169" s="837"/>
      <c r="R1169" s="832">
        <v>4</v>
      </c>
      <c r="S1169" s="837">
        <v>1</v>
      </c>
      <c r="T1169" s="836">
        <v>1.5</v>
      </c>
      <c r="U1169" s="838">
        <v>1</v>
      </c>
    </row>
    <row r="1170" spans="1:21" ht="14.45" customHeight="1" x14ac:dyDescent="0.2">
      <c r="A1170" s="831">
        <v>7</v>
      </c>
      <c r="B1170" s="832" t="s">
        <v>2536</v>
      </c>
      <c r="C1170" s="832" t="s">
        <v>2542</v>
      </c>
      <c r="D1170" s="833" t="s">
        <v>3898</v>
      </c>
      <c r="E1170" s="834" t="s">
        <v>2549</v>
      </c>
      <c r="F1170" s="832" t="s">
        <v>2537</v>
      </c>
      <c r="G1170" s="832" t="s">
        <v>2651</v>
      </c>
      <c r="H1170" s="832" t="s">
        <v>581</v>
      </c>
      <c r="I1170" s="832" t="s">
        <v>2652</v>
      </c>
      <c r="J1170" s="832" t="s">
        <v>2653</v>
      </c>
      <c r="K1170" s="832" t="s">
        <v>2294</v>
      </c>
      <c r="L1170" s="835">
        <v>0</v>
      </c>
      <c r="M1170" s="835">
        <v>0</v>
      </c>
      <c r="N1170" s="832">
        <v>2</v>
      </c>
      <c r="O1170" s="836">
        <v>1.5</v>
      </c>
      <c r="P1170" s="835">
        <v>0</v>
      </c>
      <c r="Q1170" s="837"/>
      <c r="R1170" s="832">
        <v>2</v>
      </c>
      <c r="S1170" s="837">
        <v>1</v>
      </c>
      <c r="T1170" s="836">
        <v>1.5</v>
      </c>
      <c r="U1170" s="838">
        <v>1</v>
      </c>
    </row>
    <row r="1171" spans="1:21" ht="14.45" customHeight="1" x14ac:dyDescent="0.2">
      <c r="A1171" s="831">
        <v>7</v>
      </c>
      <c r="B1171" s="832" t="s">
        <v>2536</v>
      </c>
      <c r="C1171" s="832" t="s">
        <v>2542</v>
      </c>
      <c r="D1171" s="833" t="s">
        <v>3898</v>
      </c>
      <c r="E1171" s="834" t="s">
        <v>2549</v>
      </c>
      <c r="F1171" s="832" t="s">
        <v>2537</v>
      </c>
      <c r="G1171" s="832" t="s">
        <v>2730</v>
      </c>
      <c r="H1171" s="832" t="s">
        <v>674</v>
      </c>
      <c r="I1171" s="832" t="s">
        <v>2731</v>
      </c>
      <c r="J1171" s="832" t="s">
        <v>2080</v>
      </c>
      <c r="K1171" s="832" t="s">
        <v>2732</v>
      </c>
      <c r="L1171" s="835">
        <v>414.07</v>
      </c>
      <c r="M1171" s="835">
        <v>828.14</v>
      </c>
      <c r="N1171" s="832">
        <v>2</v>
      </c>
      <c r="O1171" s="836">
        <v>0.5</v>
      </c>
      <c r="P1171" s="835">
        <v>828.14</v>
      </c>
      <c r="Q1171" s="837">
        <v>1</v>
      </c>
      <c r="R1171" s="832">
        <v>2</v>
      </c>
      <c r="S1171" s="837">
        <v>1</v>
      </c>
      <c r="T1171" s="836">
        <v>0.5</v>
      </c>
      <c r="U1171" s="838">
        <v>1</v>
      </c>
    </row>
    <row r="1172" spans="1:21" ht="14.45" customHeight="1" x14ac:dyDescent="0.2">
      <c r="A1172" s="831">
        <v>7</v>
      </c>
      <c r="B1172" s="832" t="s">
        <v>2536</v>
      </c>
      <c r="C1172" s="832" t="s">
        <v>2542</v>
      </c>
      <c r="D1172" s="833" t="s">
        <v>3898</v>
      </c>
      <c r="E1172" s="834" t="s">
        <v>2549</v>
      </c>
      <c r="F1172" s="832" t="s">
        <v>2537</v>
      </c>
      <c r="G1172" s="832" t="s">
        <v>2733</v>
      </c>
      <c r="H1172" s="832" t="s">
        <v>581</v>
      </c>
      <c r="I1172" s="832" t="s">
        <v>3345</v>
      </c>
      <c r="J1172" s="832" t="s">
        <v>2735</v>
      </c>
      <c r="K1172" s="832" t="s">
        <v>3346</v>
      </c>
      <c r="L1172" s="835">
        <v>99.94</v>
      </c>
      <c r="M1172" s="835">
        <v>2098.7399999999998</v>
      </c>
      <c r="N1172" s="832">
        <v>21</v>
      </c>
      <c r="O1172" s="836">
        <v>3</v>
      </c>
      <c r="P1172" s="835">
        <v>599.64</v>
      </c>
      <c r="Q1172" s="837">
        <v>0.28571428571428575</v>
      </c>
      <c r="R1172" s="832">
        <v>6</v>
      </c>
      <c r="S1172" s="837">
        <v>0.2857142857142857</v>
      </c>
      <c r="T1172" s="836">
        <v>1</v>
      </c>
      <c r="U1172" s="838">
        <v>0.33333333333333331</v>
      </c>
    </row>
    <row r="1173" spans="1:21" ht="14.45" customHeight="1" x14ac:dyDescent="0.2">
      <c r="A1173" s="831">
        <v>7</v>
      </c>
      <c r="B1173" s="832" t="s">
        <v>2536</v>
      </c>
      <c r="C1173" s="832" t="s">
        <v>2542</v>
      </c>
      <c r="D1173" s="833" t="s">
        <v>3898</v>
      </c>
      <c r="E1173" s="834" t="s">
        <v>2549</v>
      </c>
      <c r="F1173" s="832" t="s">
        <v>2537</v>
      </c>
      <c r="G1173" s="832" t="s">
        <v>2733</v>
      </c>
      <c r="H1173" s="832" t="s">
        <v>581</v>
      </c>
      <c r="I1173" s="832" t="s">
        <v>2734</v>
      </c>
      <c r="J1173" s="832" t="s">
        <v>2735</v>
      </c>
      <c r="K1173" s="832" t="s">
        <v>2736</v>
      </c>
      <c r="L1173" s="835">
        <v>299.83999999999997</v>
      </c>
      <c r="M1173" s="835">
        <v>5996.7999999999993</v>
      </c>
      <c r="N1173" s="832">
        <v>20</v>
      </c>
      <c r="O1173" s="836">
        <v>6.5</v>
      </c>
      <c r="P1173" s="835">
        <v>5097.2799999999988</v>
      </c>
      <c r="Q1173" s="837">
        <v>0.84999999999999987</v>
      </c>
      <c r="R1173" s="832">
        <v>17</v>
      </c>
      <c r="S1173" s="837">
        <v>0.85</v>
      </c>
      <c r="T1173" s="836">
        <v>5.5</v>
      </c>
      <c r="U1173" s="838">
        <v>0.84615384615384615</v>
      </c>
    </row>
    <row r="1174" spans="1:21" ht="14.45" customHeight="1" x14ac:dyDescent="0.2">
      <c r="A1174" s="831">
        <v>7</v>
      </c>
      <c r="B1174" s="832" t="s">
        <v>2536</v>
      </c>
      <c r="C1174" s="832" t="s">
        <v>2542</v>
      </c>
      <c r="D1174" s="833" t="s">
        <v>3898</v>
      </c>
      <c r="E1174" s="834" t="s">
        <v>2549</v>
      </c>
      <c r="F1174" s="832" t="s">
        <v>2537</v>
      </c>
      <c r="G1174" s="832" t="s">
        <v>2733</v>
      </c>
      <c r="H1174" s="832" t="s">
        <v>581</v>
      </c>
      <c r="I1174" s="832" t="s">
        <v>2994</v>
      </c>
      <c r="J1174" s="832" t="s">
        <v>1354</v>
      </c>
      <c r="K1174" s="832" t="s">
        <v>1356</v>
      </c>
      <c r="L1174" s="835">
        <v>50.32</v>
      </c>
      <c r="M1174" s="835">
        <v>100.64</v>
      </c>
      <c r="N1174" s="832">
        <v>2</v>
      </c>
      <c r="O1174" s="836">
        <v>0.5</v>
      </c>
      <c r="P1174" s="835">
        <v>100.64</v>
      </c>
      <c r="Q1174" s="837">
        <v>1</v>
      </c>
      <c r="R1174" s="832">
        <v>2</v>
      </c>
      <c r="S1174" s="837">
        <v>1</v>
      </c>
      <c r="T1174" s="836">
        <v>0.5</v>
      </c>
      <c r="U1174" s="838">
        <v>1</v>
      </c>
    </row>
    <row r="1175" spans="1:21" ht="14.45" customHeight="1" x14ac:dyDescent="0.2">
      <c r="A1175" s="831">
        <v>7</v>
      </c>
      <c r="B1175" s="832" t="s">
        <v>2536</v>
      </c>
      <c r="C1175" s="832" t="s">
        <v>2542</v>
      </c>
      <c r="D1175" s="833" t="s">
        <v>3898</v>
      </c>
      <c r="E1175" s="834" t="s">
        <v>2549</v>
      </c>
      <c r="F1175" s="832" t="s">
        <v>2537</v>
      </c>
      <c r="G1175" s="832" t="s">
        <v>2733</v>
      </c>
      <c r="H1175" s="832" t="s">
        <v>581</v>
      </c>
      <c r="I1175" s="832" t="s">
        <v>3352</v>
      </c>
      <c r="J1175" s="832" t="s">
        <v>3353</v>
      </c>
      <c r="K1175" s="832" t="s">
        <v>3354</v>
      </c>
      <c r="L1175" s="835">
        <v>99.94</v>
      </c>
      <c r="M1175" s="835">
        <v>99.94</v>
      </c>
      <c r="N1175" s="832">
        <v>1</v>
      </c>
      <c r="O1175" s="836">
        <v>1</v>
      </c>
      <c r="P1175" s="835">
        <v>99.94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5" customHeight="1" x14ac:dyDescent="0.2">
      <c r="A1176" s="831">
        <v>7</v>
      </c>
      <c r="B1176" s="832" t="s">
        <v>2536</v>
      </c>
      <c r="C1176" s="832" t="s">
        <v>2542</v>
      </c>
      <c r="D1176" s="833" t="s">
        <v>3898</v>
      </c>
      <c r="E1176" s="834" t="s">
        <v>2549</v>
      </c>
      <c r="F1176" s="832" t="s">
        <v>2537</v>
      </c>
      <c r="G1176" s="832" t="s">
        <v>2733</v>
      </c>
      <c r="H1176" s="832" t="s">
        <v>581</v>
      </c>
      <c r="I1176" s="832" t="s">
        <v>2939</v>
      </c>
      <c r="J1176" s="832" t="s">
        <v>1354</v>
      </c>
      <c r="K1176" s="832" t="s">
        <v>2940</v>
      </c>
      <c r="L1176" s="835">
        <v>50.32</v>
      </c>
      <c r="M1176" s="835">
        <v>1157.3599999999999</v>
      </c>
      <c r="N1176" s="832">
        <v>23</v>
      </c>
      <c r="O1176" s="836">
        <v>2.5</v>
      </c>
      <c r="P1176" s="835">
        <v>1157.3599999999999</v>
      </c>
      <c r="Q1176" s="837">
        <v>1</v>
      </c>
      <c r="R1176" s="832">
        <v>23</v>
      </c>
      <c r="S1176" s="837">
        <v>1</v>
      </c>
      <c r="T1176" s="836">
        <v>2.5</v>
      </c>
      <c r="U1176" s="838">
        <v>1</v>
      </c>
    </row>
    <row r="1177" spans="1:21" ht="14.45" customHeight="1" x14ac:dyDescent="0.2">
      <c r="A1177" s="831">
        <v>7</v>
      </c>
      <c r="B1177" s="832" t="s">
        <v>2536</v>
      </c>
      <c r="C1177" s="832" t="s">
        <v>2542</v>
      </c>
      <c r="D1177" s="833" t="s">
        <v>3898</v>
      </c>
      <c r="E1177" s="834" t="s">
        <v>2549</v>
      </c>
      <c r="F1177" s="832" t="s">
        <v>2537</v>
      </c>
      <c r="G1177" s="832" t="s">
        <v>2733</v>
      </c>
      <c r="H1177" s="832" t="s">
        <v>581</v>
      </c>
      <c r="I1177" s="832" t="s">
        <v>3358</v>
      </c>
      <c r="J1177" s="832" t="s">
        <v>3348</v>
      </c>
      <c r="K1177" s="832" t="s">
        <v>3359</v>
      </c>
      <c r="L1177" s="835">
        <v>50.32</v>
      </c>
      <c r="M1177" s="835">
        <v>1258</v>
      </c>
      <c r="N1177" s="832">
        <v>25</v>
      </c>
      <c r="O1177" s="836">
        <v>2.5</v>
      </c>
      <c r="P1177" s="835">
        <v>1207.68</v>
      </c>
      <c r="Q1177" s="837">
        <v>0.96000000000000008</v>
      </c>
      <c r="R1177" s="832">
        <v>24</v>
      </c>
      <c r="S1177" s="837">
        <v>0.96</v>
      </c>
      <c r="T1177" s="836">
        <v>2</v>
      </c>
      <c r="U1177" s="838">
        <v>0.8</v>
      </c>
    </row>
    <row r="1178" spans="1:21" ht="14.45" customHeight="1" x14ac:dyDescent="0.2">
      <c r="A1178" s="831">
        <v>7</v>
      </c>
      <c r="B1178" s="832" t="s">
        <v>2536</v>
      </c>
      <c r="C1178" s="832" t="s">
        <v>2542</v>
      </c>
      <c r="D1178" s="833" t="s">
        <v>3898</v>
      </c>
      <c r="E1178" s="834" t="s">
        <v>2549</v>
      </c>
      <c r="F1178" s="832" t="s">
        <v>2537</v>
      </c>
      <c r="G1178" s="832" t="s">
        <v>2733</v>
      </c>
      <c r="H1178" s="832" t="s">
        <v>581</v>
      </c>
      <c r="I1178" s="832" t="s">
        <v>3360</v>
      </c>
      <c r="J1178" s="832" t="s">
        <v>3348</v>
      </c>
      <c r="K1178" s="832" t="s">
        <v>3359</v>
      </c>
      <c r="L1178" s="835">
        <v>50.32</v>
      </c>
      <c r="M1178" s="835">
        <v>553.52</v>
      </c>
      <c r="N1178" s="832">
        <v>11</v>
      </c>
      <c r="O1178" s="836">
        <v>1</v>
      </c>
      <c r="P1178" s="835">
        <v>553.52</v>
      </c>
      <c r="Q1178" s="837">
        <v>1</v>
      </c>
      <c r="R1178" s="832">
        <v>11</v>
      </c>
      <c r="S1178" s="837">
        <v>1</v>
      </c>
      <c r="T1178" s="836">
        <v>1</v>
      </c>
      <c r="U1178" s="838">
        <v>1</v>
      </c>
    </row>
    <row r="1179" spans="1:21" ht="14.45" customHeight="1" x14ac:dyDescent="0.2">
      <c r="A1179" s="831">
        <v>7</v>
      </c>
      <c r="B1179" s="832" t="s">
        <v>2536</v>
      </c>
      <c r="C1179" s="832" t="s">
        <v>2542</v>
      </c>
      <c r="D1179" s="833" t="s">
        <v>3898</v>
      </c>
      <c r="E1179" s="834" t="s">
        <v>2549</v>
      </c>
      <c r="F1179" s="832" t="s">
        <v>2537</v>
      </c>
      <c r="G1179" s="832" t="s">
        <v>2974</v>
      </c>
      <c r="H1179" s="832" t="s">
        <v>674</v>
      </c>
      <c r="I1179" s="832" t="s">
        <v>3362</v>
      </c>
      <c r="J1179" s="832" t="s">
        <v>3363</v>
      </c>
      <c r="K1179" s="832" t="s">
        <v>3364</v>
      </c>
      <c r="L1179" s="835">
        <v>65.36</v>
      </c>
      <c r="M1179" s="835">
        <v>196.07999999999998</v>
      </c>
      <c r="N1179" s="832">
        <v>3</v>
      </c>
      <c r="O1179" s="836">
        <v>0.5</v>
      </c>
      <c r="P1179" s="835">
        <v>196.07999999999998</v>
      </c>
      <c r="Q1179" s="837">
        <v>1</v>
      </c>
      <c r="R1179" s="832">
        <v>3</v>
      </c>
      <c r="S1179" s="837">
        <v>1</v>
      </c>
      <c r="T1179" s="836">
        <v>0.5</v>
      </c>
      <c r="U1179" s="838">
        <v>1</v>
      </c>
    </row>
    <row r="1180" spans="1:21" ht="14.45" customHeight="1" x14ac:dyDescent="0.2">
      <c r="A1180" s="831">
        <v>7</v>
      </c>
      <c r="B1180" s="832" t="s">
        <v>2536</v>
      </c>
      <c r="C1180" s="832" t="s">
        <v>2542</v>
      </c>
      <c r="D1180" s="833" t="s">
        <v>3898</v>
      </c>
      <c r="E1180" s="834" t="s">
        <v>2549</v>
      </c>
      <c r="F1180" s="832" t="s">
        <v>2537</v>
      </c>
      <c r="G1180" s="832" t="s">
        <v>3031</v>
      </c>
      <c r="H1180" s="832" t="s">
        <v>581</v>
      </c>
      <c r="I1180" s="832" t="s">
        <v>3032</v>
      </c>
      <c r="J1180" s="832" t="s">
        <v>3033</v>
      </c>
      <c r="K1180" s="832" t="s">
        <v>3034</v>
      </c>
      <c r="L1180" s="835">
        <v>155.52000000000001</v>
      </c>
      <c r="M1180" s="835">
        <v>311.04000000000002</v>
      </c>
      <c r="N1180" s="832">
        <v>2</v>
      </c>
      <c r="O1180" s="836">
        <v>1</v>
      </c>
      <c r="P1180" s="835">
        <v>311.04000000000002</v>
      </c>
      <c r="Q1180" s="837">
        <v>1</v>
      </c>
      <c r="R1180" s="832">
        <v>2</v>
      </c>
      <c r="S1180" s="837">
        <v>1</v>
      </c>
      <c r="T1180" s="836">
        <v>1</v>
      </c>
      <c r="U1180" s="838">
        <v>1</v>
      </c>
    </row>
    <row r="1181" spans="1:21" ht="14.45" customHeight="1" x14ac:dyDescent="0.2">
      <c r="A1181" s="831">
        <v>7</v>
      </c>
      <c r="B1181" s="832" t="s">
        <v>2536</v>
      </c>
      <c r="C1181" s="832" t="s">
        <v>2542</v>
      </c>
      <c r="D1181" s="833" t="s">
        <v>3898</v>
      </c>
      <c r="E1181" s="834" t="s">
        <v>2549</v>
      </c>
      <c r="F1181" s="832" t="s">
        <v>2537</v>
      </c>
      <c r="G1181" s="832" t="s">
        <v>3811</v>
      </c>
      <c r="H1181" s="832" t="s">
        <v>674</v>
      </c>
      <c r="I1181" s="832" t="s">
        <v>3812</v>
      </c>
      <c r="J1181" s="832" t="s">
        <v>892</v>
      </c>
      <c r="K1181" s="832" t="s">
        <v>3813</v>
      </c>
      <c r="L1181" s="835">
        <v>0</v>
      </c>
      <c r="M1181" s="835">
        <v>0</v>
      </c>
      <c r="N1181" s="832">
        <v>1</v>
      </c>
      <c r="O1181" s="836">
        <v>1</v>
      </c>
      <c r="P1181" s="835">
        <v>0</v>
      </c>
      <c r="Q1181" s="837"/>
      <c r="R1181" s="832">
        <v>1</v>
      </c>
      <c r="S1181" s="837">
        <v>1</v>
      </c>
      <c r="T1181" s="836">
        <v>1</v>
      </c>
      <c r="U1181" s="838">
        <v>1</v>
      </c>
    </row>
    <row r="1182" spans="1:21" ht="14.45" customHeight="1" x14ac:dyDescent="0.2">
      <c r="A1182" s="831">
        <v>7</v>
      </c>
      <c r="B1182" s="832" t="s">
        <v>2536</v>
      </c>
      <c r="C1182" s="832" t="s">
        <v>2542</v>
      </c>
      <c r="D1182" s="833" t="s">
        <v>3898</v>
      </c>
      <c r="E1182" s="834" t="s">
        <v>2549</v>
      </c>
      <c r="F1182" s="832" t="s">
        <v>2537</v>
      </c>
      <c r="G1182" s="832" t="s">
        <v>3365</v>
      </c>
      <c r="H1182" s="832" t="s">
        <v>581</v>
      </c>
      <c r="I1182" s="832" t="s">
        <v>3371</v>
      </c>
      <c r="J1182" s="832" t="s">
        <v>3367</v>
      </c>
      <c r="K1182" s="832" t="s">
        <v>3372</v>
      </c>
      <c r="L1182" s="835">
        <v>2620.2600000000002</v>
      </c>
      <c r="M1182" s="835">
        <v>7860.7800000000007</v>
      </c>
      <c r="N1182" s="832">
        <v>3</v>
      </c>
      <c r="O1182" s="836">
        <v>1</v>
      </c>
      <c r="P1182" s="835">
        <v>7860.7800000000007</v>
      </c>
      <c r="Q1182" s="837">
        <v>1</v>
      </c>
      <c r="R1182" s="832">
        <v>3</v>
      </c>
      <c r="S1182" s="837">
        <v>1</v>
      </c>
      <c r="T1182" s="836">
        <v>1</v>
      </c>
      <c r="U1182" s="838">
        <v>1</v>
      </c>
    </row>
    <row r="1183" spans="1:21" ht="14.45" customHeight="1" x14ac:dyDescent="0.2">
      <c r="A1183" s="831">
        <v>7</v>
      </c>
      <c r="B1183" s="832" t="s">
        <v>2536</v>
      </c>
      <c r="C1183" s="832" t="s">
        <v>2542</v>
      </c>
      <c r="D1183" s="833" t="s">
        <v>3898</v>
      </c>
      <c r="E1183" s="834" t="s">
        <v>2549</v>
      </c>
      <c r="F1183" s="832" t="s">
        <v>2537</v>
      </c>
      <c r="G1183" s="832" t="s">
        <v>2941</v>
      </c>
      <c r="H1183" s="832" t="s">
        <v>581</v>
      </c>
      <c r="I1183" s="832" t="s">
        <v>2942</v>
      </c>
      <c r="J1183" s="832" t="s">
        <v>726</v>
      </c>
      <c r="K1183" s="832" t="s">
        <v>2943</v>
      </c>
      <c r="L1183" s="835">
        <v>0</v>
      </c>
      <c r="M1183" s="835">
        <v>0</v>
      </c>
      <c r="N1183" s="832">
        <v>6</v>
      </c>
      <c r="O1183" s="836">
        <v>1.5</v>
      </c>
      <c r="P1183" s="835">
        <v>0</v>
      </c>
      <c r="Q1183" s="837"/>
      <c r="R1183" s="832">
        <v>5</v>
      </c>
      <c r="S1183" s="837">
        <v>0.83333333333333337</v>
      </c>
      <c r="T1183" s="836">
        <v>1</v>
      </c>
      <c r="U1183" s="838">
        <v>0.66666666666666663</v>
      </c>
    </row>
    <row r="1184" spans="1:21" ht="14.45" customHeight="1" x14ac:dyDescent="0.2">
      <c r="A1184" s="831">
        <v>7</v>
      </c>
      <c r="B1184" s="832" t="s">
        <v>2536</v>
      </c>
      <c r="C1184" s="832" t="s">
        <v>2542</v>
      </c>
      <c r="D1184" s="833" t="s">
        <v>3898</v>
      </c>
      <c r="E1184" s="834" t="s">
        <v>2549</v>
      </c>
      <c r="F1184" s="832" t="s">
        <v>2537</v>
      </c>
      <c r="G1184" s="832" t="s">
        <v>2660</v>
      </c>
      <c r="H1184" s="832" t="s">
        <v>581</v>
      </c>
      <c r="I1184" s="832" t="s">
        <v>2661</v>
      </c>
      <c r="J1184" s="832" t="s">
        <v>1128</v>
      </c>
      <c r="K1184" s="832" t="s">
        <v>1129</v>
      </c>
      <c r="L1184" s="835">
        <v>107.27</v>
      </c>
      <c r="M1184" s="835">
        <v>321.81</v>
      </c>
      <c r="N1184" s="832">
        <v>3</v>
      </c>
      <c r="O1184" s="836">
        <v>2</v>
      </c>
      <c r="P1184" s="835">
        <v>321.81</v>
      </c>
      <c r="Q1184" s="837">
        <v>1</v>
      </c>
      <c r="R1184" s="832">
        <v>3</v>
      </c>
      <c r="S1184" s="837">
        <v>1</v>
      </c>
      <c r="T1184" s="836">
        <v>2</v>
      </c>
      <c r="U1184" s="838">
        <v>1</v>
      </c>
    </row>
    <row r="1185" spans="1:21" ht="14.45" customHeight="1" x14ac:dyDescent="0.2">
      <c r="A1185" s="831">
        <v>7</v>
      </c>
      <c r="B1185" s="832" t="s">
        <v>2536</v>
      </c>
      <c r="C1185" s="832" t="s">
        <v>2542</v>
      </c>
      <c r="D1185" s="833" t="s">
        <v>3898</v>
      </c>
      <c r="E1185" s="834" t="s">
        <v>2549</v>
      </c>
      <c r="F1185" s="832" t="s">
        <v>2537</v>
      </c>
      <c r="G1185" s="832" t="s">
        <v>2660</v>
      </c>
      <c r="H1185" s="832" t="s">
        <v>581</v>
      </c>
      <c r="I1185" s="832" t="s">
        <v>3373</v>
      </c>
      <c r="J1185" s="832" t="s">
        <v>1128</v>
      </c>
      <c r="K1185" s="832" t="s">
        <v>1129</v>
      </c>
      <c r="L1185" s="835">
        <v>107.27</v>
      </c>
      <c r="M1185" s="835">
        <v>965.43000000000006</v>
      </c>
      <c r="N1185" s="832">
        <v>9</v>
      </c>
      <c r="O1185" s="836">
        <v>3</v>
      </c>
      <c r="P1185" s="835">
        <v>536.35</v>
      </c>
      <c r="Q1185" s="837">
        <v>0.55555555555555558</v>
      </c>
      <c r="R1185" s="832">
        <v>5</v>
      </c>
      <c r="S1185" s="837">
        <v>0.55555555555555558</v>
      </c>
      <c r="T1185" s="836">
        <v>2</v>
      </c>
      <c r="U1185" s="838">
        <v>0.66666666666666663</v>
      </c>
    </row>
    <row r="1186" spans="1:21" ht="14.45" customHeight="1" x14ac:dyDescent="0.2">
      <c r="A1186" s="831">
        <v>7</v>
      </c>
      <c r="B1186" s="832" t="s">
        <v>2536</v>
      </c>
      <c r="C1186" s="832" t="s">
        <v>2542</v>
      </c>
      <c r="D1186" s="833" t="s">
        <v>3898</v>
      </c>
      <c r="E1186" s="834" t="s">
        <v>2554</v>
      </c>
      <c r="F1186" s="832" t="s">
        <v>2537</v>
      </c>
      <c r="G1186" s="832" t="s">
        <v>2664</v>
      </c>
      <c r="H1186" s="832" t="s">
        <v>674</v>
      </c>
      <c r="I1186" s="832" t="s">
        <v>3112</v>
      </c>
      <c r="J1186" s="832" t="s">
        <v>829</v>
      </c>
      <c r="K1186" s="832" t="s">
        <v>3110</v>
      </c>
      <c r="L1186" s="835">
        <v>264</v>
      </c>
      <c r="M1186" s="835">
        <v>264</v>
      </c>
      <c r="N1186" s="832">
        <v>1</v>
      </c>
      <c r="O1186" s="836">
        <v>1</v>
      </c>
      <c r="P1186" s="835">
        <v>264</v>
      </c>
      <c r="Q1186" s="837">
        <v>1</v>
      </c>
      <c r="R1186" s="832">
        <v>1</v>
      </c>
      <c r="S1186" s="837">
        <v>1</v>
      </c>
      <c r="T1186" s="836">
        <v>1</v>
      </c>
      <c r="U1186" s="838">
        <v>1</v>
      </c>
    </row>
    <row r="1187" spans="1:21" ht="14.45" customHeight="1" x14ac:dyDescent="0.2">
      <c r="A1187" s="831">
        <v>7</v>
      </c>
      <c r="B1187" s="832" t="s">
        <v>2536</v>
      </c>
      <c r="C1187" s="832" t="s">
        <v>2542</v>
      </c>
      <c r="D1187" s="833" t="s">
        <v>3898</v>
      </c>
      <c r="E1187" s="834" t="s">
        <v>2554</v>
      </c>
      <c r="F1187" s="832" t="s">
        <v>2537</v>
      </c>
      <c r="G1187" s="832" t="s">
        <v>3251</v>
      </c>
      <c r="H1187" s="832" t="s">
        <v>581</v>
      </c>
      <c r="I1187" s="832" t="s">
        <v>3486</v>
      </c>
      <c r="J1187" s="832" t="s">
        <v>3253</v>
      </c>
      <c r="K1187" s="832" t="s">
        <v>3487</v>
      </c>
      <c r="L1187" s="835">
        <v>87.67</v>
      </c>
      <c r="M1187" s="835">
        <v>87.67</v>
      </c>
      <c r="N1187" s="832">
        <v>1</v>
      </c>
      <c r="O1187" s="836">
        <v>0.5</v>
      </c>
      <c r="P1187" s="835">
        <v>87.67</v>
      </c>
      <c r="Q1187" s="837">
        <v>1</v>
      </c>
      <c r="R1187" s="832">
        <v>1</v>
      </c>
      <c r="S1187" s="837">
        <v>1</v>
      </c>
      <c r="T1187" s="836">
        <v>0.5</v>
      </c>
      <c r="U1187" s="838">
        <v>1</v>
      </c>
    </row>
    <row r="1188" spans="1:21" ht="14.45" customHeight="1" x14ac:dyDescent="0.2">
      <c r="A1188" s="831">
        <v>7</v>
      </c>
      <c r="B1188" s="832" t="s">
        <v>2536</v>
      </c>
      <c r="C1188" s="832" t="s">
        <v>2542</v>
      </c>
      <c r="D1188" s="833" t="s">
        <v>3898</v>
      </c>
      <c r="E1188" s="834" t="s">
        <v>2554</v>
      </c>
      <c r="F1188" s="832" t="s">
        <v>2537</v>
      </c>
      <c r="G1188" s="832" t="s">
        <v>2733</v>
      </c>
      <c r="H1188" s="832" t="s">
        <v>581</v>
      </c>
      <c r="I1188" s="832" t="s">
        <v>2734</v>
      </c>
      <c r="J1188" s="832" t="s">
        <v>2735</v>
      </c>
      <c r="K1188" s="832" t="s">
        <v>2736</v>
      </c>
      <c r="L1188" s="835">
        <v>299.83999999999997</v>
      </c>
      <c r="M1188" s="835">
        <v>299.83999999999997</v>
      </c>
      <c r="N1188" s="832">
        <v>1</v>
      </c>
      <c r="O1188" s="836">
        <v>0.5</v>
      </c>
      <c r="P1188" s="835">
        <v>299.83999999999997</v>
      </c>
      <c r="Q1188" s="837">
        <v>1</v>
      </c>
      <c r="R1188" s="832">
        <v>1</v>
      </c>
      <c r="S1188" s="837">
        <v>1</v>
      </c>
      <c r="T1188" s="836">
        <v>0.5</v>
      </c>
      <c r="U1188" s="838">
        <v>1</v>
      </c>
    </row>
    <row r="1189" spans="1:21" ht="14.45" customHeight="1" x14ac:dyDescent="0.2">
      <c r="A1189" s="831">
        <v>7</v>
      </c>
      <c r="B1189" s="832" t="s">
        <v>2536</v>
      </c>
      <c r="C1189" s="832" t="s">
        <v>2542</v>
      </c>
      <c r="D1189" s="833" t="s">
        <v>3898</v>
      </c>
      <c r="E1189" s="834" t="s">
        <v>2568</v>
      </c>
      <c r="F1189" s="832" t="s">
        <v>2537</v>
      </c>
      <c r="G1189" s="832" t="s">
        <v>3082</v>
      </c>
      <c r="H1189" s="832" t="s">
        <v>581</v>
      </c>
      <c r="I1189" s="832" t="s">
        <v>3379</v>
      </c>
      <c r="J1189" s="832" t="s">
        <v>3084</v>
      </c>
      <c r="K1189" s="832" t="s">
        <v>2705</v>
      </c>
      <c r="L1189" s="835">
        <v>23.49</v>
      </c>
      <c r="M1189" s="835">
        <v>23.49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5" customHeight="1" x14ac:dyDescent="0.2">
      <c r="A1190" s="831">
        <v>7</v>
      </c>
      <c r="B1190" s="832" t="s">
        <v>2536</v>
      </c>
      <c r="C1190" s="832" t="s">
        <v>2542</v>
      </c>
      <c r="D1190" s="833" t="s">
        <v>3898</v>
      </c>
      <c r="E1190" s="834" t="s">
        <v>2568</v>
      </c>
      <c r="F1190" s="832" t="s">
        <v>2537</v>
      </c>
      <c r="G1190" s="832" t="s">
        <v>3082</v>
      </c>
      <c r="H1190" s="832" t="s">
        <v>581</v>
      </c>
      <c r="I1190" s="832" t="s">
        <v>3083</v>
      </c>
      <c r="J1190" s="832" t="s">
        <v>3084</v>
      </c>
      <c r="K1190" s="832" t="s">
        <v>3085</v>
      </c>
      <c r="L1190" s="835">
        <v>70.48</v>
      </c>
      <c r="M1190" s="835">
        <v>1762</v>
      </c>
      <c r="N1190" s="832">
        <v>25</v>
      </c>
      <c r="O1190" s="836">
        <v>9.5</v>
      </c>
      <c r="P1190" s="835">
        <v>1339.1200000000001</v>
      </c>
      <c r="Q1190" s="837">
        <v>0.76000000000000012</v>
      </c>
      <c r="R1190" s="832">
        <v>19</v>
      </c>
      <c r="S1190" s="837">
        <v>0.76</v>
      </c>
      <c r="T1190" s="836">
        <v>7</v>
      </c>
      <c r="U1190" s="838">
        <v>0.73684210526315785</v>
      </c>
    </row>
    <row r="1191" spans="1:21" ht="14.45" customHeight="1" x14ac:dyDescent="0.2">
      <c r="A1191" s="831">
        <v>7</v>
      </c>
      <c r="B1191" s="832" t="s">
        <v>2536</v>
      </c>
      <c r="C1191" s="832" t="s">
        <v>2542</v>
      </c>
      <c r="D1191" s="833" t="s">
        <v>3898</v>
      </c>
      <c r="E1191" s="834" t="s">
        <v>2568</v>
      </c>
      <c r="F1191" s="832" t="s">
        <v>2537</v>
      </c>
      <c r="G1191" s="832" t="s">
        <v>3082</v>
      </c>
      <c r="H1191" s="832" t="s">
        <v>581</v>
      </c>
      <c r="I1191" s="832" t="s">
        <v>3380</v>
      </c>
      <c r="J1191" s="832" t="s">
        <v>3084</v>
      </c>
      <c r="K1191" s="832" t="s">
        <v>3381</v>
      </c>
      <c r="L1191" s="835">
        <v>0</v>
      </c>
      <c r="M1191" s="835">
        <v>0</v>
      </c>
      <c r="N1191" s="832">
        <v>1</v>
      </c>
      <c r="O1191" s="836">
        <v>0.5</v>
      </c>
      <c r="P1191" s="835"/>
      <c r="Q1191" s="837"/>
      <c r="R1191" s="832"/>
      <c r="S1191" s="837">
        <v>0</v>
      </c>
      <c r="T1191" s="836"/>
      <c r="U1191" s="838">
        <v>0</v>
      </c>
    </row>
    <row r="1192" spans="1:21" ht="14.45" customHeight="1" x14ac:dyDescent="0.2">
      <c r="A1192" s="831">
        <v>7</v>
      </c>
      <c r="B1192" s="832" t="s">
        <v>2536</v>
      </c>
      <c r="C1192" s="832" t="s">
        <v>2542</v>
      </c>
      <c r="D1192" s="833" t="s">
        <v>3898</v>
      </c>
      <c r="E1192" s="834" t="s">
        <v>2568</v>
      </c>
      <c r="F1192" s="832" t="s">
        <v>2537</v>
      </c>
      <c r="G1192" s="832" t="s">
        <v>3449</v>
      </c>
      <c r="H1192" s="832" t="s">
        <v>581</v>
      </c>
      <c r="I1192" s="832" t="s">
        <v>3450</v>
      </c>
      <c r="J1192" s="832" t="s">
        <v>697</v>
      </c>
      <c r="K1192" s="832" t="s">
        <v>3451</v>
      </c>
      <c r="L1192" s="835">
        <v>0</v>
      </c>
      <c r="M1192" s="835">
        <v>0</v>
      </c>
      <c r="N1192" s="832">
        <v>2</v>
      </c>
      <c r="O1192" s="836">
        <v>0.5</v>
      </c>
      <c r="P1192" s="835"/>
      <c r="Q1192" s="837"/>
      <c r="R1192" s="832"/>
      <c r="S1192" s="837">
        <v>0</v>
      </c>
      <c r="T1192" s="836"/>
      <c r="U1192" s="838">
        <v>0</v>
      </c>
    </row>
    <row r="1193" spans="1:21" ht="14.45" customHeight="1" x14ac:dyDescent="0.2">
      <c r="A1193" s="831">
        <v>7</v>
      </c>
      <c r="B1193" s="832" t="s">
        <v>2536</v>
      </c>
      <c r="C1193" s="832" t="s">
        <v>2542</v>
      </c>
      <c r="D1193" s="833" t="s">
        <v>3898</v>
      </c>
      <c r="E1193" s="834" t="s">
        <v>2568</v>
      </c>
      <c r="F1193" s="832" t="s">
        <v>2537</v>
      </c>
      <c r="G1193" s="832" t="s">
        <v>3086</v>
      </c>
      <c r="H1193" s="832" t="s">
        <v>581</v>
      </c>
      <c r="I1193" s="832" t="s">
        <v>3087</v>
      </c>
      <c r="J1193" s="832" t="s">
        <v>1583</v>
      </c>
      <c r="K1193" s="832" t="s">
        <v>1584</v>
      </c>
      <c r="L1193" s="835">
        <v>51.43</v>
      </c>
      <c r="M1193" s="835">
        <v>1080.03</v>
      </c>
      <c r="N1193" s="832">
        <v>21</v>
      </c>
      <c r="O1193" s="836">
        <v>7</v>
      </c>
      <c r="P1193" s="835">
        <v>822.88</v>
      </c>
      <c r="Q1193" s="837">
        <v>0.76190476190476197</v>
      </c>
      <c r="R1193" s="832">
        <v>16</v>
      </c>
      <c r="S1193" s="837">
        <v>0.76190476190476186</v>
      </c>
      <c r="T1193" s="836">
        <v>4.5</v>
      </c>
      <c r="U1193" s="838">
        <v>0.6428571428571429</v>
      </c>
    </row>
    <row r="1194" spans="1:21" ht="14.45" customHeight="1" x14ac:dyDescent="0.2">
      <c r="A1194" s="831">
        <v>7</v>
      </c>
      <c r="B1194" s="832" t="s">
        <v>2536</v>
      </c>
      <c r="C1194" s="832" t="s">
        <v>2542</v>
      </c>
      <c r="D1194" s="833" t="s">
        <v>3898</v>
      </c>
      <c r="E1194" s="834" t="s">
        <v>2568</v>
      </c>
      <c r="F1194" s="832" t="s">
        <v>2537</v>
      </c>
      <c r="G1194" s="832" t="s">
        <v>3086</v>
      </c>
      <c r="H1194" s="832" t="s">
        <v>581</v>
      </c>
      <c r="I1194" s="832" t="s">
        <v>3087</v>
      </c>
      <c r="J1194" s="832" t="s">
        <v>1583</v>
      </c>
      <c r="K1194" s="832" t="s">
        <v>1584</v>
      </c>
      <c r="L1194" s="835">
        <v>55.77</v>
      </c>
      <c r="M1194" s="835">
        <v>111.54</v>
      </c>
      <c r="N1194" s="832">
        <v>2</v>
      </c>
      <c r="O1194" s="836">
        <v>1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5" customHeight="1" x14ac:dyDescent="0.2">
      <c r="A1195" s="831">
        <v>7</v>
      </c>
      <c r="B1195" s="832" t="s">
        <v>2536</v>
      </c>
      <c r="C1195" s="832" t="s">
        <v>2542</v>
      </c>
      <c r="D1195" s="833" t="s">
        <v>3898</v>
      </c>
      <c r="E1195" s="834" t="s">
        <v>2568</v>
      </c>
      <c r="F1195" s="832" t="s">
        <v>2537</v>
      </c>
      <c r="G1195" s="832" t="s">
        <v>3086</v>
      </c>
      <c r="H1195" s="832" t="s">
        <v>581</v>
      </c>
      <c r="I1195" s="832" t="s">
        <v>3088</v>
      </c>
      <c r="J1195" s="832" t="s">
        <v>1583</v>
      </c>
      <c r="K1195" s="832" t="s">
        <v>1584</v>
      </c>
      <c r="L1195" s="835">
        <v>51.43</v>
      </c>
      <c r="M1195" s="835">
        <v>308.58</v>
      </c>
      <c r="N1195" s="832">
        <v>6</v>
      </c>
      <c r="O1195" s="836">
        <v>2.5</v>
      </c>
      <c r="P1195" s="835">
        <v>154.29</v>
      </c>
      <c r="Q1195" s="837">
        <v>0.5</v>
      </c>
      <c r="R1195" s="832">
        <v>3</v>
      </c>
      <c r="S1195" s="837">
        <v>0.5</v>
      </c>
      <c r="T1195" s="836">
        <v>1.5</v>
      </c>
      <c r="U1195" s="838">
        <v>0.6</v>
      </c>
    </row>
    <row r="1196" spans="1:21" ht="14.45" customHeight="1" x14ac:dyDescent="0.2">
      <c r="A1196" s="831">
        <v>7</v>
      </c>
      <c r="B1196" s="832" t="s">
        <v>2536</v>
      </c>
      <c r="C1196" s="832" t="s">
        <v>2542</v>
      </c>
      <c r="D1196" s="833" t="s">
        <v>3898</v>
      </c>
      <c r="E1196" s="834" t="s">
        <v>2568</v>
      </c>
      <c r="F1196" s="832" t="s">
        <v>2537</v>
      </c>
      <c r="G1196" s="832" t="s">
        <v>3406</v>
      </c>
      <c r="H1196" s="832" t="s">
        <v>674</v>
      </c>
      <c r="I1196" s="832" t="s">
        <v>3501</v>
      </c>
      <c r="J1196" s="832" t="s">
        <v>2411</v>
      </c>
      <c r="K1196" s="832" t="s">
        <v>2423</v>
      </c>
      <c r="L1196" s="835">
        <v>31.09</v>
      </c>
      <c r="M1196" s="835">
        <v>62.18</v>
      </c>
      <c r="N1196" s="832">
        <v>2</v>
      </c>
      <c r="O1196" s="836">
        <v>1</v>
      </c>
      <c r="P1196" s="835">
        <v>62.18</v>
      </c>
      <c r="Q1196" s="837">
        <v>1</v>
      </c>
      <c r="R1196" s="832">
        <v>2</v>
      </c>
      <c r="S1196" s="837">
        <v>1</v>
      </c>
      <c r="T1196" s="836">
        <v>1</v>
      </c>
      <c r="U1196" s="838">
        <v>1</v>
      </c>
    </row>
    <row r="1197" spans="1:21" ht="14.45" customHeight="1" x14ac:dyDescent="0.2">
      <c r="A1197" s="831">
        <v>7</v>
      </c>
      <c r="B1197" s="832" t="s">
        <v>2536</v>
      </c>
      <c r="C1197" s="832" t="s">
        <v>2542</v>
      </c>
      <c r="D1197" s="833" t="s">
        <v>3898</v>
      </c>
      <c r="E1197" s="834" t="s">
        <v>2568</v>
      </c>
      <c r="F1197" s="832" t="s">
        <v>2537</v>
      </c>
      <c r="G1197" s="832" t="s">
        <v>3097</v>
      </c>
      <c r="H1197" s="832" t="s">
        <v>674</v>
      </c>
      <c r="I1197" s="832" t="s">
        <v>2454</v>
      </c>
      <c r="J1197" s="832" t="s">
        <v>2455</v>
      </c>
      <c r="K1197" s="832" t="s">
        <v>2456</v>
      </c>
      <c r="L1197" s="835">
        <v>754.04</v>
      </c>
      <c r="M1197" s="835">
        <v>4524.24</v>
      </c>
      <c r="N1197" s="832">
        <v>6</v>
      </c>
      <c r="O1197" s="836">
        <v>2</v>
      </c>
      <c r="P1197" s="835">
        <v>4524.24</v>
      </c>
      <c r="Q1197" s="837">
        <v>1</v>
      </c>
      <c r="R1197" s="832">
        <v>6</v>
      </c>
      <c r="S1197" s="837">
        <v>1</v>
      </c>
      <c r="T1197" s="836">
        <v>2</v>
      </c>
      <c r="U1197" s="838">
        <v>1</v>
      </c>
    </row>
    <row r="1198" spans="1:21" ht="14.45" customHeight="1" x14ac:dyDescent="0.2">
      <c r="A1198" s="831">
        <v>7</v>
      </c>
      <c r="B1198" s="832" t="s">
        <v>2536</v>
      </c>
      <c r="C1198" s="832" t="s">
        <v>2542</v>
      </c>
      <c r="D1198" s="833" t="s">
        <v>3898</v>
      </c>
      <c r="E1198" s="834" t="s">
        <v>2568</v>
      </c>
      <c r="F1198" s="832" t="s">
        <v>2537</v>
      </c>
      <c r="G1198" s="832" t="s">
        <v>3097</v>
      </c>
      <c r="H1198" s="832" t="s">
        <v>674</v>
      </c>
      <c r="I1198" s="832" t="s">
        <v>3098</v>
      </c>
      <c r="J1198" s="832" t="s">
        <v>2455</v>
      </c>
      <c r="K1198" s="832" t="s">
        <v>3099</v>
      </c>
      <c r="L1198" s="835">
        <v>1131.06</v>
      </c>
      <c r="M1198" s="835">
        <v>32800.74</v>
      </c>
      <c r="N1198" s="832">
        <v>29</v>
      </c>
      <c r="O1198" s="836">
        <v>6</v>
      </c>
      <c r="P1198" s="835">
        <v>32800.74</v>
      </c>
      <c r="Q1198" s="837">
        <v>1</v>
      </c>
      <c r="R1198" s="832">
        <v>29</v>
      </c>
      <c r="S1198" s="837">
        <v>1</v>
      </c>
      <c r="T1198" s="836">
        <v>6</v>
      </c>
      <c r="U1198" s="838">
        <v>1</v>
      </c>
    </row>
    <row r="1199" spans="1:21" ht="14.45" customHeight="1" x14ac:dyDescent="0.2">
      <c r="A1199" s="831">
        <v>7</v>
      </c>
      <c r="B1199" s="832" t="s">
        <v>2536</v>
      </c>
      <c r="C1199" s="832" t="s">
        <v>2542</v>
      </c>
      <c r="D1199" s="833" t="s">
        <v>3898</v>
      </c>
      <c r="E1199" s="834" t="s">
        <v>2568</v>
      </c>
      <c r="F1199" s="832" t="s">
        <v>2537</v>
      </c>
      <c r="G1199" s="832" t="s">
        <v>3097</v>
      </c>
      <c r="H1199" s="832" t="s">
        <v>674</v>
      </c>
      <c r="I1199" s="832" t="s">
        <v>3100</v>
      </c>
      <c r="J1199" s="832" t="s">
        <v>2455</v>
      </c>
      <c r="K1199" s="832" t="s">
        <v>3101</v>
      </c>
      <c r="L1199" s="835">
        <v>1508.08</v>
      </c>
      <c r="M1199" s="835">
        <v>31669.679999999997</v>
      </c>
      <c r="N1199" s="832">
        <v>21</v>
      </c>
      <c r="O1199" s="836">
        <v>4</v>
      </c>
      <c r="P1199" s="835">
        <v>31669.679999999997</v>
      </c>
      <c r="Q1199" s="837">
        <v>1</v>
      </c>
      <c r="R1199" s="832">
        <v>21</v>
      </c>
      <c r="S1199" s="837">
        <v>1</v>
      </c>
      <c r="T1199" s="836">
        <v>4</v>
      </c>
      <c r="U1199" s="838">
        <v>1</v>
      </c>
    </row>
    <row r="1200" spans="1:21" ht="14.45" customHeight="1" x14ac:dyDescent="0.2">
      <c r="A1200" s="831">
        <v>7</v>
      </c>
      <c r="B1200" s="832" t="s">
        <v>2536</v>
      </c>
      <c r="C1200" s="832" t="s">
        <v>2542</v>
      </c>
      <c r="D1200" s="833" t="s">
        <v>3898</v>
      </c>
      <c r="E1200" s="834" t="s">
        <v>2568</v>
      </c>
      <c r="F1200" s="832" t="s">
        <v>2537</v>
      </c>
      <c r="G1200" s="832" t="s">
        <v>3097</v>
      </c>
      <c r="H1200" s="832" t="s">
        <v>581</v>
      </c>
      <c r="I1200" s="832" t="s">
        <v>3106</v>
      </c>
      <c r="J1200" s="832" t="s">
        <v>3107</v>
      </c>
      <c r="K1200" s="832" t="s">
        <v>2456</v>
      </c>
      <c r="L1200" s="835">
        <v>754.04</v>
      </c>
      <c r="M1200" s="835">
        <v>7540.4</v>
      </c>
      <c r="N1200" s="832">
        <v>10</v>
      </c>
      <c r="O1200" s="836">
        <v>3</v>
      </c>
      <c r="P1200" s="835">
        <v>7540.4</v>
      </c>
      <c r="Q1200" s="837">
        <v>1</v>
      </c>
      <c r="R1200" s="832">
        <v>10</v>
      </c>
      <c r="S1200" s="837">
        <v>1</v>
      </c>
      <c r="T1200" s="836">
        <v>3</v>
      </c>
      <c r="U1200" s="838">
        <v>1</v>
      </c>
    </row>
    <row r="1201" spans="1:21" ht="14.45" customHeight="1" x14ac:dyDescent="0.2">
      <c r="A1201" s="831">
        <v>7</v>
      </c>
      <c r="B1201" s="832" t="s">
        <v>2536</v>
      </c>
      <c r="C1201" s="832" t="s">
        <v>2542</v>
      </c>
      <c r="D1201" s="833" t="s">
        <v>3898</v>
      </c>
      <c r="E1201" s="834" t="s">
        <v>2568</v>
      </c>
      <c r="F1201" s="832" t="s">
        <v>2537</v>
      </c>
      <c r="G1201" s="832" t="s">
        <v>3097</v>
      </c>
      <c r="H1201" s="832" t="s">
        <v>581</v>
      </c>
      <c r="I1201" s="832" t="s">
        <v>3108</v>
      </c>
      <c r="J1201" s="832" t="s">
        <v>3107</v>
      </c>
      <c r="K1201" s="832" t="s">
        <v>3099</v>
      </c>
      <c r="L1201" s="835">
        <v>1131.06</v>
      </c>
      <c r="M1201" s="835">
        <v>7917.42</v>
      </c>
      <c r="N1201" s="832">
        <v>7</v>
      </c>
      <c r="O1201" s="836">
        <v>2</v>
      </c>
      <c r="P1201" s="835">
        <v>7917.42</v>
      </c>
      <c r="Q1201" s="837">
        <v>1</v>
      </c>
      <c r="R1201" s="832">
        <v>7</v>
      </c>
      <c r="S1201" s="837">
        <v>1</v>
      </c>
      <c r="T1201" s="836">
        <v>2</v>
      </c>
      <c r="U1201" s="838">
        <v>1</v>
      </c>
    </row>
    <row r="1202" spans="1:21" ht="14.45" customHeight="1" x14ac:dyDescent="0.2">
      <c r="A1202" s="831">
        <v>7</v>
      </c>
      <c r="B1202" s="832" t="s">
        <v>2536</v>
      </c>
      <c r="C1202" s="832" t="s">
        <v>2542</v>
      </c>
      <c r="D1202" s="833" t="s">
        <v>3898</v>
      </c>
      <c r="E1202" s="834" t="s">
        <v>2568</v>
      </c>
      <c r="F1202" s="832" t="s">
        <v>2537</v>
      </c>
      <c r="G1202" s="832" t="s">
        <v>3097</v>
      </c>
      <c r="H1202" s="832" t="s">
        <v>581</v>
      </c>
      <c r="I1202" s="832" t="s">
        <v>3660</v>
      </c>
      <c r="J1202" s="832" t="s">
        <v>3107</v>
      </c>
      <c r="K1202" s="832" t="s">
        <v>3101</v>
      </c>
      <c r="L1202" s="835">
        <v>1508.08</v>
      </c>
      <c r="M1202" s="835">
        <v>3016.16</v>
      </c>
      <c r="N1202" s="832">
        <v>2</v>
      </c>
      <c r="O1202" s="836">
        <v>1</v>
      </c>
      <c r="P1202" s="835">
        <v>3016.16</v>
      </c>
      <c r="Q1202" s="837">
        <v>1</v>
      </c>
      <c r="R1202" s="832">
        <v>2</v>
      </c>
      <c r="S1202" s="837">
        <v>1</v>
      </c>
      <c r="T1202" s="836">
        <v>1</v>
      </c>
      <c r="U1202" s="838">
        <v>1</v>
      </c>
    </row>
    <row r="1203" spans="1:21" ht="14.45" customHeight="1" x14ac:dyDescent="0.2">
      <c r="A1203" s="831">
        <v>7</v>
      </c>
      <c r="B1203" s="832" t="s">
        <v>2536</v>
      </c>
      <c r="C1203" s="832" t="s">
        <v>2542</v>
      </c>
      <c r="D1203" s="833" t="s">
        <v>3898</v>
      </c>
      <c r="E1203" s="834" t="s">
        <v>2568</v>
      </c>
      <c r="F1203" s="832" t="s">
        <v>2537</v>
      </c>
      <c r="G1203" s="832" t="s">
        <v>2664</v>
      </c>
      <c r="H1203" s="832" t="s">
        <v>674</v>
      </c>
      <c r="I1203" s="832" t="s">
        <v>3109</v>
      </c>
      <c r="J1203" s="832" t="s">
        <v>829</v>
      </c>
      <c r="K1203" s="832" t="s">
        <v>3110</v>
      </c>
      <c r="L1203" s="835">
        <v>264</v>
      </c>
      <c r="M1203" s="835">
        <v>1584</v>
      </c>
      <c r="N1203" s="832">
        <v>6</v>
      </c>
      <c r="O1203" s="836">
        <v>1</v>
      </c>
      <c r="P1203" s="835">
        <v>1584</v>
      </c>
      <c r="Q1203" s="837">
        <v>1</v>
      </c>
      <c r="R1203" s="832">
        <v>6</v>
      </c>
      <c r="S1203" s="837">
        <v>1</v>
      </c>
      <c r="T1203" s="836">
        <v>1</v>
      </c>
      <c r="U1203" s="838">
        <v>1</v>
      </c>
    </row>
    <row r="1204" spans="1:21" ht="14.45" customHeight="1" x14ac:dyDescent="0.2">
      <c r="A1204" s="831">
        <v>7</v>
      </c>
      <c r="B1204" s="832" t="s">
        <v>2536</v>
      </c>
      <c r="C1204" s="832" t="s">
        <v>2542</v>
      </c>
      <c r="D1204" s="833" t="s">
        <v>3898</v>
      </c>
      <c r="E1204" s="834" t="s">
        <v>2568</v>
      </c>
      <c r="F1204" s="832" t="s">
        <v>2537</v>
      </c>
      <c r="G1204" s="832" t="s">
        <v>2664</v>
      </c>
      <c r="H1204" s="832" t="s">
        <v>674</v>
      </c>
      <c r="I1204" s="832" t="s">
        <v>3111</v>
      </c>
      <c r="J1204" s="832" t="s">
        <v>827</v>
      </c>
      <c r="K1204" s="832" t="s">
        <v>828</v>
      </c>
      <c r="L1204" s="835">
        <v>65.989999999999995</v>
      </c>
      <c r="M1204" s="835">
        <v>791.87999999999988</v>
      </c>
      <c r="N1204" s="832">
        <v>12</v>
      </c>
      <c r="O1204" s="836">
        <v>2.5</v>
      </c>
      <c r="P1204" s="835">
        <v>791.87999999999988</v>
      </c>
      <c r="Q1204" s="837">
        <v>1</v>
      </c>
      <c r="R1204" s="832">
        <v>12</v>
      </c>
      <c r="S1204" s="837">
        <v>1</v>
      </c>
      <c r="T1204" s="836">
        <v>2.5</v>
      </c>
      <c r="U1204" s="838">
        <v>1</v>
      </c>
    </row>
    <row r="1205" spans="1:21" ht="14.45" customHeight="1" x14ac:dyDescent="0.2">
      <c r="A1205" s="831">
        <v>7</v>
      </c>
      <c r="B1205" s="832" t="s">
        <v>2536</v>
      </c>
      <c r="C1205" s="832" t="s">
        <v>2542</v>
      </c>
      <c r="D1205" s="833" t="s">
        <v>3898</v>
      </c>
      <c r="E1205" s="834" t="s">
        <v>2568</v>
      </c>
      <c r="F1205" s="832" t="s">
        <v>2537</v>
      </c>
      <c r="G1205" s="832" t="s">
        <v>2664</v>
      </c>
      <c r="H1205" s="832" t="s">
        <v>581</v>
      </c>
      <c r="I1205" s="832" t="s">
        <v>3454</v>
      </c>
      <c r="J1205" s="832" t="s">
        <v>827</v>
      </c>
      <c r="K1205" s="832" t="s">
        <v>828</v>
      </c>
      <c r="L1205" s="835">
        <v>65.989999999999995</v>
      </c>
      <c r="M1205" s="835">
        <v>263.95999999999998</v>
      </c>
      <c r="N1205" s="832">
        <v>4</v>
      </c>
      <c r="O1205" s="836">
        <v>1</v>
      </c>
      <c r="P1205" s="835">
        <v>263.95999999999998</v>
      </c>
      <c r="Q1205" s="837">
        <v>1</v>
      </c>
      <c r="R1205" s="832">
        <v>4</v>
      </c>
      <c r="S1205" s="837">
        <v>1</v>
      </c>
      <c r="T1205" s="836">
        <v>1</v>
      </c>
      <c r="U1205" s="838">
        <v>1</v>
      </c>
    </row>
    <row r="1206" spans="1:21" ht="14.45" customHeight="1" x14ac:dyDescent="0.2">
      <c r="A1206" s="831">
        <v>7</v>
      </c>
      <c r="B1206" s="832" t="s">
        <v>2536</v>
      </c>
      <c r="C1206" s="832" t="s">
        <v>2542</v>
      </c>
      <c r="D1206" s="833" t="s">
        <v>3898</v>
      </c>
      <c r="E1206" s="834" t="s">
        <v>2568</v>
      </c>
      <c r="F1206" s="832" t="s">
        <v>2537</v>
      </c>
      <c r="G1206" s="832" t="s">
        <v>2666</v>
      </c>
      <c r="H1206" s="832" t="s">
        <v>581</v>
      </c>
      <c r="I1206" s="832" t="s">
        <v>3515</v>
      </c>
      <c r="J1206" s="832" t="s">
        <v>1676</v>
      </c>
      <c r="K1206" s="832" t="s">
        <v>3516</v>
      </c>
      <c r="L1206" s="835">
        <v>516</v>
      </c>
      <c r="M1206" s="835">
        <v>516</v>
      </c>
      <c r="N1206" s="832">
        <v>1</v>
      </c>
      <c r="O1206" s="836">
        <v>0.5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5" customHeight="1" x14ac:dyDescent="0.2">
      <c r="A1207" s="831">
        <v>7</v>
      </c>
      <c r="B1207" s="832" t="s">
        <v>2536</v>
      </c>
      <c r="C1207" s="832" t="s">
        <v>2542</v>
      </c>
      <c r="D1207" s="833" t="s">
        <v>3898</v>
      </c>
      <c r="E1207" s="834" t="s">
        <v>2568</v>
      </c>
      <c r="F1207" s="832" t="s">
        <v>2537</v>
      </c>
      <c r="G1207" s="832" t="s">
        <v>2666</v>
      </c>
      <c r="H1207" s="832" t="s">
        <v>581</v>
      </c>
      <c r="I1207" s="832" t="s">
        <v>3517</v>
      </c>
      <c r="J1207" s="832" t="s">
        <v>1676</v>
      </c>
      <c r="K1207" s="832" t="s">
        <v>3518</v>
      </c>
      <c r="L1207" s="835">
        <v>1719.99</v>
      </c>
      <c r="M1207" s="835">
        <v>3439.98</v>
      </c>
      <c r="N1207" s="832">
        <v>2</v>
      </c>
      <c r="O1207" s="836">
        <v>1</v>
      </c>
      <c r="P1207" s="835">
        <v>1719.99</v>
      </c>
      <c r="Q1207" s="837">
        <v>0.5</v>
      </c>
      <c r="R1207" s="832">
        <v>1</v>
      </c>
      <c r="S1207" s="837">
        <v>0.5</v>
      </c>
      <c r="T1207" s="836">
        <v>0.5</v>
      </c>
      <c r="U1207" s="838">
        <v>0.5</v>
      </c>
    </row>
    <row r="1208" spans="1:21" ht="14.45" customHeight="1" x14ac:dyDescent="0.2">
      <c r="A1208" s="831">
        <v>7</v>
      </c>
      <c r="B1208" s="832" t="s">
        <v>2536</v>
      </c>
      <c r="C1208" s="832" t="s">
        <v>2542</v>
      </c>
      <c r="D1208" s="833" t="s">
        <v>3898</v>
      </c>
      <c r="E1208" s="834" t="s">
        <v>2568</v>
      </c>
      <c r="F1208" s="832" t="s">
        <v>2537</v>
      </c>
      <c r="G1208" s="832" t="s">
        <v>2796</v>
      </c>
      <c r="H1208" s="832" t="s">
        <v>581</v>
      </c>
      <c r="I1208" s="832" t="s">
        <v>3113</v>
      </c>
      <c r="J1208" s="832" t="s">
        <v>2798</v>
      </c>
      <c r="K1208" s="832" t="s">
        <v>3114</v>
      </c>
      <c r="L1208" s="835">
        <v>140.94999999999999</v>
      </c>
      <c r="M1208" s="835">
        <v>1973.2999999999997</v>
      </c>
      <c r="N1208" s="832">
        <v>14</v>
      </c>
      <c r="O1208" s="836">
        <v>5.5</v>
      </c>
      <c r="P1208" s="835">
        <v>986.65</v>
      </c>
      <c r="Q1208" s="837">
        <v>0.50000000000000011</v>
      </c>
      <c r="R1208" s="832">
        <v>7</v>
      </c>
      <c r="S1208" s="837">
        <v>0.5</v>
      </c>
      <c r="T1208" s="836">
        <v>1.5</v>
      </c>
      <c r="U1208" s="838">
        <v>0.27272727272727271</v>
      </c>
    </row>
    <row r="1209" spans="1:21" ht="14.45" customHeight="1" x14ac:dyDescent="0.2">
      <c r="A1209" s="831">
        <v>7</v>
      </c>
      <c r="B1209" s="832" t="s">
        <v>2536</v>
      </c>
      <c r="C1209" s="832" t="s">
        <v>2542</v>
      </c>
      <c r="D1209" s="833" t="s">
        <v>3898</v>
      </c>
      <c r="E1209" s="834" t="s">
        <v>2568</v>
      </c>
      <c r="F1209" s="832" t="s">
        <v>2537</v>
      </c>
      <c r="G1209" s="832" t="s">
        <v>2796</v>
      </c>
      <c r="H1209" s="832" t="s">
        <v>581</v>
      </c>
      <c r="I1209" s="832" t="s">
        <v>2797</v>
      </c>
      <c r="J1209" s="832" t="s">
        <v>2798</v>
      </c>
      <c r="K1209" s="832" t="s">
        <v>2799</v>
      </c>
      <c r="L1209" s="835">
        <v>281.88</v>
      </c>
      <c r="M1209" s="835">
        <v>2536.92</v>
      </c>
      <c r="N1209" s="832">
        <v>9</v>
      </c>
      <c r="O1209" s="836">
        <v>1.5</v>
      </c>
      <c r="P1209" s="835">
        <v>845.64</v>
      </c>
      <c r="Q1209" s="837">
        <v>0.33333333333333331</v>
      </c>
      <c r="R1209" s="832">
        <v>3</v>
      </c>
      <c r="S1209" s="837">
        <v>0.33333333333333331</v>
      </c>
      <c r="T1209" s="836">
        <v>0.5</v>
      </c>
      <c r="U1209" s="838">
        <v>0.33333333333333331</v>
      </c>
    </row>
    <row r="1210" spans="1:21" ht="14.45" customHeight="1" x14ac:dyDescent="0.2">
      <c r="A1210" s="831">
        <v>7</v>
      </c>
      <c r="B1210" s="832" t="s">
        <v>2536</v>
      </c>
      <c r="C1210" s="832" t="s">
        <v>2542</v>
      </c>
      <c r="D1210" s="833" t="s">
        <v>3898</v>
      </c>
      <c r="E1210" s="834" t="s">
        <v>2568</v>
      </c>
      <c r="F1210" s="832" t="s">
        <v>2537</v>
      </c>
      <c r="G1210" s="832" t="s">
        <v>2617</v>
      </c>
      <c r="H1210" s="832" t="s">
        <v>581</v>
      </c>
      <c r="I1210" s="832" t="s">
        <v>2618</v>
      </c>
      <c r="J1210" s="832" t="s">
        <v>2619</v>
      </c>
      <c r="K1210" s="832" t="s">
        <v>2620</v>
      </c>
      <c r="L1210" s="835">
        <v>273.33</v>
      </c>
      <c r="M1210" s="835">
        <v>273.33</v>
      </c>
      <c r="N1210" s="832">
        <v>1</v>
      </c>
      <c r="O1210" s="836">
        <v>0.5</v>
      </c>
      <c r="P1210" s="835">
        <v>273.33</v>
      </c>
      <c r="Q1210" s="837">
        <v>1</v>
      </c>
      <c r="R1210" s="832">
        <v>1</v>
      </c>
      <c r="S1210" s="837">
        <v>1</v>
      </c>
      <c r="T1210" s="836">
        <v>0.5</v>
      </c>
      <c r="U1210" s="838">
        <v>1</v>
      </c>
    </row>
    <row r="1211" spans="1:21" ht="14.45" customHeight="1" x14ac:dyDescent="0.2">
      <c r="A1211" s="831">
        <v>7</v>
      </c>
      <c r="B1211" s="832" t="s">
        <v>2536</v>
      </c>
      <c r="C1211" s="832" t="s">
        <v>2542</v>
      </c>
      <c r="D1211" s="833" t="s">
        <v>3898</v>
      </c>
      <c r="E1211" s="834" t="s">
        <v>2568</v>
      </c>
      <c r="F1211" s="832" t="s">
        <v>2537</v>
      </c>
      <c r="G1211" s="832" t="s">
        <v>2675</v>
      </c>
      <c r="H1211" s="832" t="s">
        <v>581</v>
      </c>
      <c r="I1211" s="832" t="s">
        <v>2676</v>
      </c>
      <c r="J1211" s="832" t="s">
        <v>2677</v>
      </c>
      <c r="K1211" s="832" t="s">
        <v>2678</v>
      </c>
      <c r="L1211" s="835">
        <v>29.13</v>
      </c>
      <c r="M1211" s="835">
        <v>378.69</v>
      </c>
      <c r="N1211" s="832">
        <v>13</v>
      </c>
      <c r="O1211" s="836">
        <v>3.5</v>
      </c>
      <c r="P1211" s="835">
        <v>349.56</v>
      </c>
      <c r="Q1211" s="837">
        <v>0.92307692307692313</v>
      </c>
      <c r="R1211" s="832">
        <v>12</v>
      </c>
      <c r="S1211" s="837">
        <v>0.92307692307692313</v>
      </c>
      <c r="T1211" s="836">
        <v>3</v>
      </c>
      <c r="U1211" s="838">
        <v>0.8571428571428571</v>
      </c>
    </row>
    <row r="1212" spans="1:21" ht="14.45" customHeight="1" x14ac:dyDescent="0.2">
      <c r="A1212" s="831">
        <v>7</v>
      </c>
      <c r="B1212" s="832" t="s">
        <v>2536</v>
      </c>
      <c r="C1212" s="832" t="s">
        <v>2542</v>
      </c>
      <c r="D1212" s="833" t="s">
        <v>3898</v>
      </c>
      <c r="E1212" s="834" t="s">
        <v>2568</v>
      </c>
      <c r="F1212" s="832" t="s">
        <v>2537</v>
      </c>
      <c r="G1212" s="832" t="s">
        <v>2675</v>
      </c>
      <c r="H1212" s="832" t="s">
        <v>581</v>
      </c>
      <c r="I1212" s="832" t="s">
        <v>2676</v>
      </c>
      <c r="J1212" s="832" t="s">
        <v>2677</v>
      </c>
      <c r="K1212" s="832" t="s">
        <v>2678</v>
      </c>
      <c r="L1212" s="835">
        <v>24.68</v>
      </c>
      <c r="M1212" s="835">
        <v>172.76</v>
      </c>
      <c r="N1212" s="832">
        <v>7</v>
      </c>
      <c r="O1212" s="836">
        <v>2</v>
      </c>
      <c r="P1212" s="835">
        <v>98.72</v>
      </c>
      <c r="Q1212" s="837">
        <v>0.5714285714285714</v>
      </c>
      <c r="R1212" s="832">
        <v>4</v>
      </c>
      <c r="S1212" s="837">
        <v>0.5714285714285714</v>
      </c>
      <c r="T1212" s="836">
        <v>1</v>
      </c>
      <c r="U1212" s="838">
        <v>0.5</v>
      </c>
    </row>
    <row r="1213" spans="1:21" ht="14.45" customHeight="1" x14ac:dyDescent="0.2">
      <c r="A1213" s="831">
        <v>7</v>
      </c>
      <c r="B1213" s="832" t="s">
        <v>2536</v>
      </c>
      <c r="C1213" s="832" t="s">
        <v>2542</v>
      </c>
      <c r="D1213" s="833" t="s">
        <v>3898</v>
      </c>
      <c r="E1213" s="834" t="s">
        <v>2568</v>
      </c>
      <c r="F1213" s="832" t="s">
        <v>2537</v>
      </c>
      <c r="G1213" s="832" t="s">
        <v>2675</v>
      </c>
      <c r="H1213" s="832" t="s">
        <v>581</v>
      </c>
      <c r="I1213" s="832" t="s">
        <v>3124</v>
      </c>
      <c r="J1213" s="832" t="s">
        <v>2677</v>
      </c>
      <c r="K1213" s="832" t="s">
        <v>3125</v>
      </c>
      <c r="L1213" s="835">
        <v>74.06</v>
      </c>
      <c r="M1213" s="835">
        <v>740.59999999999991</v>
      </c>
      <c r="N1213" s="832">
        <v>10</v>
      </c>
      <c r="O1213" s="836">
        <v>3</v>
      </c>
      <c r="P1213" s="835">
        <v>666.54</v>
      </c>
      <c r="Q1213" s="837">
        <v>0.9</v>
      </c>
      <c r="R1213" s="832">
        <v>9</v>
      </c>
      <c r="S1213" s="837">
        <v>0.9</v>
      </c>
      <c r="T1213" s="836">
        <v>2</v>
      </c>
      <c r="U1213" s="838">
        <v>0.66666666666666663</v>
      </c>
    </row>
    <row r="1214" spans="1:21" ht="14.45" customHeight="1" x14ac:dyDescent="0.2">
      <c r="A1214" s="831">
        <v>7</v>
      </c>
      <c r="B1214" s="832" t="s">
        <v>2536</v>
      </c>
      <c r="C1214" s="832" t="s">
        <v>2542</v>
      </c>
      <c r="D1214" s="833" t="s">
        <v>3898</v>
      </c>
      <c r="E1214" s="834" t="s">
        <v>2568</v>
      </c>
      <c r="F1214" s="832" t="s">
        <v>2537</v>
      </c>
      <c r="G1214" s="832" t="s">
        <v>3126</v>
      </c>
      <c r="H1214" s="832" t="s">
        <v>674</v>
      </c>
      <c r="I1214" s="832" t="s">
        <v>3127</v>
      </c>
      <c r="J1214" s="832" t="s">
        <v>3128</v>
      </c>
      <c r="K1214" s="832" t="s">
        <v>3129</v>
      </c>
      <c r="L1214" s="835">
        <v>561.76</v>
      </c>
      <c r="M1214" s="835">
        <v>9549.92</v>
      </c>
      <c r="N1214" s="832">
        <v>17</v>
      </c>
      <c r="O1214" s="836">
        <v>3</v>
      </c>
      <c r="P1214" s="835">
        <v>9549.92</v>
      </c>
      <c r="Q1214" s="837">
        <v>1</v>
      </c>
      <c r="R1214" s="832">
        <v>17</v>
      </c>
      <c r="S1214" s="837">
        <v>1</v>
      </c>
      <c r="T1214" s="836">
        <v>3</v>
      </c>
      <c r="U1214" s="838">
        <v>1</v>
      </c>
    </row>
    <row r="1215" spans="1:21" ht="14.45" customHeight="1" x14ac:dyDescent="0.2">
      <c r="A1215" s="831">
        <v>7</v>
      </c>
      <c r="B1215" s="832" t="s">
        <v>2536</v>
      </c>
      <c r="C1215" s="832" t="s">
        <v>2542</v>
      </c>
      <c r="D1215" s="833" t="s">
        <v>3898</v>
      </c>
      <c r="E1215" s="834" t="s">
        <v>2568</v>
      </c>
      <c r="F1215" s="832" t="s">
        <v>2537</v>
      </c>
      <c r="G1215" s="832" t="s">
        <v>3126</v>
      </c>
      <c r="H1215" s="832" t="s">
        <v>674</v>
      </c>
      <c r="I1215" s="832" t="s">
        <v>3814</v>
      </c>
      <c r="J1215" s="832" t="s">
        <v>3128</v>
      </c>
      <c r="K1215" s="832" t="s">
        <v>3815</v>
      </c>
      <c r="L1215" s="835">
        <v>70.23</v>
      </c>
      <c r="M1215" s="835">
        <v>210.69</v>
      </c>
      <c r="N1215" s="832">
        <v>3</v>
      </c>
      <c r="O1215" s="836">
        <v>1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5" customHeight="1" x14ac:dyDescent="0.2">
      <c r="A1216" s="831">
        <v>7</v>
      </c>
      <c r="B1216" s="832" t="s">
        <v>2536</v>
      </c>
      <c r="C1216" s="832" t="s">
        <v>2542</v>
      </c>
      <c r="D1216" s="833" t="s">
        <v>3898</v>
      </c>
      <c r="E1216" s="834" t="s">
        <v>2568</v>
      </c>
      <c r="F1216" s="832" t="s">
        <v>2537</v>
      </c>
      <c r="G1216" s="832" t="s">
        <v>3130</v>
      </c>
      <c r="H1216" s="832" t="s">
        <v>674</v>
      </c>
      <c r="I1216" s="832" t="s">
        <v>2334</v>
      </c>
      <c r="J1216" s="832" t="s">
        <v>2332</v>
      </c>
      <c r="K1216" s="832" t="s">
        <v>2335</v>
      </c>
      <c r="L1216" s="835">
        <v>431.18</v>
      </c>
      <c r="M1216" s="835">
        <v>431.18</v>
      </c>
      <c r="N1216" s="832">
        <v>1</v>
      </c>
      <c r="O1216" s="836">
        <v>0.5</v>
      </c>
      <c r="P1216" s="835">
        <v>431.18</v>
      </c>
      <c r="Q1216" s="837">
        <v>1</v>
      </c>
      <c r="R1216" s="832">
        <v>1</v>
      </c>
      <c r="S1216" s="837">
        <v>1</v>
      </c>
      <c r="T1216" s="836">
        <v>0.5</v>
      </c>
      <c r="U1216" s="838">
        <v>1</v>
      </c>
    </row>
    <row r="1217" spans="1:21" ht="14.45" customHeight="1" x14ac:dyDescent="0.2">
      <c r="A1217" s="831">
        <v>7</v>
      </c>
      <c r="B1217" s="832" t="s">
        <v>2536</v>
      </c>
      <c r="C1217" s="832" t="s">
        <v>2542</v>
      </c>
      <c r="D1217" s="833" t="s">
        <v>3898</v>
      </c>
      <c r="E1217" s="834" t="s">
        <v>2568</v>
      </c>
      <c r="F1217" s="832" t="s">
        <v>2537</v>
      </c>
      <c r="G1217" s="832" t="s">
        <v>3135</v>
      </c>
      <c r="H1217" s="832" t="s">
        <v>674</v>
      </c>
      <c r="I1217" s="832" t="s">
        <v>3136</v>
      </c>
      <c r="J1217" s="832" t="s">
        <v>2266</v>
      </c>
      <c r="K1217" s="832" t="s">
        <v>3137</v>
      </c>
      <c r="L1217" s="835">
        <v>232.68</v>
      </c>
      <c r="M1217" s="835">
        <v>3722.88</v>
      </c>
      <c r="N1217" s="832">
        <v>16</v>
      </c>
      <c r="O1217" s="836">
        <v>3</v>
      </c>
      <c r="P1217" s="835">
        <v>3722.88</v>
      </c>
      <c r="Q1217" s="837">
        <v>1</v>
      </c>
      <c r="R1217" s="832">
        <v>16</v>
      </c>
      <c r="S1217" s="837">
        <v>1</v>
      </c>
      <c r="T1217" s="836">
        <v>3</v>
      </c>
      <c r="U1217" s="838">
        <v>1</v>
      </c>
    </row>
    <row r="1218" spans="1:21" ht="14.45" customHeight="1" x14ac:dyDescent="0.2">
      <c r="A1218" s="831">
        <v>7</v>
      </c>
      <c r="B1218" s="832" t="s">
        <v>2536</v>
      </c>
      <c r="C1218" s="832" t="s">
        <v>2542</v>
      </c>
      <c r="D1218" s="833" t="s">
        <v>3898</v>
      </c>
      <c r="E1218" s="834" t="s">
        <v>2568</v>
      </c>
      <c r="F1218" s="832" t="s">
        <v>2537</v>
      </c>
      <c r="G1218" s="832" t="s">
        <v>3135</v>
      </c>
      <c r="H1218" s="832" t="s">
        <v>674</v>
      </c>
      <c r="I1218" s="832" t="s">
        <v>3796</v>
      </c>
      <c r="J1218" s="832" t="s">
        <v>3139</v>
      </c>
      <c r="K1218" s="832" t="s">
        <v>3538</v>
      </c>
      <c r="L1218" s="835">
        <v>1454.23</v>
      </c>
      <c r="M1218" s="835">
        <v>8725.380000000001</v>
      </c>
      <c r="N1218" s="832">
        <v>6</v>
      </c>
      <c r="O1218" s="836">
        <v>1</v>
      </c>
      <c r="P1218" s="835">
        <v>8725.380000000001</v>
      </c>
      <c r="Q1218" s="837">
        <v>1</v>
      </c>
      <c r="R1218" s="832">
        <v>6</v>
      </c>
      <c r="S1218" s="837">
        <v>1</v>
      </c>
      <c r="T1218" s="836">
        <v>1</v>
      </c>
      <c r="U1218" s="838">
        <v>1</v>
      </c>
    </row>
    <row r="1219" spans="1:21" ht="14.45" customHeight="1" x14ac:dyDescent="0.2">
      <c r="A1219" s="831">
        <v>7</v>
      </c>
      <c r="B1219" s="832" t="s">
        <v>2536</v>
      </c>
      <c r="C1219" s="832" t="s">
        <v>2542</v>
      </c>
      <c r="D1219" s="833" t="s">
        <v>3898</v>
      </c>
      <c r="E1219" s="834" t="s">
        <v>2568</v>
      </c>
      <c r="F1219" s="832" t="s">
        <v>2537</v>
      </c>
      <c r="G1219" s="832" t="s">
        <v>3135</v>
      </c>
      <c r="H1219" s="832" t="s">
        <v>581</v>
      </c>
      <c r="I1219" s="832" t="s">
        <v>3141</v>
      </c>
      <c r="J1219" s="832" t="s">
        <v>3142</v>
      </c>
      <c r="K1219" s="832" t="s">
        <v>3143</v>
      </c>
      <c r="L1219" s="835">
        <v>5322.08</v>
      </c>
      <c r="M1219" s="835">
        <v>10644.16</v>
      </c>
      <c r="N1219" s="832">
        <v>2</v>
      </c>
      <c r="O1219" s="836">
        <v>1</v>
      </c>
      <c r="P1219" s="835">
        <v>10644.16</v>
      </c>
      <c r="Q1219" s="837">
        <v>1</v>
      </c>
      <c r="R1219" s="832">
        <v>2</v>
      </c>
      <c r="S1219" s="837">
        <v>1</v>
      </c>
      <c r="T1219" s="836">
        <v>1</v>
      </c>
      <c r="U1219" s="838">
        <v>1</v>
      </c>
    </row>
    <row r="1220" spans="1:21" ht="14.45" customHeight="1" x14ac:dyDescent="0.2">
      <c r="A1220" s="831">
        <v>7</v>
      </c>
      <c r="B1220" s="832" t="s">
        <v>2536</v>
      </c>
      <c r="C1220" s="832" t="s">
        <v>2542</v>
      </c>
      <c r="D1220" s="833" t="s">
        <v>3898</v>
      </c>
      <c r="E1220" s="834" t="s">
        <v>2568</v>
      </c>
      <c r="F1220" s="832" t="s">
        <v>2537</v>
      </c>
      <c r="G1220" s="832" t="s">
        <v>3135</v>
      </c>
      <c r="H1220" s="832" t="s">
        <v>674</v>
      </c>
      <c r="I1220" s="832" t="s">
        <v>3144</v>
      </c>
      <c r="J1220" s="832" t="s">
        <v>2266</v>
      </c>
      <c r="K1220" s="832" t="s">
        <v>3145</v>
      </c>
      <c r="L1220" s="835">
        <v>1938.97</v>
      </c>
      <c r="M1220" s="835">
        <v>11633.82</v>
      </c>
      <c r="N1220" s="832">
        <v>6</v>
      </c>
      <c r="O1220" s="836">
        <v>1</v>
      </c>
      <c r="P1220" s="835">
        <v>11633.82</v>
      </c>
      <c r="Q1220" s="837">
        <v>1</v>
      </c>
      <c r="R1220" s="832">
        <v>6</v>
      </c>
      <c r="S1220" s="837">
        <v>1</v>
      </c>
      <c r="T1220" s="836">
        <v>1</v>
      </c>
      <c r="U1220" s="838">
        <v>1</v>
      </c>
    </row>
    <row r="1221" spans="1:21" ht="14.45" customHeight="1" x14ac:dyDescent="0.2">
      <c r="A1221" s="831">
        <v>7</v>
      </c>
      <c r="B1221" s="832" t="s">
        <v>2536</v>
      </c>
      <c r="C1221" s="832" t="s">
        <v>2542</v>
      </c>
      <c r="D1221" s="833" t="s">
        <v>3898</v>
      </c>
      <c r="E1221" s="834" t="s">
        <v>2568</v>
      </c>
      <c r="F1221" s="832" t="s">
        <v>2537</v>
      </c>
      <c r="G1221" s="832" t="s">
        <v>3135</v>
      </c>
      <c r="H1221" s="832" t="s">
        <v>674</v>
      </c>
      <c r="I1221" s="832" t="s">
        <v>3146</v>
      </c>
      <c r="J1221" s="832" t="s">
        <v>2266</v>
      </c>
      <c r="K1221" s="832" t="s">
        <v>3147</v>
      </c>
      <c r="L1221" s="835">
        <v>1454.23</v>
      </c>
      <c r="M1221" s="835">
        <v>17450.760000000002</v>
      </c>
      <c r="N1221" s="832">
        <v>12</v>
      </c>
      <c r="O1221" s="836">
        <v>2</v>
      </c>
      <c r="P1221" s="835">
        <v>17450.760000000002</v>
      </c>
      <c r="Q1221" s="837">
        <v>1</v>
      </c>
      <c r="R1221" s="832">
        <v>12</v>
      </c>
      <c r="S1221" s="837">
        <v>1</v>
      </c>
      <c r="T1221" s="836">
        <v>2</v>
      </c>
      <c r="U1221" s="838">
        <v>1</v>
      </c>
    </row>
    <row r="1222" spans="1:21" ht="14.45" customHeight="1" x14ac:dyDescent="0.2">
      <c r="A1222" s="831">
        <v>7</v>
      </c>
      <c r="B1222" s="832" t="s">
        <v>2536</v>
      </c>
      <c r="C1222" s="832" t="s">
        <v>2542</v>
      </c>
      <c r="D1222" s="833" t="s">
        <v>3898</v>
      </c>
      <c r="E1222" s="834" t="s">
        <v>2568</v>
      </c>
      <c r="F1222" s="832" t="s">
        <v>2537</v>
      </c>
      <c r="G1222" s="832" t="s">
        <v>3135</v>
      </c>
      <c r="H1222" s="832" t="s">
        <v>674</v>
      </c>
      <c r="I1222" s="832" t="s">
        <v>2265</v>
      </c>
      <c r="J1222" s="832" t="s">
        <v>2266</v>
      </c>
      <c r="K1222" s="832" t="s">
        <v>2267</v>
      </c>
      <c r="L1222" s="835">
        <v>484.75</v>
      </c>
      <c r="M1222" s="835">
        <v>7756</v>
      </c>
      <c r="N1222" s="832">
        <v>16</v>
      </c>
      <c r="O1222" s="836">
        <v>3</v>
      </c>
      <c r="P1222" s="835">
        <v>7756</v>
      </c>
      <c r="Q1222" s="837">
        <v>1</v>
      </c>
      <c r="R1222" s="832">
        <v>16</v>
      </c>
      <c r="S1222" s="837">
        <v>1</v>
      </c>
      <c r="T1222" s="836">
        <v>3</v>
      </c>
      <c r="U1222" s="838">
        <v>1</v>
      </c>
    </row>
    <row r="1223" spans="1:21" ht="14.45" customHeight="1" x14ac:dyDescent="0.2">
      <c r="A1223" s="831">
        <v>7</v>
      </c>
      <c r="B1223" s="832" t="s">
        <v>2536</v>
      </c>
      <c r="C1223" s="832" t="s">
        <v>2542</v>
      </c>
      <c r="D1223" s="833" t="s">
        <v>3898</v>
      </c>
      <c r="E1223" s="834" t="s">
        <v>2568</v>
      </c>
      <c r="F1223" s="832" t="s">
        <v>2537</v>
      </c>
      <c r="G1223" s="832" t="s">
        <v>3135</v>
      </c>
      <c r="H1223" s="832" t="s">
        <v>674</v>
      </c>
      <c r="I1223" s="832" t="s">
        <v>3148</v>
      </c>
      <c r="J1223" s="832" t="s">
        <v>2266</v>
      </c>
      <c r="K1223" s="832" t="s">
        <v>3149</v>
      </c>
      <c r="L1223" s="835">
        <v>969.48</v>
      </c>
      <c r="M1223" s="835">
        <v>27145.440000000002</v>
      </c>
      <c r="N1223" s="832">
        <v>28</v>
      </c>
      <c r="O1223" s="836">
        <v>5</v>
      </c>
      <c r="P1223" s="835">
        <v>27145.440000000002</v>
      </c>
      <c r="Q1223" s="837">
        <v>1</v>
      </c>
      <c r="R1223" s="832">
        <v>28</v>
      </c>
      <c r="S1223" s="837">
        <v>1</v>
      </c>
      <c r="T1223" s="836">
        <v>5</v>
      </c>
      <c r="U1223" s="838">
        <v>1</v>
      </c>
    </row>
    <row r="1224" spans="1:21" ht="14.45" customHeight="1" x14ac:dyDescent="0.2">
      <c r="A1224" s="831">
        <v>7</v>
      </c>
      <c r="B1224" s="832" t="s">
        <v>2536</v>
      </c>
      <c r="C1224" s="832" t="s">
        <v>2542</v>
      </c>
      <c r="D1224" s="833" t="s">
        <v>3898</v>
      </c>
      <c r="E1224" s="834" t="s">
        <v>2568</v>
      </c>
      <c r="F1224" s="832" t="s">
        <v>2537</v>
      </c>
      <c r="G1224" s="832" t="s">
        <v>3135</v>
      </c>
      <c r="H1224" s="832" t="s">
        <v>674</v>
      </c>
      <c r="I1224" s="832" t="s">
        <v>3153</v>
      </c>
      <c r="J1224" s="832" t="s">
        <v>3139</v>
      </c>
      <c r="K1224" s="832" t="s">
        <v>2450</v>
      </c>
      <c r="L1224" s="835">
        <v>484.75</v>
      </c>
      <c r="M1224" s="835">
        <v>11634</v>
      </c>
      <c r="N1224" s="832">
        <v>24</v>
      </c>
      <c r="O1224" s="836">
        <v>4</v>
      </c>
      <c r="P1224" s="835">
        <v>11634</v>
      </c>
      <c r="Q1224" s="837">
        <v>1</v>
      </c>
      <c r="R1224" s="832">
        <v>24</v>
      </c>
      <c r="S1224" s="837">
        <v>1</v>
      </c>
      <c r="T1224" s="836">
        <v>4</v>
      </c>
      <c r="U1224" s="838">
        <v>1</v>
      </c>
    </row>
    <row r="1225" spans="1:21" ht="14.45" customHeight="1" x14ac:dyDescent="0.2">
      <c r="A1225" s="831">
        <v>7</v>
      </c>
      <c r="B1225" s="832" t="s">
        <v>2536</v>
      </c>
      <c r="C1225" s="832" t="s">
        <v>2542</v>
      </c>
      <c r="D1225" s="833" t="s">
        <v>3898</v>
      </c>
      <c r="E1225" s="834" t="s">
        <v>2568</v>
      </c>
      <c r="F1225" s="832" t="s">
        <v>2537</v>
      </c>
      <c r="G1225" s="832" t="s">
        <v>3135</v>
      </c>
      <c r="H1225" s="832" t="s">
        <v>674</v>
      </c>
      <c r="I1225" s="832" t="s">
        <v>2448</v>
      </c>
      <c r="J1225" s="832" t="s">
        <v>2449</v>
      </c>
      <c r="K1225" s="832" t="s">
        <v>2450</v>
      </c>
      <c r="L1225" s="835">
        <v>484.75</v>
      </c>
      <c r="M1225" s="835">
        <v>1939</v>
      </c>
      <c r="N1225" s="832">
        <v>4</v>
      </c>
      <c r="O1225" s="836">
        <v>2</v>
      </c>
      <c r="P1225" s="835">
        <v>969.5</v>
      </c>
      <c r="Q1225" s="837">
        <v>0.5</v>
      </c>
      <c r="R1225" s="832">
        <v>2</v>
      </c>
      <c r="S1225" s="837">
        <v>0.5</v>
      </c>
      <c r="T1225" s="836">
        <v>1</v>
      </c>
      <c r="U1225" s="838">
        <v>0.5</v>
      </c>
    </row>
    <row r="1226" spans="1:21" ht="14.45" customHeight="1" x14ac:dyDescent="0.2">
      <c r="A1226" s="831">
        <v>7</v>
      </c>
      <c r="B1226" s="832" t="s">
        <v>2536</v>
      </c>
      <c r="C1226" s="832" t="s">
        <v>2542</v>
      </c>
      <c r="D1226" s="833" t="s">
        <v>3898</v>
      </c>
      <c r="E1226" s="834" t="s">
        <v>2568</v>
      </c>
      <c r="F1226" s="832" t="s">
        <v>2537</v>
      </c>
      <c r="G1226" s="832" t="s">
        <v>3135</v>
      </c>
      <c r="H1226" s="832" t="s">
        <v>674</v>
      </c>
      <c r="I1226" s="832" t="s">
        <v>2451</v>
      </c>
      <c r="J1226" s="832" t="s">
        <v>2449</v>
      </c>
      <c r="K1226" s="832" t="s">
        <v>2452</v>
      </c>
      <c r="L1226" s="835">
        <v>969.48</v>
      </c>
      <c r="M1226" s="835">
        <v>11633.76</v>
      </c>
      <c r="N1226" s="832">
        <v>12</v>
      </c>
      <c r="O1226" s="836">
        <v>2</v>
      </c>
      <c r="P1226" s="835">
        <v>11633.76</v>
      </c>
      <c r="Q1226" s="837">
        <v>1</v>
      </c>
      <c r="R1226" s="832">
        <v>12</v>
      </c>
      <c r="S1226" s="837">
        <v>1</v>
      </c>
      <c r="T1226" s="836">
        <v>2</v>
      </c>
      <c r="U1226" s="838">
        <v>1</v>
      </c>
    </row>
    <row r="1227" spans="1:21" ht="14.45" customHeight="1" x14ac:dyDescent="0.2">
      <c r="A1227" s="831">
        <v>7</v>
      </c>
      <c r="B1227" s="832" t="s">
        <v>2536</v>
      </c>
      <c r="C1227" s="832" t="s">
        <v>2542</v>
      </c>
      <c r="D1227" s="833" t="s">
        <v>3898</v>
      </c>
      <c r="E1227" s="834" t="s">
        <v>2568</v>
      </c>
      <c r="F1227" s="832" t="s">
        <v>2537</v>
      </c>
      <c r="G1227" s="832" t="s">
        <v>3135</v>
      </c>
      <c r="H1227" s="832" t="s">
        <v>674</v>
      </c>
      <c r="I1227" s="832" t="s">
        <v>3156</v>
      </c>
      <c r="J1227" s="832" t="s">
        <v>2449</v>
      </c>
      <c r="K1227" s="832" t="s">
        <v>3140</v>
      </c>
      <c r="L1227" s="835">
        <v>1938.97</v>
      </c>
      <c r="M1227" s="835">
        <v>46535.28</v>
      </c>
      <c r="N1227" s="832">
        <v>24</v>
      </c>
      <c r="O1227" s="836">
        <v>2</v>
      </c>
      <c r="P1227" s="835">
        <v>46535.28</v>
      </c>
      <c r="Q1227" s="837">
        <v>1</v>
      </c>
      <c r="R1227" s="832">
        <v>24</v>
      </c>
      <c r="S1227" s="837">
        <v>1</v>
      </c>
      <c r="T1227" s="836">
        <v>2</v>
      </c>
      <c r="U1227" s="838">
        <v>1</v>
      </c>
    </row>
    <row r="1228" spans="1:21" ht="14.45" customHeight="1" x14ac:dyDescent="0.2">
      <c r="A1228" s="831">
        <v>7</v>
      </c>
      <c r="B1228" s="832" t="s">
        <v>2536</v>
      </c>
      <c r="C1228" s="832" t="s">
        <v>2542</v>
      </c>
      <c r="D1228" s="833" t="s">
        <v>3898</v>
      </c>
      <c r="E1228" s="834" t="s">
        <v>2568</v>
      </c>
      <c r="F1228" s="832" t="s">
        <v>2537</v>
      </c>
      <c r="G1228" s="832" t="s">
        <v>3135</v>
      </c>
      <c r="H1228" s="832" t="s">
        <v>674</v>
      </c>
      <c r="I1228" s="832" t="s">
        <v>3535</v>
      </c>
      <c r="J1228" s="832" t="s">
        <v>2449</v>
      </c>
      <c r="K1228" s="832" t="s">
        <v>3536</v>
      </c>
      <c r="L1228" s="835">
        <v>242.37</v>
      </c>
      <c r="M1228" s="835">
        <v>3635.55</v>
      </c>
      <c r="N1228" s="832">
        <v>15</v>
      </c>
      <c r="O1228" s="836">
        <v>3</v>
      </c>
      <c r="P1228" s="835">
        <v>3635.55</v>
      </c>
      <c r="Q1228" s="837">
        <v>1</v>
      </c>
      <c r="R1228" s="832">
        <v>15</v>
      </c>
      <c r="S1228" s="837">
        <v>1</v>
      </c>
      <c r="T1228" s="836">
        <v>3</v>
      </c>
      <c r="U1228" s="838">
        <v>1</v>
      </c>
    </row>
    <row r="1229" spans="1:21" ht="14.45" customHeight="1" x14ac:dyDescent="0.2">
      <c r="A1229" s="831">
        <v>7</v>
      </c>
      <c r="B1229" s="832" t="s">
        <v>2536</v>
      </c>
      <c r="C1229" s="832" t="s">
        <v>2542</v>
      </c>
      <c r="D1229" s="833" t="s">
        <v>3898</v>
      </c>
      <c r="E1229" s="834" t="s">
        <v>2568</v>
      </c>
      <c r="F1229" s="832" t="s">
        <v>2537</v>
      </c>
      <c r="G1229" s="832" t="s">
        <v>3135</v>
      </c>
      <c r="H1229" s="832" t="s">
        <v>674</v>
      </c>
      <c r="I1229" s="832" t="s">
        <v>3537</v>
      </c>
      <c r="J1229" s="832" t="s">
        <v>2449</v>
      </c>
      <c r="K1229" s="832" t="s">
        <v>3538</v>
      </c>
      <c r="L1229" s="835">
        <v>1454.23</v>
      </c>
      <c r="M1229" s="835">
        <v>21813.45</v>
      </c>
      <c r="N1229" s="832">
        <v>15</v>
      </c>
      <c r="O1229" s="836">
        <v>3</v>
      </c>
      <c r="P1229" s="835">
        <v>21813.45</v>
      </c>
      <c r="Q1229" s="837">
        <v>1</v>
      </c>
      <c r="R1229" s="832">
        <v>15</v>
      </c>
      <c r="S1229" s="837">
        <v>1</v>
      </c>
      <c r="T1229" s="836">
        <v>3</v>
      </c>
      <c r="U1229" s="838">
        <v>1</v>
      </c>
    </row>
    <row r="1230" spans="1:21" ht="14.45" customHeight="1" x14ac:dyDescent="0.2">
      <c r="A1230" s="831">
        <v>7</v>
      </c>
      <c r="B1230" s="832" t="s">
        <v>2536</v>
      </c>
      <c r="C1230" s="832" t="s">
        <v>2542</v>
      </c>
      <c r="D1230" s="833" t="s">
        <v>3898</v>
      </c>
      <c r="E1230" s="834" t="s">
        <v>2568</v>
      </c>
      <c r="F1230" s="832" t="s">
        <v>2537</v>
      </c>
      <c r="G1230" s="832" t="s">
        <v>3135</v>
      </c>
      <c r="H1230" s="832" t="s">
        <v>581</v>
      </c>
      <c r="I1230" s="832" t="s">
        <v>3816</v>
      </c>
      <c r="J1230" s="832" t="s">
        <v>3817</v>
      </c>
      <c r="K1230" s="832" t="s">
        <v>2450</v>
      </c>
      <c r="L1230" s="835">
        <v>484.75</v>
      </c>
      <c r="M1230" s="835">
        <v>1939</v>
      </c>
      <c r="N1230" s="832">
        <v>4</v>
      </c>
      <c r="O1230" s="836">
        <v>1</v>
      </c>
      <c r="P1230" s="835">
        <v>1939</v>
      </c>
      <c r="Q1230" s="837">
        <v>1</v>
      </c>
      <c r="R1230" s="832">
        <v>4</v>
      </c>
      <c r="S1230" s="837">
        <v>1</v>
      </c>
      <c r="T1230" s="836">
        <v>1</v>
      </c>
      <c r="U1230" s="838">
        <v>1</v>
      </c>
    </row>
    <row r="1231" spans="1:21" ht="14.45" customHeight="1" x14ac:dyDescent="0.2">
      <c r="A1231" s="831">
        <v>7</v>
      </c>
      <c r="B1231" s="832" t="s">
        <v>2536</v>
      </c>
      <c r="C1231" s="832" t="s">
        <v>2542</v>
      </c>
      <c r="D1231" s="833" t="s">
        <v>3898</v>
      </c>
      <c r="E1231" s="834" t="s">
        <v>2568</v>
      </c>
      <c r="F1231" s="832" t="s">
        <v>2537</v>
      </c>
      <c r="G1231" s="832" t="s">
        <v>3158</v>
      </c>
      <c r="H1231" s="832" t="s">
        <v>674</v>
      </c>
      <c r="I1231" s="832" t="s">
        <v>3159</v>
      </c>
      <c r="J1231" s="832" t="s">
        <v>2283</v>
      </c>
      <c r="K1231" s="832" t="s">
        <v>3160</v>
      </c>
      <c r="L1231" s="835">
        <v>339.47</v>
      </c>
      <c r="M1231" s="835">
        <v>3394.7000000000003</v>
      </c>
      <c r="N1231" s="832">
        <v>10</v>
      </c>
      <c r="O1231" s="836">
        <v>1.5</v>
      </c>
      <c r="P1231" s="835">
        <v>678.94</v>
      </c>
      <c r="Q1231" s="837">
        <v>0.2</v>
      </c>
      <c r="R1231" s="832">
        <v>2</v>
      </c>
      <c r="S1231" s="837">
        <v>0.2</v>
      </c>
      <c r="T1231" s="836">
        <v>0.5</v>
      </c>
      <c r="U1231" s="838">
        <v>0.33333333333333331</v>
      </c>
    </row>
    <row r="1232" spans="1:21" ht="14.45" customHeight="1" x14ac:dyDescent="0.2">
      <c r="A1232" s="831">
        <v>7</v>
      </c>
      <c r="B1232" s="832" t="s">
        <v>2536</v>
      </c>
      <c r="C1232" s="832" t="s">
        <v>2542</v>
      </c>
      <c r="D1232" s="833" t="s">
        <v>3898</v>
      </c>
      <c r="E1232" s="834" t="s">
        <v>2568</v>
      </c>
      <c r="F1232" s="832" t="s">
        <v>2537</v>
      </c>
      <c r="G1232" s="832" t="s">
        <v>3158</v>
      </c>
      <c r="H1232" s="832" t="s">
        <v>581</v>
      </c>
      <c r="I1232" s="832" t="s">
        <v>3539</v>
      </c>
      <c r="J1232" s="832" t="s">
        <v>2283</v>
      </c>
      <c r="K1232" s="832" t="s">
        <v>3540</v>
      </c>
      <c r="L1232" s="835">
        <v>22.64</v>
      </c>
      <c r="M1232" s="835">
        <v>113.2</v>
      </c>
      <c r="N1232" s="832">
        <v>5</v>
      </c>
      <c r="O1232" s="836">
        <v>1</v>
      </c>
      <c r="P1232" s="835">
        <v>113.2</v>
      </c>
      <c r="Q1232" s="837">
        <v>1</v>
      </c>
      <c r="R1232" s="832">
        <v>5</v>
      </c>
      <c r="S1232" s="837">
        <v>1</v>
      </c>
      <c r="T1232" s="836">
        <v>1</v>
      </c>
      <c r="U1232" s="838">
        <v>1</v>
      </c>
    </row>
    <row r="1233" spans="1:21" ht="14.45" customHeight="1" x14ac:dyDescent="0.2">
      <c r="A1233" s="831">
        <v>7</v>
      </c>
      <c r="B1233" s="832" t="s">
        <v>2536</v>
      </c>
      <c r="C1233" s="832" t="s">
        <v>2542</v>
      </c>
      <c r="D1233" s="833" t="s">
        <v>3898</v>
      </c>
      <c r="E1233" s="834" t="s">
        <v>2568</v>
      </c>
      <c r="F1233" s="832" t="s">
        <v>2537</v>
      </c>
      <c r="G1233" s="832" t="s">
        <v>3158</v>
      </c>
      <c r="H1233" s="832" t="s">
        <v>674</v>
      </c>
      <c r="I1233" s="832" t="s">
        <v>2282</v>
      </c>
      <c r="J1233" s="832" t="s">
        <v>2283</v>
      </c>
      <c r="K1233" s="832" t="s">
        <v>2284</v>
      </c>
      <c r="L1233" s="835">
        <v>113.16</v>
      </c>
      <c r="M1233" s="835">
        <v>678.96</v>
      </c>
      <c r="N1233" s="832">
        <v>6</v>
      </c>
      <c r="O1233" s="836">
        <v>4.5</v>
      </c>
      <c r="P1233" s="835">
        <v>452.64</v>
      </c>
      <c r="Q1233" s="837">
        <v>0.66666666666666663</v>
      </c>
      <c r="R1233" s="832">
        <v>4</v>
      </c>
      <c r="S1233" s="837">
        <v>0.66666666666666663</v>
      </c>
      <c r="T1233" s="836">
        <v>3.5</v>
      </c>
      <c r="U1233" s="838">
        <v>0.77777777777777779</v>
      </c>
    </row>
    <row r="1234" spans="1:21" ht="14.45" customHeight="1" x14ac:dyDescent="0.2">
      <c r="A1234" s="831">
        <v>7</v>
      </c>
      <c r="B1234" s="832" t="s">
        <v>2536</v>
      </c>
      <c r="C1234" s="832" t="s">
        <v>2542</v>
      </c>
      <c r="D1234" s="833" t="s">
        <v>3898</v>
      </c>
      <c r="E1234" s="834" t="s">
        <v>2568</v>
      </c>
      <c r="F1234" s="832" t="s">
        <v>2537</v>
      </c>
      <c r="G1234" s="832" t="s">
        <v>3158</v>
      </c>
      <c r="H1234" s="832" t="s">
        <v>674</v>
      </c>
      <c r="I1234" s="832" t="s">
        <v>2285</v>
      </c>
      <c r="J1234" s="832" t="s">
        <v>2283</v>
      </c>
      <c r="K1234" s="832" t="s">
        <v>2286</v>
      </c>
      <c r="L1234" s="835">
        <v>169.73</v>
      </c>
      <c r="M1234" s="835">
        <v>339.46</v>
      </c>
      <c r="N1234" s="832">
        <v>2</v>
      </c>
      <c r="O1234" s="836">
        <v>1.5</v>
      </c>
      <c r="P1234" s="835">
        <v>169.73</v>
      </c>
      <c r="Q1234" s="837">
        <v>0.5</v>
      </c>
      <c r="R1234" s="832">
        <v>1</v>
      </c>
      <c r="S1234" s="837">
        <v>0.5</v>
      </c>
      <c r="T1234" s="836">
        <v>1</v>
      </c>
      <c r="U1234" s="838">
        <v>0.66666666666666663</v>
      </c>
    </row>
    <row r="1235" spans="1:21" ht="14.45" customHeight="1" x14ac:dyDescent="0.2">
      <c r="A1235" s="831">
        <v>7</v>
      </c>
      <c r="B1235" s="832" t="s">
        <v>2536</v>
      </c>
      <c r="C1235" s="832" t="s">
        <v>2542</v>
      </c>
      <c r="D1235" s="833" t="s">
        <v>3898</v>
      </c>
      <c r="E1235" s="834" t="s">
        <v>2568</v>
      </c>
      <c r="F1235" s="832" t="s">
        <v>2537</v>
      </c>
      <c r="G1235" s="832" t="s">
        <v>3158</v>
      </c>
      <c r="H1235" s="832" t="s">
        <v>674</v>
      </c>
      <c r="I1235" s="832" t="s">
        <v>2466</v>
      </c>
      <c r="J1235" s="832" t="s">
        <v>2283</v>
      </c>
      <c r="K1235" s="832" t="s">
        <v>2467</v>
      </c>
      <c r="L1235" s="835">
        <v>339.47</v>
      </c>
      <c r="M1235" s="835">
        <v>20028.73</v>
      </c>
      <c r="N1235" s="832">
        <v>59</v>
      </c>
      <c r="O1235" s="836">
        <v>15</v>
      </c>
      <c r="P1235" s="835">
        <v>18670.849999999999</v>
      </c>
      <c r="Q1235" s="837">
        <v>0.93220338983050843</v>
      </c>
      <c r="R1235" s="832">
        <v>55</v>
      </c>
      <c r="S1235" s="837">
        <v>0.93220338983050843</v>
      </c>
      <c r="T1235" s="836">
        <v>13.5</v>
      </c>
      <c r="U1235" s="838">
        <v>0.9</v>
      </c>
    </row>
    <row r="1236" spans="1:21" ht="14.45" customHeight="1" x14ac:dyDescent="0.2">
      <c r="A1236" s="831">
        <v>7</v>
      </c>
      <c r="B1236" s="832" t="s">
        <v>2536</v>
      </c>
      <c r="C1236" s="832" t="s">
        <v>2542</v>
      </c>
      <c r="D1236" s="833" t="s">
        <v>3898</v>
      </c>
      <c r="E1236" s="834" t="s">
        <v>2568</v>
      </c>
      <c r="F1236" s="832" t="s">
        <v>2537</v>
      </c>
      <c r="G1236" s="832" t="s">
        <v>3158</v>
      </c>
      <c r="H1236" s="832" t="s">
        <v>674</v>
      </c>
      <c r="I1236" s="832" t="s">
        <v>3541</v>
      </c>
      <c r="J1236" s="832" t="s">
        <v>2283</v>
      </c>
      <c r="K1236" s="832" t="s">
        <v>3542</v>
      </c>
      <c r="L1236" s="835">
        <v>226.31</v>
      </c>
      <c r="M1236" s="835">
        <v>1131.55</v>
      </c>
      <c r="N1236" s="832">
        <v>5</v>
      </c>
      <c r="O1236" s="836">
        <v>1</v>
      </c>
      <c r="P1236" s="835">
        <v>1131.55</v>
      </c>
      <c r="Q1236" s="837">
        <v>1</v>
      </c>
      <c r="R1236" s="832">
        <v>5</v>
      </c>
      <c r="S1236" s="837">
        <v>1</v>
      </c>
      <c r="T1236" s="836">
        <v>1</v>
      </c>
      <c r="U1236" s="838">
        <v>1</v>
      </c>
    </row>
    <row r="1237" spans="1:21" ht="14.45" customHeight="1" x14ac:dyDescent="0.2">
      <c r="A1237" s="831">
        <v>7</v>
      </c>
      <c r="B1237" s="832" t="s">
        <v>2536</v>
      </c>
      <c r="C1237" s="832" t="s">
        <v>2542</v>
      </c>
      <c r="D1237" s="833" t="s">
        <v>3898</v>
      </c>
      <c r="E1237" s="834" t="s">
        <v>2568</v>
      </c>
      <c r="F1237" s="832" t="s">
        <v>2537</v>
      </c>
      <c r="G1237" s="832" t="s">
        <v>3158</v>
      </c>
      <c r="H1237" s="832" t="s">
        <v>674</v>
      </c>
      <c r="I1237" s="832" t="s">
        <v>3161</v>
      </c>
      <c r="J1237" s="832" t="s">
        <v>3162</v>
      </c>
      <c r="K1237" s="832" t="s">
        <v>3163</v>
      </c>
      <c r="L1237" s="835">
        <v>483.4</v>
      </c>
      <c r="M1237" s="835">
        <v>966.8</v>
      </c>
      <c r="N1237" s="832">
        <v>2</v>
      </c>
      <c r="O1237" s="836">
        <v>1</v>
      </c>
      <c r="P1237" s="835">
        <v>966.8</v>
      </c>
      <c r="Q1237" s="837">
        <v>1</v>
      </c>
      <c r="R1237" s="832">
        <v>2</v>
      </c>
      <c r="S1237" s="837">
        <v>1</v>
      </c>
      <c r="T1237" s="836">
        <v>1</v>
      </c>
      <c r="U1237" s="838">
        <v>1</v>
      </c>
    </row>
    <row r="1238" spans="1:21" ht="14.45" customHeight="1" x14ac:dyDescent="0.2">
      <c r="A1238" s="831">
        <v>7</v>
      </c>
      <c r="B1238" s="832" t="s">
        <v>2536</v>
      </c>
      <c r="C1238" s="832" t="s">
        <v>2542</v>
      </c>
      <c r="D1238" s="833" t="s">
        <v>3898</v>
      </c>
      <c r="E1238" s="834" t="s">
        <v>2568</v>
      </c>
      <c r="F1238" s="832" t="s">
        <v>2537</v>
      </c>
      <c r="G1238" s="832" t="s">
        <v>3158</v>
      </c>
      <c r="H1238" s="832" t="s">
        <v>581</v>
      </c>
      <c r="I1238" s="832" t="s">
        <v>3384</v>
      </c>
      <c r="J1238" s="832" t="s">
        <v>3385</v>
      </c>
      <c r="K1238" s="832" t="s">
        <v>3386</v>
      </c>
      <c r="L1238" s="835">
        <v>763.63</v>
      </c>
      <c r="M1238" s="835">
        <v>2290.89</v>
      </c>
      <c r="N1238" s="832">
        <v>3</v>
      </c>
      <c r="O1238" s="836">
        <v>0.5</v>
      </c>
      <c r="P1238" s="835">
        <v>2290.89</v>
      </c>
      <c r="Q1238" s="837">
        <v>1</v>
      </c>
      <c r="R1238" s="832">
        <v>3</v>
      </c>
      <c r="S1238" s="837">
        <v>1</v>
      </c>
      <c r="T1238" s="836">
        <v>0.5</v>
      </c>
      <c r="U1238" s="838">
        <v>1</v>
      </c>
    </row>
    <row r="1239" spans="1:21" ht="14.45" customHeight="1" x14ac:dyDescent="0.2">
      <c r="A1239" s="831">
        <v>7</v>
      </c>
      <c r="B1239" s="832" t="s">
        <v>2536</v>
      </c>
      <c r="C1239" s="832" t="s">
        <v>2542</v>
      </c>
      <c r="D1239" s="833" t="s">
        <v>3898</v>
      </c>
      <c r="E1239" s="834" t="s">
        <v>2568</v>
      </c>
      <c r="F1239" s="832" t="s">
        <v>2537</v>
      </c>
      <c r="G1239" s="832" t="s">
        <v>3158</v>
      </c>
      <c r="H1239" s="832" t="s">
        <v>581</v>
      </c>
      <c r="I1239" s="832" t="s">
        <v>3455</v>
      </c>
      <c r="J1239" s="832" t="s">
        <v>3456</v>
      </c>
      <c r="K1239" s="832" t="s">
        <v>2467</v>
      </c>
      <c r="L1239" s="835">
        <v>339.47</v>
      </c>
      <c r="M1239" s="835">
        <v>1018.4100000000001</v>
      </c>
      <c r="N1239" s="832">
        <v>3</v>
      </c>
      <c r="O1239" s="836">
        <v>1</v>
      </c>
      <c r="P1239" s="835">
        <v>1018.4100000000001</v>
      </c>
      <c r="Q1239" s="837">
        <v>1</v>
      </c>
      <c r="R1239" s="832">
        <v>3</v>
      </c>
      <c r="S1239" s="837">
        <v>1</v>
      </c>
      <c r="T1239" s="836">
        <v>1</v>
      </c>
      <c r="U1239" s="838">
        <v>1</v>
      </c>
    </row>
    <row r="1240" spans="1:21" ht="14.45" customHeight="1" x14ac:dyDescent="0.2">
      <c r="A1240" s="831">
        <v>7</v>
      </c>
      <c r="B1240" s="832" t="s">
        <v>2536</v>
      </c>
      <c r="C1240" s="832" t="s">
        <v>2542</v>
      </c>
      <c r="D1240" s="833" t="s">
        <v>3898</v>
      </c>
      <c r="E1240" s="834" t="s">
        <v>2568</v>
      </c>
      <c r="F1240" s="832" t="s">
        <v>2537</v>
      </c>
      <c r="G1240" s="832" t="s">
        <v>3158</v>
      </c>
      <c r="H1240" s="832" t="s">
        <v>581</v>
      </c>
      <c r="I1240" s="832" t="s">
        <v>3818</v>
      </c>
      <c r="J1240" s="832" t="s">
        <v>2283</v>
      </c>
      <c r="K1240" s="832" t="s">
        <v>2467</v>
      </c>
      <c r="L1240" s="835">
        <v>339.47</v>
      </c>
      <c r="M1240" s="835">
        <v>339.47</v>
      </c>
      <c r="N1240" s="832">
        <v>1</v>
      </c>
      <c r="O1240" s="836">
        <v>0.5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5" customHeight="1" x14ac:dyDescent="0.2">
      <c r="A1241" s="831">
        <v>7</v>
      </c>
      <c r="B1241" s="832" t="s">
        <v>2536</v>
      </c>
      <c r="C1241" s="832" t="s">
        <v>2542</v>
      </c>
      <c r="D1241" s="833" t="s">
        <v>3898</v>
      </c>
      <c r="E1241" s="834" t="s">
        <v>2568</v>
      </c>
      <c r="F1241" s="832" t="s">
        <v>2537</v>
      </c>
      <c r="G1241" s="832" t="s">
        <v>3169</v>
      </c>
      <c r="H1241" s="832" t="s">
        <v>581</v>
      </c>
      <c r="I1241" s="832" t="s">
        <v>3170</v>
      </c>
      <c r="J1241" s="832" t="s">
        <v>3171</v>
      </c>
      <c r="K1241" s="832" t="s">
        <v>3172</v>
      </c>
      <c r="L1241" s="835">
        <v>0</v>
      </c>
      <c r="M1241" s="835">
        <v>0</v>
      </c>
      <c r="N1241" s="832">
        <v>7</v>
      </c>
      <c r="O1241" s="836">
        <v>3.5</v>
      </c>
      <c r="P1241" s="835">
        <v>0</v>
      </c>
      <c r="Q1241" s="837"/>
      <c r="R1241" s="832">
        <v>3</v>
      </c>
      <c r="S1241" s="837">
        <v>0.42857142857142855</v>
      </c>
      <c r="T1241" s="836">
        <v>2</v>
      </c>
      <c r="U1241" s="838">
        <v>0.5714285714285714</v>
      </c>
    </row>
    <row r="1242" spans="1:21" ht="14.45" customHeight="1" x14ac:dyDescent="0.2">
      <c r="A1242" s="831">
        <v>7</v>
      </c>
      <c r="B1242" s="832" t="s">
        <v>2536</v>
      </c>
      <c r="C1242" s="832" t="s">
        <v>2542</v>
      </c>
      <c r="D1242" s="833" t="s">
        <v>3898</v>
      </c>
      <c r="E1242" s="834" t="s">
        <v>2568</v>
      </c>
      <c r="F1242" s="832" t="s">
        <v>2537</v>
      </c>
      <c r="G1242" s="832" t="s">
        <v>2744</v>
      </c>
      <c r="H1242" s="832" t="s">
        <v>581</v>
      </c>
      <c r="I1242" s="832" t="s">
        <v>3387</v>
      </c>
      <c r="J1242" s="832" t="s">
        <v>3388</v>
      </c>
      <c r="K1242" s="832" t="s">
        <v>2746</v>
      </c>
      <c r="L1242" s="835">
        <v>79.64</v>
      </c>
      <c r="M1242" s="835">
        <v>159.28</v>
      </c>
      <c r="N1242" s="832">
        <v>2</v>
      </c>
      <c r="O1242" s="836">
        <v>1</v>
      </c>
      <c r="P1242" s="835">
        <v>159.28</v>
      </c>
      <c r="Q1242" s="837">
        <v>1</v>
      </c>
      <c r="R1242" s="832">
        <v>2</v>
      </c>
      <c r="S1242" s="837">
        <v>1</v>
      </c>
      <c r="T1242" s="836">
        <v>1</v>
      </c>
      <c r="U1242" s="838">
        <v>1</v>
      </c>
    </row>
    <row r="1243" spans="1:21" ht="14.45" customHeight="1" x14ac:dyDescent="0.2">
      <c r="A1243" s="831">
        <v>7</v>
      </c>
      <c r="B1243" s="832" t="s">
        <v>2536</v>
      </c>
      <c r="C1243" s="832" t="s">
        <v>2542</v>
      </c>
      <c r="D1243" s="833" t="s">
        <v>3898</v>
      </c>
      <c r="E1243" s="834" t="s">
        <v>2568</v>
      </c>
      <c r="F1243" s="832" t="s">
        <v>2537</v>
      </c>
      <c r="G1243" s="832" t="s">
        <v>3173</v>
      </c>
      <c r="H1243" s="832" t="s">
        <v>581</v>
      </c>
      <c r="I1243" s="832" t="s">
        <v>3389</v>
      </c>
      <c r="J1243" s="832" t="s">
        <v>3175</v>
      </c>
      <c r="K1243" s="832" t="s">
        <v>3390</v>
      </c>
      <c r="L1243" s="835">
        <v>509.74</v>
      </c>
      <c r="M1243" s="835">
        <v>3058.44</v>
      </c>
      <c r="N1243" s="832">
        <v>6</v>
      </c>
      <c r="O1243" s="836">
        <v>1</v>
      </c>
      <c r="P1243" s="835">
        <v>3058.44</v>
      </c>
      <c r="Q1243" s="837">
        <v>1</v>
      </c>
      <c r="R1243" s="832">
        <v>6</v>
      </c>
      <c r="S1243" s="837">
        <v>1</v>
      </c>
      <c r="T1243" s="836">
        <v>1</v>
      </c>
      <c r="U1243" s="838">
        <v>1</v>
      </c>
    </row>
    <row r="1244" spans="1:21" ht="14.45" customHeight="1" x14ac:dyDescent="0.2">
      <c r="A1244" s="831">
        <v>7</v>
      </c>
      <c r="B1244" s="832" t="s">
        <v>2536</v>
      </c>
      <c r="C1244" s="832" t="s">
        <v>2542</v>
      </c>
      <c r="D1244" s="833" t="s">
        <v>3898</v>
      </c>
      <c r="E1244" s="834" t="s">
        <v>2568</v>
      </c>
      <c r="F1244" s="832" t="s">
        <v>2537</v>
      </c>
      <c r="G1244" s="832" t="s">
        <v>3173</v>
      </c>
      <c r="H1244" s="832" t="s">
        <v>581</v>
      </c>
      <c r="I1244" s="832" t="s">
        <v>3391</v>
      </c>
      <c r="J1244" s="832" t="s">
        <v>3175</v>
      </c>
      <c r="K1244" s="832" t="s">
        <v>3392</v>
      </c>
      <c r="L1244" s="835">
        <v>552.64</v>
      </c>
      <c r="M1244" s="835">
        <v>4421.12</v>
      </c>
      <c r="N1244" s="832">
        <v>8</v>
      </c>
      <c r="O1244" s="836">
        <v>3</v>
      </c>
      <c r="P1244" s="835">
        <v>4421.12</v>
      </c>
      <c r="Q1244" s="837">
        <v>1</v>
      </c>
      <c r="R1244" s="832">
        <v>8</v>
      </c>
      <c r="S1244" s="837">
        <v>1</v>
      </c>
      <c r="T1244" s="836">
        <v>3</v>
      </c>
      <c r="U1244" s="838">
        <v>1</v>
      </c>
    </row>
    <row r="1245" spans="1:21" ht="14.45" customHeight="1" x14ac:dyDescent="0.2">
      <c r="A1245" s="831">
        <v>7</v>
      </c>
      <c r="B1245" s="832" t="s">
        <v>2536</v>
      </c>
      <c r="C1245" s="832" t="s">
        <v>2542</v>
      </c>
      <c r="D1245" s="833" t="s">
        <v>3898</v>
      </c>
      <c r="E1245" s="834" t="s">
        <v>2568</v>
      </c>
      <c r="F1245" s="832" t="s">
        <v>2537</v>
      </c>
      <c r="G1245" s="832" t="s">
        <v>3173</v>
      </c>
      <c r="H1245" s="832" t="s">
        <v>581</v>
      </c>
      <c r="I1245" s="832" t="s">
        <v>3174</v>
      </c>
      <c r="J1245" s="832" t="s">
        <v>3175</v>
      </c>
      <c r="K1245" s="832" t="s">
        <v>3176</v>
      </c>
      <c r="L1245" s="835">
        <v>276.33</v>
      </c>
      <c r="M1245" s="835">
        <v>828.99</v>
      </c>
      <c r="N1245" s="832">
        <v>3</v>
      </c>
      <c r="O1245" s="836">
        <v>1</v>
      </c>
      <c r="P1245" s="835">
        <v>828.99</v>
      </c>
      <c r="Q1245" s="837">
        <v>1</v>
      </c>
      <c r="R1245" s="832">
        <v>3</v>
      </c>
      <c r="S1245" s="837">
        <v>1</v>
      </c>
      <c r="T1245" s="836">
        <v>1</v>
      </c>
      <c r="U1245" s="838">
        <v>1</v>
      </c>
    </row>
    <row r="1246" spans="1:21" ht="14.45" customHeight="1" x14ac:dyDescent="0.2">
      <c r="A1246" s="831">
        <v>7</v>
      </c>
      <c r="B1246" s="832" t="s">
        <v>2536</v>
      </c>
      <c r="C1246" s="832" t="s">
        <v>2542</v>
      </c>
      <c r="D1246" s="833" t="s">
        <v>3898</v>
      </c>
      <c r="E1246" s="834" t="s">
        <v>2568</v>
      </c>
      <c r="F1246" s="832" t="s">
        <v>2537</v>
      </c>
      <c r="G1246" s="832" t="s">
        <v>3173</v>
      </c>
      <c r="H1246" s="832" t="s">
        <v>581</v>
      </c>
      <c r="I1246" s="832" t="s">
        <v>3177</v>
      </c>
      <c r="J1246" s="832" t="s">
        <v>3175</v>
      </c>
      <c r="K1246" s="832" t="s">
        <v>3178</v>
      </c>
      <c r="L1246" s="835">
        <v>1019.46</v>
      </c>
      <c r="M1246" s="835">
        <v>13252.98</v>
      </c>
      <c r="N1246" s="832">
        <v>13</v>
      </c>
      <c r="O1246" s="836">
        <v>4</v>
      </c>
      <c r="P1246" s="835">
        <v>8155.68</v>
      </c>
      <c r="Q1246" s="837">
        <v>0.61538461538461542</v>
      </c>
      <c r="R1246" s="832">
        <v>8</v>
      </c>
      <c r="S1246" s="837">
        <v>0.61538461538461542</v>
      </c>
      <c r="T1246" s="836">
        <v>2</v>
      </c>
      <c r="U1246" s="838">
        <v>0.5</v>
      </c>
    </row>
    <row r="1247" spans="1:21" ht="14.45" customHeight="1" x14ac:dyDescent="0.2">
      <c r="A1247" s="831">
        <v>7</v>
      </c>
      <c r="B1247" s="832" t="s">
        <v>2536</v>
      </c>
      <c r="C1247" s="832" t="s">
        <v>2542</v>
      </c>
      <c r="D1247" s="833" t="s">
        <v>3898</v>
      </c>
      <c r="E1247" s="834" t="s">
        <v>2568</v>
      </c>
      <c r="F1247" s="832" t="s">
        <v>2537</v>
      </c>
      <c r="G1247" s="832" t="s">
        <v>3173</v>
      </c>
      <c r="H1247" s="832" t="s">
        <v>581</v>
      </c>
      <c r="I1247" s="832" t="s">
        <v>3181</v>
      </c>
      <c r="J1247" s="832" t="s">
        <v>3175</v>
      </c>
      <c r="K1247" s="832" t="s">
        <v>3182</v>
      </c>
      <c r="L1247" s="835">
        <v>2038.93</v>
      </c>
      <c r="M1247" s="835">
        <v>4077.86</v>
      </c>
      <c r="N1247" s="832">
        <v>2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5" customHeight="1" x14ac:dyDescent="0.2">
      <c r="A1248" s="831">
        <v>7</v>
      </c>
      <c r="B1248" s="832" t="s">
        <v>2536</v>
      </c>
      <c r="C1248" s="832" t="s">
        <v>2542</v>
      </c>
      <c r="D1248" s="833" t="s">
        <v>3898</v>
      </c>
      <c r="E1248" s="834" t="s">
        <v>2568</v>
      </c>
      <c r="F1248" s="832" t="s">
        <v>2537</v>
      </c>
      <c r="G1248" s="832" t="s">
        <v>3173</v>
      </c>
      <c r="H1248" s="832" t="s">
        <v>581</v>
      </c>
      <c r="I1248" s="832" t="s">
        <v>3460</v>
      </c>
      <c r="J1248" s="832" t="s">
        <v>3175</v>
      </c>
      <c r="K1248" s="832" t="s">
        <v>3461</v>
      </c>
      <c r="L1248" s="835">
        <v>177.89</v>
      </c>
      <c r="M1248" s="835">
        <v>1067.3399999999999</v>
      </c>
      <c r="N1248" s="832">
        <v>6</v>
      </c>
      <c r="O1248" s="836">
        <v>1</v>
      </c>
      <c r="P1248" s="835">
        <v>1067.3399999999999</v>
      </c>
      <c r="Q1248" s="837">
        <v>1</v>
      </c>
      <c r="R1248" s="832">
        <v>6</v>
      </c>
      <c r="S1248" s="837">
        <v>1</v>
      </c>
      <c r="T1248" s="836">
        <v>1</v>
      </c>
      <c r="U1248" s="838">
        <v>1</v>
      </c>
    </row>
    <row r="1249" spans="1:21" ht="14.45" customHeight="1" x14ac:dyDescent="0.2">
      <c r="A1249" s="831">
        <v>7</v>
      </c>
      <c r="B1249" s="832" t="s">
        <v>2536</v>
      </c>
      <c r="C1249" s="832" t="s">
        <v>2542</v>
      </c>
      <c r="D1249" s="833" t="s">
        <v>3898</v>
      </c>
      <c r="E1249" s="834" t="s">
        <v>2568</v>
      </c>
      <c r="F1249" s="832" t="s">
        <v>2537</v>
      </c>
      <c r="G1249" s="832" t="s">
        <v>2810</v>
      </c>
      <c r="H1249" s="832" t="s">
        <v>581</v>
      </c>
      <c r="I1249" s="832" t="s">
        <v>2811</v>
      </c>
      <c r="J1249" s="832" t="s">
        <v>2812</v>
      </c>
      <c r="K1249" s="832" t="s">
        <v>2813</v>
      </c>
      <c r="L1249" s="835">
        <v>91.78</v>
      </c>
      <c r="M1249" s="835">
        <v>183.56</v>
      </c>
      <c r="N1249" s="832">
        <v>2</v>
      </c>
      <c r="O1249" s="836">
        <v>1.5</v>
      </c>
      <c r="P1249" s="835">
        <v>183.56</v>
      </c>
      <c r="Q1249" s="837">
        <v>1</v>
      </c>
      <c r="R1249" s="832">
        <v>2</v>
      </c>
      <c r="S1249" s="837">
        <v>1</v>
      </c>
      <c r="T1249" s="836">
        <v>1.5</v>
      </c>
      <c r="U1249" s="838">
        <v>1</v>
      </c>
    </row>
    <row r="1250" spans="1:21" ht="14.45" customHeight="1" x14ac:dyDescent="0.2">
      <c r="A1250" s="831">
        <v>7</v>
      </c>
      <c r="B1250" s="832" t="s">
        <v>2536</v>
      </c>
      <c r="C1250" s="832" t="s">
        <v>2542</v>
      </c>
      <c r="D1250" s="833" t="s">
        <v>3898</v>
      </c>
      <c r="E1250" s="834" t="s">
        <v>2568</v>
      </c>
      <c r="F1250" s="832" t="s">
        <v>2537</v>
      </c>
      <c r="G1250" s="832" t="s">
        <v>3185</v>
      </c>
      <c r="H1250" s="832" t="s">
        <v>674</v>
      </c>
      <c r="I1250" s="832" t="s">
        <v>3186</v>
      </c>
      <c r="J1250" s="832" t="s">
        <v>3187</v>
      </c>
      <c r="K1250" s="832" t="s">
        <v>3188</v>
      </c>
      <c r="L1250" s="835">
        <v>102.9</v>
      </c>
      <c r="M1250" s="835">
        <v>514.5</v>
      </c>
      <c r="N1250" s="832">
        <v>5</v>
      </c>
      <c r="O1250" s="836">
        <v>1.5</v>
      </c>
      <c r="P1250" s="835">
        <v>308.70000000000005</v>
      </c>
      <c r="Q1250" s="837">
        <v>0.60000000000000009</v>
      </c>
      <c r="R1250" s="832">
        <v>3</v>
      </c>
      <c r="S1250" s="837">
        <v>0.6</v>
      </c>
      <c r="T1250" s="836">
        <v>1</v>
      </c>
      <c r="U1250" s="838">
        <v>0.66666666666666663</v>
      </c>
    </row>
    <row r="1251" spans="1:21" ht="14.45" customHeight="1" x14ac:dyDescent="0.2">
      <c r="A1251" s="831">
        <v>7</v>
      </c>
      <c r="B1251" s="832" t="s">
        <v>2536</v>
      </c>
      <c r="C1251" s="832" t="s">
        <v>2542</v>
      </c>
      <c r="D1251" s="833" t="s">
        <v>3898</v>
      </c>
      <c r="E1251" s="834" t="s">
        <v>2568</v>
      </c>
      <c r="F1251" s="832" t="s">
        <v>2537</v>
      </c>
      <c r="G1251" s="832" t="s">
        <v>3185</v>
      </c>
      <c r="H1251" s="832" t="s">
        <v>674</v>
      </c>
      <c r="I1251" s="832" t="s">
        <v>3462</v>
      </c>
      <c r="J1251" s="832" t="s">
        <v>3463</v>
      </c>
      <c r="K1251" s="832" t="s">
        <v>3464</v>
      </c>
      <c r="L1251" s="835">
        <v>68.599999999999994</v>
      </c>
      <c r="M1251" s="835">
        <v>205.79999999999998</v>
      </c>
      <c r="N1251" s="832">
        <v>3</v>
      </c>
      <c r="O1251" s="836">
        <v>0.5</v>
      </c>
      <c r="P1251" s="835">
        <v>205.79999999999998</v>
      </c>
      <c r="Q1251" s="837">
        <v>1</v>
      </c>
      <c r="R1251" s="832">
        <v>3</v>
      </c>
      <c r="S1251" s="837">
        <v>1</v>
      </c>
      <c r="T1251" s="836">
        <v>0.5</v>
      </c>
      <c r="U1251" s="838">
        <v>1</v>
      </c>
    </row>
    <row r="1252" spans="1:21" ht="14.45" customHeight="1" x14ac:dyDescent="0.2">
      <c r="A1252" s="831">
        <v>7</v>
      </c>
      <c r="B1252" s="832" t="s">
        <v>2536</v>
      </c>
      <c r="C1252" s="832" t="s">
        <v>2542</v>
      </c>
      <c r="D1252" s="833" t="s">
        <v>3898</v>
      </c>
      <c r="E1252" s="834" t="s">
        <v>2568</v>
      </c>
      <c r="F1252" s="832" t="s">
        <v>2537</v>
      </c>
      <c r="G1252" s="832" t="s">
        <v>3185</v>
      </c>
      <c r="H1252" s="832" t="s">
        <v>581</v>
      </c>
      <c r="I1252" s="832" t="s">
        <v>3189</v>
      </c>
      <c r="J1252" s="832" t="s">
        <v>3190</v>
      </c>
      <c r="K1252" s="832" t="s">
        <v>3191</v>
      </c>
      <c r="L1252" s="835">
        <v>74.64</v>
      </c>
      <c r="M1252" s="835">
        <v>522.48</v>
      </c>
      <c r="N1252" s="832">
        <v>7</v>
      </c>
      <c r="O1252" s="836">
        <v>1.5</v>
      </c>
      <c r="P1252" s="835">
        <v>522.48</v>
      </c>
      <c r="Q1252" s="837">
        <v>1</v>
      </c>
      <c r="R1252" s="832">
        <v>7</v>
      </c>
      <c r="S1252" s="837">
        <v>1</v>
      </c>
      <c r="T1252" s="836">
        <v>1.5</v>
      </c>
      <c r="U1252" s="838">
        <v>1</v>
      </c>
    </row>
    <row r="1253" spans="1:21" ht="14.45" customHeight="1" x14ac:dyDescent="0.2">
      <c r="A1253" s="831">
        <v>7</v>
      </c>
      <c r="B1253" s="832" t="s">
        <v>2536</v>
      </c>
      <c r="C1253" s="832" t="s">
        <v>2542</v>
      </c>
      <c r="D1253" s="833" t="s">
        <v>3898</v>
      </c>
      <c r="E1253" s="834" t="s">
        <v>2568</v>
      </c>
      <c r="F1253" s="832" t="s">
        <v>2537</v>
      </c>
      <c r="G1253" s="832" t="s">
        <v>3552</v>
      </c>
      <c r="H1253" s="832" t="s">
        <v>674</v>
      </c>
      <c r="I1253" s="832" t="s">
        <v>3553</v>
      </c>
      <c r="J1253" s="832" t="s">
        <v>3554</v>
      </c>
      <c r="K1253" s="832" t="s">
        <v>3555</v>
      </c>
      <c r="L1253" s="835">
        <v>68.19</v>
      </c>
      <c r="M1253" s="835">
        <v>68.19</v>
      </c>
      <c r="N1253" s="832">
        <v>1</v>
      </c>
      <c r="O1253" s="836">
        <v>1</v>
      </c>
      <c r="P1253" s="835">
        <v>68.19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5" customHeight="1" x14ac:dyDescent="0.2">
      <c r="A1254" s="831">
        <v>7</v>
      </c>
      <c r="B1254" s="832" t="s">
        <v>2536</v>
      </c>
      <c r="C1254" s="832" t="s">
        <v>2542</v>
      </c>
      <c r="D1254" s="833" t="s">
        <v>3898</v>
      </c>
      <c r="E1254" s="834" t="s">
        <v>2568</v>
      </c>
      <c r="F1254" s="832" t="s">
        <v>2537</v>
      </c>
      <c r="G1254" s="832" t="s">
        <v>3192</v>
      </c>
      <c r="H1254" s="832" t="s">
        <v>581</v>
      </c>
      <c r="I1254" s="832" t="s">
        <v>3193</v>
      </c>
      <c r="J1254" s="832" t="s">
        <v>1245</v>
      </c>
      <c r="K1254" s="832" t="s">
        <v>3194</v>
      </c>
      <c r="L1254" s="835">
        <v>24.37</v>
      </c>
      <c r="M1254" s="835">
        <v>48.74</v>
      </c>
      <c r="N1254" s="832">
        <v>2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5" customHeight="1" x14ac:dyDescent="0.2">
      <c r="A1255" s="831">
        <v>7</v>
      </c>
      <c r="B1255" s="832" t="s">
        <v>2536</v>
      </c>
      <c r="C1255" s="832" t="s">
        <v>2542</v>
      </c>
      <c r="D1255" s="833" t="s">
        <v>3898</v>
      </c>
      <c r="E1255" s="834" t="s">
        <v>2568</v>
      </c>
      <c r="F1255" s="832" t="s">
        <v>2537</v>
      </c>
      <c r="G1255" s="832" t="s">
        <v>3192</v>
      </c>
      <c r="H1255" s="832" t="s">
        <v>581</v>
      </c>
      <c r="I1255" s="832" t="s">
        <v>3556</v>
      </c>
      <c r="J1255" s="832" t="s">
        <v>1245</v>
      </c>
      <c r="K1255" s="832" t="s">
        <v>3307</v>
      </c>
      <c r="L1255" s="835">
        <v>38.590000000000003</v>
      </c>
      <c r="M1255" s="835">
        <v>347.31000000000006</v>
      </c>
      <c r="N1255" s="832">
        <v>9</v>
      </c>
      <c r="O1255" s="836">
        <v>1</v>
      </c>
      <c r="P1255" s="835">
        <v>115.77000000000001</v>
      </c>
      <c r="Q1255" s="837">
        <v>0.33333333333333331</v>
      </c>
      <c r="R1255" s="832">
        <v>3</v>
      </c>
      <c r="S1255" s="837">
        <v>0.33333333333333331</v>
      </c>
      <c r="T1255" s="836">
        <v>0.5</v>
      </c>
      <c r="U1255" s="838">
        <v>0.5</v>
      </c>
    </row>
    <row r="1256" spans="1:21" ht="14.45" customHeight="1" x14ac:dyDescent="0.2">
      <c r="A1256" s="831">
        <v>7</v>
      </c>
      <c r="B1256" s="832" t="s">
        <v>2536</v>
      </c>
      <c r="C1256" s="832" t="s">
        <v>2542</v>
      </c>
      <c r="D1256" s="833" t="s">
        <v>3898</v>
      </c>
      <c r="E1256" s="834" t="s">
        <v>2568</v>
      </c>
      <c r="F1256" s="832" t="s">
        <v>2537</v>
      </c>
      <c r="G1256" s="832" t="s">
        <v>3199</v>
      </c>
      <c r="H1256" s="832" t="s">
        <v>581</v>
      </c>
      <c r="I1256" s="832" t="s">
        <v>3200</v>
      </c>
      <c r="J1256" s="832" t="s">
        <v>3201</v>
      </c>
      <c r="K1256" s="832" t="s">
        <v>3202</v>
      </c>
      <c r="L1256" s="835">
        <v>1561.8</v>
      </c>
      <c r="M1256" s="835">
        <v>17179.8</v>
      </c>
      <c r="N1256" s="832">
        <v>11</v>
      </c>
      <c r="O1256" s="836">
        <v>2.5</v>
      </c>
      <c r="P1256" s="835">
        <v>17179.8</v>
      </c>
      <c r="Q1256" s="837">
        <v>1</v>
      </c>
      <c r="R1256" s="832">
        <v>11</v>
      </c>
      <c r="S1256" s="837">
        <v>1</v>
      </c>
      <c r="T1256" s="836">
        <v>2.5</v>
      </c>
      <c r="U1256" s="838">
        <v>1</v>
      </c>
    </row>
    <row r="1257" spans="1:21" ht="14.45" customHeight="1" x14ac:dyDescent="0.2">
      <c r="A1257" s="831">
        <v>7</v>
      </c>
      <c r="B1257" s="832" t="s">
        <v>2536</v>
      </c>
      <c r="C1257" s="832" t="s">
        <v>2542</v>
      </c>
      <c r="D1257" s="833" t="s">
        <v>3898</v>
      </c>
      <c r="E1257" s="834" t="s">
        <v>2568</v>
      </c>
      <c r="F1257" s="832" t="s">
        <v>2537</v>
      </c>
      <c r="G1257" s="832" t="s">
        <v>3468</v>
      </c>
      <c r="H1257" s="832" t="s">
        <v>581</v>
      </c>
      <c r="I1257" s="832" t="s">
        <v>3469</v>
      </c>
      <c r="J1257" s="832" t="s">
        <v>3470</v>
      </c>
      <c r="K1257" s="832" t="s">
        <v>3471</v>
      </c>
      <c r="L1257" s="835">
        <v>46.99</v>
      </c>
      <c r="M1257" s="835">
        <v>140.97</v>
      </c>
      <c r="N1257" s="832">
        <v>3</v>
      </c>
      <c r="O1257" s="836">
        <v>0.5</v>
      </c>
      <c r="P1257" s="835">
        <v>140.97</v>
      </c>
      <c r="Q1257" s="837">
        <v>1</v>
      </c>
      <c r="R1257" s="832">
        <v>3</v>
      </c>
      <c r="S1257" s="837">
        <v>1</v>
      </c>
      <c r="T1257" s="836">
        <v>0.5</v>
      </c>
      <c r="U1257" s="838">
        <v>1</v>
      </c>
    </row>
    <row r="1258" spans="1:21" ht="14.45" customHeight="1" x14ac:dyDescent="0.2">
      <c r="A1258" s="831">
        <v>7</v>
      </c>
      <c r="B1258" s="832" t="s">
        <v>2536</v>
      </c>
      <c r="C1258" s="832" t="s">
        <v>2542</v>
      </c>
      <c r="D1258" s="833" t="s">
        <v>3898</v>
      </c>
      <c r="E1258" s="834" t="s">
        <v>2568</v>
      </c>
      <c r="F1258" s="832" t="s">
        <v>2537</v>
      </c>
      <c r="G1258" s="832" t="s">
        <v>3468</v>
      </c>
      <c r="H1258" s="832" t="s">
        <v>581</v>
      </c>
      <c r="I1258" s="832" t="s">
        <v>3692</v>
      </c>
      <c r="J1258" s="832" t="s">
        <v>3470</v>
      </c>
      <c r="K1258" s="832" t="s">
        <v>3693</v>
      </c>
      <c r="L1258" s="835">
        <v>78.319999999999993</v>
      </c>
      <c r="M1258" s="835">
        <v>313.27999999999997</v>
      </c>
      <c r="N1258" s="832">
        <v>4</v>
      </c>
      <c r="O1258" s="836">
        <v>1</v>
      </c>
      <c r="P1258" s="835">
        <v>156.63999999999999</v>
      </c>
      <c r="Q1258" s="837">
        <v>0.5</v>
      </c>
      <c r="R1258" s="832">
        <v>2</v>
      </c>
      <c r="S1258" s="837">
        <v>0.5</v>
      </c>
      <c r="T1258" s="836">
        <v>0.5</v>
      </c>
      <c r="U1258" s="838">
        <v>0.5</v>
      </c>
    </row>
    <row r="1259" spans="1:21" ht="14.45" customHeight="1" x14ac:dyDescent="0.2">
      <c r="A1259" s="831">
        <v>7</v>
      </c>
      <c r="B1259" s="832" t="s">
        <v>2536</v>
      </c>
      <c r="C1259" s="832" t="s">
        <v>2542</v>
      </c>
      <c r="D1259" s="833" t="s">
        <v>3898</v>
      </c>
      <c r="E1259" s="834" t="s">
        <v>2568</v>
      </c>
      <c r="F1259" s="832" t="s">
        <v>2537</v>
      </c>
      <c r="G1259" s="832" t="s">
        <v>3206</v>
      </c>
      <c r="H1259" s="832" t="s">
        <v>674</v>
      </c>
      <c r="I1259" s="832" t="s">
        <v>2443</v>
      </c>
      <c r="J1259" s="832" t="s">
        <v>2444</v>
      </c>
      <c r="K1259" s="832" t="s">
        <v>2445</v>
      </c>
      <c r="L1259" s="835">
        <v>70.48</v>
      </c>
      <c r="M1259" s="835">
        <v>1057.2</v>
      </c>
      <c r="N1259" s="832">
        <v>15</v>
      </c>
      <c r="O1259" s="836">
        <v>5</v>
      </c>
      <c r="P1259" s="835">
        <v>422.88000000000005</v>
      </c>
      <c r="Q1259" s="837">
        <v>0.4</v>
      </c>
      <c r="R1259" s="832">
        <v>6</v>
      </c>
      <c r="S1259" s="837">
        <v>0.4</v>
      </c>
      <c r="T1259" s="836">
        <v>3.5</v>
      </c>
      <c r="U1259" s="838">
        <v>0.7</v>
      </c>
    </row>
    <row r="1260" spans="1:21" ht="14.45" customHeight="1" x14ac:dyDescent="0.2">
      <c r="A1260" s="831">
        <v>7</v>
      </c>
      <c r="B1260" s="832" t="s">
        <v>2536</v>
      </c>
      <c r="C1260" s="832" t="s">
        <v>2542</v>
      </c>
      <c r="D1260" s="833" t="s">
        <v>3898</v>
      </c>
      <c r="E1260" s="834" t="s">
        <v>2568</v>
      </c>
      <c r="F1260" s="832" t="s">
        <v>2537</v>
      </c>
      <c r="G1260" s="832" t="s">
        <v>3206</v>
      </c>
      <c r="H1260" s="832" t="s">
        <v>674</v>
      </c>
      <c r="I1260" s="832" t="s">
        <v>3568</v>
      </c>
      <c r="J1260" s="832" t="s">
        <v>2444</v>
      </c>
      <c r="K1260" s="832" t="s">
        <v>3569</v>
      </c>
      <c r="L1260" s="835">
        <v>140.96</v>
      </c>
      <c r="M1260" s="835">
        <v>704.80000000000007</v>
      </c>
      <c r="N1260" s="832">
        <v>5</v>
      </c>
      <c r="O1260" s="836">
        <v>2.5</v>
      </c>
      <c r="P1260" s="835">
        <v>704.80000000000007</v>
      </c>
      <c r="Q1260" s="837">
        <v>1</v>
      </c>
      <c r="R1260" s="832">
        <v>5</v>
      </c>
      <c r="S1260" s="837">
        <v>1</v>
      </c>
      <c r="T1260" s="836">
        <v>2.5</v>
      </c>
      <c r="U1260" s="838">
        <v>1</v>
      </c>
    </row>
    <row r="1261" spans="1:21" ht="14.45" customHeight="1" x14ac:dyDescent="0.2">
      <c r="A1261" s="831">
        <v>7</v>
      </c>
      <c r="B1261" s="832" t="s">
        <v>2536</v>
      </c>
      <c r="C1261" s="832" t="s">
        <v>2542</v>
      </c>
      <c r="D1261" s="833" t="s">
        <v>3898</v>
      </c>
      <c r="E1261" s="834" t="s">
        <v>2568</v>
      </c>
      <c r="F1261" s="832" t="s">
        <v>2537</v>
      </c>
      <c r="G1261" s="832" t="s">
        <v>3207</v>
      </c>
      <c r="H1261" s="832" t="s">
        <v>674</v>
      </c>
      <c r="I1261" s="832" t="s">
        <v>3697</v>
      </c>
      <c r="J1261" s="832" t="s">
        <v>3698</v>
      </c>
      <c r="K1261" s="832" t="s">
        <v>742</v>
      </c>
      <c r="L1261" s="835">
        <v>41.32</v>
      </c>
      <c r="M1261" s="835">
        <v>41.32</v>
      </c>
      <c r="N1261" s="832">
        <v>1</v>
      </c>
      <c r="O1261" s="836">
        <v>1</v>
      </c>
      <c r="P1261" s="835">
        <v>41.32</v>
      </c>
      <c r="Q1261" s="837">
        <v>1</v>
      </c>
      <c r="R1261" s="832">
        <v>1</v>
      </c>
      <c r="S1261" s="837">
        <v>1</v>
      </c>
      <c r="T1261" s="836">
        <v>1</v>
      </c>
      <c r="U1261" s="838">
        <v>1</v>
      </c>
    </row>
    <row r="1262" spans="1:21" ht="14.45" customHeight="1" x14ac:dyDescent="0.2">
      <c r="A1262" s="831">
        <v>7</v>
      </c>
      <c r="B1262" s="832" t="s">
        <v>2536</v>
      </c>
      <c r="C1262" s="832" t="s">
        <v>2542</v>
      </c>
      <c r="D1262" s="833" t="s">
        <v>3898</v>
      </c>
      <c r="E1262" s="834" t="s">
        <v>2568</v>
      </c>
      <c r="F1262" s="832" t="s">
        <v>2537</v>
      </c>
      <c r="G1262" s="832" t="s">
        <v>3213</v>
      </c>
      <c r="H1262" s="832" t="s">
        <v>581</v>
      </c>
      <c r="I1262" s="832" t="s">
        <v>3214</v>
      </c>
      <c r="J1262" s="832" t="s">
        <v>3215</v>
      </c>
      <c r="K1262" s="832" t="s">
        <v>828</v>
      </c>
      <c r="L1262" s="835">
        <v>208.18</v>
      </c>
      <c r="M1262" s="835">
        <v>208.18</v>
      </c>
      <c r="N1262" s="832">
        <v>1</v>
      </c>
      <c r="O1262" s="836">
        <v>1</v>
      </c>
      <c r="P1262" s="835">
        <v>208.18</v>
      </c>
      <c r="Q1262" s="837">
        <v>1</v>
      </c>
      <c r="R1262" s="832">
        <v>1</v>
      </c>
      <c r="S1262" s="837">
        <v>1</v>
      </c>
      <c r="T1262" s="836">
        <v>1</v>
      </c>
      <c r="U1262" s="838">
        <v>1</v>
      </c>
    </row>
    <row r="1263" spans="1:21" ht="14.45" customHeight="1" x14ac:dyDescent="0.2">
      <c r="A1263" s="831">
        <v>7</v>
      </c>
      <c r="B1263" s="832" t="s">
        <v>2536</v>
      </c>
      <c r="C1263" s="832" t="s">
        <v>2542</v>
      </c>
      <c r="D1263" s="833" t="s">
        <v>3898</v>
      </c>
      <c r="E1263" s="834" t="s">
        <v>2568</v>
      </c>
      <c r="F1263" s="832" t="s">
        <v>2537</v>
      </c>
      <c r="G1263" s="832" t="s">
        <v>3213</v>
      </c>
      <c r="H1263" s="832" t="s">
        <v>581</v>
      </c>
      <c r="I1263" s="832" t="s">
        <v>3216</v>
      </c>
      <c r="J1263" s="832" t="s">
        <v>3215</v>
      </c>
      <c r="K1263" s="832" t="s">
        <v>830</v>
      </c>
      <c r="L1263" s="835">
        <v>383.18</v>
      </c>
      <c r="M1263" s="835">
        <v>766.36</v>
      </c>
      <c r="N1263" s="832">
        <v>2</v>
      </c>
      <c r="O1263" s="836">
        <v>1</v>
      </c>
      <c r="P1263" s="835">
        <v>766.36</v>
      </c>
      <c r="Q1263" s="837">
        <v>1</v>
      </c>
      <c r="R1263" s="832">
        <v>2</v>
      </c>
      <c r="S1263" s="837">
        <v>1</v>
      </c>
      <c r="T1263" s="836">
        <v>1</v>
      </c>
      <c r="U1263" s="838">
        <v>1</v>
      </c>
    </row>
    <row r="1264" spans="1:21" ht="14.45" customHeight="1" x14ac:dyDescent="0.2">
      <c r="A1264" s="831">
        <v>7</v>
      </c>
      <c r="B1264" s="832" t="s">
        <v>2536</v>
      </c>
      <c r="C1264" s="832" t="s">
        <v>2542</v>
      </c>
      <c r="D1264" s="833" t="s">
        <v>3898</v>
      </c>
      <c r="E1264" s="834" t="s">
        <v>2568</v>
      </c>
      <c r="F1264" s="832" t="s">
        <v>2537</v>
      </c>
      <c r="G1264" s="832" t="s">
        <v>3217</v>
      </c>
      <c r="H1264" s="832" t="s">
        <v>581</v>
      </c>
      <c r="I1264" s="832" t="s">
        <v>3218</v>
      </c>
      <c r="J1264" s="832" t="s">
        <v>1656</v>
      </c>
      <c r="K1264" s="832" t="s">
        <v>1610</v>
      </c>
      <c r="L1264" s="835">
        <v>134.47999999999999</v>
      </c>
      <c r="M1264" s="835">
        <v>1748.2399999999998</v>
      </c>
      <c r="N1264" s="832">
        <v>13</v>
      </c>
      <c r="O1264" s="836">
        <v>4</v>
      </c>
      <c r="P1264" s="835">
        <v>1479.2799999999997</v>
      </c>
      <c r="Q1264" s="837">
        <v>0.84615384615384615</v>
      </c>
      <c r="R1264" s="832">
        <v>11</v>
      </c>
      <c r="S1264" s="837">
        <v>0.84615384615384615</v>
      </c>
      <c r="T1264" s="836">
        <v>3</v>
      </c>
      <c r="U1264" s="838">
        <v>0.75</v>
      </c>
    </row>
    <row r="1265" spans="1:21" ht="14.45" customHeight="1" x14ac:dyDescent="0.2">
      <c r="A1265" s="831">
        <v>7</v>
      </c>
      <c r="B1265" s="832" t="s">
        <v>2536</v>
      </c>
      <c r="C1265" s="832" t="s">
        <v>2542</v>
      </c>
      <c r="D1265" s="833" t="s">
        <v>3898</v>
      </c>
      <c r="E1265" s="834" t="s">
        <v>2568</v>
      </c>
      <c r="F1265" s="832" t="s">
        <v>2537</v>
      </c>
      <c r="G1265" s="832" t="s">
        <v>3219</v>
      </c>
      <c r="H1265" s="832" t="s">
        <v>581</v>
      </c>
      <c r="I1265" s="832" t="s">
        <v>3220</v>
      </c>
      <c r="J1265" s="832" t="s">
        <v>3221</v>
      </c>
      <c r="K1265" s="832" t="s">
        <v>3222</v>
      </c>
      <c r="L1265" s="835">
        <v>113.93</v>
      </c>
      <c r="M1265" s="835">
        <v>797.5100000000001</v>
      </c>
      <c r="N1265" s="832">
        <v>7</v>
      </c>
      <c r="O1265" s="836">
        <v>3.5</v>
      </c>
      <c r="P1265" s="835">
        <v>569.65000000000009</v>
      </c>
      <c r="Q1265" s="837">
        <v>0.7142857142857143</v>
      </c>
      <c r="R1265" s="832">
        <v>5</v>
      </c>
      <c r="S1265" s="837">
        <v>0.7142857142857143</v>
      </c>
      <c r="T1265" s="836">
        <v>2.5</v>
      </c>
      <c r="U1265" s="838">
        <v>0.7142857142857143</v>
      </c>
    </row>
    <row r="1266" spans="1:21" ht="14.45" customHeight="1" x14ac:dyDescent="0.2">
      <c r="A1266" s="831">
        <v>7</v>
      </c>
      <c r="B1266" s="832" t="s">
        <v>2536</v>
      </c>
      <c r="C1266" s="832" t="s">
        <v>2542</v>
      </c>
      <c r="D1266" s="833" t="s">
        <v>3898</v>
      </c>
      <c r="E1266" s="834" t="s">
        <v>2568</v>
      </c>
      <c r="F1266" s="832" t="s">
        <v>2537</v>
      </c>
      <c r="G1266" s="832" t="s">
        <v>2753</v>
      </c>
      <c r="H1266" s="832" t="s">
        <v>581</v>
      </c>
      <c r="I1266" s="832" t="s">
        <v>2819</v>
      </c>
      <c r="J1266" s="832" t="s">
        <v>775</v>
      </c>
      <c r="K1266" s="832" t="s">
        <v>2820</v>
      </c>
      <c r="L1266" s="835">
        <v>35.25</v>
      </c>
      <c r="M1266" s="835">
        <v>211.5</v>
      </c>
      <c r="N1266" s="832">
        <v>6</v>
      </c>
      <c r="O1266" s="836">
        <v>3</v>
      </c>
      <c r="P1266" s="835">
        <v>105.75</v>
      </c>
      <c r="Q1266" s="837">
        <v>0.5</v>
      </c>
      <c r="R1266" s="832">
        <v>3</v>
      </c>
      <c r="S1266" s="837">
        <v>0.5</v>
      </c>
      <c r="T1266" s="836">
        <v>2</v>
      </c>
      <c r="U1266" s="838">
        <v>0.66666666666666663</v>
      </c>
    </row>
    <row r="1267" spans="1:21" ht="14.45" customHeight="1" x14ac:dyDescent="0.2">
      <c r="A1267" s="831">
        <v>7</v>
      </c>
      <c r="B1267" s="832" t="s">
        <v>2536</v>
      </c>
      <c r="C1267" s="832" t="s">
        <v>2542</v>
      </c>
      <c r="D1267" s="833" t="s">
        <v>3898</v>
      </c>
      <c r="E1267" s="834" t="s">
        <v>2568</v>
      </c>
      <c r="F1267" s="832" t="s">
        <v>2537</v>
      </c>
      <c r="G1267" s="832" t="s">
        <v>2753</v>
      </c>
      <c r="H1267" s="832" t="s">
        <v>581</v>
      </c>
      <c r="I1267" s="832" t="s">
        <v>2756</v>
      </c>
      <c r="J1267" s="832" t="s">
        <v>775</v>
      </c>
      <c r="K1267" s="832" t="s">
        <v>2757</v>
      </c>
      <c r="L1267" s="835">
        <v>35.25</v>
      </c>
      <c r="M1267" s="835">
        <v>35.25</v>
      </c>
      <c r="N1267" s="832">
        <v>1</v>
      </c>
      <c r="O1267" s="836">
        <v>0.5</v>
      </c>
      <c r="P1267" s="835">
        <v>35.25</v>
      </c>
      <c r="Q1267" s="837">
        <v>1</v>
      </c>
      <c r="R1267" s="832">
        <v>1</v>
      </c>
      <c r="S1267" s="837">
        <v>1</v>
      </c>
      <c r="T1267" s="836">
        <v>0.5</v>
      </c>
      <c r="U1267" s="838">
        <v>1</v>
      </c>
    </row>
    <row r="1268" spans="1:21" ht="14.45" customHeight="1" x14ac:dyDescent="0.2">
      <c r="A1268" s="831">
        <v>7</v>
      </c>
      <c r="B1268" s="832" t="s">
        <v>2536</v>
      </c>
      <c r="C1268" s="832" t="s">
        <v>2542</v>
      </c>
      <c r="D1268" s="833" t="s">
        <v>3898</v>
      </c>
      <c r="E1268" s="834" t="s">
        <v>2568</v>
      </c>
      <c r="F1268" s="832" t="s">
        <v>2537</v>
      </c>
      <c r="G1268" s="832" t="s">
        <v>2592</v>
      </c>
      <c r="H1268" s="832" t="s">
        <v>581</v>
      </c>
      <c r="I1268" s="832" t="s">
        <v>3819</v>
      </c>
      <c r="J1268" s="832" t="s">
        <v>992</v>
      </c>
      <c r="K1268" s="832" t="s">
        <v>3820</v>
      </c>
      <c r="L1268" s="835">
        <v>32.25</v>
      </c>
      <c r="M1268" s="835">
        <v>32.25</v>
      </c>
      <c r="N1268" s="832">
        <v>1</v>
      </c>
      <c r="O1268" s="836">
        <v>0.5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5" customHeight="1" x14ac:dyDescent="0.2">
      <c r="A1269" s="831">
        <v>7</v>
      </c>
      <c r="B1269" s="832" t="s">
        <v>2536</v>
      </c>
      <c r="C1269" s="832" t="s">
        <v>2542</v>
      </c>
      <c r="D1269" s="833" t="s">
        <v>3898</v>
      </c>
      <c r="E1269" s="834" t="s">
        <v>2568</v>
      </c>
      <c r="F1269" s="832" t="s">
        <v>2537</v>
      </c>
      <c r="G1269" s="832" t="s">
        <v>2592</v>
      </c>
      <c r="H1269" s="832" t="s">
        <v>581</v>
      </c>
      <c r="I1269" s="832" t="s">
        <v>2771</v>
      </c>
      <c r="J1269" s="832" t="s">
        <v>992</v>
      </c>
      <c r="K1269" s="832" t="s">
        <v>2772</v>
      </c>
      <c r="L1269" s="835">
        <v>103.67</v>
      </c>
      <c r="M1269" s="835">
        <v>207.34</v>
      </c>
      <c r="N1269" s="832">
        <v>2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5" customHeight="1" x14ac:dyDescent="0.2">
      <c r="A1270" s="831">
        <v>7</v>
      </c>
      <c r="B1270" s="832" t="s">
        <v>2536</v>
      </c>
      <c r="C1270" s="832" t="s">
        <v>2542</v>
      </c>
      <c r="D1270" s="833" t="s">
        <v>3898</v>
      </c>
      <c r="E1270" s="834" t="s">
        <v>2568</v>
      </c>
      <c r="F1270" s="832" t="s">
        <v>2537</v>
      </c>
      <c r="G1270" s="832" t="s">
        <v>2592</v>
      </c>
      <c r="H1270" s="832" t="s">
        <v>581</v>
      </c>
      <c r="I1270" s="832" t="s">
        <v>3821</v>
      </c>
      <c r="J1270" s="832" t="s">
        <v>3584</v>
      </c>
      <c r="K1270" s="832" t="s">
        <v>3822</v>
      </c>
      <c r="L1270" s="835">
        <v>34.56</v>
      </c>
      <c r="M1270" s="835">
        <v>103.68</v>
      </c>
      <c r="N1270" s="832">
        <v>3</v>
      </c>
      <c r="O1270" s="836">
        <v>0.5</v>
      </c>
      <c r="P1270" s="835">
        <v>103.68</v>
      </c>
      <c r="Q1270" s="837">
        <v>1</v>
      </c>
      <c r="R1270" s="832">
        <v>3</v>
      </c>
      <c r="S1270" s="837">
        <v>1</v>
      </c>
      <c r="T1270" s="836">
        <v>0.5</v>
      </c>
      <c r="U1270" s="838">
        <v>1</v>
      </c>
    </row>
    <row r="1271" spans="1:21" ht="14.45" customHeight="1" x14ac:dyDescent="0.2">
      <c r="A1271" s="831">
        <v>7</v>
      </c>
      <c r="B1271" s="832" t="s">
        <v>2536</v>
      </c>
      <c r="C1271" s="832" t="s">
        <v>2542</v>
      </c>
      <c r="D1271" s="833" t="s">
        <v>3898</v>
      </c>
      <c r="E1271" s="834" t="s">
        <v>2568</v>
      </c>
      <c r="F1271" s="832" t="s">
        <v>2537</v>
      </c>
      <c r="G1271" s="832" t="s">
        <v>3805</v>
      </c>
      <c r="H1271" s="832" t="s">
        <v>674</v>
      </c>
      <c r="I1271" s="832" t="s">
        <v>2083</v>
      </c>
      <c r="J1271" s="832" t="s">
        <v>2084</v>
      </c>
      <c r="K1271" s="832" t="s">
        <v>2085</v>
      </c>
      <c r="L1271" s="835">
        <v>453.18</v>
      </c>
      <c r="M1271" s="835">
        <v>906.36</v>
      </c>
      <c r="N1271" s="832">
        <v>2</v>
      </c>
      <c r="O1271" s="836">
        <v>0.5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5" customHeight="1" x14ac:dyDescent="0.2">
      <c r="A1272" s="831">
        <v>7</v>
      </c>
      <c r="B1272" s="832" t="s">
        <v>2536</v>
      </c>
      <c r="C1272" s="832" t="s">
        <v>2542</v>
      </c>
      <c r="D1272" s="833" t="s">
        <v>3898</v>
      </c>
      <c r="E1272" s="834" t="s">
        <v>2568</v>
      </c>
      <c r="F1272" s="832" t="s">
        <v>2537</v>
      </c>
      <c r="G1272" s="832" t="s">
        <v>3223</v>
      </c>
      <c r="H1272" s="832" t="s">
        <v>581</v>
      </c>
      <c r="I1272" s="832" t="s">
        <v>3227</v>
      </c>
      <c r="J1272" s="832" t="s">
        <v>3225</v>
      </c>
      <c r="K1272" s="832" t="s">
        <v>3228</v>
      </c>
      <c r="L1272" s="835">
        <v>552.64</v>
      </c>
      <c r="M1272" s="835">
        <v>3315.84</v>
      </c>
      <c r="N1272" s="832">
        <v>6</v>
      </c>
      <c r="O1272" s="836">
        <v>2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5" customHeight="1" x14ac:dyDescent="0.2">
      <c r="A1273" s="831">
        <v>7</v>
      </c>
      <c r="B1273" s="832" t="s">
        <v>2536</v>
      </c>
      <c r="C1273" s="832" t="s">
        <v>2542</v>
      </c>
      <c r="D1273" s="833" t="s">
        <v>3898</v>
      </c>
      <c r="E1273" s="834" t="s">
        <v>2568</v>
      </c>
      <c r="F1273" s="832" t="s">
        <v>2537</v>
      </c>
      <c r="G1273" s="832" t="s">
        <v>3223</v>
      </c>
      <c r="H1273" s="832" t="s">
        <v>581</v>
      </c>
      <c r="I1273" s="832" t="s">
        <v>3229</v>
      </c>
      <c r="J1273" s="832" t="s">
        <v>3225</v>
      </c>
      <c r="K1273" s="832" t="s">
        <v>3230</v>
      </c>
      <c r="L1273" s="835">
        <v>355.79</v>
      </c>
      <c r="M1273" s="835">
        <v>1423.16</v>
      </c>
      <c r="N1273" s="832">
        <v>4</v>
      </c>
      <c r="O1273" s="836">
        <v>2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5" customHeight="1" x14ac:dyDescent="0.2">
      <c r="A1274" s="831">
        <v>7</v>
      </c>
      <c r="B1274" s="832" t="s">
        <v>2536</v>
      </c>
      <c r="C1274" s="832" t="s">
        <v>2542</v>
      </c>
      <c r="D1274" s="833" t="s">
        <v>3898</v>
      </c>
      <c r="E1274" s="834" t="s">
        <v>2568</v>
      </c>
      <c r="F1274" s="832" t="s">
        <v>2537</v>
      </c>
      <c r="G1274" s="832" t="s">
        <v>3223</v>
      </c>
      <c r="H1274" s="832" t="s">
        <v>581</v>
      </c>
      <c r="I1274" s="832" t="s">
        <v>3231</v>
      </c>
      <c r="J1274" s="832" t="s">
        <v>3225</v>
      </c>
      <c r="K1274" s="832" t="s">
        <v>3232</v>
      </c>
      <c r="L1274" s="835">
        <v>1019.46</v>
      </c>
      <c r="M1274" s="835">
        <v>9175.14</v>
      </c>
      <c r="N1274" s="832">
        <v>9</v>
      </c>
      <c r="O1274" s="836">
        <v>2</v>
      </c>
      <c r="P1274" s="835">
        <v>9175.14</v>
      </c>
      <c r="Q1274" s="837">
        <v>1</v>
      </c>
      <c r="R1274" s="832">
        <v>9</v>
      </c>
      <c r="S1274" s="837">
        <v>1</v>
      </c>
      <c r="T1274" s="836">
        <v>2</v>
      </c>
      <c r="U1274" s="838">
        <v>1</v>
      </c>
    </row>
    <row r="1275" spans="1:21" ht="14.45" customHeight="1" x14ac:dyDescent="0.2">
      <c r="A1275" s="831">
        <v>7</v>
      </c>
      <c r="B1275" s="832" t="s">
        <v>2536</v>
      </c>
      <c r="C1275" s="832" t="s">
        <v>2542</v>
      </c>
      <c r="D1275" s="833" t="s">
        <v>3898</v>
      </c>
      <c r="E1275" s="834" t="s">
        <v>2568</v>
      </c>
      <c r="F1275" s="832" t="s">
        <v>2537</v>
      </c>
      <c r="G1275" s="832" t="s">
        <v>3223</v>
      </c>
      <c r="H1275" s="832" t="s">
        <v>581</v>
      </c>
      <c r="I1275" s="832" t="s">
        <v>3233</v>
      </c>
      <c r="J1275" s="832" t="s">
        <v>3234</v>
      </c>
      <c r="K1275" s="832" t="s">
        <v>3232</v>
      </c>
      <c r="L1275" s="835">
        <v>1019.46</v>
      </c>
      <c r="M1275" s="835">
        <v>10194.6</v>
      </c>
      <c r="N1275" s="832">
        <v>10</v>
      </c>
      <c r="O1275" s="836">
        <v>2</v>
      </c>
      <c r="P1275" s="835">
        <v>10194.6</v>
      </c>
      <c r="Q1275" s="837">
        <v>1</v>
      </c>
      <c r="R1275" s="832">
        <v>10</v>
      </c>
      <c r="S1275" s="837">
        <v>1</v>
      </c>
      <c r="T1275" s="836">
        <v>2</v>
      </c>
      <c r="U1275" s="838">
        <v>1</v>
      </c>
    </row>
    <row r="1276" spans="1:21" ht="14.45" customHeight="1" x14ac:dyDescent="0.2">
      <c r="A1276" s="831">
        <v>7</v>
      </c>
      <c r="B1276" s="832" t="s">
        <v>2536</v>
      </c>
      <c r="C1276" s="832" t="s">
        <v>2542</v>
      </c>
      <c r="D1276" s="833" t="s">
        <v>3898</v>
      </c>
      <c r="E1276" s="834" t="s">
        <v>2568</v>
      </c>
      <c r="F1276" s="832" t="s">
        <v>2537</v>
      </c>
      <c r="G1276" s="832" t="s">
        <v>3223</v>
      </c>
      <c r="H1276" s="832" t="s">
        <v>581</v>
      </c>
      <c r="I1276" s="832" t="s">
        <v>3235</v>
      </c>
      <c r="J1276" s="832" t="s">
        <v>3234</v>
      </c>
      <c r="K1276" s="832" t="s">
        <v>3228</v>
      </c>
      <c r="L1276" s="835">
        <v>552.64</v>
      </c>
      <c r="M1276" s="835">
        <v>9394.8799999999992</v>
      </c>
      <c r="N1276" s="832">
        <v>17</v>
      </c>
      <c r="O1276" s="836">
        <v>5</v>
      </c>
      <c r="P1276" s="835">
        <v>9394.8799999999992</v>
      </c>
      <c r="Q1276" s="837">
        <v>1</v>
      </c>
      <c r="R1276" s="832">
        <v>17</v>
      </c>
      <c r="S1276" s="837">
        <v>1</v>
      </c>
      <c r="T1276" s="836">
        <v>5</v>
      </c>
      <c r="U1276" s="838">
        <v>1</v>
      </c>
    </row>
    <row r="1277" spans="1:21" ht="14.45" customHeight="1" x14ac:dyDescent="0.2">
      <c r="A1277" s="831">
        <v>7</v>
      </c>
      <c r="B1277" s="832" t="s">
        <v>2536</v>
      </c>
      <c r="C1277" s="832" t="s">
        <v>2542</v>
      </c>
      <c r="D1277" s="833" t="s">
        <v>3898</v>
      </c>
      <c r="E1277" s="834" t="s">
        <v>2568</v>
      </c>
      <c r="F1277" s="832" t="s">
        <v>2537</v>
      </c>
      <c r="G1277" s="832" t="s">
        <v>3223</v>
      </c>
      <c r="H1277" s="832" t="s">
        <v>674</v>
      </c>
      <c r="I1277" s="832" t="s">
        <v>3236</v>
      </c>
      <c r="J1277" s="832" t="s">
        <v>3237</v>
      </c>
      <c r="K1277" s="832" t="s">
        <v>3226</v>
      </c>
      <c r="L1277" s="835">
        <v>2038.93</v>
      </c>
      <c r="M1277" s="835">
        <v>40778.6</v>
      </c>
      <c r="N1277" s="832">
        <v>20</v>
      </c>
      <c r="O1277" s="836">
        <v>5.5</v>
      </c>
      <c r="P1277" s="835">
        <v>40778.6</v>
      </c>
      <c r="Q1277" s="837">
        <v>1</v>
      </c>
      <c r="R1277" s="832">
        <v>20</v>
      </c>
      <c r="S1277" s="837">
        <v>1</v>
      </c>
      <c r="T1277" s="836">
        <v>5.5</v>
      </c>
      <c r="U1277" s="838">
        <v>1</v>
      </c>
    </row>
    <row r="1278" spans="1:21" ht="14.45" customHeight="1" x14ac:dyDescent="0.2">
      <c r="A1278" s="831">
        <v>7</v>
      </c>
      <c r="B1278" s="832" t="s">
        <v>2536</v>
      </c>
      <c r="C1278" s="832" t="s">
        <v>2542</v>
      </c>
      <c r="D1278" s="833" t="s">
        <v>3898</v>
      </c>
      <c r="E1278" s="834" t="s">
        <v>2568</v>
      </c>
      <c r="F1278" s="832" t="s">
        <v>2537</v>
      </c>
      <c r="G1278" s="832" t="s">
        <v>3223</v>
      </c>
      <c r="H1278" s="832" t="s">
        <v>674</v>
      </c>
      <c r="I1278" s="832" t="s">
        <v>3238</v>
      </c>
      <c r="J1278" s="832" t="s">
        <v>3237</v>
      </c>
      <c r="K1278" s="832" t="s">
        <v>3230</v>
      </c>
      <c r="L1278" s="835">
        <v>355.79</v>
      </c>
      <c r="M1278" s="835">
        <v>6404.22</v>
      </c>
      <c r="N1278" s="832">
        <v>18</v>
      </c>
      <c r="O1278" s="836">
        <v>6</v>
      </c>
      <c r="P1278" s="835">
        <v>6404.22</v>
      </c>
      <c r="Q1278" s="837">
        <v>1</v>
      </c>
      <c r="R1278" s="832">
        <v>18</v>
      </c>
      <c r="S1278" s="837">
        <v>1</v>
      </c>
      <c r="T1278" s="836">
        <v>6</v>
      </c>
      <c r="U1278" s="838">
        <v>1</v>
      </c>
    </row>
    <row r="1279" spans="1:21" ht="14.45" customHeight="1" x14ac:dyDescent="0.2">
      <c r="A1279" s="831">
        <v>7</v>
      </c>
      <c r="B1279" s="832" t="s">
        <v>2536</v>
      </c>
      <c r="C1279" s="832" t="s">
        <v>2542</v>
      </c>
      <c r="D1279" s="833" t="s">
        <v>3898</v>
      </c>
      <c r="E1279" s="834" t="s">
        <v>2568</v>
      </c>
      <c r="F1279" s="832" t="s">
        <v>2537</v>
      </c>
      <c r="G1279" s="832" t="s">
        <v>3223</v>
      </c>
      <c r="H1279" s="832" t="s">
        <v>674</v>
      </c>
      <c r="I1279" s="832" t="s">
        <v>3239</v>
      </c>
      <c r="J1279" s="832" t="s">
        <v>3237</v>
      </c>
      <c r="K1279" s="832" t="s">
        <v>3228</v>
      </c>
      <c r="L1279" s="835">
        <v>552.64</v>
      </c>
      <c r="M1279" s="835">
        <v>17684.48</v>
      </c>
      <c r="N1279" s="832">
        <v>32</v>
      </c>
      <c r="O1279" s="836">
        <v>10</v>
      </c>
      <c r="P1279" s="835">
        <v>15473.919999999998</v>
      </c>
      <c r="Q1279" s="837">
        <v>0.87499999999999989</v>
      </c>
      <c r="R1279" s="832">
        <v>28</v>
      </c>
      <c r="S1279" s="837">
        <v>0.875</v>
      </c>
      <c r="T1279" s="836">
        <v>9</v>
      </c>
      <c r="U1279" s="838">
        <v>0.9</v>
      </c>
    </row>
    <row r="1280" spans="1:21" ht="14.45" customHeight="1" x14ac:dyDescent="0.2">
      <c r="A1280" s="831">
        <v>7</v>
      </c>
      <c r="B1280" s="832" t="s">
        <v>2536</v>
      </c>
      <c r="C1280" s="832" t="s">
        <v>2542</v>
      </c>
      <c r="D1280" s="833" t="s">
        <v>3898</v>
      </c>
      <c r="E1280" s="834" t="s">
        <v>2568</v>
      </c>
      <c r="F1280" s="832" t="s">
        <v>2537</v>
      </c>
      <c r="G1280" s="832" t="s">
        <v>3223</v>
      </c>
      <c r="H1280" s="832" t="s">
        <v>674</v>
      </c>
      <c r="I1280" s="832" t="s">
        <v>3240</v>
      </c>
      <c r="J1280" s="832" t="s">
        <v>3237</v>
      </c>
      <c r="K1280" s="832" t="s">
        <v>3232</v>
      </c>
      <c r="L1280" s="835">
        <v>1019.46</v>
      </c>
      <c r="M1280" s="835">
        <v>29564.34</v>
      </c>
      <c r="N1280" s="832">
        <v>29</v>
      </c>
      <c r="O1280" s="836">
        <v>9</v>
      </c>
      <c r="P1280" s="835">
        <v>29564.34</v>
      </c>
      <c r="Q1280" s="837">
        <v>1</v>
      </c>
      <c r="R1280" s="832">
        <v>29</v>
      </c>
      <c r="S1280" s="837">
        <v>1</v>
      </c>
      <c r="T1280" s="836">
        <v>9</v>
      </c>
      <c r="U1280" s="838">
        <v>1</v>
      </c>
    </row>
    <row r="1281" spans="1:21" ht="14.45" customHeight="1" x14ac:dyDescent="0.2">
      <c r="A1281" s="831">
        <v>7</v>
      </c>
      <c r="B1281" s="832" t="s">
        <v>2536</v>
      </c>
      <c r="C1281" s="832" t="s">
        <v>2542</v>
      </c>
      <c r="D1281" s="833" t="s">
        <v>3898</v>
      </c>
      <c r="E1281" s="834" t="s">
        <v>2568</v>
      </c>
      <c r="F1281" s="832" t="s">
        <v>2537</v>
      </c>
      <c r="G1281" s="832" t="s">
        <v>3223</v>
      </c>
      <c r="H1281" s="832" t="s">
        <v>581</v>
      </c>
      <c r="I1281" s="832" t="s">
        <v>3485</v>
      </c>
      <c r="J1281" s="832" t="s">
        <v>3234</v>
      </c>
      <c r="K1281" s="832" t="s">
        <v>3230</v>
      </c>
      <c r="L1281" s="835">
        <v>355.79</v>
      </c>
      <c r="M1281" s="835">
        <v>711.58</v>
      </c>
      <c r="N1281" s="832">
        <v>2</v>
      </c>
      <c r="O1281" s="836">
        <v>1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5" customHeight="1" x14ac:dyDescent="0.2">
      <c r="A1282" s="831">
        <v>7</v>
      </c>
      <c r="B1282" s="832" t="s">
        <v>2536</v>
      </c>
      <c r="C1282" s="832" t="s">
        <v>2542</v>
      </c>
      <c r="D1282" s="833" t="s">
        <v>3898</v>
      </c>
      <c r="E1282" s="834" t="s">
        <v>2568</v>
      </c>
      <c r="F1282" s="832" t="s">
        <v>2537</v>
      </c>
      <c r="G1282" s="832" t="s">
        <v>2721</v>
      </c>
      <c r="H1282" s="832" t="s">
        <v>674</v>
      </c>
      <c r="I1282" s="832" t="s">
        <v>3247</v>
      </c>
      <c r="J1282" s="832" t="s">
        <v>2074</v>
      </c>
      <c r="K1282" s="832" t="s">
        <v>2646</v>
      </c>
      <c r="L1282" s="835">
        <v>57.6</v>
      </c>
      <c r="M1282" s="835">
        <v>115.2</v>
      </c>
      <c r="N1282" s="832">
        <v>2</v>
      </c>
      <c r="O1282" s="836">
        <v>1.5</v>
      </c>
      <c r="P1282" s="835">
        <v>115.2</v>
      </c>
      <c r="Q1282" s="837">
        <v>1</v>
      </c>
      <c r="R1282" s="832">
        <v>2</v>
      </c>
      <c r="S1282" s="837">
        <v>1</v>
      </c>
      <c r="T1282" s="836">
        <v>1.5</v>
      </c>
      <c r="U1282" s="838">
        <v>1</v>
      </c>
    </row>
    <row r="1283" spans="1:21" ht="14.45" customHeight="1" x14ac:dyDescent="0.2">
      <c r="A1283" s="831">
        <v>7</v>
      </c>
      <c r="B1283" s="832" t="s">
        <v>2536</v>
      </c>
      <c r="C1283" s="832" t="s">
        <v>2542</v>
      </c>
      <c r="D1283" s="833" t="s">
        <v>3898</v>
      </c>
      <c r="E1283" s="834" t="s">
        <v>2568</v>
      </c>
      <c r="F1283" s="832" t="s">
        <v>2537</v>
      </c>
      <c r="G1283" s="832" t="s">
        <v>2633</v>
      </c>
      <c r="H1283" s="832" t="s">
        <v>674</v>
      </c>
      <c r="I1283" s="832" t="s">
        <v>2415</v>
      </c>
      <c r="J1283" s="832" t="s">
        <v>1216</v>
      </c>
      <c r="K1283" s="832" t="s">
        <v>2416</v>
      </c>
      <c r="L1283" s="835">
        <v>143.09</v>
      </c>
      <c r="M1283" s="835">
        <v>143.09</v>
      </c>
      <c r="N1283" s="832">
        <v>1</v>
      </c>
      <c r="O1283" s="836">
        <v>1</v>
      </c>
      <c r="P1283" s="835">
        <v>143.09</v>
      </c>
      <c r="Q1283" s="837">
        <v>1</v>
      </c>
      <c r="R1283" s="832">
        <v>1</v>
      </c>
      <c r="S1283" s="837">
        <v>1</v>
      </c>
      <c r="T1283" s="836">
        <v>1</v>
      </c>
      <c r="U1283" s="838">
        <v>1</v>
      </c>
    </row>
    <row r="1284" spans="1:21" ht="14.45" customHeight="1" x14ac:dyDescent="0.2">
      <c r="A1284" s="831">
        <v>7</v>
      </c>
      <c r="B1284" s="832" t="s">
        <v>2536</v>
      </c>
      <c r="C1284" s="832" t="s">
        <v>2542</v>
      </c>
      <c r="D1284" s="833" t="s">
        <v>3898</v>
      </c>
      <c r="E1284" s="834" t="s">
        <v>2568</v>
      </c>
      <c r="F1284" s="832" t="s">
        <v>2537</v>
      </c>
      <c r="G1284" s="832" t="s">
        <v>2640</v>
      </c>
      <c r="H1284" s="832" t="s">
        <v>581</v>
      </c>
      <c r="I1284" s="832" t="s">
        <v>2641</v>
      </c>
      <c r="J1284" s="832" t="s">
        <v>733</v>
      </c>
      <c r="K1284" s="832" t="s">
        <v>2642</v>
      </c>
      <c r="L1284" s="835">
        <v>108.44</v>
      </c>
      <c r="M1284" s="835">
        <v>108.44</v>
      </c>
      <c r="N1284" s="832">
        <v>1</v>
      </c>
      <c r="O1284" s="836">
        <v>1</v>
      </c>
      <c r="P1284" s="835">
        <v>108.44</v>
      </c>
      <c r="Q1284" s="837">
        <v>1</v>
      </c>
      <c r="R1284" s="832">
        <v>1</v>
      </c>
      <c r="S1284" s="837">
        <v>1</v>
      </c>
      <c r="T1284" s="836">
        <v>1</v>
      </c>
      <c r="U1284" s="838">
        <v>1</v>
      </c>
    </row>
    <row r="1285" spans="1:21" ht="14.45" customHeight="1" x14ac:dyDescent="0.2">
      <c r="A1285" s="831">
        <v>7</v>
      </c>
      <c r="B1285" s="832" t="s">
        <v>2536</v>
      </c>
      <c r="C1285" s="832" t="s">
        <v>2542</v>
      </c>
      <c r="D1285" s="833" t="s">
        <v>3898</v>
      </c>
      <c r="E1285" s="834" t="s">
        <v>2568</v>
      </c>
      <c r="F1285" s="832" t="s">
        <v>2537</v>
      </c>
      <c r="G1285" s="832" t="s">
        <v>2640</v>
      </c>
      <c r="H1285" s="832" t="s">
        <v>581</v>
      </c>
      <c r="I1285" s="832" t="s">
        <v>2641</v>
      </c>
      <c r="J1285" s="832" t="s">
        <v>733</v>
      </c>
      <c r="K1285" s="832" t="s">
        <v>2642</v>
      </c>
      <c r="L1285" s="835">
        <v>127.91</v>
      </c>
      <c r="M1285" s="835">
        <v>1407.01</v>
      </c>
      <c r="N1285" s="832">
        <v>11</v>
      </c>
      <c r="O1285" s="836">
        <v>5.5</v>
      </c>
      <c r="P1285" s="835">
        <v>895.37</v>
      </c>
      <c r="Q1285" s="837">
        <v>0.63636363636363635</v>
      </c>
      <c r="R1285" s="832">
        <v>7</v>
      </c>
      <c r="S1285" s="837">
        <v>0.63636363636363635</v>
      </c>
      <c r="T1285" s="836">
        <v>4</v>
      </c>
      <c r="U1285" s="838">
        <v>0.72727272727272729</v>
      </c>
    </row>
    <row r="1286" spans="1:21" ht="14.45" customHeight="1" x14ac:dyDescent="0.2">
      <c r="A1286" s="831">
        <v>7</v>
      </c>
      <c r="B1286" s="832" t="s">
        <v>2536</v>
      </c>
      <c r="C1286" s="832" t="s">
        <v>2542</v>
      </c>
      <c r="D1286" s="833" t="s">
        <v>3898</v>
      </c>
      <c r="E1286" s="834" t="s">
        <v>2568</v>
      </c>
      <c r="F1286" s="832" t="s">
        <v>2537</v>
      </c>
      <c r="G1286" s="832" t="s">
        <v>2640</v>
      </c>
      <c r="H1286" s="832" t="s">
        <v>581</v>
      </c>
      <c r="I1286" s="832" t="s">
        <v>3823</v>
      </c>
      <c r="J1286" s="832" t="s">
        <v>733</v>
      </c>
      <c r="K1286" s="832" t="s">
        <v>3824</v>
      </c>
      <c r="L1286" s="835">
        <v>52.61</v>
      </c>
      <c r="M1286" s="835">
        <v>52.61</v>
      </c>
      <c r="N1286" s="832">
        <v>1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5" customHeight="1" x14ac:dyDescent="0.2">
      <c r="A1287" s="831">
        <v>7</v>
      </c>
      <c r="B1287" s="832" t="s">
        <v>2536</v>
      </c>
      <c r="C1287" s="832" t="s">
        <v>2542</v>
      </c>
      <c r="D1287" s="833" t="s">
        <v>3898</v>
      </c>
      <c r="E1287" s="834" t="s">
        <v>2568</v>
      </c>
      <c r="F1287" s="832" t="s">
        <v>2537</v>
      </c>
      <c r="G1287" s="832" t="s">
        <v>3255</v>
      </c>
      <c r="H1287" s="832" t="s">
        <v>581</v>
      </c>
      <c r="I1287" s="832" t="s">
        <v>3256</v>
      </c>
      <c r="J1287" s="832" t="s">
        <v>3257</v>
      </c>
      <c r="K1287" s="832" t="s">
        <v>3258</v>
      </c>
      <c r="L1287" s="835">
        <v>169.29</v>
      </c>
      <c r="M1287" s="835">
        <v>507.87</v>
      </c>
      <c r="N1287" s="832">
        <v>3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5" customHeight="1" x14ac:dyDescent="0.2">
      <c r="A1288" s="831">
        <v>7</v>
      </c>
      <c r="B1288" s="832" t="s">
        <v>2536</v>
      </c>
      <c r="C1288" s="832" t="s">
        <v>2542</v>
      </c>
      <c r="D1288" s="833" t="s">
        <v>3898</v>
      </c>
      <c r="E1288" s="834" t="s">
        <v>2568</v>
      </c>
      <c r="F1288" s="832" t="s">
        <v>2537</v>
      </c>
      <c r="G1288" s="832" t="s">
        <v>3255</v>
      </c>
      <c r="H1288" s="832" t="s">
        <v>581</v>
      </c>
      <c r="I1288" s="832" t="s">
        <v>3259</v>
      </c>
      <c r="J1288" s="832" t="s">
        <v>3257</v>
      </c>
      <c r="K1288" s="832" t="s">
        <v>3260</v>
      </c>
      <c r="L1288" s="835">
        <v>338.58</v>
      </c>
      <c r="M1288" s="835">
        <v>4062.96</v>
      </c>
      <c r="N1288" s="832">
        <v>12</v>
      </c>
      <c r="O1288" s="836">
        <v>2.5</v>
      </c>
      <c r="P1288" s="835">
        <v>2031.48</v>
      </c>
      <c r="Q1288" s="837">
        <v>0.5</v>
      </c>
      <c r="R1288" s="832">
        <v>6</v>
      </c>
      <c r="S1288" s="837">
        <v>0.5</v>
      </c>
      <c r="T1288" s="836">
        <v>1</v>
      </c>
      <c r="U1288" s="838">
        <v>0.4</v>
      </c>
    </row>
    <row r="1289" spans="1:21" ht="14.45" customHeight="1" x14ac:dyDescent="0.2">
      <c r="A1289" s="831">
        <v>7</v>
      </c>
      <c r="B1289" s="832" t="s">
        <v>2536</v>
      </c>
      <c r="C1289" s="832" t="s">
        <v>2542</v>
      </c>
      <c r="D1289" s="833" t="s">
        <v>3898</v>
      </c>
      <c r="E1289" s="834" t="s">
        <v>2568</v>
      </c>
      <c r="F1289" s="832" t="s">
        <v>2537</v>
      </c>
      <c r="G1289" s="832" t="s">
        <v>3255</v>
      </c>
      <c r="H1289" s="832" t="s">
        <v>581</v>
      </c>
      <c r="I1289" s="832" t="s">
        <v>3261</v>
      </c>
      <c r="J1289" s="832" t="s">
        <v>3257</v>
      </c>
      <c r="K1289" s="832" t="s">
        <v>3262</v>
      </c>
      <c r="L1289" s="835">
        <v>677.18</v>
      </c>
      <c r="M1289" s="835">
        <v>2031.54</v>
      </c>
      <c r="N1289" s="832">
        <v>3</v>
      </c>
      <c r="O1289" s="836">
        <v>1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5" customHeight="1" x14ac:dyDescent="0.2">
      <c r="A1290" s="831">
        <v>7</v>
      </c>
      <c r="B1290" s="832" t="s">
        <v>2536</v>
      </c>
      <c r="C1290" s="832" t="s">
        <v>2542</v>
      </c>
      <c r="D1290" s="833" t="s">
        <v>3898</v>
      </c>
      <c r="E1290" s="834" t="s">
        <v>2568</v>
      </c>
      <c r="F1290" s="832" t="s">
        <v>2537</v>
      </c>
      <c r="G1290" s="832" t="s">
        <v>3255</v>
      </c>
      <c r="H1290" s="832" t="s">
        <v>581</v>
      </c>
      <c r="I1290" s="832" t="s">
        <v>3263</v>
      </c>
      <c r="J1290" s="832" t="s">
        <v>1214</v>
      </c>
      <c r="K1290" s="832" t="s">
        <v>3258</v>
      </c>
      <c r="L1290" s="835">
        <v>169.29</v>
      </c>
      <c r="M1290" s="835">
        <v>1354.3200000000002</v>
      </c>
      <c r="N1290" s="832">
        <v>8</v>
      </c>
      <c r="O1290" s="836">
        <v>3.5</v>
      </c>
      <c r="P1290" s="835">
        <v>507.87</v>
      </c>
      <c r="Q1290" s="837">
        <v>0.37499999999999994</v>
      </c>
      <c r="R1290" s="832">
        <v>3</v>
      </c>
      <c r="S1290" s="837">
        <v>0.375</v>
      </c>
      <c r="T1290" s="836">
        <v>1.5</v>
      </c>
      <c r="U1290" s="838">
        <v>0.42857142857142855</v>
      </c>
    </row>
    <row r="1291" spans="1:21" ht="14.45" customHeight="1" x14ac:dyDescent="0.2">
      <c r="A1291" s="831">
        <v>7</v>
      </c>
      <c r="B1291" s="832" t="s">
        <v>2536</v>
      </c>
      <c r="C1291" s="832" t="s">
        <v>2542</v>
      </c>
      <c r="D1291" s="833" t="s">
        <v>3898</v>
      </c>
      <c r="E1291" s="834" t="s">
        <v>2568</v>
      </c>
      <c r="F1291" s="832" t="s">
        <v>2537</v>
      </c>
      <c r="G1291" s="832" t="s">
        <v>3255</v>
      </c>
      <c r="H1291" s="832" t="s">
        <v>581</v>
      </c>
      <c r="I1291" s="832" t="s">
        <v>3264</v>
      </c>
      <c r="J1291" s="832" t="s">
        <v>3265</v>
      </c>
      <c r="K1291" s="832" t="s">
        <v>3258</v>
      </c>
      <c r="L1291" s="835">
        <v>169.29</v>
      </c>
      <c r="M1291" s="835">
        <v>1692.8999999999999</v>
      </c>
      <c r="N1291" s="832">
        <v>10</v>
      </c>
      <c r="O1291" s="836">
        <v>1</v>
      </c>
      <c r="P1291" s="835">
        <v>1692.8999999999999</v>
      </c>
      <c r="Q1291" s="837">
        <v>1</v>
      </c>
      <c r="R1291" s="832">
        <v>10</v>
      </c>
      <c r="S1291" s="837">
        <v>1</v>
      </c>
      <c r="T1291" s="836">
        <v>1</v>
      </c>
      <c r="U1291" s="838">
        <v>1</v>
      </c>
    </row>
    <row r="1292" spans="1:21" ht="14.45" customHeight="1" x14ac:dyDescent="0.2">
      <c r="A1292" s="831">
        <v>7</v>
      </c>
      <c r="B1292" s="832" t="s">
        <v>2536</v>
      </c>
      <c r="C1292" s="832" t="s">
        <v>2542</v>
      </c>
      <c r="D1292" s="833" t="s">
        <v>3898</v>
      </c>
      <c r="E1292" s="834" t="s">
        <v>2568</v>
      </c>
      <c r="F1292" s="832" t="s">
        <v>2537</v>
      </c>
      <c r="G1292" s="832" t="s">
        <v>3255</v>
      </c>
      <c r="H1292" s="832" t="s">
        <v>581</v>
      </c>
      <c r="I1292" s="832" t="s">
        <v>3266</v>
      </c>
      <c r="J1292" s="832" t="s">
        <v>3265</v>
      </c>
      <c r="K1292" s="832" t="s">
        <v>3260</v>
      </c>
      <c r="L1292" s="835">
        <v>338.58</v>
      </c>
      <c r="M1292" s="835">
        <v>1692.9</v>
      </c>
      <c r="N1292" s="832">
        <v>5</v>
      </c>
      <c r="O1292" s="836">
        <v>1</v>
      </c>
      <c r="P1292" s="835">
        <v>1692.9</v>
      </c>
      <c r="Q1292" s="837">
        <v>1</v>
      </c>
      <c r="R1292" s="832">
        <v>5</v>
      </c>
      <c r="S1292" s="837">
        <v>1</v>
      </c>
      <c r="T1292" s="836">
        <v>1</v>
      </c>
      <c r="U1292" s="838">
        <v>1</v>
      </c>
    </row>
    <row r="1293" spans="1:21" ht="14.45" customHeight="1" x14ac:dyDescent="0.2">
      <c r="A1293" s="831">
        <v>7</v>
      </c>
      <c r="B1293" s="832" t="s">
        <v>2536</v>
      </c>
      <c r="C1293" s="832" t="s">
        <v>2542</v>
      </c>
      <c r="D1293" s="833" t="s">
        <v>3898</v>
      </c>
      <c r="E1293" s="834" t="s">
        <v>2568</v>
      </c>
      <c r="F1293" s="832" t="s">
        <v>2537</v>
      </c>
      <c r="G1293" s="832" t="s">
        <v>3255</v>
      </c>
      <c r="H1293" s="832" t="s">
        <v>581</v>
      </c>
      <c r="I1293" s="832" t="s">
        <v>3267</v>
      </c>
      <c r="J1293" s="832" t="s">
        <v>3257</v>
      </c>
      <c r="K1293" s="832" t="s">
        <v>3268</v>
      </c>
      <c r="L1293" s="835">
        <v>677.17</v>
      </c>
      <c r="M1293" s="835">
        <v>2031.5099999999998</v>
      </c>
      <c r="N1293" s="832">
        <v>3</v>
      </c>
      <c r="O1293" s="836">
        <v>0.5</v>
      </c>
      <c r="P1293" s="835">
        <v>2031.5099999999998</v>
      </c>
      <c r="Q1293" s="837">
        <v>1</v>
      </c>
      <c r="R1293" s="832">
        <v>3</v>
      </c>
      <c r="S1293" s="837">
        <v>1</v>
      </c>
      <c r="T1293" s="836">
        <v>0.5</v>
      </c>
      <c r="U1293" s="838">
        <v>1</v>
      </c>
    </row>
    <row r="1294" spans="1:21" ht="14.45" customHeight="1" x14ac:dyDescent="0.2">
      <c r="A1294" s="831">
        <v>7</v>
      </c>
      <c r="B1294" s="832" t="s">
        <v>2536</v>
      </c>
      <c r="C1294" s="832" t="s">
        <v>2542</v>
      </c>
      <c r="D1294" s="833" t="s">
        <v>3898</v>
      </c>
      <c r="E1294" s="834" t="s">
        <v>2568</v>
      </c>
      <c r="F1294" s="832" t="s">
        <v>2537</v>
      </c>
      <c r="G1294" s="832" t="s">
        <v>3255</v>
      </c>
      <c r="H1294" s="832" t="s">
        <v>581</v>
      </c>
      <c r="I1294" s="832" t="s">
        <v>3717</v>
      </c>
      <c r="J1294" s="832" t="s">
        <v>3265</v>
      </c>
      <c r="K1294" s="832" t="s">
        <v>3268</v>
      </c>
      <c r="L1294" s="835">
        <v>677.17</v>
      </c>
      <c r="M1294" s="835">
        <v>4740.1899999999996</v>
      </c>
      <c r="N1294" s="832">
        <v>7</v>
      </c>
      <c r="O1294" s="836">
        <v>1</v>
      </c>
      <c r="P1294" s="835">
        <v>4740.1899999999996</v>
      </c>
      <c r="Q1294" s="837">
        <v>1</v>
      </c>
      <c r="R1294" s="832">
        <v>7</v>
      </c>
      <c r="S1294" s="837">
        <v>1</v>
      </c>
      <c r="T1294" s="836">
        <v>1</v>
      </c>
      <c r="U1294" s="838">
        <v>1</v>
      </c>
    </row>
    <row r="1295" spans="1:21" ht="14.45" customHeight="1" x14ac:dyDescent="0.2">
      <c r="A1295" s="831">
        <v>7</v>
      </c>
      <c r="B1295" s="832" t="s">
        <v>2536</v>
      </c>
      <c r="C1295" s="832" t="s">
        <v>2542</v>
      </c>
      <c r="D1295" s="833" t="s">
        <v>3898</v>
      </c>
      <c r="E1295" s="834" t="s">
        <v>2568</v>
      </c>
      <c r="F1295" s="832" t="s">
        <v>2537</v>
      </c>
      <c r="G1295" s="832" t="s">
        <v>3255</v>
      </c>
      <c r="H1295" s="832" t="s">
        <v>581</v>
      </c>
      <c r="I1295" s="832" t="s">
        <v>3269</v>
      </c>
      <c r="J1295" s="832" t="s">
        <v>1214</v>
      </c>
      <c r="K1295" s="832" t="s">
        <v>3260</v>
      </c>
      <c r="L1295" s="835">
        <v>338.58</v>
      </c>
      <c r="M1295" s="835">
        <v>8464.5</v>
      </c>
      <c r="N1295" s="832">
        <v>25</v>
      </c>
      <c r="O1295" s="836">
        <v>5</v>
      </c>
      <c r="P1295" s="835">
        <v>7448.7599999999993</v>
      </c>
      <c r="Q1295" s="837">
        <v>0.87999999999999989</v>
      </c>
      <c r="R1295" s="832">
        <v>22</v>
      </c>
      <c r="S1295" s="837">
        <v>0.88</v>
      </c>
      <c r="T1295" s="836">
        <v>4.5</v>
      </c>
      <c r="U1295" s="838">
        <v>0.9</v>
      </c>
    </row>
    <row r="1296" spans="1:21" ht="14.45" customHeight="1" x14ac:dyDescent="0.2">
      <c r="A1296" s="831">
        <v>7</v>
      </c>
      <c r="B1296" s="832" t="s">
        <v>2536</v>
      </c>
      <c r="C1296" s="832" t="s">
        <v>2542</v>
      </c>
      <c r="D1296" s="833" t="s">
        <v>3898</v>
      </c>
      <c r="E1296" s="834" t="s">
        <v>2568</v>
      </c>
      <c r="F1296" s="832" t="s">
        <v>2537</v>
      </c>
      <c r="G1296" s="832" t="s">
        <v>3255</v>
      </c>
      <c r="H1296" s="832" t="s">
        <v>674</v>
      </c>
      <c r="I1296" s="832" t="s">
        <v>3270</v>
      </c>
      <c r="J1296" s="832" t="s">
        <v>1214</v>
      </c>
      <c r="K1296" s="832" t="s">
        <v>3271</v>
      </c>
      <c r="L1296" s="835">
        <v>1286.6199999999999</v>
      </c>
      <c r="M1296" s="835">
        <v>14152.82</v>
      </c>
      <c r="N1296" s="832">
        <v>11</v>
      </c>
      <c r="O1296" s="836">
        <v>2.5</v>
      </c>
      <c r="P1296" s="835">
        <v>10292.959999999999</v>
      </c>
      <c r="Q1296" s="837">
        <v>0.72727272727272718</v>
      </c>
      <c r="R1296" s="832">
        <v>8</v>
      </c>
      <c r="S1296" s="837">
        <v>0.72727272727272729</v>
      </c>
      <c r="T1296" s="836">
        <v>2</v>
      </c>
      <c r="U1296" s="838">
        <v>0.8</v>
      </c>
    </row>
    <row r="1297" spans="1:21" ht="14.45" customHeight="1" x14ac:dyDescent="0.2">
      <c r="A1297" s="831">
        <v>7</v>
      </c>
      <c r="B1297" s="832" t="s">
        <v>2536</v>
      </c>
      <c r="C1297" s="832" t="s">
        <v>2542</v>
      </c>
      <c r="D1297" s="833" t="s">
        <v>3898</v>
      </c>
      <c r="E1297" s="834" t="s">
        <v>2568</v>
      </c>
      <c r="F1297" s="832" t="s">
        <v>2537</v>
      </c>
      <c r="G1297" s="832" t="s">
        <v>3255</v>
      </c>
      <c r="H1297" s="832" t="s">
        <v>581</v>
      </c>
      <c r="I1297" s="832" t="s">
        <v>3272</v>
      </c>
      <c r="J1297" s="832" t="s">
        <v>3273</v>
      </c>
      <c r="K1297" s="832" t="s">
        <v>3258</v>
      </c>
      <c r="L1297" s="835">
        <v>169.29</v>
      </c>
      <c r="M1297" s="835">
        <v>2031.48</v>
      </c>
      <c r="N1297" s="832">
        <v>12</v>
      </c>
      <c r="O1297" s="836">
        <v>3</v>
      </c>
      <c r="P1297" s="835">
        <v>507.87</v>
      </c>
      <c r="Q1297" s="837">
        <v>0.25</v>
      </c>
      <c r="R1297" s="832">
        <v>3</v>
      </c>
      <c r="S1297" s="837">
        <v>0.25</v>
      </c>
      <c r="T1297" s="836">
        <v>0.5</v>
      </c>
      <c r="U1297" s="838">
        <v>0.16666666666666666</v>
      </c>
    </row>
    <row r="1298" spans="1:21" ht="14.45" customHeight="1" x14ac:dyDescent="0.2">
      <c r="A1298" s="831">
        <v>7</v>
      </c>
      <c r="B1298" s="832" t="s">
        <v>2536</v>
      </c>
      <c r="C1298" s="832" t="s">
        <v>2542</v>
      </c>
      <c r="D1298" s="833" t="s">
        <v>3898</v>
      </c>
      <c r="E1298" s="834" t="s">
        <v>2568</v>
      </c>
      <c r="F1298" s="832" t="s">
        <v>2537</v>
      </c>
      <c r="G1298" s="832" t="s">
        <v>3255</v>
      </c>
      <c r="H1298" s="832" t="s">
        <v>674</v>
      </c>
      <c r="I1298" s="832" t="s">
        <v>3274</v>
      </c>
      <c r="J1298" s="832" t="s">
        <v>1214</v>
      </c>
      <c r="K1298" s="832" t="s">
        <v>3268</v>
      </c>
      <c r="L1298" s="835">
        <v>677.17</v>
      </c>
      <c r="M1298" s="835">
        <v>4740.1899999999996</v>
      </c>
      <c r="N1298" s="832">
        <v>7</v>
      </c>
      <c r="O1298" s="836">
        <v>1</v>
      </c>
      <c r="P1298" s="835">
        <v>2031.5099999999998</v>
      </c>
      <c r="Q1298" s="837">
        <v>0.42857142857142855</v>
      </c>
      <c r="R1298" s="832">
        <v>3</v>
      </c>
      <c r="S1298" s="837">
        <v>0.42857142857142855</v>
      </c>
      <c r="T1298" s="836">
        <v>0.5</v>
      </c>
      <c r="U1298" s="838">
        <v>0.5</v>
      </c>
    </row>
    <row r="1299" spans="1:21" ht="14.45" customHeight="1" x14ac:dyDescent="0.2">
      <c r="A1299" s="831">
        <v>7</v>
      </c>
      <c r="B1299" s="832" t="s">
        <v>2536</v>
      </c>
      <c r="C1299" s="832" t="s">
        <v>2542</v>
      </c>
      <c r="D1299" s="833" t="s">
        <v>3898</v>
      </c>
      <c r="E1299" s="834" t="s">
        <v>2568</v>
      </c>
      <c r="F1299" s="832" t="s">
        <v>2537</v>
      </c>
      <c r="G1299" s="832" t="s">
        <v>3255</v>
      </c>
      <c r="H1299" s="832" t="s">
        <v>674</v>
      </c>
      <c r="I1299" s="832" t="s">
        <v>2288</v>
      </c>
      <c r="J1299" s="832" t="s">
        <v>1214</v>
      </c>
      <c r="K1299" s="832" t="s">
        <v>1215</v>
      </c>
      <c r="L1299" s="835">
        <v>2573.2199999999998</v>
      </c>
      <c r="M1299" s="835">
        <v>38598.299999999996</v>
      </c>
      <c r="N1299" s="832">
        <v>15</v>
      </c>
      <c r="O1299" s="836">
        <v>4</v>
      </c>
      <c r="P1299" s="835">
        <v>30878.639999999996</v>
      </c>
      <c r="Q1299" s="837">
        <v>0.79999999999999993</v>
      </c>
      <c r="R1299" s="832">
        <v>12</v>
      </c>
      <c r="S1299" s="837">
        <v>0.8</v>
      </c>
      <c r="T1299" s="836">
        <v>3.5</v>
      </c>
      <c r="U1299" s="838">
        <v>0.875</v>
      </c>
    </row>
    <row r="1300" spans="1:21" ht="14.45" customHeight="1" x14ac:dyDescent="0.2">
      <c r="A1300" s="831">
        <v>7</v>
      </c>
      <c r="B1300" s="832" t="s">
        <v>2536</v>
      </c>
      <c r="C1300" s="832" t="s">
        <v>2542</v>
      </c>
      <c r="D1300" s="833" t="s">
        <v>3898</v>
      </c>
      <c r="E1300" s="834" t="s">
        <v>2568</v>
      </c>
      <c r="F1300" s="832" t="s">
        <v>2537</v>
      </c>
      <c r="G1300" s="832" t="s">
        <v>3255</v>
      </c>
      <c r="H1300" s="832" t="s">
        <v>581</v>
      </c>
      <c r="I1300" s="832" t="s">
        <v>3489</v>
      </c>
      <c r="J1300" s="832" t="s">
        <v>3490</v>
      </c>
      <c r="K1300" s="832" t="s">
        <v>3260</v>
      </c>
      <c r="L1300" s="835">
        <v>1715.48</v>
      </c>
      <c r="M1300" s="835">
        <v>3430.96</v>
      </c>
      <c r="N1300" s="832">
        <v>2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5" customHeight="1" x14ac:dyDescent="0.2">
      <c r="A1301" s="831">
        <v>7</v>
      </c>
      <c r="B1301" s="832" t="s">
        <v>2536</v>
      </c>
      <c r="C1301" s="832" t="s">
        <v>2542</v>
      </c>
      <c r="D1301" s="833" t="s">
        <v>3898</v>
      </c>
      <c r="E1301" s="834" t="s">
        <v>2568</v>
      </c>
      <c r="F1301" s="832" t="s">
        <v>2537</v>
      </c>
      <c r="G1301" s="832" t="s">
        <v>3255</v>
      </c>
      <c r="H1301" s="832" t="s">
        <v>581</v>
      </c>
      <c r="I1301" s="832" t="s">
        <v>3825</v>
      </c>
      <c r="J1301" s="832" t="s">
        <v>3490</v>
      </c>
      <c r="K1301" s="832" t="s">
        <v>3268</v>
      </c>
      <c r="L1301" s="835">
        <v>3430.81</v>
      </c>
      <c r="M1301" s="835">
        <v>10292.43</v>
      </c>
      <c r="N1301" s="832">
        <v>3</v>
      </c>
      <c r="O1301" s="836">
        <v>0.5</v>
      </c>
      <c r="P1301" s="835">
        <v>10292.43</v>
      </c>
      <c r="Q1301" s="837">
        <v>1</v>
      </c>
      <c r="R1301" s="832">
        <v>3</v>
      </c>
      <c r="S1301" s="837">
        <v>1</v>
      </c>
      <c r="T1301" s="836">
        <v>0.5</v>
      </c>
      <c r="U1301" s="838">
        <v>1</v>
      </c>
    </row>
    <row r="1302" spans="1:21" ht="14.45" customHeight="1" x14ac:dyDescent="0.2">
      <c r="A1302" s="831">
        <v>7</v>
      </c>
      <c r="B1302" s="832" t="s">
        <v>2536</v>
      </c>
      <c r="C1302" s="832" t="s">
        <v>2542</v>
      </c>
      <c r="D1302" s="833" t="s">
        <v>3898</v>
      </c>
      <c r="E1302" s="834" t="s">
        <v>2568</v>
      </c>
      <c r="F1302" s="832" t="s">
        <v>2537</v>
      </c>
      <c r="G1302" s="832" t="s">
        <v>3255</v>
      </c>
      <c r="H1302" s="832" t="s">
        <v>581</v>
      </c>
      <c r="I1302" s="832" t="s">
        <v>3722</v>
      </c>
      <c r="J1302" s="832" t="s">
        <v>3276</v>
      </c>
      <c r="K1302" s="832" t="s">
        <v>3258</v>
      </c>
      <c r="L1302" s="835">
        <v>1286.19</v>
      </c>
      <c r="M1302" s="835">
        <v>3858.57</v>
      </c>
      <c r="N1302" s="832">
        <v>3</v>
      </c>
      <c r="O1302" s="836">
        <v>0.5</v>
      </c>
      <c r="P1302" s="835">
        <v>3858.57</v>
      </c>
      <c r="Q1302" s="837">
        <v>1</v>
      </c>
      <c r="R1302" s="832">
        <v>3</v>
      </c>
      <c r="S1302" s="837">
        <v>1</v>
      </c>
      <c r="T1302" s="836">
        <v>0.5</v>
      </c>
      <c r="U1302" s="838">
        <v>1</v>
      </c>
    </row>
    <row r="1303" spans="1:21" ht="14.45" customHeight="1" x14ac:dyDescent="0.2">
      <c r="A1303" s="831">
        <v>7</v>
      </c>
      <c r="B1303" s="832" t="s">
        <v>2536</v>
      </c>
      <c r="C1303" s="832" t="s">
        <v>2542</v>
      </c>
      <c r="D1303" s="833" t="s">
        <v>3898</v>
      </c>
      <c r="E1303" s="834" t="s">
        <v>2568</v>
      </c>
      <c r="F1303" s="832" t="s">
        <v>2537</v>
      </c>
      <c r="G1303" s="832" t="s">
        <v>3826</v>
      </c>
      <c r="H1303" s="832" t="s">
        <v>674</v>
      </c>
      <c r="I1303" s="832" t="s">
        <v>2327</v>
      </c>
      <c r="J1303" s="832" t="s">
        <v>2328</v>
      </c>
      <c r="K1303" s="832" t="s">
        <v>2329</v>
      </c>
      <c r="L1303" s="835">
        <v>245.91</v>
      </c>
      <c r="M1303" s="835">
        <v>737.73</v>
      </c>
      <c r="N1303" s="832">
        <v>3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5" customHeight="1" x14ac:dyDescent="0.2">
      <c r="A1304" s="831">
        <v>7</v>
      </c>
      <c r="B1304" s="832" t="s">
        <v>2536</v>
      </c>
      <c r="C1304" s="832" t="s">
        <v>2542</v>
      </c>
      <c r="D1304" s="833" t="s">
        <v>3898</v>
      </c>
      <c r="E1304" s="834" t="s">
        <v>2568</v>
      </c>
      <c r="F1304" s="832" t="s">
        <v>2537</v>
      </c>
      <c r="G1304" s="832" t="s">
        <v>3026</v>
      </c>
      <c r="H1304" s="832" t="s">
        <v>674</v>
      </c>
      <c r="I1304" s="832" t="s">
        <v>2268</v>
      </c>
      <c r="J1304" s="832" t="s">
        <v>703</v>
      </c>
      <c r="K1304" s="832" t="s">
        <v>1171</v>
      </c>
      <c r="L1304" s="835">
        <v>0</v>
      </c>
      <c r="M1304" s="835">
        <v>0</v>
      </c>
      <c r="N1304" s="832">
        <v>47</v>
      </c>
      <c r="O1304" s="836">
        <v>11</v>
      </c>
      <c r="P1304" s="835">
        <v>0</v>
      </c>
      <c r="Q1304" s="837"/>
      <c r="R1304" s="832">
        <v>40</v>
      </c>
      <c r="S1304" s="837">
        <v>0.85106382978723405</v>
      </c>
      <c r="T1304" s="836">
        <v>7</v>
      </c>
      <c r="U1304" s="838">
        <v>0.63636363636363635</v>
      </c>
    </row>
    <row r="1305" spans="1:21" ht="14.45" customHeight="1" x14ac:dyDescent="0.2">
      <c r="A1305" s="831">
        <v>7</v>
      </c>
      <c r="B1305" s="832" t="s">
        <v>2536</v>
      </c>
      <c r="C1305" s="832" t="s">
        <v>2542</v>
      </c>
      <c r="D1305" s="833" t="s">
        <v>3898</v>
      </c>
      <c r="E1305" s="834" t="s">
        <v>2568</v>
      </c>
      <c r="F1305" s="832" t="s">
        <v>2537</v>
      </c>
      <c r="G1305" s="832" t="s">
        <v>3026</v>
      </c>
      <c r="H1305" s="832" t="s">
        <v>581</v>
      </c>
      <c r="I1305" s="832" t="s">
        <v>3279</v>
      </c>
      <c r="J1305" s="832" t="s">
        <v>2458</v>
      </c>
      <c r="K1305" s="832" t="s">
        <v>3280</v>
      </c>
      <c r="L1305" s="835">
        <v>227.69</v>
      </c>
      <c r="M1305" s="835">
        <v>455.38</v>
      </c>
      <c r="N1305" s="832">
        <v>2</v>
      </c>
      <c r="O1305" s="836">
        <v>1</v>
      </c>
      <c r="P1305" s="835">
        <v>455.38</v>
      </c>
      <c r="Q1305" s="837">
        <v>1</v>
      </c>
      <c r="R1305" s="832">
        <v>2</v>
      </c>
      <c r="S1305" s="837">
        <v>1</v>
      </c>
      <c r="T1305" s="836">
        <v>1</v>
      </c>
      <c r="U1305" s="838">
        <v>1</v>
      </c>
    </row>
    <row r="1306" spans="1:21" ht="14.45" customHeight="1" x14ac:dyDescent="0.2">
      <c r="A1306" s="831">
        <v>7</v>
      </c>
      <c r="B1306" s="832" t="s">
        <v>2536</v>
      </c>
      <c r="C1306" s="832" t="s">
        <v>2542</v>
      </c>
      <c r="D1306" s="833" t="s">
        <v>3898</v>
      </c>
      <c r="E1306" s="834" t="s">
        <v>2568</v>
      </c>
      <c r="F1306" s="832" t="s">
        <v>2537</v>
      </c>
      <c r="G1306" s="832" t="s">
        <v>3281</v>
      </c>
      <c r="H1306" s="832" t="s">
        <v>581</v>
      </c>
      <c r="I1306" s="832" t="s">
        <v>3601</v>
      </c>
      <c r="J1306" s="832" t="s">
        <v>3289</v>
      </c>
      <c r="K1306" s="832" t="s">
        <v>3602</v>
      </c>
      <c r="L1306" s="835">
        <v>40.25</v>
      </c>
      <c r="M1306" s="835">
        <v>241.5</v>
      </c>
      <c r="N1306" s="832">
        <v>6</v>
      </c>
      <c r="O1306" s="836">
        <v>1</v>
      </c>
      <c r="P1306" s="835">
        <v>241.5</v>
      </c>
      <c r="Q1306" s="837">
        <v>1</v>
      </c>
      <c r="R1306" s="832">
        <v>6</v>
      </c>
      <c r="S1306" s="837">
        <v>1</v>
      </c>
      <c r="T1306" s="836">
        <v>1</v>
      </c>
      <c r="U1306" s="838">
        <v>1</v>
      </c>
    </row>
    <row r="1307" spans="1:21" ht="14.45" customHeight="1" x14ac:dyDescent="0.2">
      <c r="A1307" s="831">
        <v>7</v>
      </c>
      <c r="B1307" s="832" t="s">
        <v>2536</v>
      </c>
      <c r="C1307" s="832" t="s">
        <v>2542</v>
      </c>
      <c r="D1307" s="833" t="s">
        <v>3898</v>
      </c>
      <c r="E1307" s="834" t="s">
        <v>2568</v>
      </c>
      <c r="F1307" s="832" t="s">
        <v>2537</v>
      </c>
      <c r="G1307" s="832" t="s">
        <v>3281</v>
      </c>
      <c r="H1307" s="832" t="s">
        <v>581</v>
      </c>
      <c r="I1307" s="832" t="s">
        <v>3288</v>
      </c>
      <c r="J1307" s="832" t="s">
        <v>3289</v>
      </c>
      <c r="K1307" s="832" t="s">
        <v>3287</v>
      </c>
      <c r="L1307" s="835">
        <v>60.39</v>
      </c>
      <c r="M1307" s="835">
        <v>60.39</v>
      </c>
      <c r="N1307" s="832">
        <v>1</v>
      </c>
      <c r="O1307" s="836">
        <v>0.5</v>
      </c>
      <c r="P1307" s="835">
        <v>60.39</v>
      </c>
      <c r="Q1307" s="837">
        <v>1</v>
      </c>
      <c r="R1307" s="832">
        <v>1</v>
      </c>
      <c r="S1307" s="837">
        <v>1</v>
      </c>
      <c r="T1307" s="836">
        <v>0.5</v>
      </c>
      <c r="U1307" s="838">
        <v>1</v>
      </c>
    </row>
    <row r="1308" spans="1:21" ht="14.45" customHeight="1" x14ac:dyDescent="0.2">
      <c r="A1308" s="831">
        <v>7</v>
      </c>
      <c r="B1308" s="832" t="s">
        <v>2536</v>
      </c>
      <c r="C1308" s="832" t="s">
        <v>2542</v>
      </c>
      <c r="D1308" s="833" t="s">
        <v>3898</v>
      </c>
      <c r="E1308" s="834" t="s">
        <v>2568</v>
      </c>
      <c r="F1308" s="832" t="s">
        <v>2537</v>
      </c>
      <c r="G1308" s="832" t="s">
        <v>3290</v>
      </c>
      <c r="H1308" s="832" t="s">
        <v>581</v>
      </c>
      <c r="I1308" s="832" t="s">
        <v>3291</v>
      </c>
      <c r="J1308" s="832" t="s">
        <v>3292</v>
      </c>
      <c r="K1308" s="832" t="s">
        <v>3293</v>
      </c>
      <c r="L1308" s="835">
        <v>355.79</v>
      </c>
      <c r="M1308" s="835">
        <v>3913.6900000000005</v>
      </c>
      <c r="N1308" s="832">
        <v>11</v>
      </c>
      <c r="O1308" s="836">
        <v>3</v>
      </c>
      <c r="P1308" s="835">
        <v>3913.6900000000005</v>
      </c>
      <c r="Q1308" s="837">
        <v>1</v>
      </c>
      <c r="R1308" s="832">
        <v>11</v>
      </c>
      <c r="S1308" s="837">
        <v>1</v>
      </c>
      <c r="T1308" s="836">
        <v>3</v>
      </c>
      <c r="U1308" s="838">
        <v>1</v>
      </c>
    </row>
    <row r="1309" spans="1:21" ht="14.45" customHeight="1" x14ac:dyDescent="0.2">
      <c r="A1309" s="831">
        <v>7</v>
      </c>
      <c r="B1309" s="832" t="s">
        <v>2536</v>
      </c>
      <c r="C1309" s="832" t="s">
        <v>2542</v>
      </c>
      <c r="D1309" s="833" t="s">
        <v>3898</v>
      </c>
      <c r="E1309" s="834" t="s">
        <v>2568</v>
      </c>
      <c r="F1309" s="832" t="s">
        <v>2537</v>
      </c>
      <c r="G1309" s="832" t="s">
        <v>3290</v>
      </c>
      <c r="H1309" s="832" t="s">
        <v>581</v>
      </c>
      <c r="I1309" s="832" t="s">
        <v>3294</v>
      </c>
      <c r="J1309" s="832" t="s">
        <v>3292</v>
      </c>
      <c r="K1309" s="832" t="s">
        <v>3295</v>
      </c>
      <c r="L1309" s="835">
        <v>552.64</v>
      </c>
      <c r="M1309" s="835">
        <v>1657.92</v>
      </c>
      <c r="N1309" s="832">
        <v>3</v>
      </c>
      <c r="O1309" s="836">
        <v>1</v>
      </c>
      <c r="P1309" s="835">
        <v>1657.92</v>
      </c>
      <c r="Q1309" s="837">
        <v>1</v>
      </c>
      <c r="R1309" s="832">
        <v>3</v>
      </c>
      <c r="S1309" s="837">
        <v>1</v>
      </c>
      <c r="T1309" s="836">
        <v>1</v>
      </c>
      <c r="U1309" s="838">
        <v>1</v>
      </c>
    </row>
    <row r="1310" spans="1:21" ht="14.45" customHeight="1" x14ac:dyDescent="0.2">
      <c r="A1310" s="831">
        <v>7</v>
      </c>
      <c r="B1310" s="832" t="s">
        <v>2536</v>
      </c>
      <c r="C1310" s="832" t="s">
        <v>2542</v>
      </c>
      <c r="D1310" s="833" t="s">
        <v>3898</v>
      </c>
      <c r="E1310" s="834" t="s">
        <v>2568</v>
      </c>
      <c r="F1310" s="832" t="s">
        <v>2537</v>
      </c>
      <c r="G1310" s="832" t="s">
        <v>3290</v>
      </c>
      <c r="H1310" s="832" t="s">
        <v>581</v>
      </c>
      <c r="I1310" s="832" t="s">
        <v>3298</v>
      </c>
      <c r="J1310" s="832" t="s">
        <v>3292</v>
      </c>
      <c r="K1310" s="832" t="s">
        <v>2835</v>
      </c>
      <c r="L1310" s="835">
        <v>764.6</v>
      </c>
      <c r="M1310" s="835">
        <v>6881.4000000000005</v>
      </c>
      <c r="N1310" s="832">
        <v>9</v>
      </c>
      <c r="O1310" s="836">
        <v>3</v>
      </c>
      <c r="P1310" s="835">
        <v>2293.8000000000002</v>
      </c>
      <c r="Q1310" s="837">
        <v>0.33333333333333331</v>
      </c>
      <c r="R1310" s="832">
        <v>3</v>
      </c>
      <c r="S1310" s="837">
        <v>0.33333333333333331</v>
      </c>
      <c r="T1310" s="836">
        <v>1</v>
      </c>
      <c r="U1310" s="838">
        <v>0.33333333333333331</v>
      </c>
    </row>
    <row r="1311" spans="1:21" ht="14.45" customHeight="1" x14ac:dyDescent="0.2">
      <c r="A1311" s="831">
        <v>7</v>
      </c>
      <c r="B1311" s="832" t="s">
        <v>2536</v>
      </c>
      <c r="C1311" s="832" t="s">
        <v>2542</v>
      </c>
      <c r="D1311" s="833" t="s">
        <v>3898</v>
      </c>
      <c r="E1311" s="834" t="s">
        <v>2568</v>
      </c>
      <c r="F1311" s="832" t="s">
        <v>2537</v>
      </c>
      <c r="G1311" s="832" t="s">
        <v>3290</v>
      </c>
      <c r="H1311" s="832" t="s">
        <v>581</v>
      </c>
      <c r="I1311" s="832" t="s">
        <v>3299</v>
      </c>
      <c r="J1311" s="832" t="s">
        <v>3300</v>
      </c>
      <c r="K1311" s="832" t="s">
        <v>3301</v>
      </c>
      <c r="L1311" s="835">
        <v>92.11</v>
      </c>
      <c r="M1311" s="835">
        <v>184.22</v>
      </c>
      <c r="N1311" s="832">
        <v>2</v>
      </c>
      <c r="O1311" s="836">
        <v>1</v>
      </c>
      <c r="P1311" s="835">
        <v>184.22</v>
      </c>
      <c r="Q1311" s="837">
        <v>1</v>
      </c>
      <c r="R1311" s="832">
        <v>2</v>
      </c>
      <c r="S1311" s="837">
        <v>1</v>
      </c>
      <c r="T1311" s="836">
        <v>1</v>
      </c>
      <c r="U1311" s="838">
        <v>1</v>
      </c>
    </row>
    <row r="1312" spans="1:21" ht="14.45" customHeight="1" x14ac:dyDescent="0.2">
      <c r="A1312" s="831">
        <v>7</v>
      </c>
      <c r="B1312" s="832" t="s">
        <v>2536</v>
      </c>
      <c r="C1312" s="832" t="s">
        <v>2542</v>
      </c>
      <c r="D1312" s="833" t="s">
        <v>3898</v>
      </c>
      <c r="E1312" s="834" t="s">
        <v>2568</v>
      </c>
      <c r="F1312" s="832" t="s">
        <v>2537</v>
      </c>
      <c r="G1312" s="832" t="s">
        <v>3290</v>
      </c>
      <c r="H1312" s="832" t="s">
        <v>581</v>
      </c>
      <c r="I1312" s="832" t="s">
        <v>3827</v>
      </c>
      <c r="J1312" s="832" t="s">
        <v>3300</v>
      </c>
      <c r="K1312" s="832" t="s">
        <v>3828</v>
      </c>
      <c r="L1312" s="835">
        <v>127.43</v>
      </c>
      <c r="M1312" s="835">
        <v>637.15000000000009</v>
      </c>
      <c r="N1312" s="832">
        <v>5</v>
      </c>
      <c r="O1312" s="836">
        <v>1</v>
      </c>
      <c r="P1312" s="835">
        <v>637.15000000000009</v>
      </c>
      <c r="Q1312" s="837">
        <v>1</v>
      </c>
      <c r="R1312" s="832">
        <v>5</v>
      </c>
      <c r="S1312" s="837">
        <v>1</v>
      </c>
      <c r="T1312" s="836">
        <v>1</v>
      </c>
      <c r="U1312" s="838">
        <v>1</v>
      </c>
    </row>
    <row r="1313" spans="1:21" ht="14.45" customHeight="1" x14ac:dyDescent="0.2">
      <c r="A1313" s="831">
        <v>7</v>
      </c>
      <c r="B1313" s="832" t="s">
        <v>2536</v>
      </c>
      <c r="C1313" s="832" t="s">
        <v>2542</v>
      </c>
      <c r="D1313" s="833" t="s">
        <v>3898</v>
      </c>
      <c r="E1313" s="834" t="s">
        <v>2568</v>
      </c>
      <c r="F1313" s="832" t="s">
        <v>2537</v>
      </c>
      <c r="G1313" s="832" t="s">
        <v>3604</v>
      </c>
      <c r="H1313" s="832" t="s">
        <v>581</v>
      </c>
      <c r="I1313" s="832" t="s">
        <v>3605</v>
      </c>
      <c r="J1313" s="832" t="s">
        <v>1317</v>
      </c>
      <c r="K1313" s="832" t="s">
        <v>3606</v>
      </c>
      <c r="L1313" s="835">
        <v>98.2</v>
      </c>
      <c r="M1313" s="835">
        <v>98.2</v>
      </c>
      <c r="N1313" s="832">
        <v>1</v>
      </c>
      <c r="O1313" s="836">
        <v>1</v>
      </c>
      <c r="P1313" s="835">
        <v>98.2</v>
      </c>
      <c r="Q1313" s="837">
        <v>1</v>
      </c>
      <c r="R1313" s="832">
        <v>1</v>
      </c>
      <c r="S1313" s="837">
        <v>1</v>
      </c>
      <c r="T1313" s="836">
        <v>1</v>
      </c>
      <c r="U1313" s="838">
        <v>1</v>
      </c>
    </row>
    <row r="1314" spans="1:21" ht="14.45" customHeight="1" x14ac:dyDescent="0.2">
      <c r="A1314" s="831">
        <v>7</v>
      </c>
      <c r="B1314" s="832" t="s">
        <v>2536</v>
      </c>
      <c r="C1314" s="832" t="s">
        <v>2542</v>
      </c>
      <c r="D1314" s="833" t="s">
        <v>3898</v>
      </c>
      <c r="E1314" s="834" t="s">
        <v>2568</v>
      </c>
      <c r="F1314" s="832" t="s">
        <v>2537</v>
      </c>
      <c r="G1314" s="832" t="s">
        <v>3308</v>
      </c>
      <c r="H1314" s="832" t="s">
        <v>581</v>
      </c>
      <c r="I1314" s="832" t="s">
        <v>3311</v>
      </c>
      <c r="J1314" s="832" t="s">
        <v>3312</v>
      </c>
      <c r="K1314" s="832" t="s">
        <v>3313</v>
      </c>
      <c r="L1314" s="835">
        <v>140.94999999999999</v>
      </c>
      <c r="M1314" s="835">
        <v>845.69999999999993</v>
      </c>
      <c r="N1314" s="832">
        <v>6</v>
      </c>
      <c r="O1314" s="836">
        <v>1</v>
      </c>
      <c r="P1314" s="835">
        <v>845.69999999999993</v>
      </c>
      <c r="Q1314" s="837">
        <v>1</v>
      </c>
      <c r="R1314" s="832">
        <v>6</v>
      </c>
      <c r="S1314" s="837">
        <v>1</v>
      </c>
      <c r="T1314" s="836">
        <v>1</v>
      </c>
      <c r="U1314" s="838">
        <v>1</v>
      </c>
    </row>
    <row r="1315" spans="1:21" ht="14.45" customHeight="1" x14ac:dyDescent="0.2">
      <c r="A1315" s="831">
        <v>7</v>
      </c>
      <c r="B1315" s="832" t="s">
        <v>2536</v>
      </c>
      <c r="C1315" s="832" t="s">
        <v>2542</v>
      </c>
      <c r="D1315" s="833" t="s">
        <v>3898</v>
      </c>
      <c r="E1315" s="834" t="s">
        <v>2568</v>
      </c>
      <c r="F1315" s="832" t="s">
        <v>2537</v>
      </c>
      <c r="G1315" s="832" t="s">
        <v>3308</v>
      </c>
      <c r="H1315" s="832" t="s">
        <v>581</v>
      </c>
      <c r="I1315" s="832" t="s">
        <v>3495</v>
      </c>
      <c r="J1315" s="832" t="s">
        <v>3324</v>
      </c>
      <c r="K1315" s="832" t="s">
        <v>2408</v>
      </c>
      <c r="L1315" s="835">
        <v>187.92</v>
      </c>
      <c r="M1315" s="835">
        <v>1127.52</v>
      </c>
      <c r="N1315" s="832">
        <v>6</v>
      </c>
      <c r="O1315" s="836">
        <v>0.5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5" customHeight="1" x14ac:dyDescent="0.2">
      <c r="A1316" s="831">
        <v>7</v>
      </c>
      <c r="B1316" s="832" t="s">
        <v>2536</v>
      </c>
      <c r="C1316" s="832" t="s">
        <v>2542</v>
      </c>
      <c r="D1316" s="833" t="s">
        <v>3898</v>
      </c>
      <c r="E1316" s="834" t="s">
        <v>2568</v>
      </c>
      <c r="F1316" s="832" t="s">
        <v>2537</v>
      </c>
      <c r="G1316" s="832" t="s">
        <v>3308</v>
      </c>
      <c r="H1316" s="832" t="s">
        <v>581</v>
      </c>
      <c r="I1316" s="832" t="s">
        <v>3314</v>
      </c>
      <c r="J1316" s="832" t="s">
        <v>3315</v>
      </c>
      <c r="K1316" s="832" t="s">
        <v>2402</v>
      </c>
      <c r="L1316" s="835">
        <v>93.96</v>
      </c>
      <c r="M1316" s="835">
        <v>563.76</v>
      </c>
      <c r="N1316" s="832">
        <v>6</v>
      </c>
      <c r="O1316" s="836">
        <v>0.5</v>
      </c>
      <c r="P1316" s="835">
        <v>563.76</v>
      </c>
      <c r="Q1316" s="837">
        <v>1</v>
      </c>
      <c r="R1316" s="832">
        <v>6</v>
      </c>
      <c r="S1316" s="837">
        <v>1</v>
      </c>
      <c r="T1316" s="836">
        <v>0.5</v>
      </c>
      <c r="U1316" s="838">
        <v>1</v>
      </c>
    </row>
    <row r="1317" spans="1:21" ht="14.45" customHeight="1" x14ac:dyDescent="0.2">
      <c r="A1317" s="831">
        <v>7</v>
      </c>
      <c r="B1317" s="832" t="s">
        <v>2536</v>
      </c>
      <c r="C1317" s="832" t="s">
        <v>2542</v>
      </c>
      <c r="D1317" s="833" t="s">
        <v>3898</v>
      </c>
      <c r="E1317" s="834" t="s">
        <v>2568</v>
      </c>
      <c r="F1317" s="832" t="s">
        <v>2537</v>
      </c>
      <c r="G1317" s="832" t="s">
        <v>3308</v>
      </c>
      <c r="H1317" s="832" t="s">
        <v>581</v>
      </c>
      <c r="I1317" s="832" t="s">
        <v>3316</v>
      </c>
      <c r="J1317" s="832" t="s">
        <v>3315</v>
      </c>
      <c r="K1317" s="832" t="s">
        <v>3317</v>
      </c>
      <c r="L1317" s="835">
        <v>156.61000000000001</v>
      </c>
      <c r="M1317" s="835">
        <v>626.44000000000005</v>
      </c>
      <c r="N1317" s="832">
        <v>4</v>
      </c>
      <c r="O1317" s="836">
        <v>0.5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5" customHeight="1" x14ac:dyDescent="0.2">
      <c r="A1318" s="831">
        <v>7</v>
      </c>
      <c r="B1318" s="832" t="s">
        <v>2536</v>
      </c>
      <c r="C1318" s="832" t="s">
        <v>2542</v>
      </c>
      <c r="D1318" s="833" t="s">
        <v>3898</v>
      </c>
      <c r="E1318" s="834" t="s">
        <v>2568</v>
      </c>
      <c r="F1318" s="832" t="s">
        <v>2537</v>
      </c>
      <c r="G1318" s="832" t="s">
        <v>3308</v>
      </c>
      <c r="H1318" s="832" t="s">
        <v>581</v>
      </c>
      <c r="I1318" s="832" t="s">
        <v>3829</v>
      </c>
      <c r="J1318" s="832" t="s">
        <v>3830</v>
      </c>
      <c r="K1318" s="832" t="s">
        <v>3317</v>
      </c>
      <c r="L1318" s="835">
        <v>156.61000000000001</v>
      </c>
      <c r="M1318" s="835">
        <v>626.44000000000005</v>
      </c>
      <c r="N1318" s="832">
        <v>4</v>
      </c>
      <c r="O1318" s="836">
        <v>0.5</v>
      </c>
      <c r="P1318" s="835">
        <v>626.44000000000005</v>
      </c>
      <c r="Q1318" s="837">
        <v>1</v>
      </c>
      <c r="R1318" s="832">
        <v>4</v>
      </c>
      <c r="S1318" s="837">
        <v>1</v>
      </c>
      <c r="T1318" s="836">
        <v>0.5</v>
      </c>
      <c r="U1318" s="838">
        <v>1</v>
      </c>
    </row>
    <row r="1319" spans="1:21" ht="14.45" customHeight="1" x14ac:dyDescent="0.2">
      <c r="A1319" s="831">
        <v>7</v>
      </c>
      <c r="B1319" s="832" t="s">
        <v>2536</v>
      </c>
      <c r="C1319" s="832" t="s">
        <v>2542</v>
      </c>
      <c r="D1319" s="833" t="s">
        <v>3898</v>
      </c>
      <c r="E1319" s="834" t="s">
        <v>2568</v>
      </c>
      <c r="F1319" s="832" t="s">
        <v>2537</v>
      </c>
      <c r="G1319" s="832" t="s">
        <v>3308</v>
      </c>
      <c r="H1319" s="832" t="s">
        <v>581</v>
      </c>
      <c r="I1319" s="832" t="s">
        <v>3767</v>
      </c>
      <c r="J1319" s="832" t="s">
        <v>3768</v>
      </c>
      <c r="K1319" s="832" t="s">
        <v>3769</v>
      </c>
      <c r="L1319" s="835">
        <v>158.85</v>
      </c>
      <c r="M1319" s="835">
        <v>317.7</v>
      </c>
      <c r="N1319" s="832">
        <v>2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5" customHeight="1" x14ac:dyDescent="0.2">
      <c r="A1320" s="831">
        <v>7</v>
      </c>
      <c r="B1320" s="832" t="s">
        <v>2536</v>
      </c>
      <c r="C1320" s="832" t="s">
        <v>2542</v>
      </c>
      <c r="D1320" s="833" t="s">
        <v>3898</v>
      </c>
      <c r="E1320" s="834" t="s">
        <v>2568</v>
      </c>
      <c r="F1320" s="832" t="s">
        <v>2537</v>
      </c>
      <c r="G1320" s="832" t="s">
        <v>3308</v>
      </c>
      <c r="H1320" s="832" t="s">
        <v>581</v>
      </c>
      <c r="I1320" s="832" t="s">
        <v>3831</v>
      </c>
      <c r="J1320" s="832" t="s">
        <v>3497</v>
      </c>
      <c r="K1320" s="832" t="s">
        <v>3832</v>
      </c>
      <c r="L1320" s="835">
        <v>31.32</v>
      </c>
      <c r="M1320" s="835">
        <v>62.64</v>
      </c>
      <c r="N1320" s="832">
        <v>2</v>
      </c>
      <c r="O1320" s="836">
        <v>0.5</v>
      </c>
      <c r="P1320" s="835">
        <v>62.64</v>
      </c>
      <c r="Q1320" s="837">
        <v>1</v>
      </c>
      <c r="R1320" s="832">
        <v>2</v>
      </c>
      <c r="S1320" s="837">
        <v>1</v>
      </c>
      <c r="T1320" s="836">
        <v>0.5</v>
      </c>
      <c r="U1320" s="838">
        <v>1</v>
      </c>
    </row>
    <row r="1321" spans="1:21" ht="14.45" customHeight="1" x14ac:dyDescent="0.2">
      <c r="A1321" s="831">
        <v>7</v>
      </c>
      <c r="B1321" s="832" t="s">
        <v>2536</v>
      </c>
      <c r="C1321" s="832" t="s">
        <v>2542</v>
      </c>
      <c r="D1321" s="833" t="s">
        <v>3898</v>
      </c>
      <c r="E1321" s="834" t="s">
        <v>2568</v>
      </c>
      <c r="F1321" s="832" t="s">
        <v>2537</v>
      </c>
      <c r="G1321" s="832" t="s">
        <v>3308</v>
      </c>
      <c r="H1321" s="832" t="s">
        <v>581</v>
      </c>
      <c r="I1321" s="832" t="s">
        <v>3322</v>
      </c>
      <c r="J1321" s="832" t="s">
        <v>3315</v>
      </c>
      <c r="K1321" s="832" t="s">
        <v>3317</v>
      </c>
      <c r="L1321" s="835">
        <v>156.61000000000001</v>
      </c>
      <c r="M1321" s="835">
        <v>1096.27</v>
      </c>
      <c r="N1321" s="832">
        <v>7</v>
      </c>
      <c r="O1321" s="836">
        <v>1.5</v>
      </c>
      <c r="P1321" s="835">
        <v>1096.27</v>
      </c>
      <c r="Q1321" s="837">
        <v>1</v>
      </c>
      <c r="R1321" s="832">
        <v>7</v>
      </c>
      <c r="S1321" s="837">
        <v>1</v>
      </c>
      <c r="T1321" s="836">
        <v>1.5</v>
      </c>
      <c r="U1321" s="838">
        <v>1</v>
      </c>
    </row>
    <row r="1322" spans="1:21" ht="14.45" customHeight="1" x14ac:dyDescent="0.2">
      <c r="A1322" s="831">
        <v>7</v>
      </c>
      <c r="B1322" s="832" t="s">
        <v>2536</v>
      </c>
      <c r="C1322" s="832" t="s">
        <v>2542</v>
      </c>
      <c r="D1322" s="833" t="s">
        <v>3898</v>
      </c>
      <c r="E1322" s="834" t="s">
        <v>2568</v>
      </c>
      <c r="F1322" s="832" t="s">
        <v>2537</v>
      </c>
      <c r="G1322" s="832" t="s">
        <v>3308</v>
      </c>
      <c r="H1322" s="832" t="s">
        <v>581</v>
      </c>
      <c r="I1322" s="832" t="s">
        <v>3833</v>
      </c>
      <c r="J1322" s="832" t="s">
        <v>3768</v>
      </c>
      <c r="K1322" s="832" t="s">
        <v>3834</v>
      </c>
      <c r="L1322" s="835">
        <v>140.94999999999999</v>
      </c>
      <c r="M1322" s="835">
        <v>845.69999999999993</v>
      </c>
      <c r="N1322" s="832">
        <v>6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5" customHeight="1" x14ac:dyDescent="0.2">
      <c r="A1323" s="831">
        <v>7</v>
      </c>
      <c r="B1323" s="832" t="s">
        <v>2536</v>
      </c>
      <c r="C1323" s="832" t="s">
        <v>2542</v>
      </c>
      <c r="D1323" s="833" t="s">
        <v>3898</v>
      </c>
      <c r="E1323" s="834" t="s">
        <v>2568</v>
      </c>
      <c r="F1323" s="832" t="s">
        <v>2537</v>
      </c>
      <c r="G1323" s="832" t="s">
        <v>3331</v>
      </c>
      <c r="H1323" s="832" t="s">
        <v>674</v>
      </c>
      <c r="I1323" s="832" t="s">
        <v>3332</v>
      </c>
      <c r="J1323" s="832" t="s">
        <v>3333</v>
      </c>
      <c r="K1323" s="832" t="s">
        <v>3334</v>
      </c>
      <c r="L1323" s="835">
        <v>80.53</v>
      </c>
      <c r="M1323" s="835">
        <v>1127.42</v>
      </c>
      <c r="N1323" s="832">
        <v>14</v>
      </c>
      <c r="O1323" s="836">
        <v>5.5</v>
      </c>
      <c r="P1323" s="835">
        <v>724.77</v>
      </c>
      <c r="Q1323" s="837">
        <v>0.64285714285714279</v>
      </c>
      <c r="R1323" s="832">
        <v>9</v>
      </c>
      <c r="S1323" s="837">
        <v>0.6428571428571429</v>
      </c>
      <c r="T1323" s="836">
        <v>4</v>
      </c>
      <c r="U1323" s="838">
        <v>0.72727272727272729</v>
      </c>
    </row>
    <row r="1324" spans="1:21" ht="14.45" customHeight="1" x14ac:dyDescent="0.2">
      <c r="A1324" s="831">
        <v>7</v>
      </c>
      <c r="B1324" s="832" t="s">
        <v>2536</v>
      </c>
      <c r="C1324" s="832" t="s">
        <v>2542</v>
      </c>
      <c r="D1324" s="833" t="s">
        <v>3898</v>
      </c>
      <c r="E1324" s="834" t="s">
        <v>2568</v>
      </c>
      <c r="F1324" s="832" t="s">
        <v>2537</v>
      </c>
      <c r="G1324" s="832" t="s">
        <v>3331</v>
      </c>
      <c r="H1324" s="832" t="s">
        <v>581</v>
      </c>
      <c r="I1324" s="832" t="s">
        <v>3337</v>
      </c>
      <c r="J1324" s="832" t="s">
        <v>3333</v>
      </c>
      <c r="K1324" s="832" t="s">
        <v>3338</v>
      </c>
      <c r="L1324" s="835">
        <v>400.17</v>
      </c>
      <c r="M1324" s="835">
        <v>1600.68</v>
      </c>
      <c r="N1324" s="832">
        <v>4</v>
      </c>
      <c r="O1324" s="836">
        <v>2.5</v>
      </c>
      <c r="P1324" s="835">
        <v>800.34</v>
      </c>
      <c r="Q1324" s="837">
        <v>0.5</v>
      </c>
      <c r="R1324" s="832">
        <v>2</v>
      </c>
      <c r="S1324" s="837">
        <v>0.5</v>
      </c>
      <c r="T1324" s="836">
        <v>1</v>
      </c>
      <c r="U1324" s="838">
        <v>0.4</v>
      </c>
    </row>
    <row r="1325" spans="1:21" ht="14.45" customHeight="1" x14ac:dyDescent="0.2">
      <c r="A1325" s="831">
        <v>7</v>
      </c>
      <c r="B1325" s="832" t="s">
        <v>2536</v>
      </c>
      <c r="C1325" s="832" t="s">
        <v>2542</v>
      </c>
      <c r="D1325" s="833" t="s">
        <v>3898</v>
      </c>
      <c r="E1325" s="834" t="s">
        <v>2568</v>
      </c>
      <c r="F1325" s="832" t="s">
        <v>2537</v>
      </c>
      <c r="G1325" s="832" t="s">
        <v>3331</v>
      </c>
      <c r="H1325" s="832" t="s">
        <v>674</v>
      </c>
      <c r="I1325" s="832" t="s">
        <v>3341</v>
      </c>
      <c r="J1325" s="832" t="s">
        <v>3333</v>
      </c>
      <c r="K1325" s="832" t="s">
        <v>3338</v>
      </c>
      <c r="L1325" s="835">
        <v>400.17</v>
      </c>
      <c r="M1325" s="835">
        <v>400.17</v>
      </c>
      <c r="N1325" s="832">
        <v>1</v>
      </c>
      <c r="O1325" s="836">
        <v>1</v>
      </c>
      <c r="P1325" s="835">
        <v>400.17</v>
      </c>
      <c r="Q1325" s="837">
        <v>1</v>
      </c>
      <c r="R1325" s="832">
        <v>1</v>
      </c>
      <c r="S1325" s="837">
        <v>1</v>
      </c>
      <c r="T1325" s="836">
        <v>1</v>
      </c>
      <c r="U1325" s="838">
        <v>1</v>
      </c>
    </row>
    <row r="1326" spans="1:21" ht="14.45" customHeight="1" x14ac:dyDescent="0.2">
      <c r="A1326" s="831">
        <v>7</v>
      </c>
      <c r="B1326" s="832" t="s">
        <v>2536</v>
      </c>
      <c r="C1326" s="832" t="s">
        <v>2542</v>
      </c>
      <c r="D1326" s="833" t="s">
        <v>3898</v>
      </c>
      <c r="E1326" s="834" t="s">
        <v>2568</v>
      </c>
      <c r="F1326" s="832" t="s">
        <v>2537</v>
      </c>
      <c r="G1326" s="832" t="s">
        <v>2651</v>
      </c>
      <c r="H1326" s="832" t="s">
        <v>581</v>
      </c>
      <c r="I1326" s="832" t="s">
        <v>3629</v>
      </c>
      <c r="J1326" s="832" t="s">
        <v>1364</v>
      </c>
      <c r="K1326" s="832" t="s">
        <v>2484</v>
      </c>
      <c r="L1326" s="835">
        <v>0</v>
      </c>
      <c r="M1326" s="835">
        <v>0</v>
      </c>
      <c r="N1326" s="832">
        <v>1</v>
      </c>
      <c r="O1326" s="836">
        <v>1</v>
      </c>
      <c r="P1326" s="835">
        <v>0</v>
      </c>
      <c r="Q1326" s="837"/>
      <c r="R1326" s="832">
        <v>1</v>
      </c>
      <c r="S1326" s="837">
        <v>1</v>
      </c>
      <c r="T1326" s="836">
        <v>1</v>
      </c>
      <c r="U1326" s="838">
        <v>1</v>
      </c>
    </row>
    <row r="1327" spans="1:21" ht="14.45" customHeight="1" x14ac:dyDescent="0.2">
      <c r="A1327" s="831">
        <v>7</v>
      </c>
      <c r="B1327" s="832" t="s">
        <v>2536</v>
      </c>
      <c r="C1327" s="832" t="s">
        <v>2542</v>
      </c>
      <c r="D1327" s="833" t="s">
        <v>3898</v>
      </c>
      <c r="E1327" s="834" t="s">
        <v>2568</v>
      </c>
      <c r="F1327" s="832" t="s">
        <v>2537</v>
      </c>
      <c r="G1327" s="832" t="s">
        <v>2651</v>
      </c>
      <c r="H1327" s="832" t="s">
        <v>581</v>
      </c>
      <c r="I1327" s="832" t="s">
        <v>2319</v>
      </c>
      <c r="J1327" s="832" t="s">
        <v>1364</v>
      </c>
      <c r="K1327" s="832" t="s">
        <v>2320</v>
      </c>
      <c r="L1327" s="835">
        <v>0</v>
      </c>
      <c r="M1327" s="835">
        <v>0</v>
      </c>
      <c r="N1327" s="832">
        <v>2</v>
      </c>
      <c r="O1327" s="836">
        <v>0.5</v>
      </c>
      <c r="P1327" s="835">
        <v>0</v>
      </c>
      <c r="Q1327" s="837"/>
      <c r="R1327" s="832">
        <v>2</v>
      </c>
      <c r="S1327" s="837">
        <v>1</v>
      </c>
      <c r="T1327" s="836">
        <v>0.5</v>
      </c>
      <c r="U1327" s="838">
        <v>1</v>
      </c>
    </row>
    <row r="1328" spans="1:21" ht="14.45" customHeight="1" x14ac:dyDescent="0.2">
      <c r="A1328" s="831">
        <v>7</v>
      </c>
      <c r="B1328" s="832" t="s">
        <v>2536</v>
      </c>
      <c r="C1328" s="832" t="s">
        <v>2542</v>
      </c>
      <c r="D1328" s="833" t="s">
        <v>3898</v>
      </c>
      <c r="E1328" s="834" t="s">
        <v>2568</v>
      </c>
      <c r="F1328" s="832" t="s">
        <v>2537</v>
      </c>
      <c r="G1328" s="832" t="s">
        <v>2651</v>
      </c>
      <c r="H1328" s="832" t="s">
        <v>581</v>
      </c>
      <c r="I1328" s="832" t="s">
        <v>2821</v>
      </c>
      <c r="J1328" s="832" t="s">
        <v>2822</v>
      </c>
      <c r="K1328" s="832" t="s">
        <v>2823</v>
      </c>
      <c r="L1328" s="835">
        <v>0</v>
      </c>
      <c r="M1328" s="835">
        <v>0</v>
      </c>
      <c r="N1328" s="832">
        <v>2</v>
      </c>
      <c r="O1328" s="836">
        <v>1.5</v>
      </c>
      <c r="P1328" s="835">
        <v>0</v>
      </c>
      <c r="Q1328" s="837"/>
      <c r="R1328" s="832">
        <v>1</v>
      </c>
      <c r="S1328" s="837">
        <v>0.5</v>
      </c>
      <c r="T1328" s="836">
        <v>1</v>
      </c>
      <c r="U1328" s="838">
        <v>0.66666666666666663</v>
      </c>
    </row>
    <row r="1329" spans="1:21" ht="14.45" customHeight="1" x14ac:dyDescent="0.2">
      <c r="A1329" s="831">
        <v>7</v>
      </c>
      <c r="B1329" s="832" t="s">
        <v>2536</v>
      </c>
      <c r="C1329" s="832" t="s">
        <v>2542</v>
      </c>
      <c r="D1329" s="833" t="s">
        <v>3898</v>
      </c>
      <c r="E1329" s="834" t="s">
        <v>2568</v>
      </c>
      <c r="F1329" s="832" t="s">
        <v>2537</v>
      </c>
      <c r="G1329" s="832" t="s">
        <v>3630</v>
      </c>
      <c r="H1329" s="832" t="s">
        <v>581</v>
      </c>
      <c r="I1329" s="832" t="s">
        <v>3631</v>
      </c>
      <c r="J1329" s="832" t="s">
        <v>3632</v>
      </c>
      <c r="K1329" s="832" t="s">
        <v>1024</v>
      </c>
      <c r="L1329" s="835">
        <v>0</v>
      </c>
      <c r="M1329" s="835">
        <v>0</v>
      </c>
      <c r="N1329" s="832">
        <v>4</v>
      </c>
      <c r="O1329" s="836">
        <v>2</v>
      </c>
      <c r="P1329" s="835">
        <v>0</v>
      </c>
      <c r="Q1329" s="837"/>
      <c r="R1329" s="832">
        <v>4</v>
      </c>
      <c r="S1329" s="837">
        <v>1</v>
      </c>
      <c r="T1329" s="836">
        <v>2</v>
      </c>
      <c r="U1329" s="838">
        <v>1</v>
      </c>
    </row>
    <row r="1330" spans="1:21" ht="14.45" customHeight="1" x14ac:dyDescent="0.2">
      <c r="A1330" s="831">
        <v>7</v>
      </c>
      <c r="B1330" s="832" t="s">
        <v>2536</v>
      </c>
      <c r="C1330" s="832" t="s">
        <v>2542</v>
      </c>
      <c r="D1330" s="833" t="s">
        <v>3898</v>
      </c>
      <c r="E1330" s="834" t="s">
        <v>2568</v>
      </c>
      <c r="F1330" s="832" t="s">
        <v>2537</v>
      </c>
      <c r="G1330" s="832" t="s">
        <v>2733</v>
      </c>
      <c r="H1330" s="832" t="s">
        <v>581</v>
      </c>
      <c r="I1330" s="832" t="s">
        <v>3345</v>
      </c>
      <c r="J1330" s="832" t="s">
        <v>2735</v>
      </c>
      <c r="K1330" s="832" t="s">
        <v>3346</v>
      </c>
      <c r="L1330" s="835">
        <v>99.94</v>
      </c>
      <c r="M1330" s="835">
        <v>1199.28</v>
      </c>
      <c r="N1330" s="832">
        <v>12</v>
      </c>
      <c r="O1330" s="836">
        <v>3</v>
      </c>
      <c r="P1330" s="835">
        <v>599.64</v>
      </c>
      <c r="Q1330" s="837">
        <v>0.5</v>
      </c>
      <c r="R1330" s="832">
        <v>6</v>
      </c>
      <c r="S1330" s="837">
        <v>0.5</v>
      </c>
      <c r="T1330" s="836">
        <v>0.5</v>
      </c>
      <c r="U1330" s="838">
        <v>0.16666666666666666</v>
      </c>
    </row>
    <row r="1331" spans="1:21" ht="14.45" customHeight="1" x14ac:dyDescent="0.2">
      <c r="A1331" s="831">
        <v>7</v>
      </c>
      <c r="B1331" s="832" t="s">
        <v>2536</v>
      </c>
      <c r="C1331" s="832" t="s">
        <v>2542</v>
      </c>
      <c r="D1331" s="833" t="s">
        <v>3898</v>
      </c>
      <c r="E1331" s="834" t="s">
        <v>2568</v>
      </c>
      <c r="F1331" s="832" t="s">
        <v>2537</v>
      </c>
      <c r="G1331" s="832" t="s">
        <v>2733</v>
      </c>
      <c r="H1331" s="832" t="s">
        <v>581</v>
      </c>
      <c r="I1331" s="832" t="s">
        <v>2734</v>
      </c>
      <c r="J1331" s="832" t="s">
        <v>2735</v>
      </c>
      <c r="K1331" s="832" t="s">
        <v>2736</v>
      </c>
      <c r="L1331" s="835">
        <v>299.83999999999997</v>
      </c>
      <c r="M1331" s="835">
        <v>8695.3599999999988</v>
      </c>
      <c r="N1331" s="832">
        <v>29</v>
      </c>
      <c r="O1331" s="836">
        <v>10.5</v>
      </c>
      <c r="P1331" s="835">
        <v>5397.12</v>
      </c>
      <c r="Q1331" s="837">
        <v>0.62068965517241392</v>
      </c>
      <c r="R1331" s="832">
        <v>18</v>
      </c>
      <c r="S1331" s="837">
        <v>0.62068965517241381</v>
      </c>
      <c r="T1331" s="836">
        <v>7</v>
      </c>
      <c r="U1331" s="838">
        <v>0.66666666666666663</v>
      </c>
    </row>
    <row r="1332" spans="1:21" ht="14.45" customHeight="1" x14ac:dyDescent="0.2">
      <c r="A1332" s="831">
        <v>7</v>
      </c>
      <c r="B1332" s="832" t="s">
        <v>2536</v>
      </c>
      <c r="C1332" s="832" t="s">
        <v>2542</v>
      </c>
      <c r="D1332" s="833" t="s">
        <v>3898</v>
      </c>
      <c r="E1332" s="834" t="s">
        <v>2568</v>
      </c>
      <c r="F1332" s="832" t="s">
        <v>2537</v>
      </c>
      <c r="G1332" s="832" t="s">
        <v>2733</v>
      </c>
      <c r="H1332" s="832" t="s">
        <v>581</v>
      </c>
      <c r="I1332" s="832" t="s">
        <v>2994</v>
      </c>
      <c r="J1332" s="832" t="s">
        <v>1354</v>
      </c>
      <c r="K1332" s="832" t="s">
        <v>1356</v>
      </c>
      <c r="L1332" s="835">
        <v>50.32</v>
      </c>
      <c r="M1332" s="835">
        <v>301.92</v>
      </c>
      <c r="N1332" s="832">
        <v>6</v>
      </c>
      <c r="O1332" s="836">
        <v>1.5</v>
      </c>
      <c r="P1332" s="835">
        <v>301.92</v>
      </c>
      <c r="Q1332" s="837">
        <v>1</v>
      </c>
      <c r="R1332" s="832">
        <v>6</v>
      </c>
      <c r="S1332" s="837">
        <v>1</v>
      </c>
      <c r="T1332" s="836">
        <v>1.5</v>
      </c>
      <c r="U1332" s="838">
        <v>1</v>
      </c>
    </row>
    <row r="1333" spans="1:21" ht="14.45" customHeight="1" x14ac:dyDescent="0.2">
      <c r="A1333" s="831">
        <v>7</v>
      </c>
      <c r="B1333" s="832" t="s">
        <v>2536</v>
      </c>
      <c r="C1333" s="832" t="s">
        <v>2542</v>
      </c>
      <c r="D1333" s="833" t="s">
        <v>3898</v>
      </c>
      <c r="E1333" s="834" t="s">
        <v>2568</v>
      </c>
      <c r="F1333" s="832" t="s">
        <v>2537</v>
      </c>
      <c r="G1333" s="832" t="s">
        <v>2733</v>
      </c>
      <c r="H1333" s="832" t="s">
        <v>581</v>
      </c>
      <c r="I1333" s="832" t="s">
        <v>3352</v>
      </c>
      <c r="J1333" s="832" t="s">
        <v>3353</v>
      </c>
      <c r="K1333" s="832" t="s">
        <v>3354</v>
      </c>
      <c r="L1333" s="835">
        <v>99.94</v>
      </c>
      <c r="M1333" s="835">
        <v>699.57999999999993</v>
      </c>
      <c r="N1333" s="832">
        <v>7</v>
      </c>
      <c r="O1333" s="836">
        <v>2</v>
      </c>
      <c r="P1333" s="835">
        <v>199.88</v>
      </c>
      <c r="Q1333" s="837">
        <v>0.28571428571428575</v>
      </c>
      <c r="R1333" s="832">
        <v>2</v>
      </c>
      <c r="S1333" s="837">
        <v>0.2857142857142857</v>
      </c>
      <c r="T1333" s="836">
        <v>0.5</v>
      </c>
      <c r="U1333" s="838">
        <v>0.25</v>
      </c>
    </row>
    <row r="1334" spans="1:21" ht="14.45" customHeight="1" x14ac:dyDescent="0.2">
      <c r="A1334" s="831">
        <v>7</v>
      </c>
      <c r="B1334" s="832" t="s">
        <v>2536</v>
      </c>
      <c r="C1334" s="832" t="s">
        <v>2542</v>
      </c>
      <c r="D1334" s="833" t="s">
        <v>3898</v>
      </c>
      <c r="E1334" s="834" t="s">
        <v>2568</v>
      </c>
      <c r="F1334" s="832" t="s">
        <v>2537</v>
      </c>
      <c r="G1334" s="832" t="s">
        <v>2733</v>
      </c>
      <c r="H1334" s="832" t="s">
        <v>581</v>
      </c>
      <c r="I1334" s="832" t="s">
        <v>2939</v>
      </c>
      <c r="J1334" s="832" t="s">
        <v>1354</v>
      </c>
      <c r="K1334" s="832" t="s">
        <v>2940</v>
      </c>
      <c r="L1334" s="835">
        <v>50.32</v>
      </c>
      <c r="M1334" s="835">
        <v>2113.4400000000005</v>
      </c>
      <c r="N1334" s="832">
        <v>42</v>
      </c>
      <c r="O1334" s="836">
        <v>11</v>
      </c>
      <c r="P1334" s="835">
        <v>1358.6400000000003</v>
      </c>
      <c r="Q1334" s="837">
        <v>0.6428571428571429</v>
      </c>
      <c r="R1334" s="832">
        <v>27</v>
      </c>
      <c r="S1334" s="837">
        <v>0.6428571428571429</v>
      </c>
      <c r="T1334" s="836">
        <v>7.5</v>
      </c>
      <c r="U1334" s="838">
        <v>0.68181818181818177</v>
      </c>
    </row>
    <row r="1335" spans="1:21" ht="14.45" customHeight="1" x14ac:dyDescent="0.2">
      <c r="A1335" s="831">
        <v>7</v>
      </c>
      <c r="B1335" s="832" t="s">
        <v>2536</v>
      </c>
      <c r="C1335" s="832" t="s">
        <v>2542</v>
      </c>
      <c r="D1335" s="833" t="s">
        <v>3898</v>
      </c>
      <c r="E1335" s="834" t="s">
        <v>2568</v>
      </c>
      <c r="F1335" s="832" t="s">
        <v>2537</v>
      </c>
      <c r="G1335" s="832" t="s">
        <v>2733</v>
      </c>
      <c r="H1335" s="832" t="s">
        <v>581</v>
      </c>
      <c r="I1335" s="832" t="s">
        <v>3358</v>
      </c>
      <c r="J1335" s="832" t="s">
        <v>3348</v>
      </c>
      <c r="K1335" s="832" t="s">
        <v>3359</v>
      </c>
      <c r="L1335" s="835">
        <v>50.32</v>
      </c>
      <c r="M1335" s="835">
        <v>201.28</v>
      </c>
      <c r="N1335" s="832">
        <v>4</v>
      </c>
      <c r="O1335" s="836">
        <v>2</v>
      </c>
      <c r="P1335" s="835">
        <v>100.64</v>
      </c>
      <c r="Q1335" s="837">
        <v>0.5</v>
      </c>
      <c r="R1335" s="832">
        <v>2</v>
      </c>
      <c r="S1335" s="837">
        <v>0.5</v>
      </c>
      <c r="T1335" s="836">
        <v>1</v>
      </c>
      <c r="U1335" s="838">
        <v>0.5</v>
      </c>
    </row>
    <row r="1336" spans="1:21" ht="14.45" customHeight="1" x14ac:dyDescent="0.2">
      <c r="A1336" s="831">
        <v>7</v>
      </c>
      <c r="B1336" s="832" t="s">
        <v>2536</v>
      </c>
      <c r="C1336" s="832" t="s">
        <v>2542</v>
      </c>
      <c r="D1336" s="833" t="s">
        <v>3898</v>
      </c>
      <c r="E1336" s="834" t="s">
        <v>2568</v>
      </c>
      <c r="F1336" s="832" t="s">
        <v>2537</v>
      </c>
      <c r="G1336" s="832" t="s">
        <v>2733</v>
      </c>
      <c r="H1336" s="832" t="s">
        <v>581</v>
      </c>
      <c r="I1336" s="832" t="s">
        <v>3360</v>
      </c>
      <c r="J1336" s="832" t="s">
        <v>3348</v>
      </c>
      <c r="K1336" s="832" t="s">
        <v>3359</v>
      </c>
      <c r="L1336" s="835">
        <v>50.32</v>
      </c>
      <c r="M1336" s="835">
        <v>905.76</v>
      </c>
      <c r="N1336" s="832">
        <v>18</v>
      </c>
      <c r="O1336" s="836">
        <v>2</v>
      </c>
      <c r="P1336" s="835">
        <v>905.76</v>
      </c>
      <c r="Q1336" s="837">
        <v>1</v>
      </c>
      <c r="R1336" s="832">
        <v>18</v>
      </c>
      <c r="S1336" s="837">
        <v>1</v>
      </c>
      <c r="T1336" s="836">
        <v>2</v>
      </c>
      <c r="U1336" s="838">
        <v>1</v>
      </c>
    </row>
    <row r="1337" spans="1:21" ht="14.45" customHeight="1" x14ac:dyDescent="0.2">
      <c r="A1337" s="831">
        <v>7</v>
      </c>
      <c r="B1337" s="832" t="s">
        <v>2536</v>
      </c>
      <c r="C1337" s="832" t="s">
        <v>2542</v>
      </c>
      <c r="D1337" s="833" t="s">
        <v>3898</v>
      </c>
      <c r="E1337" s="834" t="s">
        <v>2568</v>
      </c>
      <c r="F1337" s="832" t="s">
        <v>2537</v>
      </c>
      <c r="G1337" s="832" t="s">
        <v>2733</v>
      </c>
      <c r="H1337" s="832" t="s">
        <v>581</v>
      </c>
      <c r="I1337" s="832" t="s">
        <v>3361</v>
      </c>
      <c r="J1337" s="832" t="s">
        <v>3348</v>
      </c>
      <c r="K1337" s="832" t="s">
        <v>3349</v>
      </c>
      <c r="L1337" s="835">
        <v>50.32</v>
      </c>
      <c r="M1337" s="835">
        <v>402.56</v>
      </c>
      <c r="N1337" s="832">
        <v>8</v>
      </c>
      <c r="O1337" s="836">
        <v>1</v>
      </c>
      <c r="P1337" s="835">
        <v>301.92</v>
      </c>
      <c r="Q1337" s="837">
        <v>0.75</v>
      </c>
      <c r="R1337" s="832">
        <v>6</v>
      </c>
      <c r="S1337" s="837">
        <v>0.75</v>
      </c>
      <c r="T1337" s="836">
        <v>0.5</v>
      </c>
      <c r="U1337" s="838">
        <v>0.5</v>
      </c>
    </row>
    <row r="1338" spans="1:21" ht="14.45" customHeight="1" x14ac:dyDescent="0.2">
      <c r="A1338" s="831">
        <v>7</v>
      </c>
      <c r="B1338" s="832" t="s">
        <v>2536</v>
      </c>
      <c r="C1338" s="832" t="s">
        <v>2542</v>
      </c>
      <c r="D1338" s="833" t="s">
        <v>3898</v>
      </c>
      <c r="E1338" s="834" t="s">
        <v>2568</v>
      </c>
      <c r="F1338" s="832" t="s">
        <v>2537</v>
      </c>
      <c r="G1338" s="832" t="s">
        <v>2974</v>
      </c>
      <c r="H1338" s="832" t="s">
        <v>674</v>
      </c>
      <c r="I1338" s="832" t="s">
        <v>3362</v>
      </c>
      <c r="J1338" s="832" t="s">
        <v>3363</v>
      </c>
      <c r="K1338" s="832" t="s">
        <v>3364</v>
      </c>
      <c r="L1338" s="835">
        <v>65.36</v>
      </c>
      <c r="M1338" s="835">
        <v>1111.1200000000001</v>
      </c>
      <c r="N1338" s="832">
        <v>17</v>
      </c>
      <c r="O1338" s="836">
        <v>5</v>
      </c>
      <c r="P1338" s="835">
        <v>980.40000000000009</v>
      </c>
      <c r="Q1338" s="837">
        <v>0.88235294117647056</v>
      </c>
      <c r="R1338" s="832">
        <v>15</v>
      </c>
      <c r="S1338" s="837">
        <v>0.88235294117647056</v>
      </c>
      <c r="T1338" s="836">
        <v>4.5</v>
      </c>
      <c r="U1338" s="838">
        <v>0.9</v>
      </c>
    </row>
    <row r="1339" spans="1:21" ht="14.45" customHeight="1" x14ac:dyDescent="0.2">
      <c r="A1339" s="831">
        <v>7</v>
      </c>
      <c r="B1339" s="832" t="s">
        <v>2536</v>
      </c>
      <c r="C1339" s="832" t="s">
        <v>2542</v>
      </c>
      <c r="D1339" s="833" t="s">
        <v>3898</v>
      </c>
      <c r="E1339" s="834" t="s">
        <v>2568</v>
      </c>
      <c r="F1339" s="832" t="s">
        <v>2537</v>
      </c>
      <c r="G1339" s="832" t="s">
        <v>3365</v>
      </c>
      <c r="H1339" s="832" t="s">
        <v>581</v>
      </c>
      <c r="I1339" s="832" t="s">
        <v>3369</v>
      </c>
      <c r="J1339" s="832" t="s">
        <v>3367</v>
      </c>
      <c r="K1339" s="832" t="s">
        <v>3370</v>
      </c>
      <c r="L1339" s="835">
        <v>1391.97</v>
      </c>
      <c r="M1339" s="835">
        <v>2783.94</v>
      </c>
      <c r="N1339" s="832">
        <v>2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5" customHeight="1" x14ac:dyDescent="0.2">
      <c r="A1340" s="831">
        <v>7</v>
      </c>
      <c r="B1340" s="832" t="s">
        <v>2536</v>
      </c>
      <c r="C1340" s="832" t="s">
        <v>2542</v>
      </c>
      <c r="D1340" s="833" t="s">
        <v>3898</v>
      </c>
      <c r="E1340" s="834" t="s">
        <v>2568</v>
      </c>
      <c r="F1340" s="832" t="s">
        <v>2537</v>
      </c>
      <c r="G1340" s="832" t="s">
        <v>3365</v>
      </c>
      <c r="H1340" s="832" t="s">
        <v>581</v>
      </c>
      <c r="I1340" s="832" t="s">
        <v>3371</v>
      </c>
      <c r="J1340" s="832" t="s">
        <v>3367</v>
      </c>
      <c r="K1340" s="832" t="s">
        <v>3372</v>
      </c>
      <c r="L1340" s="835">
        <v>2620.2600000000002</v>
      </c>
      <c r="M1340" s="835">
        <v>7860.7800000000007</v>
      </c>
      <c r="N1340" s="832">
        <v>3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5" customHeight="1" x14ac:dyDescent="0.2">
      <c r="A1341" s="831">
        <v>7</v>
      </c>
      <c r="B1341" s="832" t="s">
        <v>2536</v>
      </c>
      <c r="C1341" s="832" t="s">
        <v>2542</v>
      </c>
      <c r="D1341" s="833" t="s">
        <v>3898</v>
      </c>
      <c r="E1341" s="834" t="s">
        <v>2568</v>
      </c>
      <c r="F1341" s="832" t="s">
        <v>2537</v>
      </c>
      <c r="G1341" s="832" t="s">
        <v>2941</v>
      </c>
      <c r="H1341" s="832" t="s">
        <v>581</v>
      </c>
      <c r="I1341" s="832" t="s">
        <v>2942</v>
      </c>
      <c r="J1341" s="832" t="s">
        <v>726</v>
      </c>
      <c r="K1341" s="832" t="s">
        <v>2943</v>
      </c>
      <c r="L1341" s="835">
        <v>0</v>
      </c>
      <c r="M1341" s="835">
        <v>0</v>
      </c>
      <c r="N1341" s="832">
        <v>3</v>
      </c>
      <c r="O1341" s="836">
        <v>1</v>
      </c>
      <c r="P1341" s="835"/>
      <c r="Q1341" s="837"/>
      <c r="R1341" s="832"/>
      <c r="S1341" s="837">
        <v>0</v>
      </c>
      <c r="T1341" s="836"/>
      <c r="U1341" s="838">
        <v>0</v>
      </c>
    </row>
    <row r="1342" spans="1:21" ht="14.45" customHeight="1" x14ac:dyDescent="0.2">
      <c r="A1342" s="831">
        <v>7</v>
      </c>
      <c r="B1342" s="832" t="s">
        <v>2536</v>
      </c>
      <c r="C1342" s="832" t="s">
        <v>2542</v>
      </c>
      <c r="D1342" s="833" t="s">
        <v>3898</v>
      </c>
      <c r="E1342" s="834" t="s">
        <v>2568</v>
      </c>
      <c r="F1342" s="832" t="s">
        <v>2537</v>
      </c>
      <c r="G1342" s="832" t="s">
        <v>2660</v>
      </c>
      <c r="H1342" s="832" t="s">
        <v>581</v>
      </c>
      <c r="I1342" s="832" t="s">
        <v>2661</v>
      </c>
      <c r="J1342" s="832" t="s">
        <v>1128</v>
      </c>
      <c r="K1342" s="832" t="s">
        <v>1129</v>
      </c>
      <c r="L1342" s="835">
        <v>107.27</v>
      </c>
      <c r="M1342" s="835">
        <v>536.35</v>
      </c>
      <c r="N1342" s="832">
        <v>5</v>
      </c>
      <c r="O1342" s="836">
        <v>1.5</v>
      </c>
      <c r="P1342" s="835">
        <v>536.35</v>
      </c>
      <c r="Q1342" s="837">
        <v>1</v>
      </c>
      <c r="R1342" s="832">
        <v>5</v>
      </c>
      <c r="S1342" s="837">
        <v>1</v>
      </c>
      <c r="T1342" s="836">
        <v>1.5</v>
      </c>
      <c r="U1342" s="838">
        <v>1</v>
      </c>
    </row>
    <row r="1343" spans="1:21" ht="14.45" customHeight="1" x14ac:dyDescent="0.2">
      <c r="A1343" s="831">
        <v>7</v>
      </c>
      <c r="B1343" s="832" t="s">
        <v>2536</v>
      </c>
      <c r="C1343" s="832" t="s">
        <v>2542</v>
      </c>
      <c r="D1343" s="833" t="s">
        <v>3898</v>
      </c>
      <c r="E1343" s="834" t="s">
        <v>2568</v>
      </c>
      <c r="F1343" s="832" t="s">
        <v>2537</v>
      </c>
      <c r="G1343" s="832" t="s">
        <v>3642</v>
      </c>
      <c r="H1343" s="832" t="s">
        <v>581</v>
      </c>
      <c r="I1343" s="832" t="s">
        <v>3643</v>
      </c>
      <c r="J1343" s="832" t="s">
        <v>3644</v>
      </c>
      <c r="K1343" s="832" t="s">
        <v>3645</v>
      </c>
      <c r="L1343" s="835">
        <v>1933.92</v>
      </c>
      <c r="M1343" s="835">
        <v>1933.92</v>
      </c>
      <c r="N1343" s="832">
        <v>1</v>
      </c>
      <c r="O1343" s="836">
        <v>0.5</v>
      </c>
      <c r="P1343" s="835">
        <v>1933.92</v>
      </c>
      <c r="Q1343" s="837">
        <v>1</v>
      </c>
      <c r="R1343" s="832">
        <v>1</v>
      </c>
      <c r="S1343" s="837">
        <v>1</v>
      </c>
      <c r="T1343" s="836">
        <v>0.5</v>
      </c>
      <c r="U1343" s="838">
        <v>1</v>
      </c>
    </row>
    <row r="1344" spans="1:21" ht="14.45" customHeight="1" x14ac:dyDescent="0.2">
      <c r="A1344" s="831">
        <v>7</v>
      </c>
      <c r="B1344" s="832" t="s">
        <v>2536</v>
      </c>
      <c r="C1344" s="832" t="s">
        <v>2542</v>
      </c>
      <c r="D1344" s="833" t="s">
        <v>3898</v>
      </c>
      <c r="E1344" s="834" t="s">
        <v>2568</v>
      </c>
      <c r="F1344" s="832" t="s">
        <v>2538</v>
      </c>
      <c r="G1344" s="832" t="s">
        <v>2828</v>
      </c>
      <c r="H1344" s="832" t="s">
        <v>581</v>
      </c>
      <c r="I1344" s="832" t="s">
        <v>3378</v>
      </c>
      <c r="J1344" s="832" t="s">
        <v>2830</v>
      </c>
      <c r="K1344" s="832"/>
      <c r="L1344" s="835">
        <v>0</v>
      </c>
      <c r="M1344" s="835">
        <v>0</v>
      </c>
      <c r="N1344" s="832">
        <v>1</v>
      </c>
      <c r="O1344" s="836">
        <v>1</v>
      </c>
      <c r="P1344" s="835">
        <v>0</v>
      </c>
      <c r="Q1344" s="837"/>
      <c r="R1344" s="832">
        <v>1</v>
      </c>
      <c r="S1344" s="837">
        <v>1</v>
      </c>
      <c r="T1344" s="836">
        <v>1</v>
      </c>
      <c r="U1344" s="838">
        <v>1</v>
      </c>
    </row>
    <row r="1345" spans="1:21" ht="14.45" customHeight="1" x14ac:dyDescent="0.2">
      <c r="A1345" s="831">
        <v>7</v>
      </c>
      <c r="B1345" s="832" t="s">
        <v>2536</v>
      </c>
      <c r="C1345" s="832" t="s">
        <v>2542</v>
      </c>
      <c r="D1345" s="833" t="s">
        <v>3898</v>
      </c>
      <c r="E1345" s="834" t="s">
        <v>2578</v>
      </c>
      <c r="F1345" s="832" t="s">
        <v>2537</v>
      </c>
      <c r="G1345" s="832" t="s">
        <v>2616</v>
      </c>
      <c r="H1345" s="832" t="s">
        <v>581</v>
      </c>
      <c r="I1345" s="832" t="s">
        <v>3072</v>
      </c>
      <c r="J1345" s="832" t="s">
        <v>2663</v>
      </c>
      <c r="K1345" s="832" t="s">
        <v>3073</v>
      </c>
      <c r="L1345" s="835">
        <v>55.41</v>
      </c>
      <c r="M1345" s="835">
        <v>110.82</v>
      </c>
      <c r="N1345" s="832">
        <v>2</v>
      </c>
      <c r="O1345" s="836">
        <v>1</v>
      </c>
      <c r="P1345" s="835">
        <v>110.82</v>
      </c>
      <c r="Q1345" s="837">
        <v>1</v>
      </c>
      <c r="R1345" s="832">
        <v>2</v>
      </c>
      <c r="S1345" s="837">
        <v>1</v>
      </c>
      <c r="T1345" s="836">
        <v>1</v>
      </c>
      <c r="U1345" s="838">
        <v>1</v>
      </c>
    </row>
    <row r="1346" spans="1:21" ht="14.45" customHeight="1" x14ac:dyDescent="0.2">
      <c r="A1346" s="831">
        <v>7</v>
      </c>
      <c r="B1346" s="832" t="s">
        <v>2536</v>
      </c>
      <c r="C1346" s="832" t="s">
        <v>2542</v>
      </c>
      <c r="D1346" s="833" t="s">
        <v>3898</v>
      </c>
      <c r="E1346" s="834" t="s">
        <v>2578</v>
      </c>
      <c r="F1346" s="832" t="s">
        <v>2537</v>
      </c>
      <c r="G1346" s="832" t="s">
        <v>3835</v>
      </c>
      <c r="H1346" s="832" t="s">
        <v>581</v>
      </c>
      <c r="I1346" s="832" t="s">
        <v>3836</v>
      </c>
      <c r="J1346" s="832" t="s">
        <v>3837</v>
      </c>
      <c r="K1346" s="832" t="s">
        <v>3838</v>
      </c>
      <c r="L1346" s="835">
        <v>121.07</v>
      </c>
      <c r="M1346" s="835">
        <v>242.14</v>
      </c>
      <c r="N1346" s="832">
        <v>2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5" customHeight="1" x14ac:dyDescent="0.2">
      <c r="A1347" s="831">
        <v>7</v>
      </c>
      <c r="B1347" s="832" t="s">
        <v>2536</v>
      </c>
      <c r="C1347" s="832" t="s">
        <v>2542</v>
      </c>
      <c r="D1347" s="833" t="s">
        <v>3898</v>
      </c>
      <c r="E1347" s="834" t="s">
        <v>2578</v>
      </c>
      <c r="F1347" s="832" t="s">
        <v>2537</v>
      </c>
      <c r="G1347" s="832" t="s">
        <v>2706</v>
      </c>
      <c r="H1347" s="832" t="s">
        <v>581</v>
      </c>
      <c r="I1347" s="832" t="s">
        <v>2707</v>
      </c>
      <c r="J1347" s="832" t="s">
        <v>2708</v>
      </c>
      <c r="K1347" s="832" t="s">
        <v>2709</v>
      </c>
      <c r="L1347" s="835">
        <v>111.72</v>
      </c>
      <c r="M1347" s="835">
        <v>111.72</v>
      </c>
      <c r="N1347" s="832">
        <v>1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5" customHeight="1" x14ac:dyDescent="0.2">
      <c r="A1348" s="831">
        <v>7</v>
      </c>
      <c r="B1348" s="832" t="s">
        <v>2536</v>
      </c>
      <c r="C1348" s="832" t="s">
        <v>2542</v>
      </c>
      <c r="D1348" s="833" t="s">
        <v>3898</v>
      </c>
      <c r="E1348" s="834" t="s">
        <v>2578</v>
      </c>
      <c r="F1348" s="832" t="s">
        <v>2537</v>
      </c>
      <c r="G1348" s="832" t="s">
        <v>2625</v>
      </c>
      <c r="H1348" s="832" t="s">
        <v>581</v>
      </c>
      <c r="I1348" s="832" t="s">
        <v>2626</v>
      </c>
      <c r="J1348" s="832" t="s">
        <v>2627</v>
      </c>
      <c r="K1348" s="832" t="s">
        <v>2628</v>
      </c>
      <c r="L1348" s="835">
        <v>88.76</v>
      </c>
      <c r="M1348" s="835">
        <v>88.76</v>
      </c>
      <c r="N1348" s="832">
        <v>1</v>
      </c>
      <c r="O1348" s="836">
        <v>0.5</v>
      </c>
      <c r="P1348" s="835">
        <v>88.76</v>
      </c>
      <c r="Q1348" s="837">
        <v>1</v>
      </c>
      <c r="R1348" s="832">
        <v>1</v>
      </c>
      <c r="S1348" s="837">
        <v>1</v>
      </c>
      <c r="T1348" s="836">
        <v>0.5</v>
      </c>
      <c r="U1348" s="838">
        <v>1</v>
      </c>
    </row>
    <row r="1349" spans="1:21" ht="14.45" customHeight="1" x14ac:dyDescent="0.2">
      <c r="A1349" s="831">
        <v>7</v>
      </c>
      <c r="B1349" s="832" t="s">
        <v>2536</v>
      </c>
      <c r="C1349" s="832" t="s">
        <v>2542</v>
      </c>
      <c r="D1349" s="833" t="s">
        <v>3898</v>
      </c>
      <c r="E1349" s="834" t="s">
        <v>2578</v>
      </c>
      <c r="F1349" s="832" t="s">
        <v>2537</v>
      </c>
      <c r="G1349" s="832" t="s">
        <v>2660</v>
      </c>
      <c r="H1349" s="832" t="s">
        <v>581</v>
      </c>
      <c r="I1349" s="832" t="s">
        <v>2661</v>
      </c>
      <c r="J1349" s="832" t="s">
        <v>1128</v>
      </c>
      <c r="K1349" s="832" t="s">
        <v>1129</v>
      </c>
      <c r="L1349" s="835">
        <v>107.27</v>
      </c>
      <c r="M1349" s="835">
        <v>214.54</v>
      </c>
      <c r="N1349" s="832">
        <v>2</v>
      </c>
      <c r="O1349" s="836">
        <v>0.5</v>
      </c>
      <c r="P1349" s="835">
        <v>214.54</v>
      </c>
      <c r="Q1349" s="837">
        <v>1</v>
      </c>
      <c r="R1349" s="832">
        <v>2</v>
      </c>
      <c r="S1349" s="837">
        <v>1</v>
      </c>
      <c r="T1349" s="836">
        <v>0.5</v>
      </c>
      <c r="U1349" s="838">
        <v>1</v>
      </c>
    </row>
    <row r="1350" spans="1:21" ht="14.45" customHeight="1" x14ac:dyDescent="0.2">
      <c r="A1350" s="831">
        <v>7</v>
      </c>
      <c r="B1350" s="832" t="s">
        <v>2536</v>
      </c>
      <c r="C1350" s="832" t="s">
        <v>2542</v>
      </c>
      <c r="D1350" s="833" t="s">
        <v>3898</v>
      </c>
      <c r="E1350" s="834" t="s">
        <v>2566</v>
      </c>
      <c r="F1350" s="832" t="s">
        <v>2537</v>
      </c>
      <c r="G1350" s="832" t="s">
        <v>3839</v>
      </c>
      <c r="H1350" s="832" t="s">
        <v>581</v>
      </c>
      <c r="I1350" s="832" t="s">
        <v>3840</v>
      </c>
      <c r="J1350" s="832" t="s">
        <v>3841</v>
      </c>
      <c r="K1350" s="832" t="s">
        <v>3842</v>
      </c>
      <c r="L1350" s="835">
        <v>121.75</v>
      </c>
      <c r="M1350" s="835">
        <v>121.75</v>
      </c>
      <c r="N1350" s="832">
        <v>1</v>
      </c>
      <c r="O1350" s="836">
        <v>0.5</v>
      </c>
      <c r="P1350" s="835">
        <v>121.75</v>
      </c>
      <c r="Q1350" s="837">
        <v>1</v>
      </c>
      <c r="R1350" s="832">
        <v>1</v>
      </c>
      <c r="S1350" s="837">
        <v>1</v>
      </c>
      <c r="T1350" s="836">
        <v>0.5</v>
      </c>
      <c r="U1350" s="838">
        <v>1</v>
      </c>
    </row>
    <row r="1351" spans="1:21" ht="14.45" customHeight="1" x14ac:dyDescent="0.2">
      <c r="A1351" s="831">
        <v>7</v>
      </c>
      <c r="B1351" s="832" t="s">
        <v>2536</v>
      </c>
      <c r="C1351" s="832" t="s">
        <v>2542</v>
      </c>
      <c r="D1351" s="833" t="s">
        <v>3898</v>
      </c>
      <c r="E1351" s="834" t="s">
        <v>2566</v>
      </c>
      <c r="F1351" s="832" t="s">
        <v>2537</v>
      </c>
      <c r="G1351" s="832" t="s">
        <v>2952</v>
      </c>
      <c r="H1351" s="832" t="s">
        <v>674</v>
      </c>
      <c r="I1351" s="832" t="s">
        <v>2345</v>
      </c>
      <c r="J1351" s="832" t="s">
        <v>1359</v>
      </c>
      <c r="K1351" s="832" t="s">
        <v>828</v>
      </c>
      <c r="L1351" s="835">
        <v>58.77</v>
      </c>
      <c r="M1351" s="835">
        <v>58.77</v>
      </c>
      <c r="N1351" s="832">
        <v>1</v>
      </c>
      <c r="O1351" s="836">
        <v>0.5</v>
      </c>
      <c r="P1351" s="835">
        <v>58.77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5" customHeight="1" x14ac:dyDescent="0.2">
      <c r="A1352" s="831">
        <v>7</v>
      </c>
      <c r="B1352" s="832" t="s">
        <v>2536</v>
      </c>
      <c r="C1352" s="832" t="s">
        <v>2542</v>
      </c>
      <c r="D1352" s="833" t="s">
        <v>3898</v>
      </c>
      <c r="E1352" s="834" t="s">
        <v>2566</v>
      </c>
      <c r="F1352" s="832" t="s">
        <v>2537</v>
      </c>
      <c r="G1352" s="832" t="s">
        <v>2710</v>
      </c>
      <c r="H1352" s="832" t="s">
        <v>581</v>
      </c>
      <c r="I1352" s="832" t="s">
        <v>2711</v>
      </c>
      <c r="J1352" s="832" t="s">
        <v>2712</v>
      </c>
      <c r="K1352" s="832" t="s">
        <v>2713</v>
      </c>
      <c r="L1352" s="835">
        <v>132.97999999999999</v>
      </c>
      <c r="M1352" s="835">
        <v>265.95999999999998</v>
      </c>
      <c r="N1352" s="832">
        <v>2</v>
      </c>
      <c r="O1352" s="836">
        <v>1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5" customHeight="1" x14ac:dyDescent="0.2">
      <c r="A1353" s="831">
        <v>7</v>
      </c>
      <c r="B1353" s="832" t="s">
        <v>2536</v>
      </c>
      <c r="C1353" s="832" t="s">
        <v>2542</v>
      </c>
      <c r="D1353" s="833" t="s">
        <v>3898</v>
      </c>
      <c r="E1353" s="834" t="s">
        <v>2566</v>
      </c>
      <c r="F1353" s="832" t="s">
        <v>2537</v>
      </c>
      <c r="G1353" s="832" t="s">
        <v>2753</v>
      </c>
      <c r="H1353" s="832" t="s">
        <v>581</v>
      </c>
      <c r="I1353" s="832" t="s">
        <v>2756</v>
      </c>
      <c r="J1353" s="832" t="s">
        <v>775</v>
      </c>
      <c r="K1353" s="832" t="s">
        <v>2757</v>
      </c>
      <c r="L1353" s="835">
        <v>35.25</v>
      </c>
      <c r="M1353" s="835">
        <v>35.25</v>
      </c>
      <c r="N1353" s="832">
        <v>1</v>
      </c>
      <c r="O1353" s="836">
        <v>1</v>
      </c>
      <c r="P1353" s="835">
        <v>35.25</v>
      </c>
      <c r="Q1353" s="837">
        <v>1</v>
      </c>
      <c r="R1353" s="832">
        <v>1</v>
      </c>
      <c r="S1353" s="837">
        <v>1</v>
      </c>
      <c r="T1353" s="836">
        <v>1</v>
      </c>
      <c r="U1353" s="838">
        <v>1</v>
      </c>
    </row>
    <row r="1354" spans="1:21" ht="14.45" customHeight="1" x14ac:dyDescent="0.2">
      <c r="A1354" s="831">
        <v>7</v>
      </c>
      <c r="B1354" s="832" t="s">
        <v>2536</v>
      </c>
      <c r="C1354" s="832" t="s">
        <v>2542</v>
      </c>
      <c r="D1354" s="833" t="s">
        <v>3898</v>
      </c>
      <c r="E1354" s="834" t="s">
        <v>2566</v>
      </c>
      <c r="F1354" s="832" t="s">
        <v>2537</v>
      </c>
      <c r="G1354" s="832" t="s">
        <v>2753</v>
      </c>
      <c r="H1354" s="832" t="s">
        <v>581</v>
      </c>
      <c r="I1354" s="832" t="s">
        <v>2889</v>
      </c>
      <c r="J1354" s="832" t="s">
        <v>2890</v>
      </c>
      <c r="K1354" s="832" t="s">
        <v>2891</v>
      </c>
      <c r="L1354" s="835">
        <v>35.25</v>
      </c>
      <c r="M1354" s="835">
        <v>35.25</v>
      </c>
      <c r="N1354" s="832">
        <v>1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5" customHeight="1" x14ac:dyDescent="0.2">
      <c r="A1355" s="831">
        <v>7</v>
      </c>
      <c r="B1355" s="832" t="s">
        <v>2536</v>
      </c>
      <c r="C1355" s="832" t="s">
        <v>2542</v>
      </c>
      <c r="D1355" s="833" t="s">
        <v>3898</v>
      </c>
      <c r="E1355" s="834" t="s">
        <v>2566</v>
      </c>
      <c r="F1355" s="832" t="s">
        <v>2537</v>
      </c>
      <c r="G1355" s="832" t="s">
        <v>3027</v>
      </c>
      <c r="H1355" s="832" t="s">
        <v>674</v>
      </c>
      <c r="I1355" s="832" t="s">
        <v>3028</v>
      </c>
      <c r="J1355" s="832" t="s">
        <v>3029</v>
      </c>
      <c r="K1355" s="832" t="s">
        <v>3030</v>
      </c>
      <c r="L1355" s="835">
        <v>102.85</v>
      </c>
      <c r="M1355" s="835">
        <v>617.1</v>
      </c>
      <c r="N1355" s="832">
        <v>6</v>
      </c>
      <c r="O1355" s="836">
        <v>3.5</v>
      </c>
      <c r="P1355" s="835">
        <v>617.1</v>
      </c>
      <c r="Q1355" s="837">
        <v>1</v>
      </c>
      <c r="R1355" s="832">
        <v>6</v>
      </c>
      <c r="S1355" s="837">
        <v>1</v>
      </c>
      <c r="T1355" s="836">
        <v>3.5</v>
      </c>
      <c r="U1355" s="838">
        <v>1</v>
      </c>
    </row>
    <row r="1356" spans="1:21" ht="14.45" customHeight="1" x14ac:dyDescent="0.2">
      <c r="A1356" s="831">
        <v>7</v>
      </c>
      <c r="B1356" s="832" t="s">
        <v>2536</v>
      </c>
      <c r="C1356" s="832" t="s">
        <v>2542</v>
      </c>
      <c r="D1356" s="833" t="s">
        <v>3898</v>
      </c>
      <c r="E1356" s="834" t="s">
        <v>2566</v>
      </c>
      <c r="F1356" s="832" t="s">
        <v>2537</v>
      </c>
      <c r="G1356" s="832" t="s">
        <v>3843</v>
      </c>
      <c r="H1356" s="832" t="s">
        <v>581</v>
      </c>
      <c r="I1356" s="832" t="s">
        <v>3844</v>
      </c>
      <c r="J1356" s="832" t="s">
        <v>3845</v>
      </c>
      <c r="K1356" s="832" t="s">
        <v>3846</v>
      </c>
      <c r="L1356" s="835">
        <v>96.8</v>
      </c>
      <c r="M1356" s="835">
        <v>193.6</v>
      </c>
      <c r="N1356" s="832">
        <v>2</v>
      </c>
      <c r="O1356" s="836">
        <v>0.5</v>
      </c>
      <c r="P1356" s="835">
        <v>193.6</v>
      </c>
      <c r="Q1356" s="837">
        <v>1</v>
      </c>
      <c r="R1356" s="832">
        <v>2</v>
      </c>
      <c r="S1356" s="837">
        <v>1</v>
      </c>
      <c r="T1356" s="836">
        <v>0.5</v>
      </c>
      <c r="U1356" s="838">
        <v>1</v>
      </c>
    </row>
    <row r="1357" spans="1:21" ht="14.45" customHeight="1" x14ac:dyDescent="0.2">
      <c r="A1357" s="831">
        <v>7</v>
      </c>
      <c r="B1357" s="832" t="s">
        <v>2536</v>
      </c>
      <c r="C1357" s="832" t="s">
        <v>2542</v>
      </c>
      <c r="D1357" s="833" t="s">
        <v>3898</v>
      </c>
      <c r="E1357" s="834" t="s">
        <v>2566</v>
      </c>
      <c r="F1357" s="832" t="s">
        <v>2537</v>
      </c>
      <c r="G1357" s="832" t="s">
        <v>3623</v>
      </c>
      <c r="H1357" s="832" t="s">
        <v>581</v>
      </c>
      <c r="I1357" s="832" t="s">
        <v>3847</v>
      </c>
      <c r="J1357" s="832" t="s">
        <v>1141</v>
      </c>
      <c r="K1357" s="832" t="s">
        <v>3848</v>
      </c>
      <c r="L1357" s="835">
        <v>0</v>
      </c>
      <c r="M1357" s="835">
        <v>0</v>
      </c>
      <c r="N1357" s="832">
        <v>1</v>
      </c>
      <c r="O1357" s="836">
        <v>1</v>
      </c>
      <c r="P1357" s="835"/>
      <c r="Q1357" s="837"/>
      <c r="R1357" s="832"/>
      <c r="S1357" s="837">
        <v>0</v>
      </c>
      <c r="T1357" s="836"/>
      <c r="U1357" s="838">
        <v>0</v>
      </c>
    </row>
    <row r="1358" spans="1:21" ht="14.45" customHeight="1" x14ac:dyDescent="0.2">
      <c r="A1358" s="831">
        <v>7</v>
      </c>
      <c r="B1358" s="832" t="s">
        <v>2536</v>
      </c>
      <c r="C1358" s="832" t="s">
        <v>2542</v>
      </c>
      <c r="D1358" s="833" t="s">
        <v>3898</v>
      </c>
      <c r="E1358" s="834" t="s">
        <v>2560</v>
      </c>
      <c r="F1358" s="832" t="s">
        <v>2537</v>
      </c>
      <c r="G1358" s="832" t="s">
        <v>3082</v>
      </c>
      <c r="H1358" s="832" t="s">
        <v>581</v>
      </c>
      <c r="I1358" s="832" t="s">
        <v>3379</v>
      </c>
      <c r="J1358" s="832" t="s">
        <v>3084</v>
      </c>
      <c r="K1358" s="832" t="s">
        <v>2705</v>
      </c>
      <c r="L1358" s="835">
        <v>23.49</v>
      </c>
      <c r="M1358" s="835">
        <v>93.96</v>
      </c>
      <c r="N1358" s="832">
        <v>4</v>
      </c>
      <c r="O1358" s="836">
        <v>2</v>
      </c>
      <c r="P1358" s="835">
        <v>46.98</v>
      </c>
      <c r="Q1358" s="837">
        <v>0.5</v>
      </c>
      <c r="R1358" s="832">
        <v>2</v>
      </c>
      <c r="S1358" s="837">
        <v>0.5</v>
      </c>
      <c r="T1358" s="836">
        <v>1</v>
      </c>
      <c r="U1358" s="838">
        <v>0.5</v>
      </c>
    </row>
    <row r="1359" spans="1:21" ht="14.45" customHeight="1" x14ac:dyDescent="0.2">
      <c r="A1359" s="831">
        <v>7</v>
      </c>
      <c r="B1359" s="832" t="s">
        <v>2536</v>
      </c>
      <c r="C1359" s="832" t="s">
        <v>2542</v>
      </c>
      <c r="D1359" s="833" t="s">
        <v>3898</v>
      </c>
      <c r="E1359" s="834" t="s">
        <v>2560</v>
      </c>
      <c r="F1359" s="832" t="s">
        <v>2537</v>
      </c>
      <c r="G1359" s="832" t="s">
        <v>3082</v>
      </c>
      <c r="H1359" s="832" t="s">
        <v>581</v>
      </c>
      <c r="I1359" s="832" t="s">
        <v>3083</v>
      </c>
      <c r="J1359" s="832" t="s">
        <v>3084</v>
      </c>
      <c r="K1359" s="832" t="s">
        <v>3085</v>
      </c>
      <c r="L1359" s="835">
        <v>70.48</v>
      </c>
      <c r="M1359" s="835">
        <v>2325.84</v>
      </c>
      <c r="N1359" s="832">
        <v>33</v>
      </c>
      <c r="O1359" s="836">
        <v>12</v>
      </c>
      <c r="P1359" s="835">
        <v>1268.6400000000001</v>
      </c>
      <c r="Q1359" s="837">
        <v>0.54545454545454541</v>
      </c>
      <c r="R1359" s="832">
        <v>18</v>
      </c>
      <c r="S1359" s="837">
        <v>0.54545454545454541</v>
      </c>
      <c r="T1359" s="836">
        <v>6.5</v>
      </c>
      <c r="U1359" s="838">
        <v>0.54166666666666663</v>
      </c>
    </row>
    <row r="1360" spans="1:21" ht="14.45" customHeight="1" x14ac:dyDescent="0.2">
      <c r="A1360" s="831">
        <v>7</v>
      </c>
      <c r="B1360" s="832" t="s">
        <v>2536</v>
      </c>
      <c r="C1360" s="832" t="s">
        <v>2542</v>
      </c>
      <c r="D1360" s="833" t="s">
        <v>3898</v>
      </c>
      <c r="E1360" s="834" t="s">
        <v>2560</v>
      </c>
      <c r="F1360" s="832" t="s">
        <v>2537</v>
      </c>
      <c r="G1360" s="832" t="s">
        <v>3082</v>
      </c>
      <c r="H1360" s="832" t="s">
        <v>581</v>
      </c>
      <c r="I1360" s="832" t="s">
        <v>3380</v>
      </c>
      <c r="J1360" s="832" t="s">
        <v>3084</v>
      </c>
      <c r="K1360" s="832" t="s">
        <v>3381</v>
      </c>
      <c r="L1360" s="835">
        <v>0</v>
      </c>
      <c r="M1360" s="835">
        <v>0</v>
      </c>
      <c r="N1360" s="832">
        <v>1</v>
      </c>
      <c r="O1360" s="836">
        <v>1</v>
      </c>
      <c r="P1360" s="835"/>
      <c r="Q1360" s="837"/>
      <c r="R1360" s="832"/>
      <c r="S1360" s="837">
        <v>0</v>
      </c>
      <c r="T1360" s="836"/>
      <c r="U1360" s="838">
        <v>0</v>
      </c>
    </row>
    <row r="1361" spans="1:21" ht="14.45" customHeight="1" x14ac:dyDescent="0.2">
      <c r="A1361" s="831">
        <v>7</v>
      </c>
      <c r="B1361" s="832" t="s">
        <v>2536</v>
      </c>
      <c r="C1361" s="832" t="s">
        <v>2542</v>
      </c>
      <c r="D1361" s="833" t="s">
        <v>3898</v>
      </c>
      <c r="E1361" s="834" t="s">
        <v>2560</v>
      </c>
      <c r="F1361" s="832" t="s">
        <v>2537</v>
      </c>
      <c r="G1361" s="832" t="s">
        <v>3086</v>
      </c>
      <c r="H1361" s="832" t="s">
        <v>581</v>
      </c>
      <c r="I1361" s="832" t="s">
        <v>3087</v>
      </c>
      <c r="J1361" s="832" t="s">
        <v>1583</v>
      </c>
      <c r="K1361" s="832" t="s">
        <v>1584</v>
      </c>
      <c r="L1361" s="835">
        <v>51.43</v>
      </c>
      <c r="M1361" s="835">
        <v>205.72</v>
      </c>
      <c r="N1361" s="832">
        <v>4</v>
      </c>
      <c r="O1361" s="836">
        <v>1</v>
      </c>
      <c r="P1361" s="835">
        <v>102.86</v>
      </c>
      <c r="Q1361" s="837">
        <v>0.5</v>
      </c>
      <c r="R1361" s="832">
        <v>2</v>
      </c>
      <c r="S1361" s="837">
        <v>0.5</v>
      </c>
      <c r="T1361" s="836">
        <v>0.5</v>
      </c>
      <c r="U1361" s="838">
        <v>0.5</v>
      </c>
    </row>
    <row r="1362" spans="1:21" ht="14.45" customHeight="1" x14ac:dyDescent="0.2">
      <c r="A1362" s="831">
        <v>7</v>
      </c>
      <c r="B1362" s="832" t="s">
        <v>2536</v>
      </c>
      <c r="C1362" s="832" t="s">
        <v>2542</v>
      </c>
      <c r="D1362" s="833" t="s">
        <v>3898</v>
      </c>
      <c r="E1362" s="834" t="s">
        <v>2560</v>
      </c>
      <c r="F1362" s="832" t="s">
        <v>2537</v>
      </c>
      <c r="G1362" s="832" t="s">
        <v>3086</v>
      </c>
      <c r="H1362" s="832" t="s">
        <v>581</v>
      </c>
      <c r="I1362" s="832" t="s">
        <v>3087</v>
      </c>
      <c r="J1362" s="832" t="s">
        <v>1583</v>
      </c>
      <c r="K1362" s="832" t="s">
        <v>1584</v>
      </c>
      <c r="L1362" s="835">
        <v>55.77</v>
      </c>
      <c r="M1362" s="835">
        <v>334.62</v>
      </c>
      <c r="N1362" s="832">
        <v>6</v>
      </c>
      <c r="O1362" s="836">
        <v>1.5</v>
      </c>
      <c r="P1362" s="835">
        <v>223.08</v>
      </c>
      <c r="Q1362" s="837">
        <v>0.66666666666666674</v>
      </c>
      <c r="R1362" s="832">
        <v>4</v>
      </c>
      <c r="S1362" s="837">
        <v>0.66666666666666663</v>
      </c>
      <c r="T1362" s="836">
        <v>1</v>
      </c>
      <c r="U1362" s="838">
        <v>0.66666666666666663</v>
      </c>
    </row>
    <row r="1363" spans="1:21" ht="14.45" customHeight="1" x14ac:dyDescent="0.2">
      <c r="A1363" s="831">
        <v>7</v>
      </c>
      <c r="B1363" s="832" t="s">
        <v>2536</v>
      </c>
      <c r="C1363" s="832" t="s">
        <v>2542</v>
      </c>
      <c r="D1363" s="833" t="s">
        <v>3898</v>
      </c>
      <c r="E1363" s="834" t="s">
        <v>2560</v>
      </c>
      <c r="F1363" s="832" t="s">
        <v>2537</v>
      </c>
      <c r="G1363" s="832" t="s">
        <v>3086</v>
      </c>
      <c r="H1363" s="832" t="s">
        <v>581</v>
      </c>
      <c r="I1363" s="832" t="s">
        <v>3088</v>
      </c>
      <c r="J1363" s="832" t="s">
        <v>1583</v>
      </c>
      <c r="K1363" s="832" t="s">
        <v>1584</v>
      </c>
      <c r="L1363" s="835">
        <v>51.43</v>
      </c>
      <c r="M1363" s="835">
        <v>514.29999999999995</v>
      </c>
      <c r="N1363" s="832">
        <v>10</v>
      </c>
      <c r="O1363" s="836">
        <v>2</v>
      </c>
      <c r="P1363" s="835">
        <v>308.58</v>
      </c>
      <c r="Q1363" s="837">
        <v>0.6</v>
      </c>
      <c r="R1363" s="832">
        <v>6</v>
      </c>
      <c r="S1363" s="837">
        <v>0.6</v>
      </c>
      <c r="T1363" s="836">
        <v>1.5</v>
      </c>
      <c r="U1363" s="838">
        <v>0.75</v>
      </c>
    </row>
    <row r="1364" spans="1:21" ht="14.45" customHeight="1" x14ac:dyDescent="0.2">
      <c r="A1364" s="831">
        <v>7</v>
      </c>
      <c r="B1364" s="832" t="s">
        <v>2536</v>
      </c>
      <c r="C1364" s="832" t="s">
        <v>2542</v>
      </c>
      <c r="D1364" s="833" t="s">
        <v>3898</v>
      </c>
      <c r="E1364" s="834" t="s">
        <v>2560</v>
      </c>
      <c r="F1364" s="832" t="s">
        <v>2537</v>
      </c>
      <c r="G1364" s="832" t="s">
        <v>3086</v>
      </c>
      <c r="H1364" s="832" t="s">
        <v>581</v>
      </c>
      <c r="I1364" s="832" t="s">
        <v>3088</v>
      </c>
      <c r="J1364" s="832" t="s">
        <v>1583</v>
      </c>
      <c r="K1364" s="832" t="s">
        <v>1584</v>
      </c>
      <c r="L1364" s="835">
        <v>55.77</v>
      </c>
      <c r="M1364" s="835">
        <v>167.31</v>
      </c>
      <c r="N1364" s="832">
        <v>3</v>
      </c>
      <c r="O1364" s="836">
        <v>1</v>
      </c>
      <c r="P1364" s="835">
        <v>167.31</v>
      </c>
      <c r="Q1364" s="837">
        <v>1</v>
      </c>
      <c r="R1364" s="832">
        <v>3</v>
      </c>
      <c r="S1364" s="837">
        <v>1</v>
      </c>
      <c r="T1364" s="836">
        <v>1</v>
      </c>
      <c r="U1364" s="838">
        <v>1</v>
      </c>
    </row>
    <row r="1365" spans="1:21" ht="14.45" customHeight="1" x14ac:dyDescent="0.2">
      <c r="A1365" s="831">
        <v>7</v>
      </c>
      <c r="B1365" s="832" t="s">
        <v>2536</v>
      </c>
      <c r="C1365" s="832" t="s">
        <v>2542</v>
      </c>
      <c r="D1365" s="833" t="s">
        <v>3898</v>
      </c>
      <c r="E1365" s="834" t="s">
        <v>2560</v>
      </c>
      <c r="F1365" s="832" t="s">
        <v>2537</v>
      </c>
      <c r="G1365" s="832" t="s">
        <v>3780</v>
      </c>
      <c r="H1365" s="832" t="s">
        <v>581</v>
      </c>
      <c r="I1365" s="832" t="s">
        <v>3781</v>
      </c>
      <c r="J1365" s="832" t="s">
        <v>3782</v>
      </c>
      <c r="K1365" s="832" t="s">
        <v>3783</v>
      </c>
      <c r="L1365" s="835">
        <v>0</v>
      </c>
      <c r="M1365" s="835">
        <v>0</v>
      </c>
      <c r="N1365" s="832">
        <v>1</v>
      </c>
      <c r="O1365" s="836">
        <v>0.5</v>
      </c>
      <c r="P1365" s="835">
        <v>0</v>
      </c>
      <c r="Q1365" s="837"/>
      <c r="R1365" s="832">
        <v>1</v>
      </c>
      <c r="S1365" s="837">
        <v>1</v>
      </c>
      <c r="T1365" s="836">
        <v>0.5</v>
      </c>
      <c r="U1365" s="838">
        <v>1</v>
      </c>
    </row>
    <row r="1366" spans="1:21" ht="14.45" customHeight="1" x14ac:dyDescent="0.2">
      <c r="A1366" s="831">
        <v>7</v>
      </c>
      <c r="B1366" s="832" t="s">
        <v>2536</v>
      </c>
      <c r="C1366" s="832" t="s">
        <v>2542</v>
      </c>
      <c r="D1366" s="833" t="s">
        <v>3898</v>
      </c>
      <c r="E1366" s="834" t="s">
        <v>2560</v>
      </c>
      <c r="F1366" s="832" t="s">
        <v>2537</v>
      </c>
      <c r="G1366" s="832" t="s">
        <v>3093</v>
      </c>
      <c r="H1366" s="832" t="s">
        <v>581</v>
      </c>
      <c r="I1366" s="832" t="s">
        <v>3506</v>
      </c>
      <c r="J1366" s="832" t="s">
        <v>3095</v>
      </c>
      <c r="K1366" s="832" t="s">
        <v>1725</v>
      </c>
      <c r="L1366" s="835">
        <v>0</v>
      </c>
      <c r="M1366" s="835">
        <v>0</v>
      </c>
      <c r="N1366" s="832">
        <v>6</v>
      </c>
      <c r="O1366" s="836">
        <v>1</v>
      </c>
      <c r="P1366" s="835">
        <v>0</v>
      </c>
      <c r="Q1366" s="837"/>
      <c r="R1366" s="832">
        <v>6</v>
      </c>
      <c r="S1366" s="837">
        <v>1</v>
      </c>
      <c r="T1366" s="836">
        <v>1</v>
      </c>
      <c r="U1366" s="838">
        <v>1</v>
      </c>
    </row>
    <row r="1367" spans="1:21" ht="14.45" customHeight="1" x14ac:dyDescent="0.2">
      <c r="A1367" s="831">
        <v>7</v>
      </c>
      <c r="B1367" s="832" t="s">
        <v>2536</v>
      </c>
      <c r="C1367" s="832" t="s">
        <v>2542</v>
      </c>
      <c r="D1367" s="833" t="s">
        <v>3898</v>
      </c>
      <c r="E1367" s="834" t="s">
        <v>2560</v>
      </c>
      <c r="F1367" s="832" t="s">
        <v>2537</v>
      </c>
      <c r="G1367" s="832" t="s">
        <v>3097</v>
      </c>
      <c r="H1367" s="832" t="s">
        <v>674</v>
      </c>
      <c r="I1367" s="832" t="s">
        <v>2454</v>
      </c>
      <c r="J1367" s="832" t="s">
        <v>2455</v>
      </c>
      <c r="K1367" s="832" t="s">
        <v>2456</v>
      </c>
      <c r="L1367" s="835">
        <v>754.04</v>
      </c>
      <c r="M1367" s="835">
        <v>25637.359999999997</v>
      </c>
      <c r="N1367" s="832">
        <v>34</v>
      </c>
      <c r="O1367" s="836">
        <v>6</v>
      </c>
      <c r="P1367" s="835">
        <v>21867.159999999996</v>
      </c>
      <c r="Q1367" s="837">
        <v>0.8529411764705882</v>
      </c>
      <c r="R1367" s="832">
        <v>29</v>
      </c>
      <c r="S1367" s="837">
        <v>0.8529411764705882</v>
      </c>
      <c r="T1367" s="836">
        <v>5</v>
      </c>
      <c r="U1367" s="838">
        <v>0.83333333333333337</v>
      </c>
    </row>
    <row r="1368" spans="1:21" ht="14.45" customHeight="1" x14ac:dyDescent="0.2">
      <c r="A1368" s="831">
        <v>7</v>
      </c>
      <c r="B1368" s="832" t="s">
        <v>2536</v>
      </c>
      <c r="C1368" s="832" t="s">
        <v>2542</v>
      </c>
      <c r="D1368" s="833" t="s">
        <v>3898</v>
      </c>
      <c r="E1368" s="834" t="s">
        <v>2560</v>
      </c>
      <c r="F1368" s="832" t="s">
        <v>2537</v>
      </c>
      <c r="G1368" s="832" t="s">
        <v>3097</v>
      </c>
      <c r="H1368" s="832" t="s">
        <v>674</v>
      </c>
      <c r="I1368" s="832" t="s">
        <v>3098</v>
      </c>
      <c r="J1368" s="832" t="s">
        <v>2455</v>
      </c>
      <c r="K1368" s="832" t="s">
        <v>3099</v>
      </c>
      <c r="L1368" s="835">
        <v>1131.06</v>
      </c>
      <c r="M1368" s="835">
        <v>18096.96</v>
      </c>
      <c r="N1368" s="832">
        <v>16</v>
      </c>
      <c r="O1368" s="836">
        <v>5</v>
      </c>
      <c r="P1368" s="835">
        <v>12441.66</v>
      </c>
      <c r="Q1368" s="837">
        <v>0.6875</v>
      </c>
      <c r="R1368" s="832">
        <v>11</v>
      </c>
      <c r="S1368" s="837">
        <v>0.6875</v>
      </c>
      <c r="T1368" s="836">
        <v>3</v>
      </c>
      <c r="U1368" s="838">
        <v>0.6</v>
      </c>
    </row>
    <row r="1369" spans="1:21" ht="14.45" customHeight="1" x14ac:dyDescent="0.2">
      <c r="A1369" s="831">
        <v>7</v>
      </c>
      <c r="B1369" s="832" t="s">
        <v>2536</v>
      </c>
      <c r="C1369" s="832" t="s">
        <v>2542</v>
      </c>
      <c r="D1369" s="833" t="s">
        <v>3898</v>
      </c>
      <c r="E1369" s="834" t="s">
        <v>2560</v>
      </c>
      <c r="F1369" s="832" t="s">
        <v>2537</v>
      </c>
      <c r="G1369" s="832" t="s">
        <v>3097</v>
      </c>
      <c r="H1369" s="832" t="s">
        <v>674</v>
      </c>
      <c r="I1369" s="832" t="s">
        <v>3100</v>
      </c>
      <c r="J1369" s="832" t="s">
        <v>2455</v>
      </c>
      <c r="K1369" s="832" t="s">
        <v>3101</v>
      </c>
      <c r="L1369" s="835">
        <v>1508.08</v>
      </c>
      <c r="M1369" s="835">
        <v>9048.48</v>
      </c>
      <c r="N1369" s="832">
        <v>6</v>
      </c>
      <c r="O1369" s="836">
        <v>1</v>
      </c>
      <c r="P1369" s="835">
        <v>9048.48</v>
      </c>
      <c r="Q1369" s="837">
        <v>1</v>
      </c>
      <c r="R1369" s="832">
        <v>6</v>
      </c>
      <c r="S1369" s="837">
        <v>1</v>
      </c>
      <c r="T1369" s="836">
        <v>1</v>
      </c>
      <c r="U1369" s="838">
        <v>1</v>
      </c>
    </row>
    <row r="1370" spans="1:21" ht="14.45" customHeight="1" x14ac:dyDescent="0.2">
      <c r="A1370" s="831">
        <v>7</v>
      </c>
      <c r="B1370" s="832" t="s">
        <v>2536</v>
      </c>
      <c r="C1370" s="832" t="s">
        <v>2542</v>
      </c>
      <c r="D1370" s="833" t="s">
        <v>3898</v>
      </c>
      <c r="E1370" s="834" t="s">
        <v>2560</v>
      </c>
      <c r="F1370" s="832" t="s">
        <v>2537</v>
      </c>
      <c r="G1370" s="832" t="s">
        <v>3097</v>
      </c>
      <c r="H1370" s="832" t="s">
        <v>581</v>
      </c>
      <c r="I1370" s="832" t="s">
        <v>3508</v>
      </c>
      <c r="J1370" s="832" t="s">
        <v>3103</v>
      </c>
      <c r="K1370" s="832" t="s">
        <v>2456</v>
      </c>
      <c r="L1370" s="835">
        <v>646.32000000000005</v>
      </c>
      <c r="M1370" s="835">
        <v>7755.84</v>
      </c>
      <c r="N1370" s="832">
        <v>12</v>
      </c>
      <c r="O1370" s="836">
        <v>2</v>
      </c>
      <c r="P1370" s="835">
        <v>7755.84</v>
      </c>
      <c r="Q1370" s="837">
        <v>1</v>
      </c>
      <c r="R1370" s="832">
        <v>12</v>
      </c>
      <c r="S1370" s="837">
        <v>1</v>
      </c>
      <c r="T1370" s="836">
        <v>2</v>
      </c>
      <c r="U1370" s="838">
        <v>1</v>
      </c>
    </row>
    <row r="1371" spans="1:21" ht="14.45" customHeight="1" x14ac:dyDescent="0.2">
      <c r="A1371" s="831">
        <v>7</v>
      </c>
      <c r="B1371" s="832" t="s">
        <v>2536</v>
      </c>
      <c r="C1371" s="832" t="s">
        <v>2542</v>
      </c>
      <c r="D1371" s="833" t="s">
        <v>3898</v>
      </c>
      <c r="E1371" s="834" t="s">
        <v>2560</v>
      </c>
      <c r="F1371" s="832" t="s">
        <v>2537</v>
      </c>
      <c r="G1371" s="832" t="s">
        <v>3097</v>
      </c>
      <c r="H1371" s="832" t="s">
        <v>581</v>
      </c>
      <c r="I1371" s="832" t="s">
        <v>3104</v>
      </c>
      <c r="J1371" s="832" t="s">
        <v>2455</v>
      </c>
      <c r="K1371" s="832" t="s">
        <v>3105</v>
      </c>
      <c r="L1371" s="835">
        <v>1508.08</v>
      </c>
      <c r="M1371" s="835">
        <v>9048.48</v>
      </c>
      <c r="N1371" s="832">
        <v>6</v>
      </c>
      <c r="O1371" s="836">
        <v>2</v>
      </c>
      <c r="P1371" s="835">
        <v>9048.48</v>
      </c>
      <c r="Q1371" s="837">
        <v>1</v>
      </c>
      <c r="R1371" s="832">
        <v>6</v>
      </c>
      <c r="S1371" s="837">
        <v>1</v>
      </c>
      <c r="T1371" s="836">
        <v>2</v>
      </c>
      <c r="U1371" s="838">
        <v>1</v>
      </c>
    </row>
    <row r="1372" spans="1:21" ht="14.45" customHeight="1" x14ac:dyDescent="0.2">
      <c r="A1372" s="831">
        <v>7</v>
      </c>
      <c r="B1372" s="832" t="s">
        <v>2536</v>
      </c>
      <c r="C1372" s="832" t="s">
        <v>2542</v>
      </c>
      <c r="D1372" s="833" t="s">
        <v>3898</v>
      </c>
      <c r="E1372" s="834" t="s">
        <v>2560</v>
      </c>
      <c r="F1372" s="832" t="s">
        <v>2537</v>
      </c>
      <c r="G1372" s="832" t="s">
        <v>3097</v>
      </c>
      <c r="H1372" s="832" t="s">
        <v>581</v>
      </c>
      <c r="I1372" s="832" t="s">
        <v>3106</v>
      </c>
      <c r="J1372" s="832" t="s">
        <v>3107</v>
      </c>
      <c r="K1372" s="832" t="s">
        <v>2456</v>
      </c>
      <c r="L1372" s="835">
        <v>754.04</v>
      </c>
      <c r="M1372" s="835">
        <v>8294.4399999999987</v>
      </c>
      <c r="N1372" s="832">
        <v>11</v>
      </c>
      <c r="O1372" s="836">
        <v>4</v>
      </c>
      <c r="P1372" s="835">
        <v>8294.4399999999987</v>
      </c>
      <c r="Q1372" s="837">
        <v>1</v>
      </c>
      <c r="R1372" s="832">
        <v>11</v>
      </c>
      <c r="S1372" s="837">
        <v>1</v>
      </c>
      <c r="T1372" s="836">
        <v>4</v>
      </c>
      <c r="U1372" s="838">
        <v>1</v>
      </c>
    </row>
    <row r="1373" spans="1:21" ht="14.45" customHeight="1" x14ac:dyDescent="0.2">
      <c r="A1373" s="831">
        <v>7</v>
      </c>
      <c r="B1373" s="832" t="s">
        <v>2536</v>
      </c>
      <c r="C1373" s="832" t="s">
        <v>2542</v>
      </c>
      <c r="D1373" s="833" t="s">
        <v>3898</v>
      </c>
      <c r="E1373" s="834" t="s">
        <v>2560</v>
      </c>
      <c r="F1373" s="832" t="s">
        <v>2537</v>
      </c>
      <c r="G1373" s="832" t="s">
        <v>3097</v>
      </c>
      <c r="H1373" s="832" t="s">
        <v>581</v>
      </c>
      <c r="I1373" s="832" t="s">
        <v>3452</v>
      </c>
      <c r="J1373" s="832" t="s">
        <v>2455</v>
      </c>
      <c r="K1373" s="832" t="s">
        <v>3453</v>
      </c>
      <c r="L1373" s="835">
        <v>3016.17</v>
      </c>
      <c r="M1373" s="835">
        <v>18097.02</v>
      </c>
      <c r="N1373" s="832">
        <v>6</v>
      </c>
      <c r="O1373" s="836">
        <v>1</v>
      </c>
      <c r="P1373" s="835">
        <v>18097.02</v>
      </c>
      <c r="Q1373" s="837">
        <v>1</v>
      </c>
      <c r="R1373" s="832">
        <v>6</v>
      </c>
      <c r="S1373" s="837">
        <v>1</v>
      </c>
      <c r="T1373" s="836">
        <v>1</v>
      </c>
      <c r="U1373" s="838">
        <v>1</v>
      </c>
    </row>
    <row r="1374" spans="1:21" ht="14.45" customHeight="1" x14ac:dyDescent="0.2">
      <c r="A1374" s="831">
        <v>7</v>
      </c>
      <c r="B1374" s="832" t="s">
        <v>2536</v>
      </c>
      <c r="C1374" s="832" t="s">
        <v>2542</v>
      </c>
      <c r="D1374" s="833" t="s">
        <v>3898</v>
      </c>
      <c r="E1374" s="834" t="s">
        <v>2560</v>
      </c>
      <c r="F1374" s="832" t="s">
        <v>2537</v>
      </c>
      <c r="G1374" s="832" t="s">
        <v>2664</v>
      </c>
      <c r="H1374" s="832" t="s">
        <v>674</v>
      </c>
      <c r="I1374" s="832" t="s">
        <v>3111</v>
      </c>
      <c r="J1374" s="832" t="s">
        <v>827</v>
      </c>
      <c r="K1374" s="832" t="s">
        <v>828</v>
      </c>
      <c r="L1374" s="835">
        <v>65.989999999999995</v>
      </c>
      <c r="M1374" s="835">
        <v>395.93999999999994</v>
      </c>
      <c r="N1374" s="832">
        <v>6</v>
      </c>
      <c r="O1374" s="836">
        <v>2</v>
      </c>
      <c r="P1374" s="835">
        <v>263.95999999999998</v>
      </c>
      <c r="Q1374" s="837">
        <v>0.66666666666666674</v>
      </c>
      <c r="R1374" s="832">
        <v>4</v>
      </c>
      <c r="S1374" s="837">
        <v>0.66666666666666663</v>
      </c>
      <c r="T1374" s="836">
        <v>1.5</v>
      </c>
      <c r="U1374" s="838">
        <v>0.75</v>
      </c>
    </row>
    <row r="1375" spans="1:21" ht="14.45" customHeight="1" x14ac:dyDescent="0.2">
      <c r="A1375" s="831">
        <v>7</v>
      </c>
      <c r="B1375" s="832" t="s">
        <v>2536</v>
      </c>
      <c r="C1375" s="832" t="s">
        <v>2542</v>
      </c>
      <c r="D1375" s="833" t="s">
        <v>3898</v>
      </c>
      <c r="E1375" s="834" t="s">
        <v>2560</v>
      </c>
      <c r="F1375" s="832" t="s">
        <v>2537</v>
      </c>
      <c r="G1375" s="832" t="s">
        <v>2664</v>
      </c>
      <c r="H1375" s="832" t="s">
        <v>674</v>
      </c>
      <c r="I1375" s="832" t="s">
        <v>3441</v>
      </c>
      <c r="J1375" s="832" t="s">
        <v>829</v>
      </c>
      <c r="K1375" s="832" t="s">
        <v>830</v>
      </c>
      <c r="L1375" s="835">
        <v>132</v>
      </c>
      <c r="M1375" s="835">
        <v>396</v>
      </c>
      <c r="N1375" s="832">
        <v>3</v>
      </c>
      <c r="O1375" s="836">
        <v>0.5</v>
      </c>
      <c r="P1375" s="835">
        <v>396</v>
      </c>
      <c r="Q1375" s="837">
        <v>1</v>
      </c>
      <c r="R1375" s="832">
        <v>3</v>
      </c>
      <c r="S1375" s="837">
        <v>1</v>
      </c>
      <c r="T1375" s="836">
        <v>0.5</v>
      </c>
      <c r="U1375" s="838">
        <v>1</v>
      </c>
    </row>
    <row r="1376" spans="1:21" ht="14.45" customHeight="1" x14ac:dyDescent="0.2">
      <c r="A1376" s="831">
        <v>7</v>
      </c>
      <c r="B1376" s="832" t="s">
        <v>2536</v>
      </c>
      <c r="C1376" s="832" t="s">
        <v>2542</v>
      </c>
      <c r="D1376" s="833" t="s">
        <v>3898</v>
      </c>
      <c r="E1376" s="834" t="s">
        <v>2560</v>
      </c>
      <c r="F1376" s="832" t="s">
        <v>2537</v>
      </c>
      <c r="G1376" s="832" t="s">
        <v>2664</v>
      </c>
      <c r="H1376" s="832" t="s">
        <v>581</v>
      </c>
      <c r="I1376" s="832" t="s">
        <v>3454</v>
      </c>
      <c r="J1376" s="832" t="s">
        <v>827</v>
      </c>
      <c r="K1376" s="832" t="s">
        <v>828</v>
      </c>
      <c r="L1376" s="835">
        <v>65.989999999999995</v>
      </c>
      <c r="M1376" s="835">
        <v>65.989999999999995</v>
      </c>
      <c r="N1376" s="832">
        <v>1</v>
      </c>
      <c r="O1376" s="836">
        <v>0.5</v>
      </c>
      <c r="P1376" s="835">
        <v>65.989999999999995</v>
      </c>
      <c r="Q1376" s="837">
        <v>1</v>
      </c>
      <c r="R1376" s="832">
        <v>1</v>
      </c>
      <c r="S1376" s="837">
        <v>1</v>
      </c>
      <c r="T1376" s="836">
        <v>0.5</v>
      </c>
      <c r="U1376" s="838">
        <v>1</v>
      </c>
    </row>
    <row r="1377" spans="1:21" ht="14.45" customHeight="1" x14ac:dyDescent="0.2">
      <c r="A1377" s="831">
        <v>7</v>
      </c>
      <c r="B1377" s="832" t="s">
        <v>2536</v>
      </c>
      <c r="C1377" s="832" t="s">
        <v>2542</v>
      </c>
      <c r="D1377" s="833" t="s">
        <v>3898</v>
      </c>
      <c r="E1377" s="834" t="s">
        <v>2560</v>
      </c>
      <c r="F1377" s="832" t="s">
        <v>2537</v>
      </c>
      <c r="G1377" s="832" t="s">
        <v>2786</v>
      </c>
      <c r="H1377" s="832" t="s">
        <v>581</v>
      </c>
      <c r="I1377" s="832" t="s">
        <v>3665</v>
      </c>
      <c r="J1377" s="832" t="s">
        <v>2788</v>
      </c>
      <c r="K1377" s="832" t="s">
        <v>2126</v>
      </c>
      <c r="L1377" s="835">
        <v>58.77</v>
      </c>
      <c r="M1377" s="835">
        <v>117.54</v>
      </c>
      <c r="N1377" s="832">
        <v>2</v>
      </c>
      <c r="O1377" s="836">
        <v>2</v>
      </c>
      <c r="P1377" s="835">
        <v>58.77</v>
      </c>
      <c r="Q1377" s="837">
        <v>0.5</v>
      </c>
      <c r="R1377" s="832">
        <v>1</v>
      </c>
      <c r="S1377" s="837">
        <v>0.5</v>
      </c>
      <c r="T1377" s="836">
        <v>1</v>
      </c>
      <c r="U1377" s="838">
        <v>0.5</v>
      </c>
    </row>
    <row r="1378" spans="1:21" ht="14.45" customHeight="1" x14ac:dyDescent="0.2">
      <c r="A1378" s="831">
        <v>7</v>
      </c>
      <c r="B1378" s="832" t="s">
        <v>2536</v>
      </c>
      <c r="C1378" s="832" t="s">
        <v>2542</v>
      </c>
      <c r="D1378" s="833" t="s">
        <v>3898</v>
      </c>
      <c r="E1378" s="834" t="s">
        <v>2560</v>
      </c>
      <c r="F1378" s="832" t="s">
        <v>2537</v>
      </c>
      <c r="G1378" s="832" t="s">
        <v>2666</v>
      </c>
      <c r="H1378" s="832" t="s">
        <v>581</v>
      </c>
      <c r="I1378" s="832" t="s">
        <v>3515</v>
      </c>
      <c r="J1378" s="832" t="s">
        <v>1676</v>
      </c>
      <c r="K1378" s="832" t="s">
        <v>3516</v>
      </c>
      <c r="L1378" s="835">
        <v>516</v>
      </c>
      <c r="M1378" s="835">
        <v>2580</v>
      </c>
      <c r="N1378" s="832">
        <v>5</v>
      </c>
      <c r="O1378" s="836">
        <v>1</v>
      </c>
      <c r="P1378" s="835">
        <v>2580</v>
      </c>
      <c r="Q1378" s="837">
        <v>1</v>
      </c>
      <c r="R1378" s="832">
        <v>5</v>
      </c>
      <c r="S1378" s="837">
        <v>1</v>
      </c>
      <c r="T1378" s="836">
        <v>1</v>
      </c>
      <c r="U1378" s="838">
        <v>1</v>
      </c>
    </row>
    <row r="1379" spans="1:21" ht="14.45" customHeight="1" x14ac:dyDescent="0.2">
      <c r="A1379" s="831">
        <v>7</v>
      </c>
      <c r="B1379" s="832" t="s">
        <v>2536</v>
      </c>
      <c r="C1379" s="832" t="s">
        <v>2542</v>
      </c>
      <c r="D1379" s="833" t="s">
        <v>3898</v>
      </c>
      <c r="E1379" s="834" t="s">
        <v>2560</v>
      </c>
      <c r="F1379" s="832" t="s">
        <v>2537</v>
      </c>
      <c r="G1379" s="832" t="s">
        <v>2796</v>
      </c>
      <c r="H1379" s="832" t="s">
        <v>581</v>
      </c>
      <c r="I1379" s="832" t="s">
        <v>3113</v>
      </c>
      <c r="J1379" s="832" t="s">
        <v>2798</v>
      </c>
      <c r="K1379" s="832" t="s">
        <v>3114</v>
      </c>
      <c r="L1379" s="835">
        <v>140.94999999999999</v>
      </c>
      <c r="M1379" s="835">
        <v>845.7</v>
      </c>
      <c r="N1379" s="832">
        <v>6</v>
      </c>
      <c r="O1379" s="836">
        <v>2.5</v>
      </c>
      <c r="P1379" s="835">
        <v>704.75</v>
      </c>
      <c r="Q1379" s="837">
        <v>0.83333333333333326</v>
      </c>
      <c r="R1379" s="832">
        <v>5</v>
      </c>
      <c r="S1379" s="837">
        <v>0.83333333333333337</v>
      </c>
      <c r="T1379" s="836">
        <v>1.5</v>
      </c>
      <c r="U1379" s="838">
        <v>0.6</v>
      </c>
    </row>
    <row r="1380" spans="1:21" ht="14.45" customHeight="1" x14ac:dyDescent="0.2">
      <c r="A1380" s="831">
        <v>7</v>
      </c>
      <c r="B1380" s="832" t="s">
        <v>2536</v>
      </c>
      <c r="C1380" s="832" t="s">
        <v>2542</v>
      </c>
      <c r="D1380" s="833" t="s">
        <v>3898</v>
      </c>
      <c r="E1380" s="834" t="s">
        <v>2560</v>
      </c>
      <c r="F1380" s="832" t="s">
        <v>2537</v>
      </c>
      <c r="G1380" s="832" t="s">
        <v>2796</v>
      </c>
      <c r="H1380" s="832" t="s">
        <v>581</v>
      </c>
      <c r="I1380" s="832" t="s">
        <v>3115</v>
      </c>
      <c r="J1380" s="832" t="s">
        <v>2798</v>
      </c>
      <c r="K1380" s="832" t="s">
        <v>3116</v>
      </c>
      <c r="L1380" s="835">
        <v>211.42</v>
      </c>
      <c r="M1380" s="835">
        <v>2325.62</v>
      </c>
      <c r="N1380" s="832">
        <v>11</v>
      </c>
      <c r="O1380" s="836">
        <v>2.5</v>
      </c>
      <c r="P1380" s="835">
        <v>1268.52</v>
      </c>
      <c r="Q1380" s="837">
        <v>0.54545454545454553</v>
      </c>
      <c r="R1380" s="832">
        <v>6</v>
      </c>
      <c r="S1380" s="837">
        <v>0.54545454545454541</v>
      </c>
      <c r="T1380" s="836">
        <v>1.5</v>
      </c>
      <c r="U1380" s="838">
        <v>0.6</v>
      </c>
    </row>
    <row r="1381" spans="1:21" ht="14.45" customHeight="1" x14ac:dyDescent="0.2">
      <c r="A1381" s="831">
        <v>7</v>
      </c>
      <c r="B1381" s="832" t="s">
        <v>2536</v>
      </c>
      <c r="C1381" s="832" t="s">
        <v>2542</v>
      </c>
      <c r="D1381" s="833" t="s">
        <v>3898</v>
      </c>
      <c r="E1381" s="834" t="s">
        <v>2560</v>
      </c>
      <c r="F1381" s="832" t="s">
        <v>2537</v>
      </c>
      <c r="G1381" s="832" t="s">
        <v>2796</v>
      </c>
      <c r="H1381" s="832" t="s">
        <v>581</v>
      </c>
      <c r="I1381" s="832" t="s">
        <v>2797</v>
      </c>
      <c r="J1381" s="832" t="s">
        <v>2798</v>
      </c>
      <c r="K1381" s="832" t="s">
        <v>2799</v>
      </c>
      <c r="L1381" s="835">
        <v>281.88</v>
      </c>
      <c r="M1381" s="835">
        <v>281.88</v>
      </c>
      <c r="N1381" s="832">
        <v>1</v>
      </c>
      <c r="O1381" s="836">
        <v>1</v>
      </c>
      <c r="P1381" s="835">
        <v>281.88</v>
      </c>
      <c r="Q1381" s="837">
        <v>1</v>
      </c>
      <c r="R1381" s="832">
        <v>1</v>
      </c>
      <c r="S1381" s="837">
        <v>1</v>
      </c>
      <c r="T1381" s="836">
        <v>1</v>
      </c>
      <c r="U1381" s="838">
        <v>1</v>
      </c>
    </row>
    <row r="1382" spans="1:21" ht="14.45" customHeight="1" x14ac:dyDescent="0.2">
      <c r="A1382" s="831">
        <v>7</v>
      </c>
      <c r="B1382" s="832" t="s">
        <v>2536</v>
      </c>
      <c r="C1382" s="832" t="s">
        <v>2542</v>
      </c>
      <c r="D1382" s="833" t="s">
        <v>3898</v>
      </c>
      <c r="E1382" s="834" t="s">
        <v>2560</v>
      </c>
      <c r="F1382" s="832" t="s">
        <v>2537</v>
      </c>
      <c r="G1382" s="832" t="s">
        <v>2675</v>
      </c>
      <c r="H1382" s="832" t="s">
        <v>581</v>
      </c>
      <c r="I1382" s="832" t="s">
        <v>2676</v>
      </c>
      <c r="J1382" s="832" t="s">
        <v>2677</v>
      </c>
      <c r="K1382" s="832" t="s">
        <v>2678</v>
      </c>
      <c r="L1382" s="835">
        <v>29.13</v>
      </c>
      <c r="M1382" s="835">
        <v>145.65</v>
      </c>
      <c r="N1382" s="832">
        <v>5</v>
      </c>
      <c r="O1382" s="836">
        <v>2</v>
      </c>
      <c r="P1382" s="835">
        <v>145.65</v>
      </c>
      <c r="Q1382" s="837">
        <v>1</v>
      </c>
      <c r="R1382" s="832">
        <v>5</v>
      </c>
      <c r="S1382" s="837">
        <v>1</v>
      </c>
      <c r="T1382" s="836">
        <v>2</v>
      </c>
      <c r="U1382" s="838">
        <v>1</v>
      </c>
    </row>
    <row r="1383" spans="1:21" ht="14.45" customHeight="1" x14ac:dyDescent="0.2">
      <c r="A1383" s="831">
        <v>7</v>
      </c>
      <c r="B1383" s="832" t="s">
        <v>2536</v>
      </c>
      <c r="C1383" s="832" t="s">
        <v>2542</v>
      </c>
      <c r="D1383" s="833" t="s">
        <v>3898</v>
      </c>
      <c r="E1383" s="834" t="s">
        <v>2560</v>
      </c>
      <c r="F1383" s="832" t="s">
        <v>2537</v>
      </c>
      <c r="G1383" s="832" t="s">
        <v>2675</v>
      </c>
      <c r="H1383" s="832" t="s">
        <v>581</v>
      </c>
      <c r="I1383" s="832" t="s">
        <v>2676</v>
      </c>
      <c r="J1383" s="832" t="s">
        <v>2677</v>
      </c>
      <c r="K1383" s="832" t="s">
        <v>2678</v>
      </c>
      <c r="L1383" s="835">
        <v>24.68</v>
      </c>
      <c r="M1383" s="835">
        <v>370.2</v>
      </c>
      <c r="N1383" s="832">
        <v>15</v>
      </c>
      <c r="O1383" s="836">
        <v>3.5</v>
      </c>
      <c r="P1383" s="835">
        <v>172.76</v>
      </c>
      <c r="Q1383" s="837">
        <v>0.46666666666666667</v>
      </c>
      <c r="R1383" s="832">
        <v>7</v>
      </c>
      <c r="S1383" s="837">
        <v>0.46666666666666667</v>
      </c>
      <c r="T1383" s="836">
        <v>2</v>
      </c>
      <c r="U1383" s="838">
        <v>0.5714285714285714</v>
      </c>
    </row>
    <row r="1384" spans="1:21" ht="14.45" customHeight="1" x14ac:dyDescent="0.2">
      <c r="A1384" s="831">
        <v>7</v>
      </c>
      <c r="B1384" s="832" t="s">
        <v>2536</v>
      </c>
      <c r="C1384" s="832" t="s">
        <v>2542</v>
      </c>
      <c r="D1384" s="833" t="s">
        <v>3898</v>
      </c>
      <c r="E1384" s="834" t="s">
        <v>2560</v>
      </c>
      <c r="F1384" s="832" t="s">
        <v>2537</v>
      </c>
      <c r="G1384" s="832" t="s">
        <v>2675</v>
      </c>
      <c r="H1384" s="832" t="s">
        <v>581</v>
      </c>
      <c r="I1384" s="832" t="s">
        <v>3124</v>
      </c>
      <c r="J1384" s="832" t="s">
        <v>2677</v>
      </c>
      <c r="K1384" s="832" t="s">
        <v>3125</v>
      </c>
      <c r="L1384" s="835">
        <v>74.06</v>
      </c>
      <c r="M1384" s="835">
        <v>740.60000000000014</v>
      </c>
      <c r="N1384" s="832">
        <v>10</v>
      </c>
      <c r="O1384" s="836">
        <v>2.5</v>
      </c>
      <c r="P1384" s="835">
        <v>518.42000000000007</v>
      </c>
      <c r="Q1384" s="837">
        <v>0.7</v>
      </c>
      <c r="R1384" s="832">
        <v>7</v>
      </c>
      <c r="S1384" s="837">
        <v>0.7</v>
      </c>
      <c r="T1384" s="836">
        <v>2</v>
      </c>
      <c r="U1384" s="838">
        <v>0.8</v>
      </c>
    </row>
    <row r="1385" spans="1:21" ht="14.45" customHeight="1" x14ac:dyDescent="0.2">
      <c r="A1385" s="831">
        <v>7</v>
      </c>
      <c r="B1385" s="832" t="s">
        <v>2536</v>
      </c>
      <c r="C1385" s="832" t="s">
        <v>2542</v>
      </c>
      <c r="D1385" s="833" t="s">
        <v>3898</v>
      </c>
      <c r="E1385" s="834" t="s">
        <v>2560</v>
      </c>
      <c r="F1385" s="832" t="s">
        <v>2537</v>
      </c>
      <c r="G1385" s="832" t="s">
        <v>2675</v>
      </c>
      <c r="H1385" s="832" t="s">
        <v>581</v>
      </c>
      <c r="I1385" s="832" t="s">
        <v>3124</v>
      </c>
      <c r="J1385" s="832" t="s">
        <v>2677</v>
      </c>
      <c r="K1385" s="832" t="s">
        <v>3125</v>
      </c>
      <c r="L1385" s="835">
        <v>80.319999999999993</v>
      </c>
      <c r="M1385" s="835">
        <v>1204.8</v>
      </c>
      <c r="N1385" s="832">
        <v>15</v>
      </c>
      <c r="O1385" s="836">
        <v>5</v>
      </c>
      <c r="P1385" s="835">
        <v>803.2</v>
      </c>
      <c r="Q1385" s="837">
        <v>0.66666666666666674</v>
      </c>
      <c r="R1385" s="832">
        <v>10</v>
      </c>
      <c r="S1385" s="837">
        <v>0.66666666666666663</v>
      </c>
      <c r="T1385" s="836">
        <v>3.5</v>
      </c>
      <c r="U1385" s="838">
        <v>0.7</v>
      </c>
    </row>
    <row r="1386" spans="1:21" ht="14.45" customHeight="1" x14ac:dyDescent="0.2">
      <c r="A1386" s="831">
        <v>7</v>
      </c>
      <c r="B1386" s="832" t="s">
        <v>2536</v>
      </c>
      <c r="C1386" s="832" t="s">
        <v>2542</v>
      </c>
      <c r="D1386" s="833" t="s">
        <v>3898</v>
      </c>
      <c r="E1386" s="834" t="s">
        <v>2560</v>
      </c>
      <c r="F1386" s="832" t="s">
        <v>2537</v>
      </c>
      <c r="G1386" s="832" t="s">
        <v>3126</v>
      </c>
      <c r="H1386" s="832" t="s">
        <v>674</v>
      </c>
      <c r="I1386" s="832" t="s">
        <v>3127</v>
      </c>
      <c r="J1386" s="832" t="s">
        <v>3128</v>
      </c>
      <c r="K1386" s="832" t="s">
        <v>3129</v>
      </c>
      <c r="L1386" s="835">
        <v>561.76</v>
      </c>
      <c r="M1386" s="835">
        <v>5617.6</v>
      </c>
      <c r="N1386" s="832">
        <v>10</v>
      </c>
      <c r="O1386" s="836">
        <v>2.5</v>
      </c>
      <c r="P1386" s="835">
        <v>5055.84</v>
      </c>
      <c r="Q1386" s="837">
        <v>0.9</v>
      </c>
      <c r="R1386" s="832">
        <v>9</v>
      </c>
      <c r="S1386" s="837">
        <v>0.9</v>
      </c>
      <c r="T1386" s="836">
        <v>1.5</v>
      </c>
      <c r="U1386" s="838">
        <v>0.6</v>
      </c>
    </row>
    <row r="1387" spans="1:21" ht="14.45" customHeight="1" x14ac:dyDescent="0.2">
      <c r="A1387" s="831">
        <v>7</v>
      </c>
      <c r="B1387" s="832" t="s">
        <v>2536</v>
      </c>
      <c r="C1387" s="832" t="s">
        <v>2542</v>
      </c>
      <c r="D1387" s="833" t="s">
        <v>3898</v>
      </c>
      <c r="E1387" s="834" t="s">
        <v>2560</v>
      </c>
      <c r="F1387" s="832" t="s">
        <v>2537</v>
      </c>
      <c r="G1387" s="832" t="s">
        <v>3130</v>
      </c>
      <c r="H1387" s="832" t="s">
        <v>581</v>
      </c>
      <c r="I1387" s="832" t="s">
        <v>3132</v>
      </c>
      <c r="J1387" s="832" t="s">
        <v>3133</v>
      </c>
      <c r="K1387" s="832" t="s">
        <v>828</v>
      </c>
      <c r="L1387" s="835">
        <v>132</v>
      </c>
      <c r="M1387" s="835">
        <v>396</v>
      </c>
      <c r="N1387" s="832">
        <v>3</v>
      </c>
      <c r="O1387" s="836">
        <v>0.5</v>
      </c>
      <c r="P1387" s="835">
        <v>396</v>
      </c>
      <c r="Q1387" s="837">
        <v>1</v>
      </c>
      <c r="R1387" s="832">
        <v>3</v>
      </c>
      <c r="S1387" s="837">
        <v>1</v>
      </c>
      <c r="T1387" s="836">
        <v>0.5</v>
      </c>
      <c r="U1387" s="838">
        <v>1</v>
      </c>
    </row>
    <row r="1388" spans="1:21" ht="14.45" customHeight="1" x14ac:dyDescent="0.2">
      <c r="A1388" s="831">
        <v>7</v>
      </c>
      <c r="B1388" s="832" t="s">
        <v>2536</v>
      </c>
      <c r="C1388" s="832" t="s">
        <v>2542</v>
      </c>
      <c r="D1388" s="833" t="s">
        <v>3898</v>
      </c>
      <c r="E1388" s="834" t="s">
        <v>2560</v>
      </c>
      <c r="F1388" s="832" t="s">
        <v>2537</v>
      </c>
      <c r="G1388" s="832" t="s">
        <v>2679</v>
      </c>
      <c r="H1388" s="832" t="s">
        <v>581</v>
      </c>
      <c r="I1388" s="832" t="s">
        <v>2680</v>
      </c>
      <c r="J1388" s="832" t="s">
        <v>2681</v>
      </c>
      <c r="K1388" s="832" t="s">
        <v>2682</v>
      </c>
      <c r="L1388" s="835">
        <v>93.98</v>
      </c>
      <c r="M1388" s="835">
        <v>93.98</v>
      </c>
      <c r="N1388" s="832">
        <v>1</v>
      </c>
      <c r="O1388" s="836">
        <v>0.5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5" customHeight="1" x14ac:dyDescent="0.2">
      <c r="A1389" s="831">
        <v>7</v>
      </c>
      <c r="B1389" s="832" t="s">
        <v>2536</v>
      </c>
      <c r="C1389" s="832" t="s">
        <v>2542</v>
      </c>
      <c r="D1389" s="833" t="s">
        <v>3898</v>
      </c>
      <c r="E1389" s="834" t="s">
        <v>2560</v>
      </c>
      <c r="F1389" s="832" t="s">
        <v>2537</v>
      </c>
      <c r="G1389" s="832" t="s">
        <v>2679</v>
      </c>
      <c r="H1389" s="832" t="s">
        <v>581</v>
      </c>
      <c r="I1389" s="832" t="s">
        <v>3849</v>
      </c>
      <c r="J1389" s="832" t="s">
        <v>3850</v>
      </c>
      <c r="K1389" s="832" t="s">
        <v>3851</v>
      </c>
      <c r="L1389" s="835">
        <v>140.96</v>
      </c>
      <c r="M1389" s="835">
        <v>281.92</v>
      </c>
      <c r="N1389" s="832">
        <v>2</v>
      </c>
      <c r="O1389" s="836">
        <v>2</v>
      </c>
      <c r="P1389" s="835">
        <v>140.96</v>
      </c>
      <c r="Q1389" s="837">
        <v>0.5</v>
      </c>
      <c r="R1389" s="832">
        <v>1</v>
      </c>
      <c r="S1389" s="837">
        <v>0.5</v>
      </c>
      <c r="T1389" s="836">
        <v>1</v>
      </c>
      <c r="U1389" s="838">
        <v>0.5</v>
      </c>
    </row>
    <row r="1390" spans="1:21" ht="14.45" customHeight="1" x14ac:dyDescent="0.2">
      <c r="A1390" s="831">
        <v>7</v>
      </c>
      <c r="B1390" s="832" t="s">
        <v>2536</v>
      </c>
      <c r="C1390" s="832" t="s">
        <v>2542</v>
      </c>
      <c r="D1390" s="833" t="s">
        <v>3898</v>
      </c>
      <c r="E1390" s="834" t="s">
        <v>2560</v>
      </c>
      <c r="F1390" s="832" t="s">
        <v>2537</v>
      </c>
      <c r="G1390" s="832" t="s">
        <v>3135</v>
      </c>
      <c r="H1390" s="832" t="s">
        <v>674</v>
      </c>
      <c r="I1390" s="832" t="s">
        <v>3136</v>
      </c>
      <c r="J1390" s="832" t="s">
        <v>2266</v>
      </c>
      <c r="K1390" s="832" t="s">
        <v>3137</v>
      </c>
      <c r="L1390" s="835">
        <v>232.68</v>
      </c>
      <c r="M1390" s="835">
        <v>2792.16</v>
      </c>
      <c r="N1390" s="832">
        <v>12</v>
      </c>
      <c r="O1390" s="836">
        <v>2</v>
      </c>
      <c r="P1390" s="835">
        <v>1396.08</v>
      </c>
      <c r="Q1390" s="837">
        <v>0.5</v>
      </c>
      <c r="R1390" s="832">
        <v>6</v>
      </c>
      <c r="S1390" s="837">
        <v>0.5</v>
      </c>
      <c r="T1390" s="836">
        <v>1</v>
      </c>
      <c r="U1390" s="838">
        <v>0.5</v>
      </c>
    </row>
    <row r="1391" spans="1:21" ht="14.45" customHeight="1" x14ac:dyDescent="0.2">
      <c r="A1391" s="831">
        <v>7</v>
      </c>
      <c r="B1391" s="832" t="s">
        <v>2536</v>
      </c>
      <c r="C1391" s="832" t="s">
        <v>2542</v>
      </c>
      <c r="D1391" s="833" t="s">
        <v>3898</v>
      </c>
      <c r="E1391" s="834" t="s">
        <v>2560</v>
      </c>
      <c r="F1391" s="832" t="s">
        <v>2537</v>
      </c>
      <c r="G1391" s="832" t="s">
        <v>3135</v>
      </c>
      <c r="H1391" s="832" t="s">
        <v>674</v>
      </c>
      <c r="I1391" s="832" t="s">
        <v>3796</v>
      </c>
      <c r="J1391" s="832" t="s">
        <v>3139</v>
      </c>
      <c r="K1391" s="832" t="s">
        <v>3538</v>
      </c>
      <c r="L1391" s="835">
        <v>1454.23</v>
      </c>
      <c r="M1391" s="835">
        <v>17450.760000000002</v>
      </c>
      <c r="N1391" s="832">
        <v>12</v>
      </c>
      <c r="O1391" s="836">
        <v>2</v>
      </c>
      <c r="P1391" s="835">
        <v>17450.760000000002</v>
      </c>
      <c r="Q1391" s="837">
        <v>1</v>
      </c>
      <c r="R1391" s="832">
        <v>12</v>
      </c>
      <c r="S1391" s="837">
        <v>1</v>
      </c>
      <c r="T1391" s="836">
        <v>2</v>
      </c>
      <c r="U1391" s="838">
        <v>1</v>
      </c>
    </row>
    <row r="1392" spans="1:21" ht="14.45" customHeight="1" x14ac:dyDescent="0.2">
      <c r="A1392" s="831">
        <v>7</v>
      </c>
      <c r="B1392" s="832" t="s">
        <v>2536</v>
      </c>
      <c r="C1392" s="832" t="s">
        <v>2542</v>
      </c>
      <c r="D1392" s="833" t="s">
        <v>3898</v>
      </c>
      <c r="E1392" s="834" t="s">
        <v>2560</v>
      </c>
      <c r="F1392" s="832" t="s">
        <v>2537</v>
      </c>
      <c r="G1392" s="832" t="s">
        <v>3135</v>
      </c>
      <c r="H1392" s="832" t="s">
        <v>581</v>
      </c>
      <c r="I1392" s="832" t="s">
        <v>3533</v>
      </c>
      <c r="J1392" s="832" t="s">
        <v>3142</v>
      </c>
      <c r="K1392" s="832" t="s">
        <v>3534</v>
      </c>
      <c r="L1392" s="835">
        <v>5322.08</v>
      </c>
      <c r="M1392" s="835">
        <v>10644.16</v>
      </c>
      <c r="N1392" s="832">
        <v>2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5" customHeight="1" x14ac:dyDescent="0.2">
      <c r="A1393" s="831">
        <v>7</v>
      </c>
      <c r="B1393" s="832" t="s">
        <v>2536</v>
      </c>
      <c r="C1393" s="832" t="s">
        <v>2542</v>
      </c>
      <c r="D1393" s="833" t="s">
        <v>3898</v>
      </c>
      <c r="E1393" s="834" t="s">
        <v>2560</v>
      </c>
      <c r="F1393" s="832" t="s">
        <v>2537</v>
      </c>
      <c r="G1393" s="832" t="s">
        <v>3135</v>
      </c>
      <c r="H1393" s="832" t="s">
        <v>674</v>
      </c>
      <c r="I1393" s="832" t="s">
        <v>3144</v>
      </c>
      <c r="J1393" s="832" t="s">
        <v>2266</v>
      </c>
      <c r="K1393" s="832" t="s">
        <v>3145</v>
      </c>
      <c r="L1393" s="835">
        <v>1938.97</v>
      </c>
      <c r="M1393" s="835">
        <v>23267.64</v>
      </c>
      <c r="N1393" s="832">
        <v>12</v>
      </c>
      <c r="O1393" s="836">
        <v>2</v>
      </c>
      <c r="P1393" s="835">
        <v>11633.82</v>
      </c>
      <c r="Q1393" s="837">
        <v>0.5</v>
      </c>
      <c r="R1393" s="832">
        <v>6</v>
      </c>
      <c r="S1393" s="837">
        <v>0.5</v>
      </c>
      <c r="T1393" s="836">
        <v>1</v>
      </c>
      <c r="U1393" s="838">
        <v>0.5</v>
      </c>
    </row>
    <row r="1394" spans="1:21" ht="14.45" customHeight="1" x14ac:dyDescent="0.2">
      <c r="A1394" s="831">
        <v>7</v>
      </c>
      <c r="B1394" s="832" t="s">
        <v>2536</v>
      </c>
      <c r="C1394" s="832" t="s">
        <v>2542</v>
      </c>
      <c r="D1394" s="833" t="s">
        <v>3898</v>
      </c>
      <c r="E1394" s="834" t="s">
        <v>2560</v>
      </c>
      <c r="F1394" s="832" t="s">
        <v>2537</v>
      </c>
      <c r="G1394" s="832" t="s">
        <v>3135</v>
      </c>
      <c r="H1394" s="832" t="s">
        <v>674</v>
      </c>
      <c r="I1394" s="832" t="s">
        <v>2265</v>
      </c>
      <c r="J1394" s="832" t="s">
        <v>2266</v>
      </c>
      <c r="K1394" s="832" t="s">
        <v>2267</v>
      </c>
      <c r="L1394" s="835">
        <v>484.75</v>
      </c>
      <c r="M1394" s="835">
        <v>13088.25</v>
      </c>
      <c r="N1394" s="832">
        <v>27</v>
      </c>
      <c r="O1394" s="836">
        <v>5.5</v>
      </c>
      <c r="P1394" s="835">
        <v>13088.25</v>
      </c>
      <c r="Q1394" s="837">
        <v>1</v>
      </c>
      <c r="R1394" s="832">
        <v>27</v>
      </c>
      <c r="S1394" s="837">
        <v>1</v>
      </c>
      <c r="T1394" s="836">
        <v>5.5</v>
      </c>
      <c r="U1394" s="838">
        <v>1</v>
      </c>
    </row>
    <row r="1395" spans="1:21" ht="14.45" customHeight="1" x14ac:dyDescent="0.2">
      <c r="A1395" s="831">
        <v>7</v>
      </c>
      <c r="B1395" s="832" t="s">
        <v>2536</v>
      </c>
      <c r="C1395" s="832" t="s">
        <v>2542</v>
      </c>
      <c r="D1395" s="833" t="s">
        <v>3898</v>
      </c>
      <c r="E1395" s="834" t="s">
        <v>2560</v>
      </c>
      <c r="F1395" s="832" t="s">
        <v>2537</v>
      </c>
      <c r="G1395" s="832" t="s">
        <v>3135</v>
      </c>
      <c r="H1395" s="832" t="s">
        <v>674</v>
      </c>
      <c r="I1395" s="832" t="s">
        <v>3148</v>
      </c>
      <c r="J1395" s="832" t="s">
        <v>2266</v>
      </c>
      <c r="K1395" s="832" t="s">
        <v>3149</v>
      </c>
      <c r="L1395" s="835">
        <v>969.48</v>
      </c>
      <c r="M1395" s="835">
        <v>12603.240000000002</v>
      </c>
      <c r="N1395" s="832">
        <v>13</v>
      </c>
      <c r="O1395" s="836">
        <v>3</v>
      </c>
      <c r="P1395" s="835">
        <v>6786.3600000000006</v>
      </c>
      <c r="Q1395" s="837">
        <v>0.53846153846153844</v>
      </c>
      <c r="R1395" s="832">
        <v>7</v>
      </c>
      <c r="S1395" s="837">
        <v>0.53846153846153844</v>
      </c>
      <c r="T1395" s="836">
        <v>2</v>
      </c>
      <c r="U1395" s="838">
        <v>0.66666666666666663</v>
      </c>
    </row>
    <row r="1396" spans="1:21" ht="14.45" customHeight="1" x14ac:dyDescent="0.2">
      <c r="A1396" s="831">
        <v>7</v>
      </c>
      <c r="B1396" s="832" t="s">
        <v>2536</v>
      </c>
      <c r="C1396" s="832" t="s">
        <v>2542</v>
      </c>
      <c r="D1396" s="833" t="s">
        <v>3898</v>
      </c>
      <c r="E1396" s="834" t="s">
        <v>2560</v>
      </c>
      <c r="F1396" s="832" t="s">
        <v>2537</v>
      </c>
      <c r="G1396" s="832" t="s">
        <v>3135</v>
      </c>
      <c r="H1396" s="832" t="s">
        <v>581</v>
      </c>
      <c r="I1396" s="832" t="s">
        <v>3150</v>
      </c>
      <c r="J1396" s="832" t="s">
        <v>3151</v>
      </c>
      <c r="K1396" s="832" t="s">
        <v>3152</v>
      </c>
      <c r="L1396" s="835">
        <v>1938.97</v>
      </c>
      <c r="M1396" s="835">
        <v>11633.82</v>
      </c>
      <c r="N1396" s="832">
        <v>6</v>
      </c>
      <c r="O1396" s="836">
        <v>1</v>
      </c>
      <c r="P1396" s="835">
        <v>11633.82</v>
      </c>
      <c r="Q1396" s="837">
        <v>1</v>
      </c>
      <c r="R1396" s="832">
        <v>6</v>
      </c>
      <c r="S1396" s="837">
        <v>1</v>
      </c>
      <c r="T1396" s="836">
        <v>1</v>
      </c>
      <c r="U1396" s="838">
        <v>1</v>
      </c>
    </row>
    <row r="1397" spans="1:21" ht="14.45" customHeight="1" x14ac:dyDescent="0.2">
      <c r="A1397" s="831">
        <v>7</v>
      </c>
      <c r="B1397" s="832" t="s">
        <v>2536</v>
      </c>
      <c r="C1397" s="832" t="s">
        <v>2542</v>
      </c>
      <c r="D1397" s="833" t="s">
        <v>3898</v>
      </c>
      <c r="E1397" s="834" t="s">
        <v>2560</v>
      </c>
      <c r="F1397" s="832" t="s">
        <v>2537</v>
      </c>
      <c r="G1397" s="832" t="s">
        <v>3135</v>
      </c>
      <c r="H1397" s="832" t="s">
        <v>674</v>
      </c>
      <c r="I1397" s="832" t="s">
        <v>3153</v>
      </c>
      <c r="J1397" s="832" t="s">
        <v>3139</v>
      </c>
      <c r="K1397" s="832" t="s">
        <v>2450</v>
      </c>
      <c r="L1397" s="835">
        <v>484.75</v>
      </c>
      <c r="M1397" s="835">
        <v>2908.5</v>
      </c>
      <c r="N1397" s="832">
        <v>6</v>
      </c>
      <c r="O1397" s="836">
        <v>1</v>
      </c>
      <c r="P1397" s="835">
        <v>2908.5</v>
      </c>
      <c r="Q1397" s="837">
        <v>1</v>
      </c>
      <c r="R1397" s="832">
        <v>6</v>
      </c>
      <c r="S1397" s="837">
        <v>1</v>
      </c>
      <c r="T1397" s="836">
        <v>1</v>
      </c>
      <c r="U1397" s="838">
        <v>1</v>
      </c>
    </row>
    <row r="1398" spans="1:21" ht="14.45" customHeight="1" x14ac:dyDescent="0.2">
      <c r="A1398" s="831">
        <v>7</v>
      </c>
      <c r="B1398" s="832" t="s">
        <v>2536</v>
      </c>
      <c r="C1398" s="832" t="s">
        <v>2542</v>
      </c>
      <c r="D1398" s="833" t="s">
        <v>3898</v>
      </c>
      <c r="E1398" s="834" t="s">
        <v>2560</v>
      </c>
      <c r="F1398" s="832" t="s">
        <v>2537</v>
      </c>
      <c r="G1398" s="832" t="s">
        <v>3135</v>
      </c>
      <c r="H1398" s="832" t="s">
        <v>581</v>
      </c>
      <c r="I1398" s="832" t="s">
        <v>3382</v>
      </c>
      <c r="J1398" s="832" t="s">
        <v>3151</v>
      </c>
      <c r="K1398" s="832" t="s">
        <v>3383</v>
      </c>
      <c r="L1398" s="835">
        <v>484.75</v>
      </c>
      <c r="M1398" s="835">
        <v>3878</v>
      </c>
      <c r="N1398" s="832">
        <v>8</v>
      </c>
      <c r="O1398" s="836">
        <v>2</v>
      </c>
      <c r="P1398" s="835">
        <v>3878</v>
      </c>
      <c r="Q1398" s="837">
        <v>1</v>
      </c>
      <c r="R1398" s="832">
        <v>8</v>
      </c>
      <c r="S1398" s="837">
        <v>1</v>
      </c>
      <c r="T1398" s="836">
        <v>2</v>
      </c>
      <c r="U1398" s="838">
        <v>1</v>
      </c>
    </row>
    <row r="1399" spans="1:21" ht="14.45" customHeight="1" x14ac:dyDescent="0.2">
      <c r="A1399" s="831">
        <v>7</v>
      </c>
      <c r="B1399" s="832" t="s">
        <v>2536</v>
      </c>
      <c r="C1399" s="832" t="s">
        <v>2542</v>
      </c>
      <c r="D1399" s="833" t="s">
        <v>3898</v>
      </c>
      <c r="E1399" s="834" t="s">
        <v>2560</v>
      </c>
      <c r="F1399" s="832" t="s">
        <v>2537</v>
      </c>
      <c r="G1399" s="832" t="s">
        <v>3135</v>
      </c>
      <c r="H1399" s="832" t="s">
        <v>674</v>
      </c>
      <c r="I1399" s="832" t="s">
        <v>2448</v>
      </c>
      <c r="J1399" s="832" t="s">
        <v>2449</v>
      </c>
      <c r="K1399" s="832" t="s">
        <v>2450</v>
      </c>
      <c r="L1399" s="835">
        <v>484.75</v>
      </c>
      <c r="M1399" s="835">
        <v>4362.75</v>
      </c>
      <c r="N1399" s="832">
        <v>9</v>
      </c>
      <c r="O1399" s="836">
        <v>1</v>
      </c>
      <c r="P1399" s="835">
        <v>4362.75</v>
      </c>
      <c r="Q1399" s="837">
        <v>1</v>
      </c>
      <c r="R1399" s="832">
        <v>9</v>
      </c>
      <c r="S1399" s="837">
        <v>1</v>
      </c>
      <c r="T1399" s="836">
        <v>1</v>
      </c>
      <c r="U1399" s="838">
        <v>1</v>
      </c>
    </row>
    <row r="1400" spans="1:21" ht="14.45" customHeight="1" x14ac:dyDescent="0.2">
      <c r="A1400" s="831">
        <v>7</v>
      </c>
      <c r="B1400" s="832" t="s">
        <v>2536</v>
      </c>
      <c r="C1400" s="832" t="s">
        <v>2542</v>
      </c>
      <c r="D1400" s="833" t="s">
        <v>3898</v>
      </c>
      <c r="E1400" s="834" t="s">
        <v>2560</v>
      </c>
      <c r="F1400" s="832" t="s">
        <v>2537</v>
      </c>
      <c r="G1400" s="832" t="s">
        <v>3135</v>
      </c>
      <c r="H1400" s="832" t="s">
        <v>674</v>
      </c>
      <c r="I1400" s="832" t="s">
        <v>2451</v>
      </c>
      <c r="J1400" s="832" t="s">
        <v>2449</v>
      </c>
      <c r="K1400" s="832" t="s">
        <v>2452</v>
      </c>
      <c r="L1400" s="835">
        <v>969.48</v>
      </c>
      <c r="M1400" s="835">
        <v>10664.279999999999</v>
      </c>
      <c r="N1400" s="832">
        <v>11</v>
      </c>
      <c r="O1400" s="836">
        <v>2</v>
      </c>
      <c r="P1400" s="835">
        <v>10664.279999999999</v>
      </c>
      <c r="Q1400" s="837">
        <v>1</v>
      </c>
      <c r="R1400" s="832">
        <v>11</v>
      </c>
      <c r="S1400" s="837">
        <v>1</v>
      </c>
      <c r="T1400" s="836">
        <v>2</v>
      </c>
      <c r="U1400" s="838">
        <v>1</v>
      </c>
    </row>
    <row r="1401" spans="1:21" ht="14.45" customHeight="1" x14ac:dyDescent="0.2">
      <c r="A1401" s="831">
        <v>7</v>
      </c>
      <c r="B1401" s="832" t="s">
        <v>2536</v>
      </c>
      <c r="C1401" s="832" t="s">
        <v>2542</v>
      </c>
      <c r="D1401" s="833" t="s">
        <v>3898</v>
      </c>
      <c r="E1401" s="834" t="s">
        <v>2560</v>
      </c>
      <c r="F1401" s="832" t="s">
        <v>2537</v>
      </c>
      <c r="G1401" s="832" t="s">
        <v>3135</v>
      </c>
      <c r="H1401" s="832" t="s">
        <v>674</v>
      </c>
      <c r="I1401" s="832" t="s">
        <v>3156</v>
      </c>
      <c r="J1401" s="832" t="s">
        <v>2449</v>
      </c>
      <c r="K1401" s="832" t="s">
        <v>3140</v>
      </c>
      <c r="L1401" s="835">
        <v>1938.97</v>
      </c>
      <c r="M1401" s="835">
        <v>11633.82</v>
      </c>
      <c r="N1401" s="832">
        <v>6</v>
      </c>
      <c r="O1401" s="836">
        <v>1</v>
      </c>
      <c r="P1401" s="835">
        <v>11633.82</v>
      </c>
      <c r="Q1401" s="837">
        <v>1</v>
      </c>
      <c r="R1401" s="832">
        <v>6</v>
      </c>
      <c r="S1401" s="837">
        <v>1</v>
      </c>
      <c r="T1401" s="836">
        <v>1</v>
      </c>
      <c r="U1401" s="838">
        <v>1</v>
      </c>
    </row>
    <row r="1402" spans="1:21" ht="14.45" customHeight="1" x14ac:dyDescent="0.2">
      <c r="A1402" s="831">
        <v>7</v>
      </c>
      <c r="B1402" s="832" t="s">
        <v>2536</v>
      </c>
      <c r="C1402" s="832" t="s">
        <v>2542</v>
      </c>
      <c r="D1402" s="833" t="s">
        <v>3898</v>
      </c>
      <c r="E1402" s="834" t="s">
        <v>2560</v>
      </c>
      <c r="F1402" s="832" t="s">
        <v>2537</v>
      </c>
      <c r="G1402" s="832" t="s">
        <v>3158</v>
      </c>
      <c r="H1402" s="832" t="s">
        <v>674</v>
      </c>
      <c r="I1402" s="832" t="s">
        <v>3159</v>
      </c>
      <c r="J1402" s="832" t="s">
        <v>2283</v>
      </c>
      <c r="K1402" s="832" t="s">
        <v>3160</v>
      </c>
      <c r="L1402" s="835">
        <v>339.47</v>
      </c>
      <c r="M1402" s="835">
        <v>6110.4600000000009</v>
      </c>
      <c r="N1402" s="832">
        <v>18</v>
      </c>
      <c r="O1402" s="836">
        <v>2.5</v>
      </c>
      <c r="P1402" s="835">
        <v>4073.6400000000003</v>
      </c>
      <c r="Q1402" s="837">
        <v>0.66666666666666663</v>
      </c>
      <c r="R1402" s="832">
        <v>12</v>
      </c>
      <c r="S1402" s="837">
        <v>0.66666666666666663</v>
      </c>
      <c r="T1402" s="836">
        <v>1.5</v>
      </c>
      <c r="U1402" s="838">
        <v>0.6</v>
      </c>
    </row>
    <row r="1403" spans="1:21" ht="14.45" customHeight="1" x14ac:dyDescent="0.2">
      <c r="A1403" s="831">
        <v>7</v>
      </c>
      <c r="B1403" s="832" t="s">
        <v>2536</v>
      </c>
      <c r="C1403" s="832" t="s">
        <v>2542</v>
      </c>
      <c r="D1403" s="833" t="s">
        <v>3898</v>
      </c>
      <c r="E1403" s="834" t="s">
        <v>2560</v>
      </c>
      <c r="F1403" s="832" t="s">
        <v>2537</v>
      </c>
      <c r="G1403" s="832" t="s">
        <v>3158</v>
      </c>
      <c r="H1403" s="832" t="s">
        <v>674</v>
      </c>
      <c r="I1403" s="832" t="s">
        <v>2282</v>
      </c>
      <c r="J1403" s="832" t="s">
        <v>2283</v>
      </c>
      <c r="K1403" s="832" t="s">
        <v>2284</v>
      </c>
      <c r="L1403" s="835">
        <v>113.16</v>
      </c>
      <c r="M1403" s="835">
        <v>1810.56</v>
      </c>
      <c r="N1403" s="832">
        <v>16</v>
      </c>
      <c r="O1403" s="836">
        <v>5.5</v>
      </c>
      <c r="P1403" s="835">
        <v>565.79999999999995</v>
      </c>
      <c r="Q1403" s="837">
        <v>0.3125</v>
      </c>
      <c r="R1403" s="832">
        <v>5</v>
      </c>
      <c r="S1403" s="837">
        <v>0.3125</v>
      </c>
      <c r="T1403" s="836">
        <v>2</v>
      </c>
      <c r="U1403" s="838">
        <v>0.36363636363636365</v>
      </c>
    </row>
    <row r="1404" spans="1:21" ht="14.45" customHeight="1" x14ac:dyDescent="0.2">
      <c r="A1404" s="831">
        <v>7</v>
      </c>
      <c r="B1404" s="832" t="s">
        <v>2536</v>
      </c>
      <c r="C1404" s="832" t="s">
        <v>2542</v>
      </c>
      <c r="D1404" s="833" t="s">
        <v>3898</v>
      </c>
      <c r="E1404" s="834" t="s">
        <v>2560</v>
      </c>
      <c r="F1404" s="832" t="s">
        <v>2537</v>
      </c>
      <c r="G1404" s="832" t="s">
        <v>3158</v>
      </c>
      <c r="H1404" s="832" t="s">
        <v>674</v>
      </c>
      <c r="I1404" s="832" t="s">
        <v>2466</v>
      </c>
      <c r="J1404" s="832" t="s">
        <v>2283</v>
      </c>
      <c r="K1404" s="832" t="s">
        <v>2467</v>
      </c>
      <c r="L1404" s="835">
        <v>339.47</v>
      </c>
      <c r="M1404" s="835">
        <v>23083.96</v>
      </c>
      <c r="N1404" s="832">
        <v>68</v>
      </c>
      <c r="O1404" s="836">
        <v>19.5</v>
      </c>
      <c r="P1404" s="835">
        <v>12220.919999999998</v>
      </c>
      <c r="Q1404" s="837">
        <v>0.52941176470588225</v>
      </c>
      <c r="R1404" s="832">
        <v>36</v>
      </c>
      <c r="S1404" s="837">
        <v>0.52941176470588236</v>
      </c>
      <c r="T1404" s="836">
        <v>9</v>
      </c>
      <c r="U1404" s="838">
        <v>0.46153846153846156</v>
      </c>
    </row>
    <row r="1405" spans="1:21" ht="14.45" customHeight="1" x14ac:dyDescent="0.2">
      <c r="A1405" s="831">
        <v>7</v>
      </c>
      <c r="B1405" s="832" t="s">
        <v>2536</v>
      </c>
      <c r="C1405" s="832" t="s">
        <v>2542</v>
      </c>
      <c r="D1405" s="833" t="s">
        <v>3898</v>
      </c>
      <c r="E1405" s="834" t="s">
        <v>2560</v>
      </c>
      <c r="F1405" s="832" t="s">
        <v>2537</v>
      </c>
      <c r="G1405" s="832" t="s">
        <v>3158</v>
      </c>
      <c r="H1405" s="832" t="s">
        <v>581</v>
      </c>
      <c r="I1405" s="832" t="s">
        <v>3384</v>
      </c>
      <c r="J1405" s="832" t="s">
        <v>3385</v>
      </c>
      <c r="K1405" s="832" t="s">
        <v>3386</v>
      </c>
      <c r="L1405" s="835">
        <v>763.63</v>
      </c>
      <c r="M1405" s="835">
        <v>5345.41</v>
      </c>
      <c r="N1405" s="832">
        <v>7</v>
      </c>
      <c r="O1405" s="836">
        <v>3</v>
      </c>
      <c r="P1405" s="835">
        <v>763.63</v>
      </c>
      <c r="Q1405" s="837">
        <v>0.14285714285714285</v>
      </c>
      <c r="R1405" s="832">
        <v>1</v>
      </c>
      <c r="S1405" s="837">
        <v>0.14285714285714285</v>
      </c>
      <c r="T1405" s="836">
        <v>1</v>
      </c>
      <c r="U1405" s="838">
        <v>0.33333333333333331</v>
      </c>
    </row>
    <row r="1406" spans="1:21" ht="14.45" customHeight="1" x14ac:dyDescent="0.2">
      <c r="A1406" s="831">
        <v>7</v>
      </c>
      <c r="B1406" s="832" t="s">
        <v>2536</v>
      </c>
      <c r="C1406" s="832" t="s">
        <v>2542</v>
      </c>
      <c r="D1406" s="833" t="s">
        <v>3898</v>
      </c>
      <c r="E1406" s="834" t="s">
        <v>2560</v>
      </c>
      <c r="F1406" s="832" t="s">
        <v>2537</v>
      </c>
      <c r="G1406" s="832" t="s">
        <v>3158</v>
      </c>
      <c r="H1406" s="832" t="s">
        <v>674</v>
      </c>
      <c r="I1406" s="832" t="s">
        <v>3852</v>
      </c>
      <c r="J1406" s="832" t="s">
        <v>2283</v>
      </c>
      <c r="K1406" s="832" t="s">
        <v>3853</v>
      </c>
      <c r="L1406" s="835">
        <v>452.61</v>
      </c>
      <c r="M1406" s="835">
        <v>905.22</v>
      </c>
      <c r="N1406" s="832">
        <v>2</v>
      </c>
      <c r="O1406" s="836">
        <v>0.5</v>
      </c>
      <c r="P1406" s="835">
        <v>905.22</v>
      </c>
      <c r="Q1406" s="837">
        <v>1</v>
      </c>
      <c r="R1406" s="832">
        <v>2</v>
      </c>
      <c r="S1406" s="837">
        <v>1</v>
      </c>
      <c r="T1406" s="836">
        <v>0.5</v>
      </c>
      <c r="U1406" s="838">
        <v>1</v>
      </c>
    </row>
    <row r="1407" spans="1:21" ht="14.45" customHeight="1" x14ac:dyDescent="0.2">
      <c r="A1407" s="831">
        <v>7</v>
      </c>
      <c r="B1407" s="832" t="s">
        <v>2536</v>
      </c>
      <c r="C1407" s="832" t="s">
        <v>2542</v>
      </c>
      <c r="D1407" s="833" t="s">
        <v>3898</v>
      </c>
      <c r="E1407" s="834" t="s">
        <v>2560</v>
      </c>
      <c r="F1407" s="832" t="s">
        <v>2537</v>
      </c>
      <c r="G1407" s="832" t="s">
        <v>3158</v>
      </c>
      <c r="H1407" s="832" t="s">
        <v>581</v>
      </c>
      <c r="I1407" s="832" t="s">
        <v>3455</v>
      </c>
      <c r="J1407" s="832" t="s">
        <v>3456</v>
      </c>
      <c r="K1407" s="832" t="s">
        <v>2467</v>
      </c>
      <c r="L1407" s="835">
        <v>339.47</v>
      </c>
      <c r="M1407" s="835">
        <v>1018.4100000000001</v>
      </c>
      <c r="N1407" s="832">
        <v>3</v>
      </c>
      <c r="O1407" s="836">
        <v>1</v>
      </c>
      <c r="P1407" s="835">
        <v>1018.4100000000001</v>
      </c>
      <c r="Q1407" s="837">
        <v>1</v>
      </c>
      <c r="R1407" s="832">
        <v>3</v>
      </c>
      <c r="S1407" s="837">
        <v>1</v>
      </c>
      <c r="T1407" s="836">
        <v>1</v>
      </c>
      <c r="U1407" s="838">
        <v>1</v>
      </c>
    </row>
    <row r="1408" spans="1:21" ht="14.45" customHeight="1" x14ac:dyDescent="0.2">
      <c r="A1408" s="831">
        <v>7</v>
      </c>
      <c r="B1408" s="832" t="s">
        <v>2536</v>
      </c>
      <c r="C1408" s="832" t="s">
        <v>2542</v>
      </c>
      <c r="D1408" s="833" t="s">
        <v>3898</v>
      </c>
      <c r="E1408" s="834" t="s">
        <v>2560</v>
      </c>
      <c r="F1408" s="832" t="s">
        <v>2537</v>
      </c>
      <c r="G1408" s="832" t="s">
        <v>3158</v>
      </c>
      <c r="H1408" s="832" t="s">
        <v>674</v>
      </c>
      <c r="I1408" s="832" t="s">
        <v>3543</v>
      </c>
      <c r="J1408" s="832" t="s">
        <v>3162</v>
      </c>
      <c r="K1408" s="832" t="s">
        <v>3386</v>
      </c>
      <c r="L1408" s="835">
        <v>763.63</v>
      </c>
      <c r="M1408" s="835">
        <v>2290.89</v>
      </c>
      <c r="N1408" s="832">
        <v>3</v>
      </c>
      <c r="O1408" s="836">
        <v>0.5</v>
      </c>
      <c r="P1408" s="835">
        <v>2290.89</v>
      </c>
      <c r="Q1408" s="837">
        <v>1</v>
      </c>
      <c r="R1408" s="832">
        <v>3</v>
      </c>
      <c r="S1408" s="837">
        <v>1</v>
      </c>
      <c r="T1408" s="836">
        <v>0.5</v>
      </c>
      <c r="U1408" s="838">
        <v>1</v>
      </c>
    </row>
    <row r="1409" spans="1:21" ht="14.45" customHeight="1" x14ac:dyDescent="0.2">
      <c r="A1409" s="831">
        <v>7</v>
      </c>
      <c r="B1409" s="832" t="s">
        <v>2536</v>
      </c>
      <c r="C1409" s="832" t="s">
        <v>2542</v>
      </c>
      <c r="D1409" s="833" t="s">
        <v>3898</v>
      </c>
      <c r="E1409" s="834" t="s">
        <v>2560</v>
      </c>
      <c r="F1409" s="832" t="s">
        <v>2537</v>
      </c>
      <c r="G1409" s="832" t="s">
        <v>990</v>
      </c>
      <c r="H1409" s="832" t="s">
        <v>581</v>
      </c>
      <c r="I1409" s="832" t="s">
        <v>3166</v>
      </c>
      <c r="J1409" s="832" t="s">
        <v>3167</v>
      </c>
      <c r="K1409" s="832" t="s">
        <v>3168</v>
      </c>
      <c r="L1409" s="835">
        <v>13.73</v>
      </c>
      <c r="M1409" s="835">
        <v>27.46</v>
      </c>
      <c r="N1409" s="832">
        <v>2</v>
      </c>
      <c r="O1409" s="836">
        <v>1</v>
      </c>
      <c r="P1409" s="835">
        <v>27.46</v>
      </c>
      <c r="Q1409" s="837">
        <v>1</v>
      </c>
      <c r="R1409" s="832">
        <v>2</v>
      </c>
      <c r="S1409" s="837">
        <v>1</v>
      </c>
      <c r="T1409" s="836">
        <v>1</v>
      </c>
      <c r="U1409" s="838">
        <v>1</v>
      </c>
    </row>
    <row r="1410" spans="1:21" ht="14.45" customHeight="1" x14ac:dyDescent="0.2">
      <c r="A1410" s="831">
        <v>7</v>
      </c>
      <c r="B1410" s="832" t="s">
        <v>2536</v>
      </c>
      <c r="C1410" s="832" t="s">
        <v>2542</v>
      </c>
      <c r="D1410" s="833" t="s">
        <v>3898</v>
      </c>
      <c r="E1410" s="834" t="s">
        <v>2560</v>
      </c>
      <c r="F1410" s="832" t="s">
        <v>2537</v>
      </c>
      <c r="G1410" s="832" t="s">
        <v>3169</v>
      </c>
      <c r="H1410" s="832" t="s">
        <v>581</v>
      </c>
      <c r="I1410" s="832" t="s">
        <v>3170</v>
      </c>
      <c r="J1410" s="832" t="s">
        <v>3171</v>
      </c>
      <c r="K1410" s="832" t="s">
        <v>3172</v>
      </c>
      <c r="L1410" s="835">
        <v>0</v>
      </c>
      <c r="M1410" s="835">
        <v>0</v>
      </c>
      <c r="N1410" s="832">
        <v>9</v>
      </c>
      <c r="O1410" s="836">
        <v>4.5</v>
      </c>
      <c r="P1410" s="835">
        <v>0</v>
      </c>
      <c r="Q1410" s="837"/>
      <c r="R1410" s="832">
        <v>7</v>
      </c>
      <c r="S1410" s="837">
        <v>0.77777777777777779</v>
      </c>
      <c r="T1410" s="836">
        <v>3</v>
      </c>
      <c r="U1410" s="838">
        <v>0.66666666666666663</v>
      </c>
    </row>
    <row r="1411" spans="1:21" ht="14.45" customHeight="1" x14ac:dyDescent="0.2">
      <c r="A1411" s="831">
        <v>7</v>
      </c>
      <c r="B1411" s="832" t="s">
        <v>2536</v>
      </c>
      <c r="C1411" s="832" t="s">
        <v>2542</v>
      </c>
      <c r="D1411" s="833" t="s">
        <v>3898</v>
      </c>
      <c r="E1411" s="834" t="s">
        <v>2560</v>
      </c>
      <c r="F1411" s="832" t="s">
        <v>2537</v>
      </c>
      <c r="G1411" s="832" t="s">
        <v>3173</v>
      </c>
      <c r="H1411" s="832" t="s">
        <v>581</v>
      </c>
      <c r="I1411" s="832" t="s">
        <v>3391</v>
      </c>
      <c r="J1411" s="832" t="s">
        <v>3175</v>
      </c>
      <c r="K1411" s="832" t="s">
        <v>3392</v>
      </c>
      <c r="L1411" s="835">
        <v>552.64</v>
      </c>
      <c r="M1411" s="835">
        <v>1105.28</v>
      </c>
      <c r="N1411" s="832">
        <v>2</v>
      </c>
      <c r="O1411" s="836">
        <v>1</v>
      </c>
      <c r="P1411" s="835">
        <v>1105.28</v>
      </c>
      <c r="Q1411" s="837">
        <v>1</v>
      </c>
      <c r="R1411" s="832">
        <v>2</v>
      </c>
      <c r="S1411" s="837">
        <v>1</v>
      </c>
      <c r="T1411" s="836">
        <v>1</v>
      </c>
      <c r="U1411" s="838">
        <v>1</v>
      </c>
    </row>
    <row r="1412" spans="1:21" ht="14.45" customHeight="1" x14ac:dyDescent="0.2">
      <c r="A1412" s="831">
        <v>7</v>
      </c>
      <c r="B1412" s="832" t="s">
        <v>2536</v>
      </c>
      <c r="C1412" s="832" t="s">
        <v>2542</v>
      </c>
      <c r="D1412" s="833" t="s">
        <v>3898</v>
      </c>
      <c r="E1412" s="834" t="s">
        <v>2560</v>
      </c>
      <c r="F1412" s="832" t="s">
        <v>2537</v>
      </c>
      <c r="G1412" s="832" t="s">
        <v>3173</v>
      </c>
      <c r="H1412" s="832" t="s">
        <v>581</v>
      </c>
      <c r="I1412" s="832" t="s">
        <v>3177</v>
      </c>
      <c r="J1412" s="832" t="s">
        <v>3175</v>
      </c>
      <c r="K1412" s="832" t="s">
        <v>3178</v>
      </c>
      <c r="L1412" s="835">
        <v>1019.46</v>
      </c>
      <c r="M1412" s="835">
        <v>7136.22</v>
      </c>
      <c r="N1412" s="832">
        <v>7</v>
      </c>
      <c r="O1412" s="836">
        <v>2</v>
      </c>
      <c r="P1412" s="835">
        <v>3058.38</v>
      </c>
      <c r="Q1412" s="837">
        <v>0.42857142857142855</v>
      </c>
      <c r="R1412" s="832">
        <v>3</v>
      </c>
      <c r="S1412" s="837">
        <v>0.42857142857142855</v>
      </c>
      <c r="T1412" s="836">
        <v>1</v>
      </c>
      <c r="U1412" s="838">
        <v>0.5</v>
      </c>
    </row>
    <row r="1413" spans="1:21" ht="14.45" customHeight="1" x14ac:dyDescent="0.2">
      <c r="A1413" s="831">
        <v>7</v>
      </c>
      <c r="B1413" s="832" t="s">
        <v>2536</v>
      </c>
      <c r="C1413" s="832" t="s">
        <v>2542</v>
      </c>
      <c r="D1413" s="833" t="s">
        <v>3898</v>
      </c>
      <c r="E1413" s="834" t="s">
        <v>2560</v>
      </c>
      <c r="F1413" s="832" t="s">
        <v>2537</v>
      </c>
      <c r="G1413" s="832" t="s">
        <v>3173</v>
      </c>
      <c r="H1413" s="832" t="s">
        <v>581</v>
      </c>
      <c r="I1413" s="832" t="s">
        <v>3179</v>
      </c>
      <c r="J1413" s="832" t="s">
        <v>3175</v>
      </c>
      <c r="K1413" s="832" t="s">
        <v>3180</v>
      </c>
      <c r="L1413" s="835">
        <v>2863.58</v>
      </c>
      <c r="M1413" s="835">
        <v>17181.48</v>
      </c>
      <c r="N1413" s="832">
        <v>6</v>
      </c>
      <c r="O1413" s="836">
        <v>2</v>
      </c>
      <c r="P1413" s="835">
        <v>17181.48</v>
      </c>
      <c r="Q1413" s="837">
        <v>1</v>
      </c>
      <c r="R1413" s="832">
        <v>6</v>
      </c>
      <c r="S1413" s="837">
        <v>1</v>
      </c>
      <c r="T1413" s="836">
        <v>2</v>
      </c>
      <c r="U1413" s="838">
        <v>1</v>
      </c>
    </row>
    <row r="1414" spans="1:21" ht="14.45" customHeight="1" x14ac:dyDescent="0.2">
      <c r="A1414" s="831">
        <v>7</v>
      </c>
      <c r="B1414" s="832" t="s">
        <v>2536</v>
      </c>
      <c r="C1414" s="832" t="s">
        <v>2542</v>
      </c>
      <c r="D1414" s="833" t="s">
        <v>3898</v>
      </c>
      <c r="E1414" s="834" t="s">
        <v>2560</v>
      </c>
      <c r="F1414" s="832" t="s">
        <v>2537</v>
      </c>
      <c r="G1414" s="832" t="s">
        <v>2692</v>
      </c>
      <c r="H1414" s="832" t="s">
        <v>581</v>
      </c>
      <c r="I1414" s="832" t="s">
        <v>3854</v>
      </c>
      <c r="J1414" s="832" t="s">
        <v>1342</v>
      </c>
      <c r="K1414" s="832" t="s">
        <v>2694</v>
      </c>
      <c r="L1414" s="835">
        <v>94.7</v>
      </c>
      <c r="M1414" s="835">
        <v>94.7</v>
      </c>
      <c r="N1414" s="832">
        <v>1</v>
      </c>
      <c r="O1414" s="836">
        <v>0.5</v>
      </c>
      <c r="P1414" s="835">
        <v>94.7</v>
      </c>
      <c r="Q1414" s="837">
        <v>1</v>
      </c>
      <c r="R1414" s="832">
        <v>1</v>
      </c>
      <c r="S1414" s="837">
        <v>1</v>
      </c>
      <c r="T1414" s="836">
        <v>0.5</v>
      </c>
      <c r="U1414" s="838">
        <v>1</v>
      </c>
    </row>
    <row r="1415" spans="1:21" ht="14.45" customHeight="1" x14ac:dyDescent="0.2">
      <c r="A1415" s="831">
        <v>7</v>
      </c>
      <c r="B1415" s="832" t="s">
        <v>2536</v>
      </c>
      <c r="C1415" s="832" t="s">
        <v>2542</v>
      </c>
      <c r="D1415" s="833" t="s">
        <v>3898</v>
      </c>
      <c r="E1415" s="834" t="s">
        <v>2560</v>
      </c>
      <c r="F1415" s="832" t="s">
        <v>2537</v>
      </c>
      <c r="G1415" s="832" t="s">
        <v>3855</v>
      </c>
      <c r="H1415" s="832" t="s">
        <v>581</v>
      </c>
      <c r="I1415" s="832" t="s">
        <v>3856</v>
      </c>
      <c r="J1415" s="832" t="s">
        <v>884</v>
      </c>
      <c r="K1415" s="832" t="s">
        <v>3857</v>
      </c>
      <c r="L1415" s="835">
        <v>27.28</v>
      </c>
      <c r="M1415" s="835">
        <v>27.28</v>
      </c>
      <c r="N1415" s="832">
        <v>1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5" customHeight="1" x14ac:dyDescent="0.2">
      <c r="A1416" s="831">
        <v>7</v>
      </c>
      <c r="B1416" s="832" t="s">
        <v>2536</v>
      </c>
      <c r="C1416" s="832" t="s">
        <v>2542</v>
      </c>
      <c r="D1416" s="833" t="s">
        <v>3898</v>
      </c>
      <c r="E1416" s="834" t="s">
        <v>2560</v>
      </c>
      <c r="F1416" s="832" t="s">
        <v>2537</v>
      </c>
      <c r="G1416" s="832" t="s">
        <v>3185</v>
      </c>
      <c r="H1416" s="832" t="s">
        <v>674</v>
      </c>
      <c r="I1416" s="832" t="s">
        <v>3462</v>
      </c>
      <c r="J1416" s="832" t="s">
        <v>3463</v>
      </c>
      <c r="K1416" s="832" t="s">
        <v>3464</v>
      </c>
      <c r="L1416" s="835">
        <v>68.599999999999994</v>
      </c>
      <c r="M1416" s="835">
        <v>274.39999999999998</v>
      </c>
      <c r="N1416" s="832">
        <v>4</v>
      </c>
      <c r="O1416" s="836">
        <v>0.5</v>
      </c>
      <c r="P1416" s="835">
        <v>274.39999999999998</v>
      </c>
      <c r="Q1416" s="837">
        <v>1</v>
      </c>
      <c r="R1416" s="832">
        <v>4</v>
      </c>
      <c r="S1416" s="837">
        <v>1</v>
      </c>
      <c r="T1416" s="836">
        <v>0.5</v>
      </c>
      <c r="U1416" s="838">
        <v>1</v>
      </c>
    </row>
    <row r="1417" spans="1:21" ht="14.45" customHeight="1" x14ac:dyDescent="0.2">
      <c r="A1417" s="831">
        <v>7</v>
      </c>
      <c r="B1417" s="832" t="s">
        <v>2536</v>
      </c>
      <c r="C1417" s="832" t="s">
        <v>2542</v>
      </c>
      <c r="D1417" s="833" t="s">
        <v>3898</v>
      </c>
      <c r="E1417" s="834" t="s">
        <v>2560</v>
      </c>
      <c r="F1417" s="832" t="s">
        <v>2537</v>
      </c>
      <c r="G1417" s="832" t="s">
        <v>2702</v>
      </c>
      <c r="H1417" s="832" t="s">
        <v>581</v>
      </c>
      <c r="I1417" s="832" t="s">
        <v>3465</v>
      </c>
      <c r="J1417" s="832" t="s">
        <v>3466</v>
      </c>
      <c r="K1417" s="832" t="s">
        <v>3467</v>
      </c>
      <c r="L1417" s="835">
        <v>76.180000000000007</v>
      </c>
      <c r="M1417" s="835">
        <v>76.180000000000007</v>
      </c>
      <c r="N1417" s="832">
        <v>1</v>
      </c>
      <c r="O1417" s="836">
        <v>0.5</v>
      </c>
      <c r="P1417" s="835">
        <v>76.180000000000007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5" customHeight="1" x14ac:dyDescent="0.2">
      <c r="A1418" s="831">
        <v>7</v>
      </c>
      <c r="B1418" s="832" t="s">
        <v>2536</v>
      </c>
      <c r="C1418" s="832" t="s">
        <v>2542</v>
      </c>
      <c r="D1418" s="833" t="s">
        <v>3898</v>
      </c>
      <c r="E1418" s="834" t="s">
        <v>2560</v>
      </c>
      <c r="F1418" s="832" t="s">
        <v>2537</v>
      </c>
      <c r="G1418" s="832" t="s">
        <v>3192</v>
      </c>
      <c r="H1418" s="832" t="s">
        <v>581</v>
      </c>
      <c r="I1418" s="832" t="s">
        <v>3193</v>
      </c>
      <c r="J1418" s="832" t="s">
        <v>1245</v>
      </c>
      <c r="K1418" s="832" t="s">
        <v>3194</v>
      </c>
      <c r="L1418" s="835">
        <v>24.37</v>
      </c>
      <c r="M1418" s="835">
        <v>97.48</v>
      </c>
      <c r="N1418" s="832">
        <v>4</v>
      </c>
      <c r="O1418" s="836">
        <v>1</v>
      </c>
      <c r="P1418" s="835">
        <v>97.48</v>
      </c>
      <c r="Q1418" s="837">
        <v>1</v>
      </c>
      <c r="R1418" s="832">
        <v>4</v>
      </c>
      <c r="S1418" s="837">
        <v>1</v>
      </c>
      <c r="T1418" s="836">
        <v>1</v>
      </c>
      <c r="U1418" s="838">
        <v>1</v>
      </c>
    </row>
    <row r="1419" spans="1:21" ht="14.45" customHeight="1" x14ac:dyDescent="0.2">
      <c r="A1419" s="831">
        <v>7</v>
      </c>
      <c r="B1419" s="832" t="s">
        <v>2536</v>
      </c>
      <c r="C1419" s="832" t="s">
        <v>2542</v>
      </c>
      <c r="D1419" s="833" t="s">
        <v>3898</v>
      </c>
      <c r="E1419" s="834" t="s">
        <v>2560</v>
      </c>
      <c r="F1419" s="832" t="s">
        <v>2537</v>
      </c>
      <c r="G1419" s="832" t="s">
        <v>3192</v>
      </c>
      <c r="H1419" s="832" t="s">
        <v>581</v>
      </c>
      <c r="I1419" s="832" t="s">
        <v>3556</v>
      </c>
      <c r="J1419" s="832" t="s">
        <v>1245</v>
      </c>
      <c r="K1419" s="832" t="s">
        <v>3307</v>
      </c>
      <c r="L1419" s="835">
        <v>38.590000000000003</v>
      </c>
      <c r="M1419" s="835">
        <v>154.36000000000001</v>
      </c>
      <c r="N1419" s="832">
        <v>4</v>
      </c>
      <c r="O1419" s="836">
        <v>0.5</v>
      </c>
      <c r="P1419" s="835">
        <v>154.36000000000001</v>
      </c>
      <c r="Q1419" s="837">
        <v>1</v>
      </c>
      <c r="R1419" s="832">
        <v>4</v>
      </c>
      <c r="S1419" s="837">
        <v>1</v>
      </c>
      <c r="T1419" s="836">
        <v>0.5</v>
      </c>
      <c r="U1419" s="838">
        <v>1</v>
      </c>
    </row>
    <row r="1420" spans="1:21" ht="14.45" customHeight="1" x14ac:dyDescent="0.2">
      <c r="A1420" s="831">
        <v>7</v>
      </c>
      <c r="B1420" s="832" t="s">
        <v>2536</v>
      </c>
      <c r="C1420" s="832" t="s">
        <v>2542</v>
      </c>
      <c r="D1420" s="833" t="s">
        <v>3898</v>
      </c>
      <c r="E1420" s="834" t="s">
        <v>2560</v>
      </c>
      <c r="F1420" s="832" t="s">
        <v>2537</v>
      </c>
      <c r="G1420" s="832" t="s">
        <v>2588</v>
      </c>
      <c r="H1420" s="832" t="s">
        <v>581</v>
      </c>
      <c r="I1420" s="832" t="s">
        <v>3858</v>
      </c>
      <c r="J1420" s="832" t="s">
        <v>2590</v>
      </c>
      <c r="K1420" s="832" t="s">
        <v>3859</v>
      </c>
      <c r="L1420" s="835">
        <v>58.77</v>
      </c>
      <c r="M1420" s="835">
        <v>58.77</v>
      </c>
      <c r="N1420" s="832">
        <v>1</v>
      </c>
      <c r="O1420" s="836">
        <v>1</v>
      </c>
      <c r="P1420" s="835">
        <v>58.77</v>
      </c>
      <c r="Q1420" s="837">
        <v>1</v>
      </c>
      <c r="R1420" s="832">
        <v>1</v>
      </c>
      <c r="S1420" s="837">
        <v>1</v>
      </c>
      <c r="T1420" s="836">
        <v>1</v>
      </c>
      <c r="U1420" s="838">
        <v>1</v>
      </c>
    </row>
    <row r="1421" spans="1:21" ht="14.45" customHeight="1" x14ac:dyDescent="0.2">
      <c r="A1421" s="831">
        <v>7</v>
      </c>
      <c r="B1421" s="832" t="s">
        <v>2536</v>
      </c>
      <c r="C1421" s="832" t="s">
        <v>2542</v>
      </c>
      <c r="D1421" s="833" t="s">
        <v>3898</v>
      </c>
      <c r="E1421" s="834" t="s">
        <v>2560</v>
      </c>
      <c r="F1421" s="832" t="s">
        <v>2537</v>
      </c>
      <c r="G1421" s="832" t="s">
        <v>2588</v>
      </c>
      <c r="H1421" s="832" t="s">
        <v>581</v>
      </c>
      <c r="I1421" s="832" t="s">
        <v>2589</v>
      </c>
      <c r="J1421" s="832" t="s">
        <v>2590</v>
      </c>
      <c r="K1421" s="832" t="s">
        <v>2591</v>
      </c>
      <c r="L1421" s="835">
        <v>176.32</v>
      </c>
      <c r="M1421" s="835">
        <v>352.64</v>
      </c>
      <c r="N1421" s="832">
        <v>2</v>
      </c>
      <c r="O1421" s="836">
        <v>1.5</v>
      </c>
      <c r="P1421" s="835">
        <v>176.32</v>
      </c>
      <c r="Q1421" s="837">
        <v>0.5</v>
      </c>
      <c r="R1421" s="832">
        <v>1</v>
      </c>
      <c r="S1421" s="837">
        <v>0.5</v>
      </c>
      <c r="T1421" s="836">
        <v>1</v>
      </c>
      <c r="U1421" s="838">
        <v>0.66666666666666663</v>
      </c>
    </row>
    <row r="1422" spans="1:21" ht="14.45" customHeight="1" x14ac:dyDescent="0.2">
      <c r="A1422" s="831">
        <v>7</v>
      </c>
      <c r="B1422" s="832" t="s">
        <v>2536</v>
      </c>
      <c r="C1422" s="832" t="s">
        <v>2542</v>
      </c>
      <c r="D1422" s="833" t="s">
        <v>3898</v>
      </c>
      <c r="E1422" s="834" t="s">
        <v>2560</v>
      </c>
      <c r="F1422" s="832" t="s">
        <v>2537</v>
      </c>
      <c r="G1422" s="832" t="s">
        <v>3468</v>
      </c>
      <c r="H1422" s="832" t="s">
        <v>581</v>
      </c>
      <c r="I1422" s="832" t="s">
        <v>3469</v>
      </c>
      <c r="J1422" s="832" t="s">
        <v>3470</v>
      </c>
      <c r="K1422" s="832" t="s">
        <v>3471</v>
      </c>
      <c r="L1422" s="835">
        <v>46.99</v>
      </c>
      <c r="M1422" s="835">
        <v>46.99</v>
      </c>
      <c r="N1422" s="832">
        <v>1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5" customHeight="1" x14ac:dyDescent="0.2">
      <c r="A1423" s="831">
        <v>7</v>
      </c>
      <c r="B1423" s="832" t="s">
        <v>2536</v>
      </c>
      <c r="C1423" s="832" t="s">
        <v>2542</v>
      </c>
      <c r="D1423" s="833" t="s">
        <v>3898</v>
      </c>
      <c r="E1423" s="834" t="s">
        <v>2560</v>
      </c>
      <c r="F1423" s="832" t="s">
        <v>2537</v>
      </c>
      <c r="G1423" s="832" t="s">
        <v>3468</v>
      </c>
      <c r="H1423" s="832" t="s">
        <v>581</v>
      </c>
      <c r="I1423" s="832" t="s">
        <v>3692</v>
      </c>
      <c r="J1423" s="832" t="s">
        <v>3470</v>
      </c>
      <c r="K1423" s="832" t="s">
        <v>3693</v>
      </c>
      <c r="L1423" s="835">
        <v>78.319999999999993</v>
      </c>
      <c r="M1423" s="835">
        <v>78.319999999999993</v>
      </c>
      <c r="N1423" s="832">
        <v>1</v>
      </c>
      <c r="O1423" s="836">
        <v>0.5</v>
      </c>
      <c r="P1423" s="835">
        <v>78.319999999999993</v>
      </c>
      <c r="Q1423" s="837">
        <v>1</v>
      </c>
      <c r="R1423" s="832">
        <v>1</v>
      </c>
      <c r="S1423" s="837">
        <v>1</v>
      </c>
      <c r="T1423" s="836">
        <v>0.5</v>
      </c>
      <c r="U1423" s="838">
        <v>1</v>
      </c>
    </row>
    <row r="1424" spans="1:21" ht="14.45" customHeight="1" x14ac:dyDescent="0.2">
      <c r="A1424" s="831">
        <v>7</v>
      </c>
      <c r="B1424" s="832" t="s">
        <v>2536</v>
      </c>
      <c r="C1424" s="832" t="s">
        <v>2542</v>
      </c>
      <c r="D1424" s="833" t="s">
        <v>3898</v>
      </c>
      <c r="E1424" s="834" t="s">
        <v>2560</v>
      </c>
      <c r="F1424" s="832" t="s">
        <v>2537</v>
      </c>
      <c r="G1424" s="832" t="s">
        <v>3206</v>
      </c>
      <c r="H1424" s="832" t="s">
        <v>674</v>
      </c>
      <c r="I1424" s="832" t="s">
        <v>2443</v>
      </c>
      <c r="J1424" s="832" t="s">
        <v>2444</v>
      </c>
      <c r="K1424" s="832" t="s">
        <v>2445</v>
      </c>
      <c r="L1424" s="835">
        <v>70.48</v>
      </c>
      <c r="M1424" s="835">
        <v>422.88</v>
      </c>
      <c r="N1424" s="832">
        <v>6</v>
      </c>
      <c r="O1424" s="836">
        <v>1</v>
      </c>
      <c r="P1424" s="835">
        <v>211.44</v>
      </c>
      <c r="Q1424" s="837">
        <v>0.5</v>
      </c>
      <c r="R1424" s="832">
        <v>3</v>
      </c>
      <c r="S1424" s="837">
        <v>0.5</v>
      </c>
      <c r="T1424" s="836">
        <v>0.5</v>
      </c>
      <c r="U1424" s="838">
        <v>0.5</v>
      </c>
    </row>
    <row r="1425" spans="1:21" ht="14.45" customHeight="1" x14ac:dyDescent="0.2">
      <c r="A1425" s="831">
        <v>7</v>
      </c>
      <c r="B1425" s="832" t="s">
        <v>2536</v>
      </c>
      <c r="C1425" s="832" t="s">
        <v>2542</v>
      </c>
      <c r="D1425" s="833" t="s">
        <v>3898</v>
      </c>
      <c r="E1425" s="834" t="s">
        <v>2560</v>
      </c>
      <c r="F1425" s="832" t="s">
        <v>2537</v>
      </c>
      <c r="G1425" s="832" t="s">
        <v>3207</v>
      </c>
      <c r="H1425" s="832" t="s">
        <v>581</v>
      </c>
      <c r="I1425" s="832" t="s">
        <v>3208</v>
      </c>
      <c r="J1425" s="832" t="s">
        <v>3209</v>
      </c>
      <c r="K1425" s="832" t="s">
        <v>789</v>
      </c>
      <c r="L1425" s="835">
        <v>234.07</v>
      </c>
      <c r="M1425" s="835">
        <v>234.07</v>
      </c>
      <c r="N1425" s="832">
        <v>1</v>
      </c>
      <c r="O1425" s="836">
        <v>0.5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5" customHeight="1" x14ac:dyDescent="0.2">
      <c r="A1426" s="831">
        <v>7</v>
      </c>
      <c r="B1426" s="832" t="s">
        <v>2536</v>
      </c>
      <c r="C1426" s="832" t="s">
        <v>2542</v>
      </c>
      <c r="D1426" s="833" t="s">
        <v>3898</v>
      </c>
      <c r="E1426" s="834" t="s">
        <v>2560</v>
      </c>
      <c r="F1426" s="832" t="s">
        <v>2537</v>
      </c>
      <c r="G1426" s="832" t="s">
        <v>3699</v>
      </c>
      <c r="H1426" s="832" t="s">
        <v>581</v>
      </c>
      <c r="I1426" s="832" t="s">
        <v>3700</v>
      </c>
      <c r="J1426" s="832" t="s">
        <v>3701</v>
      </c>
      <c r="K1426" s="832" t="s">
        <v>3702</v>
      </c>
      <c r="L1426" s="835">
        <v>0</v>
      </c>
      <c r="M1426" s="835">
        <v>0</v>
      </c>
      <c r="N1426" s="832">
        <v>3</v>
      </c>
      <c r="O1426" s="836">
        <v>1</v>
      </c>
      <c r="P1426" s="835">
        <v>0</v>
      </c>
      <c r="Q1426" s="837"/>
      <c r="R1426" s="832">
        <v>3</v>
      </c>
      <c r="S1426" s="837">
        <v>1</v>
      </c>
      <c r="T1426" s="836">
        <v>1</v>
      </c>
      <c r="U1426" s="838">
        <v>1</v>
      </c>
    </row>
    <row r="1427" spans="1:21" ht="14.45" customHeight="1" x14ac:dyDescent="0.2">
      <c r="A1427" s="831">
        <v>7</v>
      </c>
      <c r="B1427" s="832" t="s">
        <v>2536</v>
      </c>
      <c r="C1427" s="832" t="s">
        <v>2542</v>
      </c>
      <c r="D1427" s="833" t="s">
        <v>3898</v>
      </c>
      <c r="E1427" s="834" t="s">
        <v>2560</v>
      </c>
      <c r="F1427" s="832" t="s">
        <v>2537</v>
      </c>
      <c r="G1427" s="832" t="s">
        <v>3213</v>
      </c>
      <c r="H1427" s="832" t="s">
        <v>581</v>
      </c>
      <c r="I1427" s="832" t="s">
        <v>3475</v>
      </c>
      <c r="J1427" s="832" t="s">
        <v>3476</v>
      </c>
      <c r="K1427" s="832" t="s">
        <v>3477</v>
      </c>
      <c r="L1427" s="835">
        <v>127</v>
      </c>
      <c r="M1427" s="835">
        <v>762</v>
      </c>
      <c r="N1427" s="832">
        <v>6</v>
      </c>
      <c r="O1427" s="836">
        <v>1</v>
      </c>
      <c r="P1427" s="835">
        <v>762</v>
      </c>
      <c r="Q1427" s="837">
        <v>1</v>
      </c>
      <c r="R1427" s="832">
        <v>6</v>
      </c>
      <c r="S1427" s="837">
        <v>1</v>
      </c>
      <c r="T1427" s="836">
        <v>1</v>
      </c>
      <c r="U1427" s="838">
        <v>1</v>
      </c>
    </row>
    <row r="1428" spans="1:21" ht="14.45" customHeight="1" x14ac:dyDescent="0.2">
      <c r="A1428" s="831">
        <v>7</v>
      </c>
      <c r="B1428" s="832" t="s">
        <v>2536</v>
      </c>
      <c r="C1428" s="832" t="s">
        <v>2542</v>
      </c>
      <c r="D1428" s="833" t="s">
        <v>3898</v>
      </c>
      <c r="E1428" s="834" t="s">
        <v>2560</v>
      </c>
      <c r="F1428" s="832" t="s">
        <v>2537</v>
      </c>
      <c r="G1428" s="832" t="s">
        <v>3213</v>
      </c>
      <c r="H1428" s="832" t="s">
        <v>581</v>
      </c>
      <c r="I1428" s="832" t="s">
        <v>3479</v>
      </c>
      <c r="J1428" s="832" t="s">
        <v>3476</v>
      </c>
      <c r="K1428" s="832" t="s">
        <v>2408</v>
      </c>
      <c r="L1428" s="835">
        <v>701.65</v>
      </c>
      <c r="M1428" s="835">
        <v>4209.8999999999996</v>
      </c>
      <c r="N1428" s="832">
        <v>6</v>
      </c>
      <c r="O1428" s="836">
        <v>1</v>
      </c>
      <c r="P1428" s="835">
        <v>4209.8999999999996</v>
      </c>
      <c r="Q1428" s="837">
        <v>1</v>
      </c>
      <c r="R1428" s="832">
        <v>6</v>
      </c>
      <c r="S1428" s="837">
        <v>1</v>
      </c>
      <c r="T1428" s="836">
        <v>1</v>
      </c>
      <c r="U1428" s="838">
        <v>1</v>
      </c>
    </row>
    <row r="1429" spans="1:21" ht="14.45" customHeight="1" x14ac:dyDescent="0.2">
      <c r="A1429" s="831">
        <v>7</v>
      </c>
      <c r="B1429" s="832" t="s">
        <v>2536</v>
      </c>
      <c r="C1429" s="832" t="s">
        <v>2542</v>
      </c>
      <c r="D1429" s="833" t="s">
        <v>3898</v>
      </c>
      <c r="E1429" s="834" t="s">
        <v>2560</v>
      </c>
      <c r="F1429" s="832" t="s">
        <v>2537</v>
      </c>
      <c r="G1429" s="832" t="s">
        <v>3213</v>
      </c>
      <c r="H1429" s="832" t="s">
        <v>581</v>
      </c>
      <c r="I1429" s="832" t="s">
        <v>3214</v>
      </c>
      <c r="J1429" s="832" t="s">
        <v>3215</v>
      </c>
      <c r="K1429" s="832" t="s">
        <v>828</v>
      </c>
      <c r="L1429" s="835">
        <v>208.18</v>
      </c>
      <c r="M1429" s="835">
        <v>2914.5200000000004</v>
      </c>
      <c r="N1429" s="832">
        <v>14</v>
      </c>
      <c r="O1429" s="836">
        <v>3</v>
      </c>
      <c r="P1429" s="835">
        <v>1040.9000000000001</v>
      </c>
      <c r="Q1429" s="837">
        <v>0.3571428571428571</v>
      </c>
      <c r="R1429" s="832">
        <v>5</v>
      </c>
      <c r="S1429" s="837">
        <v>0.35714285714285715</v>
      </c>
      <c r="T1429" s="836">
        <v>2</v>
      </c>
      <c r="U1429" s="838">
        <v>0.66666666666666663</v>
      </c>
    </row>
    <row r="1430" spans="1:21" ht="14.45" customHeight="1" x14ac:dyDescent="0.2">
      <c r="A1430" s="831">
        <v>7</v>
      </c>
      <c r="B1430" s="832" t="s">
        <v>2536</v>
      </c>
      <c r="C1430" s="832" t="s">
        <v>2542</v>
      </c>
      <c r="D1430" s="833" t="s">
        <v>3898</v>
      </c>
      <c r="E1430" s="834" t="s">
        <v>2560</v>
      </c>
      <c r="F1430" s="832" t="s">
        <v>2537</v>
      </c>
      <c r="G1430" s="832" t="s">
        <v>3213</v>
      </c>
      <c r="H1430" s="832" t="s">
        <v>581</v>
      </c>
      <c r="I1430" s="832" t="s">
        <v>3216</v>
      </c>
      <c r="J1430" s="832" t="s">
        <v>3215</v>
      </c>
      <c r="K1430" s="832" t="s">
        <v>830</v>
      </c>
      <c r="L1430" s="835">
        <v>383.18</v>
      </c>
      <c r="M1430" s="835">
        <v>1915.9</v>
      </c>
      <c r="N1430" s="832">
        <v>5</v>
      </c>
      <c r="O1430" s="836">
        <v>2</v>
      </c>
      <c r="P1430" s="835">
        <v>1915.9</v>
      </c>
      <c r="Q1430" s="837">
        <v>1</v>
      </c>
      <c r="R1430" s="832">
        <v>5</v>
      </c>
      <c r="S1430" s="837">
        <v>1</v>
      </c>
      <c r="T1430" s="836">
        <v>2</v>
      </c>
      <c r="U1430" s="838">
        <v>1</v>
      </c>
    </row>
    <row r="1431" spans="1:21" ht="14.45" customHeight="1" x14ac:dyDescent="0.2">
      <c r="A1431" s="831">
        <v>7</v>
      </c>
      <c r="B1431" s="832" t="s">
        <v>2536</v>
      </c>
      <c r="C1431" s="832" t="s">
        <v>2542</v>
      </c>
      <c r="D1431" s="833" t="s">
        <v>3898</v>
      </c>
      <c r="E1431" s="834" t="s">
        <v>2560</v>
      </c>
      <c r="F1431" s="832" t="s">
        <v>2537</v>
      </c>
      <c r="G1431" s="832" t="s">
        <v>3213</v>
      </c>
      <c r="H1431" s="832" t="s">
        <v>581</v>
      </c>
      <c r="I1431" s="832" t="s">
        <v>3482</v>
      </c>
      <c r="J1431" s="832" t="s">
        <v>1147</v>
      </c>
      <c r="K1431" s="832" t="s">
        <v>3483</v>
      </c>
      <c r="L1431" s="835">
        <v>60.1</v>
      </c>
      <c r="M1431" s="835">
        <v>120.2</v>
      </c>
      <c r="N1431" s="832">
        <v>2</v>
      </c>
      <c r="O1431" s="836">
        <v>1</v>
      </c>
      <c r="P1431" s="835">
        <v>120.2</v>
      </c>
      <c r="Q1431" s="837">
        <v>1</v>
      </c>
      <c r="R1431" s="832">
        <v>2</v>
      </c>
      <c r="S1431" s="837">
        <v>1</v>
      </c>
      <c r="T1431" s="836">
        <v>1</v>
      </c>
      <c r="U1431" s="838">
        <v>1</v>
      </c>
    </row>
    <row r="1432" spans="1:21" ht="14.45" customHeight="1" x14ac:dyDescent="0.2">
      <c r="A1432" s="831">
        <v>7</v>
      </c>
      <c r="B1432" s="832" t="s">
        <v>2536</v>
      </c>
      <c r="C1432" s="832" t="s">
        <v>2542</v>
      </c>
      <c r="D1432" s="833" t="s">
        <v>3898</v>
      </c>
      <c r="E1432" s="834" t="s">
        <v>2560</v>
      </c>
      <c r="F1432" s="832" t="s">
        <v>2537</v>
      </c>
      <c r="G1432" s="832" t="s">
        <v>3860</v>
      </c>
      <c r="H1432" s="832" t="s">
        <v>581</v>
      </c>
      <c r="I1432" s="832" t="s">
        <v>3861</v>
      </c>
      <c r="J1432" s="832" t="s">
        <v>3862</v>
      </c>
      <c r="K1432" s="832" t="s">
        <v>3863</v>
      </c>
      <c r="L1432" s="835">
        <v>69.59</v>
      </c>
      <c r="M1432" s="835">
        <v>139.18</v>
      </c>
      <c r="N1432" s="832">
        <v>2</v>
      </c>
      <c r="O1432" s="836">
        <v>0.5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5" customHeight="1" x14ac:dyDescent="0.2">
      <c r="A1433" s="831">
        <v>7</v>
      </c>
      <c r="B1433" s="832" t="s">
        <v>2536</v>
      </c>
      <c r="C1433" s="832" t="s">
        <v>2542</v>
      </c>
      <c r="D1433" s="833" t="s">
        <v>3898</v>
      </c>
      <c r="E1433" s="834" t="s">
        <v>2560</v>
      </c>
      <c r="F1433" s="832" t="s">
        <v>2537</v>
      </c>
      <c r="G1433" s="832" t="s">
        <v>3217</v>
      </c>
      <c r="H1433" s="832" t="s">
        <v>581</v>
      </c>
      <c r="I1433" s="832" t="s">
        <v>3218</v>
      </c>
      <c r="J1433" s="832" t="s">
        <v>1656</v>
      </c>
      <c r="K1433" s="832" t="s">
        <v>1610</v>
      </c>
      <c r="L1433" s="835">
        <v>134.47999999999999</v>
      </c>
      <c r="M1433" s="835">
        <v>1748.2399999999998</v>
      </c>
      <c r="N1433" s="832">
        <v>13</v>
      </c>
      <c r="O1433" s="836">
        <v>4.5</v>
      </c>
      <c r="P1433" s="835">
        <v>1344.8</v>
      </c>
      <c r="Q1433" s="837">
        <v>0.76923076923076927</v>
      </c>
      <c r="R1433" s="832">
        <v>10</v>
      </c>
      <c r="S1433" s="837">
        <v>0.76923076923076927</v>
      </c>
      <c r="T1433" s="836">
        <v>3.5</v>
      </c>
      <c r="U1433" s="838">
        <v>0.77777777777777779</v>
      </c>
    </row>
    <row r="1434" spans="1:21" ht="14.45" customHeight="1" x14ac:dyDescent="0.2">
      <c r="A1434" s="831">
        <v>7</v>
      </c>
      <c r="B1434" s="832" t="s">
        <v>2536</v>
      </c>
      <c r="C1434" s="832" t="s">
        <v>2542</v>
      </c>
      <c r="D1434" s="833" t="s">
        <v>3898</v>
      </c>
      <c r="E1434" s="834" t="s">
        <v>2560</v>
      </c>
      <c r="F1434" s="832" t="s">
        <v>2537</v>
      </c>
      <c r="G1434" s="832" t="s">
        <v>3219</v>
      </c>
      <c r="H1434" s="832" t="s">
        <v>581</v>
      </c>
      <c r="I1434" s="832" t="s">
        <v>3220</v>
      </c>
      <c r="J1434" s="832" t="s">
        <v>3221</v>
      </c>
      <c r="K1434" s="832" t="s">
        <v>3222</v>
      </c>
      <c r="L1434" s="835">
        <v>113.93</v>
      </c>
      <c r="M1434" s="835">
        <v>227.86</v>
      </c>
      <c r="N1434" s="832">
        <v>2</v>
      </c>
      <c r="O1434" s="836">
        <v>1.5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5" customHeight="1" x14ac:dyDescent="0.2">
      <c r="A1435" s="831">
        <v>7</v>
      </c>
      <c r="B1435" s="832" t="s">
        <v>2536</v>
      </c>
      <c r="C1435" s="832" t="s">
        <v>2542</v>
      </c>
      <c r="D1435" s="833" t="s">
        <v>3898</v>
      </c>
      <c r="E1435" s="834" t="s">
        <v>2560</v>
      </c>
      <c r="F1435" s="832" t="s">
        <v>2537</v>
      </c>
      <c r="G1435" s="832" t="s">
        <v>3219</v>
      </c>
      <c r="H1435" s="832" t="s">
        <v>581</v>
      </c>
      <c r="I1435" s="832" t="s">
        <v>3864</v>
      </c>
      <c r="J1435" s="832" t="s">
        <v>3221</v>
      </c>
      <c r="K1435" s="832" t="s">
        <v>3865</v>
      </c>
      <c r="L1435" s="835">
        <v>75.95</v>
      </c>
      <c r="M1435" s="835">
        <v>75.95</v>
      </c>
      <c r="N1435" s="832">
        <v>1</v>
      </c>
      <c r="O1435" s="836">
        <v>0.5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5" customHeight="1" x14ac:dyDescent="0.2">
      <c r="A1436" s="831">
        <v>7</v>
      </c>
      <c r="B1436" s="832" t="s">
        <v>2536</v>
      </c>
      <c r="C1436" s="832" t="s">
        <v>2542</v>
      </c>
      <c r="D1436" s="833" t="s">
        <v>3898</v>
      </c>
      <c r="E1436" s="834" t="s">
        <v>2560</v>
      </c>
      <c r="F1436" s="832" t="s">
        <v>2537</v>
      </c>
      <c r="G1436" s="832" t="s">
        <v>2753</v>
      </c>
      <c r="H1436" s="832" t="s">
        <v>581</v>
      </c>
      <c r="I1436" s="832" t="s">
        <v>2756</v>
      </c>
      <c r="J1436" s="832" t="s">
        <v>775</v>
      </c>
      <c r="K1436" s="832" t="s">
        <v>2757</v>
      </c>
      <c r="L1436" s="835">
        <v>35.25</v>
      </c>
      <c r="M1436" s="835">
        <v>35.25</v>
      </c>
      <c r="N1436" s="832">
        <v>1</v>
      </c>
      <c r="O1436" s="836">
        <v>1</v>
      </c>
      <c r="P1436" s="835">
        <v>35.25</v>
      </c>
      <c r="Q1436" s="837">
        <v>1</v>
      </c>
      <c r="R1436" s="832">
        <v>1</v>
      </c>
      <c r="S1436" s="837">
        <v>1</v>
      </c>
      <c r="T1436" s="836">
        <v>1</v>
      </c>
      <c r="U1436" s="838">
        <v>1</v>
      </c>
    </row>
    <row r="1437" spans="1:21" ht="14.45" customHeight="1" x14ac:dyDescent="0.2">
      <c r="A1437" s="831">
        <v>7</v>
      </c>
      <c r="B1437" s="832" t="s">
        <v>2536</v>
      </c>
      <c r="C1437" s="832" t="s">
        <v>2542</v>
      </c>
      <c r="D1437" s="833" t="s">
        <v>3898</v>
      </c>
      <c r="E1437" s="834" t="s">
        <v>2560</v>
      </c>
      <c r="F1437" s="832" t="s">
        <v>2537</v>
      </c>
      <c r="G1437" s="832" t="s">
        <v>2753</v>
      </c>
      <c r="H1437" s="832" t="s">
        <v>581</v>
      </c>
      <c r="I1437" s="832" t="s">
        <v>2889</v>
      </c>
      <c r="J1437" s="832" t="s">
        <v>2890</v>
      </c>
      <c r="K1437" s="832" t="s">
        <v>2891</v>
      </c>
      <c r="L1437" s="835">
        <v>35.25</v>
      </c>
      <c r="M1437" s="835">
        <v>70.5</v>
      </c>
      <c r="N1437" s="832">
        <v>2</v>
      </c>
      <c r="O1437" s="836">
        <v>2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5" customHeight="1" x14ac:dyDescent="0.2">
      <c r="A1438" s="831">
        <v>7</v>
      </c>
      <c r="B1438" s="832" t="s">
        <v>2536</v>
      </c>
      <c r="C1438" s="832" t="s">
        <v>2542</v>
      </c>
      <c r="D1438" s="833" t="s">
        <v>3898</v>
      </c>
      <c r="E1438" s="834" t="s">
        <v>2560</v>
      </c>
      <c r="F1438" s="832" t="s">
        <v>2537</v>
      </c>
      <c r="G1438" s="832" t="s">
        <v>2592</v>
      </c>
      <c r="H1438" s="832" t="s">
        <v>581</v>
      </c>
      <c r="I1438" s="832" t="s">
        <v>2879</v>
      </c>
      <c r="J1438" s="832" t="s">
        <v>992</v>
      </c>
      <c r="K1438" s="832" t="s">
        <v>2880</v>
      </c>
      <c r="L1438" s="835">
        <v>103.67</v>
      </c>
      <c r="M1438" s="835">
        <v>103.67</v>
      </c>
      <c r="N1438" s="832">
        <v>1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5" customHeight="1" x14ac:dyDescent="0.2">
      <c r="A1439" s="831">
        <v>7</v>
      </c>
      <c r="B1439" s="832" t="s">
        <v>2536</v>
      </c>
      <c r="C1439" s="832" t="s">
        <v>2542</v>
      </c>
      <c r="D1439" s="833" t="s">
        <v>3898</v>
      </c>
      <c r="E1439" s="834" t="s">
        <v>2560</v>
      </c>
      <c r="F1439" s="832" t="s">
        <v>2537</v>
      </c>
      <c r="G1439" s="832" t="s">
        <v>2592</v>
      </c>
      <c r="H1439" s="832" t="s">
        <v>581</v>
      </c>
      <c r="I1439" s="832" t="s">
        <v>2771</v>
      </c>
      <c r="J1439" s="832" t="s">
        <v>992</v>
      </c>
      <c r="K1439" s="832" t="s">
        <v>2772</v>
      </c>
      <c r="L1439" s="835">
        <v>103.67</v>
      </c>
      <c r="M1439" s="835">
        <v>829.3599999999999</v>
      </c>
      <c r="N1439" s="832">
        <v>8</v>
      </c>
      <c r="O1439" s="836">
        <v>4.5</v>
      </c>
      <c r="P1439" s="835">
        <v>725.68999999999994</v>
      </c>
      <c r="Q1439" s="837">
        <v>0.875</v>
      </c>
      <c r="R1439" s="832">
        <v>7</v>
      </c>
      <c r="S1439" s="837">
        <v>0.875</v>
      </c>
      <c r="T1439" s="836">
        <v>4</v>
      </c>
      <c r="U1439" s="838">
        <v>0.88888888888888884</v>
      </c>
    </row>
    <row r="1440" spans="1:21" ht="14.45" customHeight="1" x14ac:dyDescent="0.2">
      <c r="A1440" s="831">
        <v>7</v>
      </c>
      <c r="B1440" s="832" t="s">
        <v>2536</v>
      </c>
      <c r="C1440" s="832" t="s">
        <v>2542</v>
      </c>
      <c r="D1440" s="833" t="s">
        <v>3898</v>
      </c>
      <c r="E1440" s="834" t="s">
        <v>2560</v>
      </c>
      <c r="F1440" s="832" t="s">
        <v>2537</v>
      </c>
      <c r="G1440" s="832" t="s">
        <v>3866</v>
      </c>
      <c r="H1440" s="832" t="s">
        <v>674</v>
      </c>
      <c r="I1440" s="832" t="s">
        <v>3867</v>
      </c>
      <c r="J1440" s="832" t="s">
        <v>1001</v>
      </c>
      <c r="K1440" s="832" t="s">
        <v>3868</v>
      </c>
      <c r="L1440" s="835">
        <v>0</v>
      </c>
      <c r="M1440" s="835">
        <v>0</v>
      </c>
      <c r="N1440" s="832">
        <v>1</v>
      </c>
      <c r="O1440" s="836">
        <v>0.5</v>
      </c>
      <c r="P1440" s="835">
        <v>0</v>
      </c>
      <c r="Q1440" s="837"/>
      <c r="R1440" s="832">
        <v>1</v>
      </c>
      <c r="S1440" s="837">
        <v>1</v>
      </c>
      <c r="T1440" s="836">
        <v>0.5</v>
      </c>
      <c r="U1440" s="838">
        <v>1</v>
      </c>
    </row>
    <row r="1441" spans="1:21" ht="14.45" customHeight="1" x14ac:dyDescent="0.2">
      <c r="A1441" s="831">
        <v>7</v>
      </c>
      <c r="B1441" s="832" t="s">
        <v>2536</v>
      </c>
      <c r="C1441" s="832" t="s">
        <v>2542</v>
      </c>
      <c r="D1441" s="833" t="s">
        <v>3898</v>
      </c>
      <c r="E1441" s="834" t="s">
        <v>2560</v>
      </c>
      <c r="F1441" s="832" t="s">
        <v>2537</v>
      </c>
      <c r="G1441" s="832" t="s">
        <v>3223</v>
      </c>
      <c r="H1441" s="832" t="s">
        <v>581</v>
      </c>
      <c r="I1441" s="832" t="s">
        <v>3224</v>
      </c>
      <c r="J1441" s="832" t="s">
        <v>3225</v>
      </c>
      <c r="K1441" s="832" t="s">
        <v>3226</v>
      </c>
      <c r="L1441" s="835">
        <v>2038.93</v>
      </c>
      <c r="M1441" s="835">
        <v>34661.81</v>
      </c>
      <c r="N1441" s="832">
        <v>17</v>
      </c>
      <c r="O1441" s="836">
        <v>4</v>
      </c>
      <c r="P1441" s="835">
        <v>28545.019999999997</v>
      </c>
      <c r="Q1441" s="837">
        <v>0.82352941176470584</v>
      </c>
      <c r="R1441" s="832">
        <v>14</v>
      </c>
      <c r="S1441" s="837">
        <v>0.82352941176470584</v>
      </c>
      <c r="T1441" s="836">
        <v>3</v>
      </c>
      <c r="U1441" s="838">
        <v>0.75</v>
      </c>
    </row>
    <row r="1442" spans="1:21" ht="14.45" customHeight="1" x14ac:dyDescent="0.2">
      <c r="A1442" s="831">
        <v>7</v>
      </c>
      <c r="B1442" s="832" t="s">
        <v>2536</v>
      </c>
      <c r="C1442" s="832" t="s">
        <v>2542</v>
      </c>
      <c r="D1442" s="833" t="s">
        <v>3898</v>
      </c>
      <c r="E1442" s="834" t="s">
        <v>2560</v>
      </c>
      <c r="F1442" s="832" t="s">
        <v>2537</v>
      </c>
      <c r="G1442" s="832" t="s">
        <v>3223</v>
      </c>
      <c r="H1442" s="832" t="s">
        <v>581</v>
      </c>
      <c r="I1442" s="832" t="s">
        <v>3227</v>
      </c>
      <c r="J1442" s="832" t="s">
        <v>3225</v>
      </c>
      <c r="K1442" s="832" t="s">
        <v>3228</v>
      </c>
      <c r="L1442" s="835">
        <v>552.64</v>
      </c>
      <c r="M1442" s="835">
        <v>7184.32</v>
      </c>
      <c r="N1442" s="832">
        <v>13</v>
      </c>
      <c r="O1442" s="836">
        <v>4</v>
      </c>
      <c r="P1442" s="835">
        <v>3868.48</v>
      </c>
      <c r="Q1442" s="837">
        <v>0.53846153846153844</v>
      </c>
      <c r="R1442" s="832">
        <v>7</v>
      </c>
      <c r="S1442" s="837">
        <v>0.53846153846153844</v>
      </c>
      <c r="T1442" s="836">
        <v>2</v>
      </c>
      <c r="U1442" s="838">
        <v>0.5</v>
      </c>
    </row>
    <row r="1443" spans="1:21" ht="14.45" customHeight="1" x14ac:dyDescent="0.2">
      <c r="A1443" s="831">
        <v>7</v>
      </c>
      <c r="B1443" s="832" t="s">
        <v>2536</v>
      </c>
      <c r="C1443" s="832" t="s">
        <v>2542</v>
      </c>
      <c r="D1443" s="833" t="s">
        <v>3898</v>
      </c>
      <c r="E1443" s="834" t="s">
        <v>2560</v>
      </c>
      <c r="F1443" s="832" t="s">
        <v>2537</v>
      </c>
      <c r="G1443" s="832" t="s">
        <v>3223</v>
      </c>
      <c r="H1443" s="832" t="s">
        <v>581</v>
      </c>
      <c r="I1443" s="832" t="s">
        <v>3229</v>
      </c>
      <c r="J1443" s="832" t="s">
        <v>3225</v>
      </c>
      <c r="K1443" s="832" t="s">
        <v>3230</v>
      </c>
      <c r="L1443" s="835">
        <v>355.79</v>
      </c>
      <c r="M1443" s="835">
        <v>1423.16</v>
      </c>
      <c r="N1443" s="832">
        <v>4</v>
      </c>
      <c r="O1443" s="836">
        <v>2</v>
      </c>
      <c r="P1443" s="835">
        <v>711.58</v>
      </c>
      <c r="Q1443" s="837">
        <v>0.5</v>
      </c>
      <c r="R1443" s="832">
        <v>2</v>
      </c>
      <c r="S1443" s="837">
        <v>0.5</v>
      </c>
      <c r="T1443" s="836">
        <v>1</v>
      </c>
      <c r="U1443" s="838">
        <v>0.5</v>
      </c>
    </row>
    <row r="1444" spans="1:21" ht="14.45" customHeight="1" x14ac:dyDescent="0.2">
      <c r="A1444" s="831">
        <v>7</v>
      </c>
      <c r="B1444" s="832" t="s">
        <v>2536</v>
      </c>
      <c r="C1444" s="832" t="s">
        <v>2542</v>
      </c>
      <c r="D1444" s="833" t="s">
        <v>3898</v>
      </c>
      <c r="E1444" s="834" t="s">
        <v>2560</v>
      </c>
      <c r="F1444" s="832" t="s">
        <v>2537</v>
      </c>
      <c r="G1444" s="832" t="s">
        <v>3223</v>
      </c>
      <c r="H1444" s="832" t="s">
        <v>581</v>
      </c>
      <c r="I1444" s="832" t="s">
        <v>3231</v>
      </c>
      <c r="J1444" s="832" t="s">
        <v>3225</v>
      </c>
      <c r="K1444" s="832" t="s">
        <v>3232</v>
      </c>
      <c r="L1444" s="835">
        <v>1019.46</v>
      </c>
      <c r="M1444" s="835">
        <v>8155.68</v>
      </c>
      <c r="N1444" s="832">
        <v>8</v>
      </c>
      <c r="O1444" s="836">
        <v>2</v>
      </c>
      <c r="P1444" s="835">
        <v>6116.76</v>
      </c>
      <c r="Q1444" s="837">
        <v>0.75</v>
      </c>
      <c r="R1444" s="832">
        <v>6</v>
      </c>
      <c r="S1444" s="837">
        <v>0.75</v>
      </c>
      <c r="T1444" s="836">
        <v>1</v>
      </c>
      <c r="U1444" s="838">
        <v>0.5</v>
      </c>
    </row>
    <row r="1445" spans="1:21" ht="14.45" customHeight="1" x14ac:dyDescent="0.2">
      <c r="A1445" s="831">
        <v>7</v>
      </c>
      <c r="B1445" s="832" t="s">
        <v>2536</v>
      </c>
      <c r="C1445" s="832" t="s">
        <v>2542</v>
      </c>
      <c r="D1445" s="833" t="s">
        <v>3898</v>
      </c>
      <c r="E1445" s="834" t="s">
        <v>2560</v>
      </c>
      <c r="F1445" s="832" t="s">
        <v>2537</v>
      </c>
      <c r="G1445" s="832" t="s">
        <v>3223</v>
      </c>
      <c r="H1445" s="832" t="s">
        <v>674</v>
      </c>
      <c r="I1445" s="832" t="s">
        <v>3236</v>
      </c>
      <c r="J1445" s="832" t="s">
        <v>3237</v>
      </c>
      <c r="K1445" s="832" t="s">
        <v>3226</v>
      </c>
      <c r="L1445" s="835">
        <v>2038.93</v>
      </c>
      <c r="M1445" s="835">
        <v>12233.58</v>
      </c>
      <c r="N1445" s="832">
        <v>6</v>
      </c>
      <c r="O1445" s="836">
        <v>2</v>
      </c>
      <c r="P1445" s="835">
        <v>12233.58</v>
      </c>
      <c r="Q1445" s="837">
        <v>1</v>
      </c>
      <c r="R1445" s="832">
        <v>6</v>
      </c>
      <c r="S1445" s="837">
        <v>1</v>
      </c>
      <c r="T1445" s="836">
        <v>2</v>
      </c>
      <c r="U1445" s="838">
        <v>1</v>
      </c>
    </row>
    <row r="1446" spans="1:21" ht="14.45" customHeight="1" x14ac:dyDescent="0.2">
      <c r="A1446" s="831">
        <v>7</v>
      </c>
      <c r="B1446" s="832" t="s">
        <v>2536</v>
      </c>
      <c r="C1446" s="832" t="s">
        <v>2542</v>
      </c>
      <c r="D1446" s="833" t="s">
        <v>3898</v>
      </c>
      <c r="E1446" s="834" t="s">
        <v>2560</v>
      </c>
      <c r="F1446" s="832" t="s">
        <v>2537</v>
      </c>
      <c r="G1446" s="832" t="s">
        <v>3223</v>
      </c>
      <c r="H1446" s="832" t="s">
        <v>674</v>
      </c>
      <c r="I1446" s="832" t="s">
        <v>3238</v>
      </c>
      <c r="J1446" s="832" t="s">
        <v>3237</v>
      </c>
      <c r="K1446" s="832" t="s">
        <v>3230</v>
      </c>
      <c r="L1446" s="835">
        <v>355.79</v>
      </c>
      <c r="M1446" s="835">
        <v>2846.3200000000006</v>
      </c>
      <c r="N1446" s="832">
        <v>8</v>
      </c>
      <c r="O1446" s="836">
        <v>4</v>
      </c>
      <c r="P1446" s="835">
        <v>2846.3200000000006</v>
      </c>
      <c r="Q1446" s="837">
        <v>1</v>
      </c>
      <c r="R1446" s="832">
        <v>8</v>
      </c>
      <c r="S1446" s="837">
        <v>1</v>
      </c>
      <c r="T1446" s="836">
        <v>4</v>
      </c>
      <c r="U1446" s="838">
        <v>1</v>
      </c>
    </row>
    <row r="1447" spans="1:21" ht="14.45" customHeight="1" x14ac:dyDescent="0.2">
      <c r="A1447" s="831">
        <v>7</v>
      </c>
      <c r="B1447" s="832" t="s">
        <v>2536</v>
      </c>
      <c r="C1447" s="832" t="s">
        <v>2542</v>
      </c>
      <c r="D1447" s="833" t="s">
        <v>3898</v>
      </c>
      <c r="E1447" s="834" t="s">
        <v>2560</v>
      </c>
      <c r="F1447" s="832" t="s">
        <v>2537</v>
      </c>
      <c r="G1447" s="832" t="s">
        <v>3223</v>
      </c>
      <c r="H1447" s="832" t="s">
        <v>674</v>
      </c>
      <c r="I1447" s="832" t="s">
        <v>3239</v>
      </c>
      <c r="J1447" s="832" t="s">
        <v>3237</v>
      </c>
      <c r="K1447" s="832" t="s">
        <v>3228</v>
      </c>
      <c r="L1447" s="835">
        <v>552.64</v>
      </c>
      <c r="M1447" s="835">
        <v>29289.919999999995</v>
      </c>
      <c r="N1447" s="832">
        <v>53</v>
      </c>
      <c r="O1447" s="836">
        <v>15</v>
      </c>
      <c r="P1447" s="835">
        <v>26526.719999999994</v>
      </c>
      <c r="Q1447" s="837">
        <v>0.90566037735849048</v>
      </c>
      <c r="R1447" s="832">
        <v>48</v>
      </c>
      <c r="S1447" s="837">
        <v>0.90566037735849059</v>
      </c>
      <c r="T1447" s="836">
        <v>13</v>
      </c>
      <c r="U1447" s="838">
        <v>0.8666666666666667</v>
      </c>
    </row>
    <row r="1448" spans="1:21" ht="14.45" customHeight="1" x14ac:dyDescent="0.2">
      <c r="A1448" s="831">
        <v>7</v>
      </c>
      <c r="B1448" s="832" t="s">
        <v>2536</v>
      </c>
      <c r="C1448" s="832" t="s">
        <v>2542</v>
      </c>
      <c r="D1448" s="833" t="s">
        <v>3898</v>
      </c>
      <c r="E1448" s="834" t="s">
        <v>2560</v>
      </c>
      <c r="F1448" s="832" t="s">
        <v>2537</v>
      </c>
      <c r="G1448" s="832" t="s">
        <v>3223</v>
      </c>
      <c r="H1448" s="832" t="s">
        <v>674</v>
      </c>
      <c r="I1448" s="832" t="s">
        <v>3240</v>
      </c>
      <c r="J1448" s="832" t="s">
        <v>3237</v>
      </c>
      <c r="K1448" s="832" t="s">
        <v>3232</v>
      </c>
      <c r="L1448" s="835">
        <v>1019.46</v>
      </c>
      <c r="M1448" s="835">
        <v>36700.559999999998</v>
      </c>
      <c r="N1448" s="832">
        <v>36</v>
      </c>
      <c r="O1448" s="836">
        <v>10</v>
      </c>
      <c r="P1448" s="835">
        <v>33642.18</v>
      </c>
      <c r="Q1448" s="837">
        <v>0.91666666666666674</v>
      </c>
      <c r="R1448" s="832">
        <v>33</v>
      </c>
      <c r="S1448" s="837">
        <v>0.91666666666666663</v>
      </c>
      <c r="T1448" s="836">
        <v>9</v>
      </c>
      <c r="U1448" s="838">
        <v>0.9</v>
      </c>
    </row>
    <row r="1449" spans="1:21" ht="14.45" customHeight="1" x14ac:dyDescent="0.2">
      <c r="A1449" s="831">
        <v>7</v>
      </c>
      <c r="B1449" s="832" t="s">
        <v>2536</v>
      </c>
      <c r="C1449" s="832" t="s">
        <v>2542</v>
      </c>
      <c r="D1449" s="833" t="s">
        <v>3898</v>
      </c>
      <c r="E1449" s="834" t="s">
        <v>2560</v>
      </c>
      <c r="F1449" s="832" t="s">
        <v>2537</v>
      </c>
      <c r="G1449" s="832" t="s">
        <v>3223</v>
      </c>
      <c r="H1449" s="832" t="s">
        <v>581</v>
      </c>
      <c r="I1449" s="832" t="s">
        <v>3485</v>
      </c>
      <c r="J1449" s="832" t="s">
        <v>3234</v>
      </c>
      <c r="K1449" s="832" t="s">
        <v>3230</v>
      </c>
      <c r="L1449" s="835">
        <v>355.79</v>
      </c>
      <c r="M1449" s="835">
        <v>1778.9500000000003</v>
      </c>
      <c r="N1449" s="832">
        <v>5</v>
      </c>
      <c r="O1449" s="836">
        <v>2</v>
      </c>
      <c r="P1449" s="835">
        <v>1067.3700000000001</v>
      </c>
      <c r="Q1449" s="837">
        <v>0.6</v>
      </c>
      <c r="R1449" s="832">
        <v>3</v>
      </c>
      <c r="S1449" s="837">
        <v>0.6</v>
      </c>
      <c r="T1449" s="836">
        <v>1</v>
      </c>
      <c r="U1449" s="838">
        <v>0.5</v>
      </c>
    </row>
    <row r="1450" spans="1:21" ht="14.45" customHeight="1" x14ac:dyDescent="0.2">
      <c r="A1450" s="831">
        <v>7</v>
      </c>
      <c r="B1450" s="832" t="s">
        <v>2536</v>
      </c>
      <c r="C1450" s="832" t="s">
        <v>2542</v>
      </c>
      <c r="D1450" s="833" t="s">
        <v>3898</v>
      </c>
      <c r="E1450" s="834" t="s">
        <v>2560</v>
      </c>
      <c r="F1450" s="832" t="s">
        <v>2537</v>
      </c>
      <c r="G1450" s="832" t="s">
        <v>3223</v>
      </c>
      <c r="H1450" s="832" t="s">
        <v>581</v>
      </c>
      <c r="I1450" s="832" t="s">
        <v>3447</v>
      </c>
      <c r="J1450" s="832" t="s">
        <v>3245</v>
      </c>
      <c r="K1450" s="832" t="s">
        <v>3448</v>
      </c>
      <c r="L1450" s="835">
        <v>254.86</v>
      </c>
      <c r="M1450" s="835">
        <v>764.58</v>
      </c>
      <c r="N1450" s="832">
        <v>3</v>
      </c>
      <c r="O1450" s="836">
        <v>2</v>
      </c>
      <c r="P1450" s="835">
        <v>764.58</v>
      </c>
      <c r="Q1450" s="837">
        <v>1</v>
      </c>
      <c r="R1450" s="832">
        <v>3</v>
      </c>
      <c r="S1450" s="837">
        <v>1</v>
      </c>
      <c r="T1450" s="836">
        <v>2</v>
      </c>
      <c r="U1450" s="838">
        <v>1</v>
      </c>
    </row>
    <row r="1451" spans="1:21" ht="14.45" customHeight="1" x14ac:dyDescent="0.2">
      <c r="A1451" s="831">
        <v>7</v>
      </c>
      <c r="B1451" s="832" t="s">
        <v>2536</v>
      </c>
      <c r="C1451" s="832" t="s">
        <v>2542</v>
      </c>
      <c r="D1451" s="833" t="s">
        <v>3898</v>
      </c>
      <c r="E1451" s="834" t="s">
        <v>2560</v>
      </c>
      <c r="F1451" s="832" t="s">
        <v>2537</v>
      </c>
      <c r="G1451" s="832" t="s">
        <v>3223</v>
      </c>
      <c r="H1451" s="832" t="s">
        <v>581</v>
      </c>
      <c r="I1451" s="832" t="s">
        <v>3806</v>
      </c>
      <c r="J1451" s="832" t="s">
        <v>3242</v>
      </c>
      <c r="K1451" s="832" t="s">
        <v>3807</v>
      </c>
      <c r="L1451" s="835">
        <v>552.64</v>
      </c>
      <c r="M1451" s="835">
        <v>1657.92</v>
      </c>
      <c r="N1451" s="832">
        <v>3</v>
      </c>
      <c r="O1451" s="836">
        <v>1</v>
      </c>
      <c r="P1451" s="835">
        <v>1657.92</v>
      </c>
      <c r="Q1451" s="837">
        <v>1</v>
      </c>
      <c r="R1451" s="832">
        <v>3</v>
      </c>
      <c r="S1451" s="837">
        <v>1</v>
      </c>
      <c r="T1451" s="836">
        <v>1</v>
      </c>
      <c r="U1451" s="838">
        <v>1</v>
      </c>
    </row>
    <row r="1452" spans="1:21" ht="14.45" customHeight="1" x14ac:dyDescent="0.2">
      <c r="A1452" s="831">
        <v>7</v>
      </c>
      <c r="B1452" s="832" t="s">
        <v>2536</v>
      </c>
      <c r="C1452" s="832" t="s">
        <v>2542</v>
      </c>
      <c r="D1452" s="833" t="s">
        <v>3898</v>
      </c>
      <c r="E1452" s="834" t="s">
        <v>2560</v>
      </c>
      <c r="F1452" s="832" t="s">
        <v>2537</v>
      </c>
      <c r="G1452" s="832" t="s">
        <v>3223</v>
      </c>
      <c r="H1452" s="832" t="s">
        <v>581</v>
      </c>
      <c r="I1452" s="832" t="s">
        <v>3244</v>
      </c>
      <c r="J1452" s="832" t="s">
        <v>3245</v>
      </c>
      <c r="K1452" s="832" t="s">
        <v>3246</v>
      </c>
      <c r="L1452" s="835">
        <v>0</v>
      </c>
      <c r="M1452" s="835">
        <v>0</v>
      </c>
      <c r="N1452" s="832">
        <v>2</v>
      </c>
      <c r="O1452" s="836">
        <v>1</v>
      </c>
      <c r="P1452" s="835">
        <v>0</v>
      </c>
      <c r="Q1452" s="837"/>
      <c r="R1452" s="832">
        <v>2</v>
      </c>
      <c r="S1452" s="837">
        <v>1</v>
      </c>
      <c r="T1452" s="836">
        <v>1</v>
      </c>
      <c r="U1452" s="838">
        <v>1</v>
      </c>
    </row>
    <row r="1453" spans="1:21" ht="14.45" customHeight="1" x14ac:dyDescent="0.2">
      <c r="A1453" s="831">
        <v>7</v>
      </c>
      <c r="B1453" s="832" t="s">
        <v>2536</v>
      </c>
      <c r="C1453" s="832" t="s">
        <v>2542</v>
      </c>
      <c r="D1453" s="833" t="s">
        <v>3898</v>
      </c>
      <c r="E1453" s="834" t="s">
        <v>2560</v>
      </c>
      <c r="F1453" s="832" t="s">
        <v>2537</v>
      </c>
      <c r="G1453" s="832" t="s">
        <v>2721</v>
      </c>
      <c r="H1453" s="832" t="s">
        <v>674</v>
      </c>
      <c r="I1453" s="832" t="s">
        <v>3247</v>
      </c>
      <c r="J1453" s="832" t="s">
        <v>2074</v>
      </c>
      <c r="K1453" s="832" t="s">
        <v>2646</v>
      </c>
      <c r="L1453" s="835">
        <v>57.6</v>
      </c>
      <c r="M1453" s="835">
        <v>57.6</v>
      </c>
      <c r="N1453" s="832">
        <v>1</v>
      </c>
      <c r="O1453" s="836">
        <v>0.5</v>
      </c>
      <c r="P1453" s="835">
        <v>57.6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5" customHeight="1" x14ac:dyDescent="0.2">
      <c r="A1454" s="831">
        <v>7</v>
      </c>
      <c r="B1454" s="832" t="s">
        <v>2536</v>
      </c>
      <c r="C1454" s="832" t="s">
        <v>2542</v>
      </c>
      <c r="D1454" s="833" t="s">
        <v>3898</v>
      </c>
      <c r="E1454" s="834" t="s">
        <v>2560</v>
      </c>
      <c r="F1454" s="832" t="s">
        <v>2537</v>
      </c>
      <c r="G1454" s="832" t="s">
        <v>2721</v>
      </c>
      <c r="H1454" s="832" t="s">
        <v>674</v>
      </c>
      <c r="I1454" s="832" t="s">
        <v>2375</v>
      </c>
      <c r="J1454" s="832" t="s">
        <v>2074</v>
      </c>
      <c r="K1454" s="832" t="s">
        <v>2376</v>
      </c>
      <c r="L1454" s="835">
        <v>115.18</v>
      </c>
      <c r="M1454" s="835">
        <v>115.18</v>
      </c>
      <c r="N1454" s="832">
        <v>1</v>
      </c>
      <c r="O1454" s="836">
        <v>0.5</v>
      </c>
      <c r="P1454" s="835">
        <v>115.18</v>
      </c>
      <c r="Q1454" s="837">
        <v>1</v>
      </c>
      <c r="R1454" s="832">
        <v>1</v>
      </c>
      <c r="S1454" s="837">
        <v>1</v>
      </c>
      <c r="T1454" s="836">
        <v>0.5</v>
      </c>
      <c r="U1454" s="838">
        <v>1</v>
      </c>
    </row>
    <row r="1455" spans="1:21" ht="14.45" customHeight="1" x14ac:dyDescent="0.2">
      <c r="A1455" s="831">
        <v>7</v>
      </c>
      <c r="B1455" s="832" t="s">
        <v>2536</v>
      </c>
      <c r="C1455" s="832" t="s">
        <v>2542</v>
      </c>
      <c r="D1455" s="833" t="s">
        <v>3898</v>
      </c>
      <c r="E1455" s="834" t="s">
        <v>2560</v>
      </c>
      <c r="F1455" s="832" t="s">
        <v>2537</v>
      </c>
      <c r="G1455" s="832" t="s">
        <v>3586</v>
      </c>
      <c r="H1455" s="832" t="s">
        <v>674</v>
      </c>
      <c r="I1455" s="832" t="s">
        <v>2322</v>
      </c>
      <c r="J1455" s="832" t="s">
        <v>749</v>
      </c>
      <c r="K1455" s="832" t="s">
        <v>830</v>
      </c>
      <c r="L1455" s="835">
        <v>132</v>
      </c>
      <c r="M1455" s="835">
        <v>528</v>
      </c>
      <c r="N1455" s="832">
        <v>4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5" customHeight="1" x14ac:dyDescent="0.2">
      <c r="A1456" s="831">
        <v>7</v>
      </c>
      <c r="B1456" s="832" t="s">
        <v>2536</v>
      </c>
      <c r="C1456" s="832" t="s">
        <v>2542</v>
      </c>
      <c r="D1456" s="833" t="s">
        <v>3898</v>
      </c>
      <c r="E1456" s="834" t="s">
        <v>2560</v>
      </c>
      <c r="F1456" s="832" t="s">
        <v>2537</v>
      </c>
      <c r="G1456" s="832" t="s">
        <v>2640</v>
      </c>
      <c r="H1456" s="832" t="s">
        <v>581</v>
      </c>
      <c r="I1456" s="832" t="s">
        <v>2641</v>
      </c>
      <c r="J1456" s="832" t="s">
        <v>733</v>
      </c>
      <c r="K1456" s="832" t="s">
        <v>2642</v>
      </c>
      <c r="L1456" s="835">
        <v>108.44</v>
      </c>
      <c r="M1456" s="835">
        <v>325.32</v>
      </c>
      <c r="N1456" s="832">
        <v>3</v>
      </c>
      <c r="O1456" s="836">
        <v>1.5</v>
      </c>
      <c r="P1456" s="835">
        <v>216.88</v>
      </c>
      <c r="Q1456" s="837">
        <v>0.66666666666666663</v>
      </c>
      <c r="R1456" s="832">
        <v>2</v>
      </c>
      <c r="S1456" s="837">
        <v>0.66666666666666663</v>
      </c>
      <c r="T1456" s="836">
        <v>0.5</v>
      </c>
      <c r="U1456" s="838">
        <v>0.33333333333333331</v>
      </c>
    </row>
    <row r="1457" spans="1:21" ht="14.45" customHeight="1" x14ac:dyDescent="0.2">
      <c r="A1457" s="831">
        <v>7</v>
      </c>
      <c r="B1457" s="832" t="s">
        <v>2536</v>
      </c>
      <c r="C1457" s="832" t="s">
        <v>2542</v>
      </c>
      <c r="D1457" s="833" t="s">
        <v>3898</v>
      </c>
      <c r="E1457" s="834" t="s">
        <v>2560</v>
      </c>
      <c r="F1457" s="832" t="s">
        <v>2537</v>
      </c>
      <c r="G1457" s="832" t="s">
        <v>2640</v>
      </c>
      <c r="H1457" s="832" t="s">
        <v>581</v>
      </c>
      <c r="I1457" s="832" t="s">
        <v>2641</v>
      </c>
      <c r="J1457" s="832" t="s">
        <v>733</v>
      </c>
      <c r="K1457" s="832" t="s">
        <v>2642</v>
      </c>
      <c r="L1457" s="835">
        <v>127.91</v>
      </c>
      <c r="M1457" s="835">
        <v>767.45999999999992</v>
      </c>
      <c r="N1457" s="832">
        <v>6</v>
      </c>
      <c r="O1457" s="836">
        <v>1.5</v>
      </c>
      <c r="P1457" s="835">
        <v>639.54999999999995</v>
      </c>
      <c r="Q1457" s="837">
        <v>0.83333333333333337</v>
      </c>
      <c r="R1457" s="832">
        <v>5</v>
      </c>
      <c r="S1457" s="837">
        <v>0.83333333333333337</v>
      </c>
      <c r="T1457" s="836">
        <v>1</v>
      </c>
      <c r="U1457" s="838">
        <v>0.66666666666666663</v>
      </c>
    </row>
    <row r="1458" spans="1:21" ht="14.45" customHeight="1" x14ac:dyDescent="0.2">
      <c r="A1458" s="831">
        <v>7</v>
      </c>
      <c r="B1458" s="832" t="s">
        <v>2536</v>
      </c>
      <c r="C1458" s="832" t="s">
        <v>2542</v>
      </c>
      <c r="D1458" s="833" t="s">
        <v>3898</v>
      </c>
      <c r="E1458" s="834" t="s">
        <v>2560</v>
      </c>
      <c r="F1458" s="832" t="s">
        <v>2537</v>
      </c>
      <c r="G1458" s="832" t="s">
        <v>2640</v>
      </c>
      <c r="H1458" s="832" t="s">
        <v>581</v>
      </c>
      <c r="I1458" s="832" t="s">
        <v>3823</v>
      </c>
      <c r="J1458" s="832" t="s">
        <v>733</v>
      </c>
      <c r="K1458" s="832" t="s">
        <v>3824</v>
      </c>
      <c r="L1458" s="835">
        <v>52.61</v>
      </c>
      <c r="M1458" s="835">
        <v>105.22</v>
      </c>
      <c r="N1458" s="832">
        <v>2</v>
      </c>
      <c r="O1458" s="836">
        <v>1</v>
      </c>
      <c r="P1458" s="835">
        <v>105.22</v>
      </c>
      <c r="Q1458" s="837">
        <v>1</v>
      </c>
      <c r="R1458" s="832">
        <v>2</v>
      </c>
      <c r="S1458" s="837">
        <v>1</v>
      </c>
      <c r="T1458" s="836">
        <v>1</v>
      </c>
      <c r="U1458" s="838">
        <v>1</v>
      </c>
    </row>
    <row r="1459" spans="1:21" ht="14.45" customHeight="1" x14ac:dyDescent="0.2">
      <c r="A1459" s="831">
        <v>7</v>
      </c>
      <c r="B1459" s="832" t="s">
        <v>2536</v>
      </c>
      <c r="C1459" s="832" t="s">
        <v>2542</v>
      </c>
      <c r="D1459" s="833" t="s">
        <v>3898</v>
      </c>
      <c r="E1459" s="834" t="s">
        <v>2560</v>
      </c>
      <c r="F1459" s="832" t="s">
        <v>2537</v>
      </c>
      <c r="G1459" s="832" t="s">
        <v>3255</v>
      </c>
      <c r="H1459" s="832" t="s">
        <v>581</v>
      </c>
      <c r="I1459" s="832" t="s">
        <v>3259</v>
      </c>
      <c r="J1459" s="832" t="s">
        <v>3257</v>
      </c>
      <c r="K1459" s="832" t="s">
        <v>3260</v>
      </c>
      <c r="L1459" s="835">
        <v>338.58</v>
      </c>
      <c r="M1459" s="835">
        <v>1354.32</v>
      </c>
      <c r="N1459" s="832">
        <v>4</v>
      </c>
      <c r="O1459" s="836">
        <v>1.5</v>
      </c>
      <c r="P1459" s="835">
        <v>338.58</v>
      </c>
      <c r="Q1459" s="837">
        <v>0.25</v>
      </c>
      <c r="R1459" s="832">
        <v>1</v>
      </c>
      <c r="S1459" s="837">
        <v>0.25</v>
      </c>
      <c r="T1459" s="836">
        <v>0.5</v>
      </c>
      <c r="U1459" s="838">
        <v>0.33333333333333331</v>
      </c>
    </row>
    <row r="1460" spans="1:21" ht="14.45" customHeight="1" x14ac:dyDescent="0.2">
      <c r="A1460" s="831">
        <v>7</v>
      </c>
      <c r="B1460" s="832" t="s">
        <v>2536</v>
      </c>
      <c r="C1460" s="832" t="s">
        <v>2542</v>
      </c>
      <c r="D1460" s="833" t="s">
        <v>3898</v>
      </c>
      <c r="E1460" s="834" t="s">
        <v>2560</v>
      </c>
      <c r="F1460" s="832" t="s">
        <v>2537</v>
      </c>
      <c r="G1460" s="832" t="s">
        <v>3255</v>
      </c>
      <c r="H1460" s="832" t="s">
        <v>581</v>
      </c>
      <c r="I1460" s="832" t="s">
        <v>3393</v>
      </c>
      <c r="J1460" s="832" t="s">
        <v>3278</v>
      </c>
      <c r="K1460" s="832" t="s">
        <v>3260</v>
      </c>
      <c r="L1460" s="835">
        <v>338.58</v>
      </c>
      <c r="M1460" s="835">
        <v>677.16</v>
      </c>
      <c r="N1460" s="832">
        <v>2</v>
      </c>
      <c r="O1460" s="836">
        <v>1</v>
      </c>
      <c r="P1460" s="835">
        <v>677.16</v>
      </c>
      <c r="Q1460" s="837">
        <v>1</v>
      </c>
      <c r="R1460" s="832">
        <v>2</v>
      </c>
      <c r="S1460" s="837">
        <v>1</v>
      </c>
      <c r="T1460" s="836">
        <v>1</v>
      </c>
      <c r="U1460" s="838">
        <v>1</v>
      </c>
    </row>
    <row r="1461" spans="1:21" ht="14.45" customHeight="1" x14ac:dyDescent="0.2">
      <c r="A1461" s="831">
        <v>7</v>
      </c>
      <c r="B1461" s="832" t="s">
        <v>2536</v>
      </c>
      <c r="C1461" s="832" t="s">
        <v>2542</v>
      </c>
      <c r="D1461" s="833" t="s">
        <v>3898</v>
      </c>
      <c r="E1461" s="834" t="s">
        <v>2560</v>
      </c>
      <c r="F1461" s="832" t="s">
        <v>2537</v>
      </c>
      <c r="G1461" s="832" t="s">
        <v>3255</v>
      </c>
      <c r="H1461" s="832" t="s">
        <v>581</v>
      </c>
      <c r="I1461" s="832" t="s">
        <v>3263</v>
      </c>
      <c r="J1461" s="832" t="s">
        <v>1214</v>
      </c>
      <c r="K1461" s="832" t="s">
        <v>3258</v>
      </c>
      <c r="L1461" s="835">
        <v>169.29</v>
      </c>
      <c r="M1461" s="835">
        <v>1354.3200000000002</v>
      </c>
      <c r="N1461" s="832">
        <v>8</v>
      </c>
      <c r="O1461" s="836">
        <v>3</v>
      </c>
      <c r="P1461" s="835">
        <v>846.45</v>
      </c>
      <c r="Q1461" s="837">
        <v>0.625</v>
      </c>
      <c r="R1461" s="832">
        <v>5</v>
      </c>
      <c r="S1461" s="837">
        <v>0.625</v>
      </c>
      <c r="T1461" s="836">
        <v>2</v>
      </c>
      <c r="U1461" s="838">
        <v>0.66666666666666663</v>
      </c>
    </row>
    <row r="1462" spans="1:21" ht="14.45" customHeight="1" x14ac:dyDescent="0.2">
      <c r="A1462" s="831">
        <v>7</v>
      </c>
      <c r="B1462" s="832" t="s">
        <v>2536</v>
      </c>
      <c r="C1462" s="832" t="s">
        <v>2542</v>
      </c>
      <c r="D1462" s="833" t="s">
        <v>3898</v>
      </c>
      <c r="E1462" s="834" t="s">
        <v>2560</v>
      </c>
      <c r="F1462" s="832" t="s">
        <v>2537</v>
      </c>
      <c r="G1462" s="832" t="s">
        <v>3255</v>
      </c>
      <c r="H1462" s="832" t="s">
        <v>581</v>
      </c>
      <c r="I1462" s="832" t="s">
        <v>3266</v>
      </c>
      <c r="J1462" s="832" t="s">
        <v>3265</v>
      </c>
      <c r="K1462" s="832" t="s">
        <v>3260</v>
      </c>
      <c r="L1462" s="835">
        <v>338.58</v>
      </c>
      <c r="M1462" s="835">
        <v>2031.48</v>
      </c>
      <c r="N1462" s="832">
        <v>6</v>
      </c>
      <c r="O1462" s="836">
        <v>1.5</v>
      </c>
      <c r="P1462" s="835">
        <v>2031.48</v>
      </c>
      <c r="Q1462" s="837">
        <v>1</v>
      </c>
      <c r="R1462" s="832">
        <v>6</v>
      </c>
      <c r="S1462" s="837">
        <v>1</v>
      </c>
      <c r="T1462" s="836">
        <v>1.5</v>
      </c>
      <c r="U1462" s="838">
        <v>1</v>
      </c>
    </row>
    <row r="1463" spans="1:21" ht="14.45" customHeight="1" x14ac:dyDescent="0.2">
      <c r="A1463" s="831">
        <v>7</v>
      </c>
      <c r="B1463" s="832" t="s">
        <v>2536</v>
      </c>
      <c r="C1463" s="832" t="s">
        <v>2542</v>
      </c>
      <c r="D1463" s="833" t="s">
        <v>3898</v>
      </c>
      <c r="E1463" s="834" t="s">
        <v>2560</v>
      </c>
      <c r="F1463" s="832" t="s">
        <v>2537</v>
      </c>
      <c r="G1463" s="832" t="s">
        <v>3255</v>
      </c>
      <c r="H1463" s="832" t="s">
        <v>581</v>
      </c>
      <c r="I1463" s="832" t="s">
        <v>3267</v>
      </c>
      <c r="J1463" s="832" t="s">
        <v>3257</v>
      </c>
      <c r="K1463" s="832" t="s">
        <v>3268</v>
      </c>
      <c r="L1463" s="835">
        <v>677.17</v>
      </c>
      <c r="M1463" s="835">
        <v>2031.5099999999998</v>
      </c>
      <c r="N1463" s="832">
        <v>3</v>
      </c>
      <c r="O1463" s="836">
        <v>1.5</v>
      </c>
      <c r="P1463" s="835">
        <v>677.17</v>
      </c>
      <c r="Q1463" s="837">
        <v>0.33333333333333337</v>
      </c>
      <c r="R1463" s="832">
        <v>1</v>
      </c>
      <c r="S1463" s="837">
        <v>0.33333333333333331</v>
      </c>
      <c r="T1463" s="836">
        <v>0.5</v>
      </c>
      <c r="U1463" s="838">
        <v>0.33333333333333331</v>
      </c>
    </row>
    <row r="1464" spans="1:21" ht="14.45" customHeight="1" x14ac:dyDescent="0.2">
      <c r="A1464" s="831">
        <v>7</v>
      </c>
      <c r="B1464" s="832" t="s">
        <v>2536</v>
      </c>
      <c r="C1464" s="832" t="s">
        <v>2542</v>
      </c>
      <c r="D1464" s="833" t="s">
        <v>3898</v>
      </c>
      <c r="E1464" s="834" t="s">
        <v>2560</v>
      </c>
      <c r="F1464" s="832" t="s">
        <v>2537</v>
      </c>
      <c r="G1464" s="832" t="s">
        <v>3255</v>
      </c>
      <c r="H1464" s="832" t="s">
        <v>581</v>
      </c>
      <c r="I1464" s="832" t="s">
        <v>3394</v>
      </c>
      <c r="J1464" s="832" t="s">
        <v>3395</v>
      </c>
      <c r="K1464" s="832" t="s">
        <v>3260</v>
      </c>
      <c r="L1464" s="835">
        <v>338.58</v>
      </c>
      <c r="M1464" s="835">
        <v>1692.8999999999999</v>
      </c>
      <c r="N1464" s="832">
        <v>5</v>
      </c>
      <c r="O1464" s="836">
        <v>0.5</v>
      </c>
      <c r="P1464" s="835">
        <v>1692.8999999999999</v>
      </c>
      <c r="Q1464" s="837">
        <v>1</v>
      </c>
      <c r="R1464" s="832">
        <v>5</v>
      </c>
      <c r="S1464" s="837">
        <v>1</v>
      </c>
      <c r="T1464" s="836">
        <v>0.5</v>
      </c>
      <c r="U1464" s="838">
        <v>1</v>
      </c>
    </row>
    <row r="1465" spans="1:21" ht="14.45" customHeight="1" x14ac:dyDescent="0.2">
      <c r="A1465" s="831">
        <v>7</v>
      </c>
      <c r="B1465" s="832" t="s">
        <v>2536</v>
      </c>
      <c r="C1465" s="832" t="s">
        <v>2542</v>
      </c>
      <c r="D1465" s="833" t="s">
        <v>3898</v>
      </c>
      <c r="E1465" s="834" t="s">
        <v>2560</v>
      </c>
      <c r="F1465" s="832" t="s">
        <v>2537</v>
      </c>
      <c r="G1465" s="832" t="s">
        <v>3255</v>
      </c>
      <c r="H1465" s="832" t="s">
        <v>581</v>
      </c>
      <c r="I1465" s="832" t="s">
        <v>3269</v>
      </c>
      <c r="J1465" s="832" t="s">
        <v>1214</v>
      </c>
      <c r="K1465" s="832" t="s">
        <v>3260</v>
      </c>
      <c r="L1465" s="835">
        <v>338.58</v>
      </c>
      <c r="M1465" s="835">
        <v>9141.66</v>
      </c>
      <c r="N1465" s="832">
        <v>27</v>
      </c>
      <c r="O1465" s="836">
        <v>4.5</v>
      </c>
      <c r="P1465" s="835">
        <v>6771.5999999999995</v>
      </c>
      <c r="Q1465" s="837">
        <v>0.7407407407407407</v>
      </c>
      <c r="R1465" s="832">
        <v>20</v>
      </c>
      <c r="S1465" s="837">
        <v>0.7407407407407407</v>
      </c>
      <c r="T1465" s="836">
        <v>3.5</v>
      </c>
      <c r="U1465" s="838">
        <v>0.77777777777777779</v>
      </c>
    </row>
    <row r="1466" spans="1:21" ht="14.45" customHeight="1" x14ac:dyDescent="0.2">
      <c r="A1466" s="831">
        <v>7</v>
      </c>
      <c r="B1466" s="832" t="s">
        <v>2536</v>
      </c>
      <c r="C1466" s="832" t="s">
        <v>2542</v>
      </c>
      <c r="D1466" s="833" t="s">
        <v>3898</v>
      </c>
      <c r="E1466" s="834" t="s">
        <v>2560</v>
      </c>
      <c r="F1466" s="832" t="s">
        <v>2537</v>
      </c>
      <c r="G1466" s="832" t="s">
        <v>3255</v>
      </c>
      <c r="H1466" s="832" t="s">
        <v>674</v>
      </c>
      <c r="I1466" s="832" t="s">
        <v>3270</v>
      </c>
      <c r="J1466" s="832" t="s">
        <v>1214</v>
      </c>
      <c r="K1466" s="832" t="s">
        <v>3271</v>
      </c>
      <c r="L1466" s="835">
        <v>1286.6199999999999</v>
      </c>
      <c r="M1466" s="835">
        <v>20585.919999999998</v>
      </c>
      <c r="N1466" s="832">
        <v>16</v>
      </c>
      <c r="O1466" s="836">
        <v>5.5</v>
      </c>
      <c r="P1466" s="835">
        <v>16726.059999999998</v>
      </c>
      <c r="Q1466" s="837">
        <v>0.8125</v>
      </c>
      <c r="R1466" s="832">
        <v>13</v>
      </c>
      <c r="S1466" s="837">
        <v>0.8125</v>
      </c>
      <c r="T1466" s="836">
        <v>5</v>
      </c>
      <c r="U1466" s="838">
        <v>0.90909090909090906</v>
      </c>
    </row>
    <row r="1467" spans="1:21" ht="14.45" customHeight="1" x14ac:dyDescent="0.2">
      <c r="A1467" s="831">
        <v>7</v>
      </c>
      <c r="B1467" s="832" t="s">
        <v>2536</v>
      </c>
      <c r="C1467" s="832" t="s">
        <v>2542</v>
      </c>
      <c r="D1467" s="833" t="s">
        <v>3898</v>
      </c>
      <c r="E1467" s="834" t="s">
        <v>2560</v>
      </c>
      <c r="F1467" s="832" t="s">
        <v>2537</v>
      </c>
      <c r="G1467" s="832" t="s">
        <v>3255</v>
      </c>
      <c r="H1467" s="832" t="s">
        <v>581</v>
      </c>
      <c r="I1467" s="832" t="s">
        <v>3272</v>
      </c>
      <c r="J1467" s="832" t="s">
        <v>3273</v>
      </c>
      <c r="K1467" s="832" t="s">
        <v>3258</v>
      </c>
      <c r="L1467" s="835">
        <v>169.29</v>
      </c>
      <c r="M1467" s="835">
        <v>4570.83</v>
      </c>
      <c r="N1467" s="832">
        <v>27</v>
      </c>
      <c r="O1467" s="836">
        <v>7.5</v>
      </c>
      <c r="P1467" s="835">
        <v>2539.35</v>
      </c>
      <c r="Q1467" s="837">
        <v>0.55555555555555558</v>
      </c>
      <c r="R1467" s="832">
        <v>15</v>
      </c>
      <c r="S1467" s="837">
        <v>0.55555555555555558</v>
      </c>
      <c r="T1467" s="836">
        <v>4</v>
      </c>
      <c r="U1467" s="838">
        <v>0.53333333333333333</v>
      </c>
    </row>
    <row r="1468" spans="1:21" ht="14.45" customHeight="1" x14ac:dyDescent="0.2">
      <c r="A1468" s="831">
        <v>7</v>
      </c>
      <c r="B1468" s="832" t="s">
        <v>2536</v>
      </c>
      <c r="C1468" s="832" t="s">
        <v>2542</v>
      </c>
      <c r="D1468" s="833" t="s">
        <v>3898</v>
      </c>
      <c r="E1468" s="834" t="s">
        <v>2560</v>
      </c>
      <c r="F1468" s="832" t="s">
        <v>2537</v>
      </c>
      <c r="G1468" s="832" t="s">
        <v>3255</v>
      </c>
      <c r="H1468" s="832" t="s">
        <v>674</v>
      </c>
      <c r="I1468" s="832" t="s">
        <v>3274</v>
      </c>
      <c r="J1468" s="832" t="s">
        <v>1214</v>
      </c>
      <c r="K1468" s="832" t="s">
        <v>3268</v>
      </c>
      <c r="L1468" s="835">
        <v>677.17</v>
      </c>
      <c r="M1468" s="835">
        <v>6094.5299999999988</v>
      </c>
      <c r="N1468" s="832">
        <v>9</v>
      </c>
      <c r="O1468" s="836">
        <v>1.5</v>
      </c>
      <c r="P1468" s="835">
        <v>6094.5299999999988</v>
      </c>
      <c r="Q1468" s="837">
        <v>1</v>
      </c>
      <c r="R1468" s="832">
        <v>9</v>
      </c>
      <c r="S1468" s="837">
        <v>1</v>
      </c>
      <c r="T1468" s="836">
        <v>1.5</v>
      </c>
      <c r="U1468" s="838">
        <v>1</v>
      </c>
    </row>
    <row r="1469" spans="1:21" ht="14.45" customHeight="1" x14ac:dyDescent="0.2">
      <c r="A1469" s="831">
        <v>7</v>
      </c>
      <c r="B1469" s="832" t="s">
        <v>2536</v>
      </c>
      <c r="C1469" s="832" t="s">
        <v>2542</v>
      </c>
      <c r="D1469" s="833" t="s">
        <v>3898</v>
      </c>
      <c r="E1469" s="834" t="s">
        <v>2560</v>
      </c>
      <c r="F1469" s="832" t="s">
        <v>2537</v>
      </c>
      <c r="G1469" s="832" t="s">
        <v>3255</v>
      </c>
      <c r="H1469" s="832" t="s">
        <v>674</v>
      </c>
      <c r="I1469" s="832" t="s">
        <v>2288</v>
      </c>
      <c r="J1469" s="832" t="s">
        <v>1214</v>
      </c>
      <c r="K1469" s="832" t="s">
        <v>1215</v>
      </c>
      <c r="L1469" s="835">
        <v>2573.2199999999998</v>
      </c>
      <c r="M1469" s="835">
        <v>36025.079999999994</v>
      </c>
      <c r="N1469" s="832">
        <v>14</v>
      </c>
      <c r="O1469" s="836">
        <v>5</v>
      </c>
      <c r="P1469" s="835">
        <v>23158.979999999996</v>
      </c>
      <c r="Q1469" s="837">
        <v>0.64285714285714279</v>
      </c>
      <c r="R1469" s="832">
        <v>9</v>
      </c>
      <c r="S1469" s="837">
        <v>0.6428571428571429</v>
      </c>
      <c r="T1469" s="836">
        <v>3.5</v>
      </c>
      <c r="U1469" s="838">
        <v>0.7</v>
      </c>
    </row>
    <row r="1470" spans="1:21" ht="14.45" customHeight="1" x14ac:dyDescent="0.2">
      <c r="A1470" s="831">
        <v>7</v>
      </c>
      <c r="B1470" s="832" t="s">
        <v>2536</v>
      </c>
      <c r="C1470" s="832" t="s">
        <v>2542</v>
      </c>
      <c r="D1470" s="833" t="s">
        <v>3898</v>
      </c>
      <c r="E1470" s="834" t="s">
        <v>2560</v>
      </c>
      <c r="F1470" s="832" t="s">
        <v>2537</v>
      </c>
      <c r="G1470" s="832" t="s">
        <v>3255</v>
      </c>
      <c r="H1470" s="832" t="s">
        <v>581</v>
      </c>
      <c r="I1470" s="832" t="s">
        <v>3869</v>
      </c>
      <c r="J1470" s="832" t="s">
        <v>3278</v>
      </c>
      <c r="K1470" s="832" t="s">
        <v>3870</v>
      </c>
      <c r="L1470" s="835">
        <v>84.96</v>
      </c>
      <c r="M1470" s="835">
        <v>169.92</v>
      </c>
      <c r="N1470" s="832">
        <v>2</v>
      </c>
      <c r="O1470" s="836">
        <v>0.5</v>
      </c>
      <c r="P1470" s="835">
        <v>169.92</v>
      </c>
      <c r="Q1470" s="837">
        <v>1</v>
      </c>
      <c r="R1470" s="832">
        <v>2</v>
      </c>
      <c r="S1470" s="837">
        <v>1</v>
      </c>
      <c r="T1470" s="836">
        <v>0.5</v>
      </c>
      <c r="U1470" s="838">
        <v>1</v>
      </c>
    </row>
    <row r="1471" spans="1:21" ht="14.45" customHeight="1" x14ac:dyDescent="0.2">
      <c r="A1471" s="831">
        <v>7</v>
      </c>
      <c r="B1471" s="832" t="s">
        <v>2536</v>
      </c>
      <c r="C1471" s="832" t="s">
        <v>2542</v>
      </c>
      <c r="D1471" s="833" t="s">
        <v>3898</v>
      </c>
      <c r="E1471" s="834" t="s">
        <v>2560</v>
      </c>
      <c r="F1471" s="832" t="s">
        <v>2537</v>
      </c>
      <c r="G1471" s="832" t="s">
        <v>3255</v>
      </c>
      <c r="H1471" s="832" t="s">
        <v>581</v>
      </c>
      <c r="I1471" s="832" t="s">
        <v>3718</v>
      </c>
      <c r="J1471" s="832" t="s">
        <v>3719</v>
      </c>
      <c r="K1471" s="832" t="s">
        <v>3720</v>
      </c>
      <c r="L1471" s="835">
        <v>1715.48</v>
      </c>
      <c r="M1471" s="835">
        <v>5146.4400000000005</v>
      </c>
      <c r="N1471" s="832">
        <v>3</v>
      </c>
      <c r="O1471" s="836">
        <v>1</v>
      </c>
      <c r="P1471" s="835">
        <v>5146.4400000000005</v>
      </c>
      <c r="Q1471" s="837">
        <v>1</v>
      </c>
      <c r="R1471" s="832">
        <v>3</v>
      </c>
      <c r="S1471" s="837">
        <v>1</v>
      </c>
      <c r="T1471" s="836">
        <v>1</v>
      </c>
      <c r="U1471" s="838">
        <v>1</v>
      </c>
    </row>
    <row r="1472" spans="1:21" ht="14.45" customHeight="1" x14ac:dyDescent="0.2">
      <c r="A1472" s="831">
        <v>7</v>
      </c>
      <c r="B1472" s="832" t="s">
        <v>2536</v>
      </c>
      <c r="C1472" s="832" t="s">
        <v>2542</v>
      </c>
      <c r="D1472" s="833" t="s">
        <v>3898</v>
      </c>
      <c r="E1472" s="834" t="s">
        <v>2560</v>
      </c>
      <c r="F1472" s="832" t="s">
        <v>2537</v>
      </c>
      <c r="G1472" s="832" t="s">
        <v>3255</v>
      </c>
      <c r="H1472" s="832" t="s">
        <v>581</v>
      </c>
      <c r="I1472" s="832" t="s">
        <v>3396</v>
      </c>
      <c r="J1472" s="832" t="s">
        <v>3278</v>
      </c>
      <c r="K1472" s="832" t="s">
        <v>3397</v>
      </c>
      <c r="L1472" s="835">
        <v>84.65</v>
      </c>
      <c r="M1472" s="835">
        <v>1015.8000000000001</v>
      </c>
      <c r="N1472" s="832">
        <v>12</v>
      </c>
      <c r="O1472" s="836">
        <v>1.5</v>
      </c>
      <c r="P1472" s="835">
        <v>1015.8000000000001</v>
      </c>
      <c r="Q1472" s="837">
        <v>1</v>
      </c>
      <c r="R1472" s="832">
        <v>12</v>
      </c>
      <c r="S1472" s="837">
        <v>1</v>
      </c>
      <c r="T1472" s="836">
        <v>1.5</v>
      </c>
      <c r="U1472" s="838">
        <v>1</v>
      </c>
    </row>
    <row r="1473" spans="1:21" ht="14.45" customHeight="1" x14ac:dyDescent="0.2">
      <c r="A1473" s="831">
        <v>7</v>
      </c>
      <c r="B1473" s="832" t="s">
        <v>2536</v>
      </c>
      <c r="C1473" s="832" t="s">
        <v>2542</v>
      </c>
      <c r="D1473" s="833" t="s">
        <v>3898</v>
      </c>
      <c r="E1473" s="834" t="s">
        <v>2560</v>
      </c>
      <c r="F1473" s="832" t="s">
        <v>2537</v>
      </c>
      <c r="G1473" s="832" t="s">
        <v>3255</v>
      </c>
      <c r="H1473" s="832" t="s">
        <v>581</v>
      </c>
      <c r="I1473" s="832" t="s">
        <v>3825</v>
      </c>
      <c r="J1473" s="832" t="s">
        <v>3490</v>
      </c>
      <c r="K1473" s="832" t="s">
        <v>3268</v>
      </c>
      <c r="L1473" s="835">
        <v>3430.81</v>
      </c>
      <c r="M1473" s="835">
        <v>10292.43</v>
      </c>
      <c r="N1473" s="832">
        <v>3</v>
      </c>
      <c r="O1473" s="836">
        <v>1</v>
      </c>
      <c r="P1473" s="835">
        <v>10292.43</v>
      </c>
      <c r="Q1473" s="837">
        <v>1</v>
      </c>
      <c r="R1473" s="832">
        <v>3</v>
      </c>
      <c r="S1473" s="837">
        <v>1</v>
      </c>
      <c r="T1473" s="836">
        <v>1</v>
      </c>
      <c r="U1473" s="838">
        <v>1</v>
      </c>
    </row>
    <row r="1474" spans="1:21" ht="14.45" customHeight="1" x14ac:dyDescent="0.2">
      <c r="A1474" s="831">
        <v>7</v>
      </c>
      <c r="B1474" s="832" t="s">
        <v>2536</v>
      </c>
      <c r="C1474" s="832" t="s">
        <v>2542</v>
      </c>
      <c r="D1474" s="833" t="s">
        <v>3898</v>
      </c>
      <c r="E1474" s="834" t="s">
        <v>2560</v>
      </c>
      <c r="F1474" s="832" t="s">
        <v>2537</v>
      </c>
      <c r="G1474" s="832" t="s">
        <v>3026</v>
      </c>
      <c r="H1474" s="832" t="s">
        <v>674</v>
      </c>
      <c r="I1474" s="832" t="s">
        <v>2268</v>
      </c>
      <c r="J1474" s="832" t="s">
        <v>703</v>
      </c>
      <c r="K1474" s="832" t="s">
        <v>1171</v>
      </c>
      <c r="L1474" s="835">
        <v>0</v>
      </c>
      <c r="M1474" s="835">
        <v>0</v>
      </c>
      <c r="N1474" s="832">
        <v>46</v>
      </c>
      <c r="O1474" s="836">
        <v>12</v>
      </c>
      <c r="P1474" s="835">
        <v>0</v>
      </c>
      <c r="Q1474" s="837"/>
      <c r="R1474" s="832">
        <v>24</v>
      </c>
      <c r="S1474" s="837">
        <v>0.52173913043478259</v>
      </c>
      <c r="T1474" s="836">
        <v>7.5</v>
      </c>
      <c r="U1474" s="838">
        <v>0.625</v>
      </c>
    </row>
    <row r="1475" spans="1:21" ht="14.45" customHeight="1" x14ac:dyDescent="0.2">
      <c r="A1475" s="831">
        <v>7</v>
      </c>
      <c r="B1475" s="832" t="s">
        <v>2536</v>
      </c>
      <c r="C1475" s="832" t="s">
        <v>2542</v>
      </c>
      <c r="D1475" s="833" t="s">
        <v>3898</v>
      </c>
      <c r="E1475" s="834" t="s">
        <v>2560</v>
      </c>
      <c r="F1475" s="832" t="s">
        <v>2537</v>
      </c>
      <c r="G1475" s="832" t="s">
        <v>3281</v>
      </c>
      <c r="H1475" s="832" t="s">
        <v>581</v>
      </c>
      <c r="I1475" s="832" t="s">
        <v>3871</v>
      </c>
      <c r="J1475" s="832" t="s">
        <v>3872</v>
      </c>
      <c r="K1475" s="832" t="s">
        <v>3873</v>
      </c>
      <c r="L1475" s="835">
        <v>60.39</v>
      </c>
      <c r="M1475" s="835">
        <v>241.56</v>
      </c>
      <c r="N1475" s="832">
        <v>4</v>
      </c>
      <c r="O1475" s="836">
        <v>0.5</v>
      </c>
      <c r="P1475" s="835">
        <v>241.56</v>
      </c>
      <c r="Q1475" s="837">
        <v>1</v>
      </c>
      <c r="R1475" s="832">
        <v>4</v>
      </c>
      <c r="S1475" s="837">
        <v>1</v>
      </c>
      <c r="T1475" s="836">
        <v>0.5</v>
      </c>
      <c r="U1475" s="838">
        <v>1</v>
      </c>
    </row>
    <row r="1476" spans="1:21" ht="14.45" customHeight="1" x14ac:dyDescent="0.2">
      <c r="A1476" s="831">
        <v>7</v>
      </c>
      <c r="B1476" s="832" t="s">
        <v>2536</v>
      </c>
      <c r="C1476" s="832" t="s">
        <v>2542</v>
      </c>
      <c r="D1476" s="833" t="s">
        <v>3898</v>
      </c>
      <c r="E1476" s="834" t="s">
        <v>2560</v>
      </c>
      <c r="F1476" s="832" t="s">
        <v>2537</v>
      </c>
      <c r="G1476" s="832" t="s">
        <v>3290</v>
      </c>
      <c r="H1476" s="832" t="s">
        <v>581</v>
      </c>
      <c r="I1476" s="832" t="s">
        <v>3291</v>
      </c>
      <c r="J1476" s="832" t="s">
        <v>3292</v>
      </c>
      <c r="K1476" s="832" t="s">
        <v>3293</v>
      </c>
      <c r="L1476" s="835">
        <v>355.79</v>
      </c>
      <c r="M1476" s="835">
        <v>1778.9500000000003</v>
      </c>
      <c r="N1476" s="832">
        <v>5</v>
      </c>
      <c r="O1476" s="836">
        <v>3</v>
      </c>
      <c r="P1476" s="835">
        <v>711.58</v>
      </c>
      <c r="Q1476" s="837">
        <v>0.39999999999999997</v>
      </c>
      <c r="R1476" s="832">
        <v>2</v>
      </c>
      <c r="S1476" s="837">
        <v>0.4</v>
      </c>
      <c r="T1476" s="836">
        <v>2</v>
      </c>
      <c r="U1476" s="838">
        <v>0.66666666666666663</v>
      </c>
    </row>
    <row r="1477" spans="1:21" ht="14.45" customHeight="1" x14ac:dyDescent="0.2">
      <c r="A1477" s="831">
        <v>7</v>
      </c>
      <c r="B1477" s="832" t="s">
        <v>2536</v>
      </c>
      <c r="C1477" s="832" t="s">
        <v>2542</v>
      </c>
      <c r="D1477" s="833" t="s">
        <v>3898</v>
      </c>
      <c r="E1477" s="834" t="s">
        <v>2560</v>
      </c>
      <c r="F1477" s="832" t="s">
        <v>2537</v>
      </c>
      <c r="G1477" s="832" t="s">
        <v>3290</v>
      </c>
      <c r="H1477" s="832" t="s">
        <v>581</v>
      </c>
      <c r="I1477" s="832" t="s">
        <v>3294</v>
      </c>
      <c r="J1477" s="832" t="s">
        <v>3292</v>
      </c>
      <c r="K1477" s="832" t="s">
        <v>3295</v>
      </c>
      <c r="L1477" s="835">
        <v>552.64</v>
      </c>
      <c r="M1477" s="835">
        <v>6079.04</v>
      </c>
      <c r="N1477" s="832">
        <v>11</v>
      </c>
      <c r="O1477" s="836">
        <v>5</v>
      </c>
      <c r="P1477" s="835">
        <v>6079.04</v>
      </c>
      <c r="Q1477" s="837">
        <v>1</v>
      </c>
      <c r="R1477" s="832">
        <v>11</v>
      </c>
      <c r="S1477" s="837">
        <v>1</v>
      </c>
      <c r="T1477" s="836">
        <v>5</v>
      </c>
      <c r="U1477" s="838">
        <v>1</v>
      </c>
    </row>
    <row r="1478" spans="1:21" ht="14.45" customHeight="1" x14ac:dyDescent="0.2">
      <c r="A1478" s="831">
        <v>7</v>
      </c>
      <c r="B1478" s="832" t="s">
        <v>2536</v>
      </c>
      <c r="C1478" s="832" t="s">
        <v>2542</v>
      </c>
      <c r="D1478" s="833" t="s">
        <v>3898</v>
      </c>
      <c r="E1478" s="834" t="s">
        <v>2560</v>
      </c>
      <c r="F1478" s="832" t="s">
        <v>2537</v>
      </c>
      <c r="G1478" s="832" t="s">
        <v>3290</v>
      </c>
      <c r="H1478" s="832" t="s">
        <v>581</v>
      </c>
      <c r="I1478" s="832" t="s">
        <v>3296</v>
      </c>
      <c r="J1478" s="832" t="s">
        <v>3292</v>
      </c>
      <c r="K1478" s="832" t="s">
        <v>3297</v>
      </c>
      <c r="L1478" s="835">
        <v>1019.46</v>
      </c>
      <c r="M1478" s="835">
        <v>7136.22</v>
      </c>
      <c r="N1478" s="832">
        <v>7</v>
      </c>
      <c r="O1478" s="836">
        <v>3</v>
      </c>
      <c r="P1478" s="835">
        <v>7136.22</v>
      </c>
      <c r="Q1478" s="837">
        <v>1</v>
      </c>
      <c r="R1478" s="832">
        <v>7</v>
      </c>
      <c r="S1478" s="837">
        <v>1</v>
      </c>
      <c r="T1478" s="836">
        <v>3</v>
      </c>
      <c r="U1478" s="838">
        <v>1</v>
      </c>
    </row>
    <row r="1479" spans="1:21" ht="14.45" customHeight="1" x14ac:dyDescent="0.2">
      <c r="A1479" s="831">
        <v>7</v>
      </c>
      <c r="B1479" s="832" t="s">
        <v>2536</v>
      </c>
      <c r="C1479" s="832" t="s">
        <v>2542</v>
      </c>
      <c r="D1479" s="833" t="s">
        <v>3898</v>
      </c>
      <c r="E1479" s="834" t="s">
        <v>2560</v>
      </c>
      <c r="F1479" s="832" t="s">
        <v>2537</v>
      </c>
      <c r="G1479" s="832" t="s">
        <v>3290</v>
      </c>
      <c r="H1479" s="832" t="s">
        <v>581</v>
      </c>
      <c r="I1479" s="832" t="s">
        <v>3298</v>
      </c>
      <c r="J1479" s="832" t="s">
        <v>3292</v>
      </c>
      <c r="K1479" s="832" t="s">
        <v>2835</v>
      </c>
      <c r="L1479" s="835">
        <v>764.6</v>
      </c>
      <c r="M1479" s="835">
        <v>6116.8</v>
      </c>
      <c r="N1479" s="832">
        <v>8</v>
      </c>
      <c r="O1479" s="836">
        <v>4</v>
      </c>
      <c r="P1479" s="835">
        <v>6116.8</v>
      </c>
      <c r="Q1479" s="837">
        <v>1</v>
      </c>
      <c r="R1479" s="832">
        <v>8</v>
      </c>
      <c r="S1479" s="837">
        <v>1</v>
      </c>
      <c r="T1479" s="836">
        <v>4</v>
      </c>
      <c r="U1479" s="838">
        <v>1</v>
      </c>
    </row>
    <row r="1480" spans="1:21" ht="14.45" customHeight="1" x14ac:dyDescent="0.2">
      <c r="A1480" s="831">
        <v>7</v>
      </c>
      <c r="B1480" s="832" t="s">
        <v>2536</v>
      </c>
      <c r="C1480" s="832" t="s">
        <v>2542</v>
      </c>
      <c r="D1480" s="833" t="s">
        <v>3898</v>
      </c>
      <c r="E1480" s="834" t="s">
        <v>2560</v>
      </c>
      <c r="F1480" s="832" t="s">
        <v>2537</v>
      </c>
      <c r="G1480" s="832" t="s">
        <v>3290</v>
      </c>
      <c r="H1480" s="832" t="s">
        <v>581</v>
      </c>
      <c r="I1480" s="832" t="s">
        <v>3299</v>
      </c>
      <c r="J1480" s="832" t="s">
        <v>3300</v>
      </c>
      <c r="K1480" s="832" t="s">
        <v>3301</v>
      </c>
      <c r="L1480" s="835">
        <v>92.11</v>
      </c>
      <c r="M1480" s="835">
        <v>92.11</v>
      </c>
      <c r="N1480" s="832">
        <v>1</v>
      </c>
      <c r="O1480" s="836">
        <v>1</v>
      </c>
      <c r="P1480" s="835">
        <v>92.11</v>
      </c>
      <c r="Q1480" s="837">
        <v>1</v>
      </c>
      <c r="R1480" s="832">
        <v>1</v>
      </c>
      <c r="S1480" s="837">
        <v>1</v>
      </c>
      <c r="T1480" s="836">
        <v>1</v>
      </c>
      <c r="U1480" s="838">
        <v>1</v>
      </c>
    </row>
    <row r="1481" spans="1:21" ht="14.45" customHeight="1" x14ac:dyDescent="0.2">
      <c r="A1481" s="831">
        <v>7</v>
      </c>
      <c r="B1481" s="832" t="s">
        <v>2536</v>
      </c>
      <c r="C1481" s="832" t="s">
        <v>2542</v>
      </c>
      <c r="D1481" s="833" t="s">
        <v>3898</v>
      </c>
      <c r="E1481" s="834" t="s">
        <v>2560</v>
      </c>
      <c r="F1481" s="832" t="s">
        <v>2537</v>
      </c>
      <c r="G1481" s="832" t="s">
        <v>3290</v>
      </c>
      <c r="H1481" s="832" t="s">
        <v>581</v>
      </c>
      <c r="I1481" s="832" t="s">
        <v>3302</v>
      </c>
      <c r="J1481" s="832" t="s">
        <v>3292</v>
      </c>
      <c r="K1481" s="832" t="s">
        <v>3303</v>
      </c>
      <c r="L1481" s="835">
        <v>1274.33</v>
      </c>
      <c r="M1481" s="835">
        <v>7645.98</v>
      </c>
      <c r="N1481" s="832">
        <v>6</v>
      </c>
      <c r="O1481" s="836">
        <v>2</v>
      </c>
      <c r="P1481" s="835">
        <v>3822.99</v>
      </c>
      <c r="Q1481" s="837">
        <v>0.5</v>
      </c>
      <c r="R1481" s="832">
        <v>3</v>
      </c>
      <c r="S1481" s="837">
        <v>0.5</v>
      </c>
      <c r="T1481" s="836">
        <v>1</v>
      </c>
      <c r="U1481" s="838">
        <v>0.5</v>
      </c>
    </row>
    <row r="1482" spans="1:21" ht="14.45" customHeight="1" x14ac:dyDescent="0.2">
      <c r="A1482" s="831">
        <v>7</v>
      </c>
      <c r="B1482" s="832" t="s">
        <v>2536</v>
      </c>
      <c r="C1482" s="832" t="s">
        <v>2542</v>
      </c>
      <c r="D1482" s="833" t="s">
        <v>3898</v>
      </c>
      <c r="E1482" s="834" t="s">
        <v>2560</v>
      </c>
      <c r="F1482" s="832" t="s">
        <v>2537</v>
      </c>
      <c r="G1482" s="832" t="s">
        <v>3290</v>
      </c>
      <c r="H1482" s="832" t="s">
        <v>581</v>
      </c>
      <c r="I1482" s="832" t="s">
        <v>3827</v>
      </c>
      <c r="J1482" s="832" t="s">
        <v>3300</v>
      </c>
      <c r="K1482" s="832" t="s">
        <v>3828</v>
      </c>
      <c r="L1482" s="835">
        <v>127.43</v>
      </c>
      <c r="M1482" s="835">
        <v>637.15000000000009</v>
      </c>
      <c r="N1482" s="832">
        <v>5</v>
      </c>
      <c r="O1482" s="836">
        <v>1</v>
      </c>
      <c r="P1482" s="835">
        <v>637.15000000000009</v>
      </c>
      <c r="Q1482" s="837">
        <v>1</v>
      </c>
      <c r="R1482" s="832">
        <v>5</v>
      </c>
      <c r="S1482" s="837">
        <v>1</v>
      </c>
      <c r="T1482" s="836">
        <v>1</v>
      </c>
      <c r="U1482" s="838">
        <v>1</v>
      </c>
    </row>
    <row r="1483" spans="1:21" ht="14.45" customHeight="1" x14ac:dyDescent="0.2">
      <c r="A1483" s="831">
        <v>7</v>
      </c>
      <c r="B1483" s="832" t="s">
        <v>2536</v>
      </c>
      <c r="C1483" s="832" t="s">
        <v>2542</v>
      </c>
      <c r="D1483" s="833" t="s">
        <v>3898</v>
      </c>
      <c r="E1483" s="834" t="s">
        <v>2560</v>
      </c>
      <c r="F1483" s="832" t="s">
        <v>2537</v>
      </c>
      <c r="G1483" s="832" t="s">
        <v>3290</v>
      </c>
      <c r="H1483" s="832" t="s">
        <v>581</v>
      </c>
      <c r="I1483" s="832" t="s">
        <v>3874</v>
      </c>
      <c r="J1483" s="832" t="s">
        <v>3300</v>
      </c>
      <c r="K1483" s="832" t="s">
        <v>2705</v>
      </c>
      <c r="L1483" s="835">
        <v>169.91</v>
      </c>
      <c r="M1483" s="835">
        <v>849.55</v>
      </c>
      <c r="N1483" s="832">
        <v>5</v>
      </c>
      <c r="O1483" s="836">
        <v>1</v>
      </c>
      <c r="P1483" s="835">
        <v>849.55</v>
      </c>
      <c r="Q1483" s="837">
        <v>1</v>
      </c>
      <c r="R1483" s="832">
        <v>5</v>
      </c>
      <c r="S1483" s="837">
        <v>1</v>
      </c>
      <c r="T1483" s="836">
        <v>1</v>
      </c>
      <c r="U1483" s="838">
        <v>1</v>
      </c>
    </row>
    <row r="1484" spans="1:21" ht="14.45" customHeight="1" x14ac:dyDescent="0.2">
      <c r="A1484" s="831">
        <v>7</v>
      </c>
      <c r="B1484" s="832" t="s">
        <v>2536</v>
      </c>
      <c r="C1484" s="832" t="s">
        <v>2542</v>
      </c>
      <c r="D1484" s="833" t="s">
        <v>3898</v>
      </c>
      <c r="E1484" s="834" t="s">
        <v>2560</v>
      </c>
      <c r="F1484" s="832" t="s">
        <v>2537</v>
      </c>
      <c r="G1484" s="832" t="s">
        <v>2604</v>
      </c>
      <c r="H1484" s="832" t="s">
        <v>581</v>
      </c>
      <c r="I1484" s="832" t="s">
        <v>2607</v>
      </c>
      <c r="J1484" s="832" t="s">
        <v>1546</v>
      </c>
      <c r="K1484" s="832" t="s">
        <v>1547</v>
      </c>
      <c r="L1484" s="835">
        <v>61.97</v>
      </c>
      <c r="M1484" s="835">
        <v>61.97</v>
      </c>
      <c r="N1484" s="832">
        <v>1</v>
      </c>
      <c r="O1484" s="836">
        <v>0.5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5" customHeight="1" x14ac:dyDescent="0.2">
      <c r="A1485" s="831">
        <v>7</v>
      </c>
      <c r="B1485" s="832" t="s">
        <v>2536</v>
      </c>
      <c r="C1485" s="832" t="s">
        <v>2542</v>
      </c>
      <c r="D1485" s="833" t="s">
        <v>3898</v>
      </c>
      <c r="E1485" s="834" t="s">
        <v>2560</v>
      </c>
      <c r="F1485" s="832" t="s">
        <v>2537</v>
      </c>
      <c r="G1485" s="832" t="s">
        <v>2604</v>
      </c>
      <c r="H1485" s="832" t="s">
        <v>581</v>
      </c>
      <c r="I1485" s="832" t="s">
        <v>3875</v>
      </c>
      <c r="J1485" s="832" t="s">
        <v>1546</v>
      </c>
      <c r="K1485" s="832" t="s">
        <v>2606</v>
      </c>
      <c r="L1485" s="835">
        <v>61.97</v>
      </c>
      <c r="M1485" s="835">
        <v>61.97</v>
      </c>
      <c r="N1485" s="832">
        <v>1</v>
      </c>
      <c r="O1485" s="836">
        <v>0.5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5" customHeight="1" x14ac:dyDescent="0.2">
      <c r="A1486" s="831">
        <v>7</v>
      </c>
      <c r="B1486" s="832" t="s">
        <v>2536</v>
      </c>
      <c r="C1486" s="832" t="s">
        <v>2542</v>
      </c>
      <c r="D1486" s="833" t="s">
        <v>3898</v>
      </c>
      <c r="E1486" s="834" t="s">
        <v>2560</v>
      </c>
      <c r="F1486" s="832" t="s">
        <v>2537</v>
      </c>
      <c r="G1486" s="832" t="s">
        <v>3308</v>
      </c>
      <c r="H1486" s="832" t="s">
        <v>581</v>
      </c>
      <c r="I1486" s="832" t="s">
        <v>3876</v>
      </c>
      <c r="J1486" s="832" t="s">
        <v>3497</v>
      </c>
      <c r="K1486" s="832" t="s">
        <v>3877</v>
      </c>
      <c r="L1486" s="835">
        <v>31.32</v>
      </c>
      <c r="M1486" s="835">
        <v>62.64</v>
      </c>
      <c r="N1486" s="832">
        <v>2</v>
      </c>
      <c r="O1486" s="836">
        <v>0.5</v>
      </c>
      <c r="P1486" s="835">
        <v>62.64</v>
      </c>
      <c r="Q1486" s="837">
        <v>1</v>
      </c>
      <c r="R1486" s="832">
        <v>2</v>
      </c>
      <c r="S1486" s="837">
        <v>1</v>
      </c>
      <c r="T1486" s="836">
        <v>0.5</v>
      </c>
      <c r="U1486" s="838">
        <v>1</v>
      </c>
    </row>
    <row r="1487" spans="1:21" ht="14.45" customHeight="1" x14ac:dyDescent="0.2">
      <c r="A1487" s="831">
        <v>7</v>
      </c>
      <c r="B1487" s="832" t="s">
        <v>2536</v>
      </c>
      <c r="C1487" s="832" t="s">
        <v>2542</v>
      </c>
      <c r="D1487" s="833" t="s">
        <v>3898</v>
      </c>
      <c r="E1487" s="834" t="s">
        <v>2560</v>
      </c>
      <c r="F1487" s="832" t="s">
        <v>2537</v>
      </c>
      <c r="G1487" s="832" t="s">
        <v>3308</v>
      </c>
      <c r="H1487" s="832" t="s">
        <v>581</v>
      </c>
      <c r="I1487" s="832" t="s">
        <v>3311</v>
      </c>
      <c r="J1487" s="832" t="s">
        <v>3312</v>
      </c>
      <c r="K1487" s="832" t="s">
        <v>3313</v>
      </c>
      <c r="L1487" s="835">
        <v>140.94999999999999</v>
      </c>
      <c r="M1487" s="835">
        <v>2819</v>
      </c>
      <c r="N1487" s="832">
        <v>20</v>
      </c>
      <c r="O1487" s="836">
        <v>1.5</v>
      </c>
      <c r="P1487" s="835">
        <v>2819</v>
      </c>
      <c r="Q1487" s="837">
        <v>1</v>
      </c>
      <c r="R1487" s="832">
        <v>20</v>
      </c>
      <c r="S1487" s="837">
        <v>1</v>
      </c>
      <c r="T1487" s="836">
        <v>1.5</v>
      </c>
      <c r="U1487" s="838">
        <v>1</v>
      </c>
    </row>
    <row r="1488" spans="1:21" ht="14.45" customHeight="1" x14ac:dyDescent="0.2">
      <c r="A1488" s="831">
        <v>7</v>
      </c>
      <c r="B1488" s="832" t="s">
        <v>2536</v>
      </c>
      <c r="C1488" s="832" t="s">
        <v>2542</v>
      </c>
      <c r="D1488" s="833" t="s">
        <v>3898</v>
      </c>
      <c r="E1488" s="834" t="s">
        <v>2560</v>
      </c>
      <c r="F1488" s="832" t="s">
        <v>2537</v>
      </c>
      <c r="G1488" s="832" t="s">
        <v>3308</v>
      </c>
      <c r="H1488" s="832" t="s">
        <v>581</v>
      </c>
      <c r="I1488" s="832" t="s">
        <v>3314</v>
      </c>
      <c r="J1488" s="832" t="s">
        <v>3315</v>
      </c>
      <c r="K1488" s="832" t="s">
        <v>2402</v>
      </c>
      <c r="L1488" s="835">
        <v>93.96</v>
      </c>
      <c r="M1488" s="835">
        <v>563.76</v>
      </c>
      <c r="N1488" s="832">
        <v>6</v>
      </c>
      <c r="O1488" s="836">
        <v>0.5</v>
      </c>
      <c r="P1488" s="835">
        <v>563.76</v>
      </c>
      <c r="Q1488" s="837">
        <v>1</v>
      </c>
      <c r="R1488" s="832">
        <v>6</v>
      </c>
      <c r="S1488" s="837">
        <v>1</v>
      </c>
      <c r="T1488" s="836">
        <v>0.5</v>
      </c>
      <c r="U1488" s="838">
        <v>1</v>
      </c>
    </row>
    <row r="1489" spans="1:21" ht="14.45" customHeight="1" x14ac:dyDescent="0.2">
      <c r="A1489" s="831">
        <v>7</v>
      </c>
      <c r="B1489" s="832" t="s">
        <v>2536</v>
      </c>
      <c r="C1489" s="832" t="s">
        <v>2542</v>
      </c>
      <c r="D1489" s="833" t="s">
        <v>3898</v>
      </c>
      <c r="E1489" s="834" t="s">
        <v>2560</v>
      </c>
      <c r="F1489" s="832" t="s">
        <v>2537</v>
      </c>
      <c r="G1489" s="832" t="s">
        <v>3308</v>
      </c>
      <c r="H1489" s="832" t="s">
        <v>581</v>
      </c>
      <c r="I1489" s="832" t="s">
        <v>3316</v>
      </c>
      <c r="J1489" s="832" t="s">
        <v>3315</v>
      </c>
      <c r="K1489" s="832" t="s">
        <v>3317</v>
      </c>
      <c r="L1489" s="835">
        <v>156.61000000000001</v>
      </c>
      <c r="M1489" s="835">
        <v>1096.27</v>
      </c>
      <c r="N1489" s="832">
        <v>7</v>
      </c>
      <c r="O1489" s="836">
        <v>1.5</v>
      </c>
      <c r="P1489" s="835">
        <v>939.66000000000008</v>
      </c>
      <c r="Q1489" s="837">
        <v>0.85714285714285721</v>
      </c>
      <c r="R1489" s="832">
        <v>6</v>
      </c>
      <c r="S1489" s="837">
        <v>0.8571428571428571</v>
      </c>
      <c r="T1489" s="836">
        <v>1</v>
      </c>
      <c r="U1489" s="838">
        <v>0.66666666666666663</v>
      </c>
    </row>
    <row r="1490" spans="1:21" ht="14.45" customHeight="1" x14ac:dyDescent="0.2">
      <c r="A1490" s="831">
        <v>7</v>
      </c>
      <c r="B1490" s="832" t="s">
        <v>2536</v>
      </c>
      <c r="C1490" s="832" t="s">
        <v>2542</v>
      </c>
      <c r="D1490" s="833" t="s">
        <v>3898</v>
      </c>
      <c r="E1490" s="834" t="s">
        <v>2560</v>
      </c>
      <c r="F1490" s="832" t="s">
        <v>2537</v>
      </c>
      <c r="G1490" s="832" t="s">
        <v>3308</v>
      </c>
      <c r="H1490" s="832" t="s">
        <v>581</v>
      </c>
      <c r="I1490" s="832" t="s">
        <v>3496</v>
      </c>
      <c r="J1490" s="832" t="s">
        <v>3497</v>
      </c>
      <c r="K1490" s="832" t="s">
        <v>3498</v>
      </c>
      <c r="L1490" s="835">
        <v>300.68</v>
      </c>
      <c r="M1490" s="835">
        <v>300.68</v>
      </c>
      <c r="N1490" s="832">
        <v>1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5" customHeight="1" x14ac:dyDescent="0.2">
      <c r="A1491" s="831">
        <v>7</v>
      </c>
      <c r="B1491" s="832" t="s">
        <v>2536</v>
      </c>
      <c r="C1491" s="832" t="s">
        <v>2542</v>
      </c>
      <c r="D1491" s="833" t="s">
        <v>3898</v>
      </c>
      <c r="E1491" s="834" t="s">
        <v>2560</v>
      </c>
      <c r="F1491" s="832" t="s">
        <v>2537</v>
      </c>
      <c r="G1491" s="832" t="s">
        <v>3308</v>
      </c>
      <c r="H1491" s="832" t="s">
        <v>581</v>
      </c>
      <c r="I1491" s="832" t="s">
        <v>3318</v>
      </c>
      <c r="J1491" s="832" t="s">
        <v>3319</v>
      </c>
      <c r="K1491" s="832" t="s">
        <v>3320</v>
      </c>
      <c r="L1491" s="835">
        <v>93.96</v>
      </c>
      <c r="M1491" s="835">
        <v>375.84</v>
      </c>
      <c r="N1491" s="832">
        <v>4</v>
      </c>
      <c r="O1491" s="836">
        <v>0.5</v>
      </c>
      <c r="P1491" s="835">
        <v>375.84</v>
      </c>
      <c r="Q1491" s="837">
        <v>1</v>
      </c>
      <c r="R1491" s="832">
        <v>4</v>
      </c>
      <c r="S1491" s="837">
        <v>1</v>
      </c>
      <c r="T1491" s="836">
        <v>0.5</v>
      </c>
      <c r="U1491" s="838">
        <v>1</v>
      </c>
    </row>
    <row r="1492" spans="1:21" ht="14.45" customHeight="1" x14ac:dyDescent="0.2">
      <c r="A1492" s="831">
        <v>7</v>
      </c>
      <c r="B1492" s="832" t="s">
        <v>2536</v>
      </c>
      <c r="C1492" s="832" t="s">
        <v>2542</v>
      </c>
      <c r="D1492" s="833" t="s">
        <v>3898</v>
      </c>
      <c r="E1492" s="834" t="s">
        <v>2560</v>
      </c>
      <c r="F1492" s="832" t="s">
        <v>2537</v>
      </c>
      <c r="G1492" s="832" t="s">
        <v>3308</v>
      </c>
      <c r="H1492" s="832" t="s">
        <v>581</v>
      </c>
      <c r="I1492" s="832" t="s">
        <v>3729</v>
      </c>
      <c r="J1492" s="832" t="s">
        <v>3611</v>
      </c>
      <c r="K1492" s="832" t="s">
        <v>3498</v>
      </c>
      <c r="L1492" s="835">
        <v>300.68</v>
      </c>
      <c r="M1492" s="835">
        <v>902.04</v>
      </c>
      <c r="N1492" s="832">
        <v>3</v>
      </c>
      <c r="O1492" s="836">
        <v>1</v>
      </c>
      <c r="P1492" s="835">
        <v>902.04</v>
      </c>
      <c r="Q1492" s="837">
        <v>1</v>
      </c>
      <c r="R1492" s="832">
        <v>3</v>
      </c>
      <c r="S1492" s="837">
        <v>1</v>
      </c>
      <c r="T1492" s="836">
        <v>1</v>
      </c>
      <c r="U1492" s="838">
        <v>1</v>
      </c>
    </row>
    <row r="1493" spans="1:21" ht="14.45" customHeight="1" x14ac:dyDescent="0.2">
      <c r="A1493" s="831">
        <v>7</v>
      </c>
      <c r="B1493" s="832" t="s">
        <v>2536</v>
      </c>
      <c r="C1493" s="832" t="s">
        <v>2542</v>
      </c>
      <c r="D1493" s="833" t="s">
        <v>3898</v>
      </c>
      <c r="E1493" s="834" t="s">
        <v>2560</v>
      </c>
      <c r="F1493" s="832" t="s">
        <v>2537</v>
      </c>
      <c r="G1493" s="832" t="s">
        <v>3308</v>
      </c>
      <c r="H1493" s="832" t="s">
        <v>581</v>
      </c>
      <c r="I1493" s="832" t="s">
        <v>3829</v>
      </c>
      <c r="J1493" s="832" t="s">
        <v>3830</v>
      </c>
      <c r="K1493" s="832" t="s">
        <v>3317</v>
      </c>
      <c r="L1493" s="835">
        <v>156.61000000000001</v>
      </c>
      <c r="M1493" s="835">
        <v>1879.3200000000002</v>
      </c>
      <c r="N1493" s="832">
        <v>12</v>
      </c>
      <c r="O1493" s="836">
        <v>1.5</v>
      </c>
      <c r="P1493" s="835">
        <v>1252.8800000000001</v>
      </c>
      <c r="Q1493" s="837">
        <v>0.66666666666666663</v>
      </c>
      <c r="R1493" s="832">
        <v>8</v>
      </c>
      <c r="S1493" s="837">
        <v>0.66666666666666663</v>
      </c>
      <c r="T1493" s="836">
        <v>1</v>
      </c>
      <c r="U1493" s="838">
        <v>0.66666666666666663</v>
      </c>
    </row>
    <row r="1494" spans="1:21" ht="14.45" customHeight="1" x14ac:dyDescent="0.2">
      <c r="A1494" s="831">
        <v>7</v>
      </c>
      <c r="B1494" s="832" t="s">
        <v>2536</v>
      </c>
      <c r="C1494" s="832" t="s">
        <v>2542</v>
      </c>
      <c r="D1494" s="833" t="s">
        <v>3898</v>
      </c>
      <c r="E1494" s="834" t="s">
        <v>2560</v>
      </c>
      <c r="F1494" s="832" t="s">
        <v>2537</v>
      </c>
      <c r="G1494" s="832" t="s">
        <v>3308</v>
      </c>
      <c r="H1494" s="832" t="s">
        <v>581</v>
      </c>
      <c r="I1494" s="832" t="s">
        <v>3730</v>
      </c>
      <c r="J1494" s="832" t="s">
        <v>3731</v>
      </c>
      <c r="K1494" s="832" t="s">
        <v>2402</v>
      </c>
      <c r="L1494" s="835">
        <v>93.96</v>
      </c>
      <c r="M1494" s="835">
        <v>93.96</v>
      </c>
      <c r="N1494" s="832">
        <v>1</v>
      </c>
      <c r="O1494" s="836">
        <v>1</v>
      </c>
      <c r="P1494" s="835">
        <v>93.96</v>
      </c>
      <c r="Q1494" s="837">
        <v>1</v>
      </c>
      <c r="R1494" s="832">
        <v>1</v>
      </c>
      <c r="S1494" s="837">
        <v>1</v>
      </c>
      <c r="T1494" s="836">
        <v>1</v>
      </c>
      <c r="U1494" s="838">
        <v>1</v>
      </c>
    </row>
    <row r="1495" spans="1:21" ht="14.45" customHeight="1" x14ac:dyDescent="0.2">
      <c r="A1495" s="831">
        <v>7</v>
      </c>
      <c r="B1495" s="832" t="s">
        <v>2536</v>
      </c>
      <c r="C1495" s="832" t="s">
        <v>2542</v>
      </c>
      <c r="D1495" s="833" t="s">
        <v>3898</v>
      </c>
      <c r="E1495" s="834" t="s">
        <v>2560</v>
      </c>
      <c r="F1495" s="832" t="s">
        <v>2537</v>
      </c>
      <c r="G1495" s="832" t="s">
        <v>3308</v>
      </c>
      <c r="H1495" s="832" t="s">
        <v>581</v>
      </c>
      <c r="I1495" s="832" t="s">
        <v>3878</v>
      </c>
      <c r="J1495" s="832" t="s">
        <v>3879</v>
      </c>
      <c r="K1495" s="832" t="s">
        <v>3313</v>
      </c>
      <c r="L1495" s="835">
        <v>140.94999999999999</v>
      </c>
      <c r="M1495" s="835">
        <v>281.89999999999998</v>
      </c>
      <c r="N1495" s="832">
        <v>2</v>
      </c>
      <c r="O1495" s="836">
        <v>0.5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5" customHeight="1" x14ac:dyDescent="0.2">
      <c r="A1496" s="831">
        <v>7</v>
      </c>
      <c r="B1496" s="832" t="s">
        <v>2536</v>
      </c>
      <c r="C1496" s="832" t="s">
        <v>2542</v>
      </c>
      <c r="D1496" s="833" t="s">
        <v>3898</v>
      </c>
      <c r="E1496" s="834" t="s">
        <v>2560</v>
      </c>
      <c r="F1496" s="832" t="s">
        <v>2537</v>
      </c>
      <c r="G1496" s="832" t="s">
        <v>3308</v>
      </c>
      <c r="H1496" s="832" t="s">
        <v>581</v>
      </c>
      <c r="I1496" s="832" t="s">
        <v>3732</v>
      </c>
      <c r="J1496" s="832" t="s">
        <v>3733</v>
      </c>
      <c r="K1496" s="832" t="s">
        <v>3734</v>
      </c>
      <c r="L1496" s="835">
        <v>375.85</v>
      </c>
      <c r="M1496" s="835">
        <v>1879.25</v>
      </c>
      <c r="N1496" s="832">
        <v>5</v>
      </c>
      <c r="O1496" s="836">
        <v>1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5" customHeight="1" x14ac:dyDescent="0.2">
      <c r="A1497" s="831">
        <v>7</v>
      </c>
      <c r="B1497" s="832" t="s">
        <v>2536</v>
      </c>
      <c r="C1497" s="832" t="s">
        <v>2542</v>
      </c>
      <c r="D1497" s="833" t="s">
        <v>3898</v>
      </c>
      <c r="E1497" s="834" t="s">
        <v>2560</v>
      </c>
      <c r="F1497" s="832" t="s">
        <v>2537</v>
      </c>
      <c r="G1497" s="832" t="s">
        <v>3308</v>
      </c>
      <c r="H1497" s="832" t="s">
        <v>581</v>
      </c>
      <c r="I1497" s="832" t="s">
        <v>3880</v>
      </c>
      <c r="J1497" s="832" t="s">
        <v>3319</v>
      </c>
      <c r="K1497" s="832" t="s">
        <v>1814</v>
      </c>
      <c r="L1497" s="835">
        <v>187.92</v>
      </c>
      <c r="M1497" s="835">
        <v>375.84</v>
      </c>
      <c r="N1497" s="832">
        <v>2</v>
      </c>
      <c r="O1497" s="836">
        <v>0.5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5" customHeight="1" x14ac:dyDescent="0.2">
      <c r="A1498" s="831">
        <v>7</v>
      </c>
      <c r="B1498" s="832" t="s">
        <v>2536</v>
      </c>
      <c r="C1498" s="832" t="s">
        <v>2542</v>
      </c>
      <c r="D1498" s="833" t="s">
        <v>3898</v>
      </c>
      <c r="E1498" s="834" t="s">
        <v>2560</v>
      </c>
      <c r="F1498" s="832" t="s">
        <v>2537</v>
      </c>
      <c r="G1498" s="832" t="s">
        <v>3308</v>
      </c>
      <c r="H1498" s="832" t="s">
        <v>581</v>
      </c>
      <c r="I1498" s="832" t="s">
        <v>3400</v>
      </c>
      <c r="J1498" s="832" t="s">
        <v>3319</v>
      </c>
      <c r="K1498" s="832" t="s">
        <v>3401</v>
      </c>
      <c r="L1498" s="835">
        <v>93.96</v>
      </c>
      <c r="M1498" s="835">
        <v>187.92</v>
      </c>
      <c r="N1498" s="832">
        <v>2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5" customHeight="1" x14ac:dyDescent="0.2">
      <c r="A1499" s="831">
        <v>7</v>
      </c>
      <c r="B1499" s="832" t="s">
        <v>2536</v>
      </c>
      <c r="C1499" s="832" t="s">
        <v>2542</v>
      </c>
      <c r="D1499" s="833" t="s">
        <v>3898</v>
      </c>
      <c r="E1499" s="834" t="s">
        <v>2560</v>
      </c>
      <c r="F1499" s="832" t="s">
        <v>2537</v>
      </c>
      <c r="G1499" s="832" t="s">
        <v>3308</v>
      </c>
      <c r="H1499" s="832" t="s">
        <v>581</v>
      </c>
      <c r="I1499" s="832" t="s">
        <v>3321</v>
      </c>
      <c r="J1499" s="832" t="s">
        <v>3312</v>
      </c>
      <c r="K1499" s="832" t="s">
        <v>3313</v>
      </c>
      <c r="L1499" s="835">
        <v>140.94999999999999</v>
      </c>
      <c r="M1499" s="835">
        <v>281.89999999999998</v>
      </c>
      <c r="N1499" s="832">
        <v>2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5" customHeight="1" x14ac:dyDescent="0.2">
      <c r="A1500" s="831">
        <v>7</v>
      </c>
      <c r="B1500" s="832" t="s">
        <v>2536</v>
      </c>
      <c r="C1500" s="832" t="s">
        <v>2542</v>
      </c>
      <c r="D1500" s="833" t="s">
        <v>3898</v>
      </c>
      <c r="E1500" s="834" t="s">
        <v>2560</v>
      </c>
      <c r="F1500" s="832" t="s">
        <v>2537</v>
      </c>
      <c r="G1500" s="832" t="s">
        <v>3308</v>
      </c>
      <c r="H1500" s="832" t="s">
        <v>581</v>
      </c>
      <c r="I1500" s="832" t="s">
        <v>3881</v>
      </c>
      <c r="J1500" s="832" t="s">
        <v>3768</v>
      </c>
      <c r="K1500" s="832" t="s">
        <v>3769</v>
      </c>
      <c r="L1500" s="835">
        <v>158.85</v>
      </c>
      <c r="M1500" s="835">
        <v>635.4</v>
      </c>
      <c r="N1500" s="832">
        <v>4</v>
      </c>
      <c r="O1500" s="836">
        <v>0.5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5" customHeight="1" x14ac:dyDescent="0.2">
      <c r="A1501" s="831">
        <v>7</v>
      </c>
      <c r="B1501" s="832" t="s">
        <v>2536</v>
      </c>
      <c r="C1501" s="832" t="s">
        <v>2542</v>
      </c>
      <c r="D1501" s="833" t="s">
        <v>3898</v>
      </c>
      <c r="E1501" s="834" t="s">
        <v>2560</v>
      </c>
      <c r="F1501" s="832" t="s">
        <v>2537</v>
      </c>
      <c r="G1501" s="832" t="s">
        <v>3308</v>
      </c>
      <c r="H1501" s="832" t="s">
        <v>581</v>
      </c>
      <c r="I1501" s="832" t="s">
        <v>3325</v>
      </c>
      <c r="J1501" s="832" t="s">
        <v>3315</v>
      </c>
      <c r="K1501" s="832" t="s">
        <v>2402</v>
      </c>
      <c r="L1501" s="835">
        <v>93.96</v>
      </c>
      <c r="M1501" s="835">
        <v>563.76</v>
      </c>
      <c r="N1501" s="832">
        <v>6</v>
      </c>
      <c r="O1501" s="836">
        <v>0.5</v>
      </c>
      <c r="P1501" s="835">
        <v>563.76</v>
      </c>
      <c r="Q1501" s="837">
        <v>1</v>
      </c>
      <c r="R1501" s="832">
        <v>6</v>
      </c>
      <c r="S1501" s="837">
        <v>1</v>
      </c>
      <c r="T1501" s="836">
        <v>0.5</v>
      </c>
      <c r="U1501" s="838">
        <v>1</v>
      </c>
    </row>
    <row r="1502" spans="1:21" ht="14.45" customHeight="1" x14ac:dyDescent="0.2">
      <c r="A1502" s="831">
        <v>7</v>
      </c>
      <c r="B1502" s="832" t="s">
        <v>2536</v>
      </c>
      <c r="C1502" s="832" t="s">
        <v>2542</v>
      </c>
      <c r="D1502" s="833" t="s">
        <v>3898</v>
      </c>
      <c r="E1502" s="834" t="s">
        <v>2560</v>
      </c>
      <c r="F1502" s="832" t="s">
        <v>2537</v>
      </c>
      <c r="G1502" s="832" t="s">
        <v>2726</v>
      </c>
      <c r="H1502" s="832" t="s">
        <v>581</v>
      </c>
      <c r="I1502" s="832" t="s">
        <v>3882</v>
      </c>
      <c r="J1502" s="832" t="s">
        <v>3883</v>
      </c>
      <c r="K1502" s="832" t="s">
        <v>3884</v>
      </c>
      <c r="L1502" s="835">
        <v>0</v>
      </c>
      <c r="M1502" s="835">
        <v>0</v>
      </c>
      <c r="N1502" s="832">
        <v>1</v>
      </c>
      <c r="O1502" s="836">
        <v>0.5</v>
      </c>
      <c r="P1502" s="835">
        <v>0</v>
      </c>
      <c r="Q1502" s="837"/>
      <c r="R1502" s="832">
        <v>1</v>
      </c>
      <c r="S1502" s="837">
        <v>1</v>
      </c>
      <c r="T1502" s="836">
        <v>0.5</v>
      </c>
      <c r="U1502" s="838">
        <v>1</v>
      </c>
    </row>
    <row r="1503" spans="1:21" ht="14.45" customHeight="1" x14ac:dyDescent="0.2">
      <c r="A1503" s="831">
        <v>7</v>
      </c>
      <c r="B1503" s="832" t="s">
        <v>2536</v>
      </c>
      <c r="C1503" s="832" t="s">
        <v>2542</v>
      </c>
      <c r="D1503" s="833" t="s">
        <v>3898</v>
      </c>
      <c r="E1503" s="834" t="s">
        <v>2560</v>
      </c>
      <c r="F1503" s="832" t="s">
        <v>2537</v>
      </c>
      <c r="G1503" s="832" t="s">
        <v>3331</v>
      </c>
      <c r="H1503" s="832" t="s">
        <v>674</v>
      </c>
      <c r="I1503" s="832" t="s">
        <v>3332</v>
      </c>
      <c r="J1503" s="832" t="s">
        <v>3333</v>
      </c>
      <c r="K1503" s="832" t="s">
        <v>3334</v>
      </c>
      <c r="L1503" s="835">
        <v>80.53</v>
      </c>
      <c r="M1503" s="835">
        <v>2013.25</v>
      </c>
      <c r="N1503" s="832">
        <v>25</v>
      </c>
      <c r="O1503" s="836">
        <v>5.5</v>
      </c>
      <c r="P1503" s="835">
        <v>1691.13</v>
      </c>
      <c r="Q1503" s="837">
        <v>0.84000000000000008</v>
      </c>
      <c r="R1503" s="832">
        <v>21</v>
      </c>
      <c r="S1503" s="837">
        <v>0.84</v>
      </c>
      <c r="T1503" s="836">
        <v>4.5</v>
      </c>
      <c r="U1503" s="838">
        <v>0.81818181818181823</v>
      </c>
    </row>
    <row r="1504" spans="1:21" ht="14.45" customHeight="1" x14ac:dyDescent="0.2">
      <c r="A1504" s="831">
        <v>7</v>
      </c>
      <c r="B1504" s="832" t="s">
        <v>2536</v>
      </c>
      <c r="C1504" s="832" t="s">
        <v>2542</v>
      </c>
      <c r="D1504" s="833" t="s">
        <v>3898</v>
      </c>
      <c r="E1504" s="834" t="s">
        <v>2560</v>
      </c>
      <c r="F1504" s="832" t="s">
        <v>2537</v>
      </c>
      <c r="G1504" s="832" t="s">
        <v>3331</v>
      </c>
      <c r="H1504" s="832" t="s">
        <v>581</v>
      </c>
      <c r="I1504" s="832" t="s">
        <v>3337</v>
      </c>
      <c r="J1504" s="832" t="s">
        <v>3333</v>
      </c>
      <c r="K1504" s="832" t="s">
        <v>3338</v>
      </c>
      <c r="L1504" s="835">
        <v>400.17</v>
      </c>
      <c r="M1504" s="835">
        <v>3601.5299999999997</v>
      </c>
      <c r="N1504" s="832">
        <v>9</v>
      </c>
      <c r="O1504" s="836">
        <v>5.5</v>
      </c>
      <c r="P1504" s="835">
        <v>2401.02</v>
      </c>
      <c r="Q1504" s="837">
        <v>0.66666666666666674</v>
      </c>
      <c r="R1504" s="832">
        <v>6</v>
      </c>
      <c r="S1504" s="837">
        <v>0.66666666666666663</v>
      </c>
      <c r="T1504" s="836">
        <v>3.5</v>
      </c>
      <c r="U1504" s="838">
        <v>0.63636363636363635</v>
      </c>
    </row>
    <row r="1505" spans="1:21" ht="14.45" customHeight="1" x14ac:dyDescent="0.2">
      <c r="A1505" s="831">
        <v>7</v>
      </c>
      <c r="B1505" s="832" t="s">
        <v>2536</v>
      </c>
      <c r="C1505" s="832" t="s">
        <v>2542</v>
      </c>
      <c r="D1505" s="833" t="s">
        <v>3898</v>
      </c>
      <c r="E1505" s="834" t="s">
        <v>2560</v>
      </c>
      <c r="F1505" s="832" t="s">
        <v>2537</v>
      </c>
      <c r="G1505" s="832" t="s">
        <v>3331</v>
      </c>
      <c r="H1505" s="832" t="s">
        <v>581</v>
      </c>
      <c r="I1505" s="832" t="s">
        <v>3339</v>
      </c>
      <c r="J1505" s="832" t="s">
        <v>3333</v>
      </c>
      <c r="K1505" s="832" t="s">
        <v>3340</v>
      </c>
      <c r="L1505" s="835">
        <v>533.42999999999995</v>
      </c>
      <c r="M1505" s="835">
        <v>1600.29</v>
      </c>
      <c r="N1505" s="832">
        <v>3</v>
      </c>
      <c r="O1505" s="836">
        <v>1</v>
      </c>
      <c r="P1505" s="835">
        <v>1600.29</v>
      </c>
      <c r="Q1505" s="837">
        <v>1</v>
      </c>
      <c r="R1505" s="832">
        <v>3</v>
      </c>
      <c r="S1505" s="837">
        <v>1</v>
      </c>
      <c r="T1505" s="836">
        <v>1</v>
      </c>
      <c r="U1505" s="838">
        <v>1</v>
      </c>
    </row>
    <row r="1506" spans="1:21" ht="14.45" customHeight="1" x14ac:dyDescent="0.2">
      <c r="A1506" s="831">
        <v>7</v>
      </c>
      <c r="B1506" s="832" t="s">
        <v>2536</v>
      </c>
      <c r="C1506" s="832" t="s">
        <v>2542</v>
      </c>
      <c r="D1506" s="833" t="s">
        <v>3898</v>
      </c>
      <c r="E1506" s="834" t="s">
        <v>2560</v>
      </c>
      <c r="F1506" s="832" t="s">
        <v>2537</v>
      </c>
      <c r="G1506" s="832" t="s">
        <v>3331</v>
      </c>
      <c r="H1506" s="832" t="s">
        <v>674</v>
      </c>
      <c r="I1506" s="832" t="s">
        <v>3341</v>
      </c>
      <c r="J1506" s="832" t="s">
        <v>3333</v>
      </c>
      <c r="K1506" s="832" t="s">
        <v>3338</v>
      </c>
      <c r="L1506" s="835">
        <v>400.17</v>
      </c>
      <c r="M1506" s="835">
        <v>400.17</v>
      </c>
      <c r="N1506" s="832">
        <v>1</v>
      </c>
      <c r="O1506" s="836">
        <v>0.5</v>
      </c>
      <c r="P1506" s="835">
        <v>400.17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5" customHeight="1" x14ac:dyDescent="0.2">
      <c r="A1507" s="831">
        <v>7</v>
      </c>
      <c r="B1507" s="832" t="s">
        <v>2536</v>
      </c>
      <c r="C1507" s="832" t="s">
        <v>2542</v>
      </c>
      <c r="D1507" s="833" t="s">
        <v>3898</v>
      </c>
      <c r="E1507" s="834" t="s">
        <v>2560</v>
      </c>
      <c r="F1507" s="832" t="s">
        <v>2537</v>
      </c>
      <c r="G1507" s="832" t="s">
        <v>2651</v>
      </c>
      <c r="H1507" s="832" t="s">
        <v>581</v>
      </c>
      <c r="I1507" s="832" t="s">
        <v>2319</v>
      </c>
      <c r="J1507" s="832" t="s">
        <v>1364</v>
      </c>
      <c r="K1507" s="832" t="s">
        <v>2320</v>
      </c>
      <c r="L1507" s="835">
        <v>0</v>
      </c>
      <c r="M1507" s="835">
        <v>0</v>
      </c>
      <c r="N1507" s="832">
        <v>10</v>
      </c>
      <c r="O1507" s="836">
        <v>2.5</v>
      </c>
      <c r="P1507" s="835">
        <v>0</v>
      </c>
      <c r="Q1507" s="837"/>
      <c r="R1507" s="832">
        <v>9</v>
      </c>
      <c r="S1507" s="837">
        <v>0.9</v>
      </c>
      <c r="T1507" s="836">
        <v>2</v>
      </c>
      <c r="U1507" s="838">
        <v>0.8</v>
      </c>
    </row>
    <row r="1508" spans="1:21" ht="14.45" customHeight="1" x14ac:dyDescent="0.2">
      <c r="A1508" s="831">
        <v>7</v>
      </c>
      <c r="B1508" s="832" t="s">
        <v>2536</v>
      </c>
      <c r="C1508" s="832" t="s">
        <v>2542</v>
      </c>
      <c r="D1508" s="833" t="s">
        <v>3898</v>
      </c>
      <c r="E1508" s="834" t="s">
        <v>2560</v>
      </c>
      <c r="F1508" s="832" t="s">
        <v>2537</v>
      </c>
      <c r="G1508" s="832" t="s">
        <v>2651</v>
      </c>
      <c r="H1508" s="832" t="s">
        <v>581</v>
      </c>
      <c r="I1508" s="832" t="s">
        <v>2821</v>
      </c>
      <c r="J1508" s="832" t="s">
        <v>2822</v>
      </c>
      <c r="K1508" s="832" t="s">
        <v>2823</v>
      </c>
      <c r="L1508" s="835">
        <v>0</v>
      </c>
      <c r="M1508" s="835">
        <v>0</v>
      </c>
      <c r="N1508" s="832">
        <v>1</v>
      </c>
      <c r="O1508" s="836">
        <v>1</v>
      </c>
      <c r="P1508" s="835">
        <v>0</v>
      </c>
      <c r="Q1508" s="837"/>
      <c r="R1508" s="832">
        <v>1</v>
      </c>
      <c r="S1508" s="837">
        <v>1</v>
      </c>
      <c r="T1508" s="836">
        <v>1</v>
      </c>
      <c r="U1508" s="838">
        <v>1</v>
      </c>
    </row>
    <row r="1509" spans="1:21" ht="14.45" customHeight="1" x14ac:dyDescent="0.2">
      <c r="A1509" s="831">
        <v>7</v>
      </c>
      <c r="B1509" s="832" t="s">
        <v>2536</v>
      </c>
      <c r="C1509" s="832" t="s">
        <v>2542</v>
      </c>
      <c r="D1509" s="833" t="s">
        <v>3898</v>
      </c>
      <c r="E1509" s="834" t="s">
        <v>2560</v>
      </c>
      <c r="F1509" s="832" t="s">
        <v>2537</v>
      </c>
      <c r="G1509" s="832" t="s">
        <v>2651</v>
      </c>
      <c r="H1509" s="832" t="s">
        <v>581</v>
      </c>
      <c r="I1509" s="832" t="s">
        <v>2652</v>
      </c>
      <c r="J1509" s="832" t="s">
        <v>2653</v>
      </c>
      <c r="K1509" s="832" t="s">
        <v>2294</v>
      </c>
      <c r="L1509" s="835">
        <v>0</v>
      </c>
      <c r="M1509" s="835">
        <v>0</v>
      </c>
      <c r="N1509" s="832">
        <v>1</v>
      </c>
      <c r="O1509" s="836">
        <v>1</v>
      </c>
      <c r="P1509" s="835"/>
      <c r="Q1509" s="837"/>
      <c r="R1509" s="832"/>
      <c r="S1509" s="837">
        <v>0</v>
      </c>
      <c r="T1509" s="836"/>
      <c r="U1509" s="838">
        <v>0</v>
      </c>
    </row>
    <row r="1510" spans="1:21" ht="14.45" customHeight="1" x14ac:dyDescent="0.2">
      <c r="A1510" s="831">
        <v>7</v>
      </c>
      <c r="B1510" s="832" t="s">
        <v>2536</v>
      </c>
      <c r="C1510" s="832" t="s">
        <v>2542</v>
      </c>
      <c r="D1510" s="833" t="s">
        <v>3898</v>
      </c>
      <c r="E1510" s="834" t="s">
        <v>2560</v>
      </c>
      <c r="F1510" s="832" t="s">
        <v>2537</v>
      </c>
      <c r="G1510" s="832" t="s">
        <v>2651</v>
      </c>
      <c r="H1510" s="832" t="s">
        <v>674</v>
      </c>
      <c r="I1510" s="832" t="s">
        <v>3344</v>
      </c>
      <c r="J1510" s="832" t="s">
        <v>1364</v>
      </c>
      <c r="K1510" s="832" t="s">
        <v>2320</v>
      </c>
      <c r="L1510" s="835">
        <v>0</v>
      </c>
      <c r="M1510" s="835">
        <v>0</v>
      </c>
      <c r="N1510" s="832">
        <v>2</v>
      </c>
      <c r="O1510" s="836">
        <v>1</v>
      </c>
      <c r="P1510" s="835">
        <v>0</v>
      </c>
      <c r="Q1510" s="837"/>
      <c r="R1510" s="832">
        <v>2</v>
      </c>
      <c r="S1510" s="837">
        <v>1</v>
      </c>
      <c r="T1510" s="836">
        <v>1</v>
      </c>
      <c r="U1510" s="838">
        <v>1</v>
      </c>
    </row>
    <row r="1511" spans="1:21" ht="14.45" customHeight="1" x14ac:dyDescent="0.2">
      <c r="A1511" s="831">
        <v>7</v>
      </c>
      <c r="B1511" s="832" t="s">
        <v>2536</v>
      </c>
      <c r="C1511" s="832" t="s">
        <v>2542</v>
      </c>
      <c r="D1511" s="833" t="s">
        <v>3898</v>
      </c>
      <c r="E1511" s="834" t="s">
        <v>2560</v>
      </c>
      <c r="F1511" s="832" t="s">
        <v>2537</v>
      </c>
      <c r="G1511" s="832" t="s">
        <v>2730</v>
      </c>
      <c r="H1511" s="832" t="s">
        <v>674</v>
      </c>
      <c r="I1511" s="832" t="s">
        <v>2731</v>
      </c>
      <c r="J1511" s="832" t="s">
        <v>2080</v>
      </c>
      <c r="K1511" s="832" t="s">
        <v>2732</v>
      </c>
      <c r="L1511" s="835">
        <v>414.07</v>
      </c>
      <c r="M1511" s="835">
        <v>2484.42</v>
      </c>
      <c r="N1511" s="832">
        <v>6</v>
      </c>
      <c r="O1511" s="836">
        <v>1</v>
      </c>
      <c r="P1511" s="835">
        <v>2484.42</v>
      </c>
      <c r="Q1511" s="837">
        <v>1</v>
      </c>
      <c r="R1511" s="832">
        <v>6</v>
      </c>
      <c r="S1511" s="837">
        <v>1</v>
      </c>
      <c r="T1511" s="836">
        <v>1</v>
      </c>
      <c r="U1511" s="838">
        <v>1</v>
      </c>
    </row>
    <row r="1512" spans="1:21" ht="14.45" customHeight="1" x14ac:dyDescent="0.2">
      <c r="A1512" s="831">
        <v>7</v>
      </c>
      <c r="B1512" s="832" t="s">
        <v>2536</v>
      </c>
      <c r="C1512" s="832" t="s">
        <v>2542</v>
      </c>
      <c r="D1512" s="833" t="s">
        <v>3898</v>
      </c>
      <c r="E1512" s="834" t="s">
        <v>2560</v>
      </c>
      <c r="F1512" s="832" t="s">
        <v>2537</v>
      </c>
      <c r="G1512" s="832" t="s">
        <v>2733</v>
      </c>
      <c r="H1512" s="832" t="s">
        <v>581</v>
      </c>
      <c r="I1512" s="832" t="s">
        <v>3633</v>
      </c>
      <c r="J1512" s="832" t="s">
        <v>2735</v>
      </c>
      <c r="K1512" s="832" t="s">
        <v>3349</v>
      </c>
      <c r="L1512" s="835">
        <v>50.32</v>
      </c>
      <c r="M1512" s="835">
        <v>603.84</v>
      </c>
      <c r="N1512" s="832">
        <v>12</v>
      </c>
      <c r="O1512" s="836">
        <v>1</v>
      </c>
      <c r="P1512" s="835">
        <v>150.96</v>
      </c>
      <c r="Q1512" s="837">
        <v>0.25</v>
      </c>
      <c r="R1512" s="832">
        <v>3</v>
      </c>
      <c r="S1512" s="837">
        <v>0.25</v>
      </c>
      <c r="T1512" s="836">
        <v>0.5</v>
      </c>
      <c r="U1512" s="838">
        <v>0.5</v>
      </c>
    </row>
    <row r="1513" spans="1:21" ht="14.45" customHeight="1" x14ac:dyDescent="0.2">
      <c r="A1513" s="831">
        <v>7</v>
      </c>
      <c r="B1513" s="832" t="s">
        <v>2536</v>
      </c>
      <c r="C1513" s="832" t="s">
        <v>2542</v>
      </c>
      <c r="D1513" s="833" t="s">
        <v>3898</v>
      </c>
      <c r="E1513" s="834" t="s">
        <v>2560</v>
      </c>
      <c r="F1513" s="832" t="s">
        <v>2537</v>
      </c>
      <c r="G1513" s="832" t="s">
        <v>2733</v>
      </c>
      <c r="H1513" s="832" t="s">
        <v>581</v>
      </c>
      <c r="I1513" s="832" t="s">
        <v>3345</v>
      </c>
      <c r="J1513" s="832" t="s">
        <v>2735</v>
      </c>
      <c r="K1513" s="832" t="s">
        <v>3346</v>
      </c>
      <c r="L1513" s="835">
        <v>99.94</v>
      </c>
      <c r="M1513" s="835">
        <v>699.57999999999993</v>
      </c>
      <c r="N1513" s="832">
        <v>7</v>
      </c>
      <c r="O1513" s="836">
        <v>3</v>
      </c>
      <c r="P1513" s="835">
        <v>499.7</v>
      </c>
      <c r="Q1513" s="837">
        <v>0.7142857142857143</v>
      </c>
      <c r="R1513" s="832">
        <v>5</v>
      </c>
      <c r="S1513" s="837">
        <v>0.7142857142857143</v>
      </c>
      <c r="T1513" s="836">
        <v>1.5</v>
      </c>
      <c r="U1513" s="838">
        <v>0.5</v>
      </c>
    </row>
    <row r="1514" spans="1:21" ht="14.45" customHeight="1" x14ac:dyDescent="0.2">
      <c r="A1514" s="831">
        <v>7</v>
      </c>
      <c r="B1514" s="832" t="s">
        <v>2536</v>
      </c>
      <c r="C1514" s="832" t="s">
        <v>2542</v>
      </c>
      <c r="D1514" s="833" t="s">
        <v>3898</v>
      </c>
      <c r="E1514" s="834" t="s">
        <v>2560</v>
      </c>
      <c r="F1514" s="832" t="s">
        <v>2537</v>
      </c>
      <c r="G1514" s="832" t="s">
        <v>2733</v>
      </c>
      <c r="H1514" s="832" t="s">
        <v>581</v>
      </c>
      <c r="I1514" s="832" t="s">
        <v>2734</v>
      </c>
      <c r="J1514" s="832" t="s">
        <v>2735</v>
      </c>
      <c r="K1514" s="832" t="s">
        <v>2736</v>
      </c>
      <c r="L1514" s="835">
        <v>299.83999999999997</v>
      </c>
      <c r="M1514" s="835">
        <v>13492.800000000003</v>
      </c>
      <c r="N1514" s="832">
        <v>45</v>
      </c>
      <c r="O1514" s="836">
        <v>15.5</v>
      </c>
      <c r="P1514" s="835">
        <v>8395.5200000000023</v>
      </c>
      <c r="Q1514" s="837">
        <v>0.62222222222222223</v>
      </c>
      <c r="R1514" s="832">
        <v>28</v>
      </c>
      <c r="S1514" s="837">
        <v>0.62222222222222223</v>
      </c>
      <c r="T1514" s="836">
        <v>10</v>
      </c>
      <c r="U1514" s="838">
        <v>0.64516129032258063</v>
      </c>
    </row>
    <row r="1515" spans="1:21" ht="14.45" customHeight="1" x14ac:dyDescent="0.2">
      <c r="A1515" s="831">
        <v>7</v>
      </c>
      <c r="B1515" s="832" t="s">
        <v>2536</v>
      </c>
      <c r="C1515" s="832" t="s">
        <v>2542</v>
      </c>
      <c r="D1515" s="833" t="s">
        <v>3898</v>
      </c>
      <c r="E1515" s="834" t="s">
        <v>2560</v>
      </c>
      <c r="F1515" s="832" t="s">
        <v>2537</v>
      </c>
      <c r="G1515" s="832" t="s">
        <v>2733</v>
      </c>
      <c r="H1515" s="832" t="s">
        <v>581</v>
      </c>
      <c r="I1515" s="832" t="s">
        <v>3347</v>
      </c>
      <c r="J1515" s="832" t="s">
        <v>3348</v>
      </c>
      <c r="K1515" s="832" t="s">
        <v>3349</v>
      </c>
      <c r="L1515" s="835">
        <v>50.32</v>
      </c>
      <c r="M1515" s="835">
        <v>301.92</v>
      </c>
      <c r="N1515" s="832">
        <v>6</v>
      </c>
      <c r="O1515" s="836">
        <v>0.5</v>
      </c>
      <c r="P1515" s="835">
        <v>301.92</v>
      </c>
      <c r="Q1515" s="837">
        <v>1</v>
      </c>
      <c r="R1515" s="832">
        <v>6</v>
      </c>
      <c r="S1515" s="837">
        <v>1</v>
      </c>
      <c r="T1515" s="836">
        <v>0.5</v>
      </c>
      <c r="U1515" s="838">
        <v>1</v>
      </c>
    </row>
    <row r="1516" spans="1:21" ht="14.45" customHeight="1" x14ac:dyDescent="0.2">
      <c r="A1516" s="831">
        <v>7</v>
      </c>
      <c r="B1516" s="832" t="s">
        <v>2536</v>
      </c>
      <c r="C1516" s="832" t="s">
        <v>2542</v>
      </c>
      <c r="D1516" s="833" t="s">
        <v>3898</v>
      </c>
      <c r="E1516" s="834" t="s">
        <v>2560</v>
      </c>
      <c r="F1516" s="832" t="s">
        <v>2537</v>
      </c>
      <c r="G1516" s="832" t="s">
        <v>2733</v>
      </c>
      <c r="H1516" s="832" t="s">
        <v>581</v>
      </c>
      <c r="I1516" s="832" t="s">
        <v>3352</v>
      </c>
      <c r="J1516" s="832" t="s">
        <v>3353</v>
      </c>
      <c r="K1516" s="832" t="s">
        <v>3354</v>
      </c>
      <c r="L1516" s="835">
        <v>99.94</v>
      </c>
      <c r="M1516" s="835">
        <v>1698.9799999999998</v>
      </c>
      <c r="N1516" s="832">
        <v>17</v>
      </c>
      <c r="O1516" s="836">
        <v>3.5</v>
      </c>
      <c r="P1516" s="835">
        <v>1399.1599999999999</v>
      </c>
      <c r="Q1516" s="837">
        <v>0.82352941176470584</v>
      </c>
      <c r="R1516" s="832">
        <v>14</v>
      </c>
      <c r="S1516" s="837">
        <v>0.82352941176470584</v>
      </c>
      <c r="T1516" s="836">
        <v>3</v>
      </c>
      <c r="U1516" s="838">
        <v>0.8571428571428571</v>
      </c>
    </row>
    <row r="1517" spans="1:21" ht="14.45" customHeight="1" x14ac:dyDescent="0.2">
      <c r="A1517" s="831">
        <v>7</v>
      </c>
      <c r="B1517" s="832" t="s">
        <v>2536</v>
      </c>
      <c r="C1517" s="832" t="s">
        <v>2542</v>
      </c>
      <c r="D1517" s="833" t="s">
        <v>3898</v>
      </c>
      <c r="E1517" s="834" t="s">
        <v>2560</v>
      </c>
      <c r="F1517" s="832" t="s">
        <v>2537</v>
      </c>
      <c r="G1517" s="832" t="s">
        <v>2733</v>
      </c>
      <c r="H1517" s="832" t="s">
        <v>581</v>
      </c>
      <c r="I1517" s="832" t="s">
        <v>2939</v>
      </c>
      <c r="J1517" s="832" t="s">
        <v>1354</v>
      </c>
      <c r="K1517" s="832" t="s">
        <v>2940</v>
      </c>
      <c r="L1517" s="835">
        <v>50.32</v>
      </c>
      <c r="M1517" s="835">
        <v>4780.4000000000005</v>
      </c>
      <c r="N1517" s="832">
        <v>95</v>
      </c>
      <c r="O1517" s="836">
        <v>19.5</v>
      </c>
      <c r="P1517" s="835">
        <v>2717.28</v>
      </c>
      <c r="Q1517" s="837">
        <v>0.56842105263157894</v>
      </c>
      <c r="R1517" s="832">
        <v>54</v>
      </c>
      <c r="S1517" s="837">
        <v>0.56842105263157894</v>
      </c>
      <c r="T1517" s="836">
        <v>11</v>
      </c>
      <c r="U1517" s="838">
        <v>0.5641025641025641</v>
      </c>
    </row>
    <row r="1518" spans="1:21" ht="14.45" customHeight="1" x14ac:dyDescent="0.2">
      <c r="A1518" s="831">
        <v>7</v>
      </c>
      <c r="B1518" s="832" t="s">
        <v>2536</v>
      </c>
      <c r="C1518" s="832" t="s">
        <v>2542</v>
      </c>
      <c r="D1518" s="833" t="s">
        <v>3898</v>
      </c>
      <c r="E1518" s="834" t="s">
        <v>2560</v>
      </c>
      <c r="F1518" s="832" t="s">
        <v>2537</v>
      </c>
      <c r="G1518" s="832" t="s">
        <v>2733</v>
      </c>
      <c r="H1518" s="832" t="s">
        <v>581</v>
      </c>
      <c r="I1518" s="832" t="s">
        <v>3885</v>
      </c>
      <c r="J1518" s="832" t="s">
        <v>1354</v>
      </c>
      <c r="K1518" s="832" t="s">
        <v>3886</v>
      </c>
      <c r="L1518" s="835">
        <v>16.77</v>
      </c>
      <c r="M1518" s="835">
        <v>16.77</v>
      </c>
      <c r="N1518" s="832">
        <v>1</v>
      </c>
      <c r="O1518" s="836">
        <v>0.5</v>
      </c>
      <c r="P1518" s="835">
        <v>16.77</v>
      </c>
      <c r="Q1518" s="837">
        <v>1</v>
      </c>
      <c r="R1518" s="832">
        <v>1</v>
      </c>
      <c r="S1518" s="837">
        <v>1</v>
      </c>
      <c r="T1518" s="836">
        <v>0.5</v>
      </c>
      <c r="U1518" s="838">
        <v>1</v>
      </c>
    </row>
    <row r="1519" spans="1:21" ht="14.45" customHeight="1" x14ac:dyDescent="0.2">
      <c r="A1519" s="831">
        <v>7</v>
      </c>
      <c r="B1519" s="832" t="s">
        <v>2536</v>
      </c>
      <c r="C1519" s="832" t="s">
        <v>2542</v>
      </c>
      <c r="D1519" s="833" t="s">
        <v>3898</v>
      </c>
      <c r="E1519" s="834" t="s">
        <v>2560</v>
      </c>
      <c r="F1519" s="832" t="s">
        <v>2537</v>
      </c>
      <c r="G1519" s="832" t="s">
        <v>2733</v>
      </c>
      <c r="H1519" s="832" t="s">
        <v>581</v>
      </c>
      <c r="I1519" s="832" t="s">
        <v>3358</v>
      </c>
      <c r="J1519" s="832" t="s">
        <v>3348</v>
      </c>
      <c r="K1519" s="832" t="s">
        <v>3359</v>
      </c>
      <c r="L1519" s="835">
        <v>50.32</v>
      </c>
      <c r="M1519" s="835">
        <v>100.64</v>
      </c>
      <c r="N1519" s="832">
        <v>2</v>
      </c>
      <c r="O1519" s="836">
        <v>0.5</v>
      </c>
      <c r="P1519" s="835">
        <v>100.64</v>
      </c>
      <c r="Q1519" s="837">
        <v>1</v>
      </c>
      <c r="R1519" s="832">
        <v>2</v>
      </c>
      <c r="S1519" s="837">
        <v>1</v>
      </c>
      <c r="T1519" s="836">
        <v>0.5</v>
      </c>
      <c r="U1519" s="838">
        <v>1</v>
      </c>
    </row>
    <row r="1520" spans="1:21" ht="14.45" customHeight="1" x14ac:dyDescent="0.2">
      <c r="A1520" s="831">
        <v>7</v>
      </c>
      <c r="B1520" s="832" t="s">
        <v>2536</v>
      </c>
      <c r="C1520" s="832" t="s">
        <v>2542</v>
      </c>
      <c r="D1520" s="833" t="s">
        <v>3898</v>
      </c>
      <c r="E1520" s="834" t="s">
        <v>2560</v>
      </c>
      <c r="F1520" s="832" t="s">
        <v>2537</v>
      </c>
      <c r="G1520" s="832" t="s">
        <v>2974</v>
      </c>
      <c r="H1520" s="832" t="s">
        <v>674</v>
      </c>
      <c r="I1520" s="832" t="s">
        <v>3362</v>
      </c>
      <c r="J1520" s="832" t="s">
        <v>3363</v>
      </c>
      <c r="K1520" s="832" t="s">
        <v>3364</v>
      </c>
      <c r="L1520" s="835">
        <v>65.36</v>
      </c>
      <c r="M1520" s="835">
        <v>1111.1199999999999</v>
      </c>
      <c r="N1520" s="832">
        <v>17</v>
      </c>
      <c r="O1520" s="836">
        <v>3</v>
      </c>
      <c r="P1520" s="835">
        <v>1111.1199999999999</v>
      </c>
      <c r="Q1520" s="837">
        <v>1</v>
      </c>
      <c r="R1520" s="832">
        <v>17</v>
      </c>
      <c r="S1520" s="837">
        <v>1</v>
      </c>
      <c r="T1520" s="836">
        <v>3</v>
      </c>
      <c r="U1520" s="838">
        <v>1</v>
      </c>
    </row>
    <row r="1521" spans="1:21" ht="14.45" customHeight="1" x14ac:dyDescent="0.2">
      <c r="A1521" s="831">
        <v>7</v>
      </c>
      <c r="B1521" s="832" t="s">
        <v>2536</v>
      </c>
      <c r="C1521" s="832" t="s">
        <v>2542</v>
      </c>
      <c r="D1521" s="833" t="s">
        <v>3898</v>
      </c>
      <c r="E1521" s="834" t="s">
        <v>2560</v>
      </c>
      <c r="F1521" s="832" t="s">
        <v>2537</v>
      </c>
      <c r="G1521" s="832" t="s">
        <v>3365</v>
      </c>
      <c r="H1521" s="832" t="s">
        <v>581</v>
      </c>
      <c r="I1521" s="832" t="s">
        <v>3366</v>
      </c>
      <c r="J1521" s="832" t="s">
        <v>3367</v>
      </c>
      <c r="K1521" s="832" t="s">
        <v>3368</v>
      </c>
      <c r="L1521" s="835">
        <v>775.17</v>
      </c>
      <c r="M1521" s="835">
        <v>8526.869999999999</v>
      </c>
      <c r="N1521" s="832">
        <v>11</v>
      </c>
      <c r="O1521" s="836">
        <v>4</v>
      </c>
      <c r="P1521" s="835">
        <v>8526.869999999999</v>
      </c>
      <c r="Q1521" s="837">
        <v>1</v>
      </c>
      <c r="R1521" s="832">
        <v>11</v>
      </c>
      <c r="S1521" s="837">
        <v>1</v>
      </c>
      <c r="T1521" s="836">
        <v>4</v>
      </c>
      <c r="U1521" s="838">
        <v>1</v>
      </c>
    </row>
    <row r="1522" spans="1:21" ht="14.45" customHeight="1" x14ac:dyDescent="0.2">
      <c r="A1522" s="831">
        <v>7</v>
      </c>
      <c r="B1522" s="832" t="s">
        <v>2536</v>
      </c>
      <c r="C1522" s="832" t="s">
        <v>2542</v>
      </c>
      <c r="D1522" s="833" t="s">
        <v>3898</v>
      </c>
      <c r="E1522" s="834" t="s">
        <v>2560</v>
      </c>
      <c r="F1522" s="832" t="s">
        <v>2537</v>
      </c>
      <c r="G1522" s="832" t="s">
        <v>3365</v>
      </c>
      <c r="H1522" s="832" t="s">
        <v>581</v>
      </c>
      <c r="I1522" s="832" t="s">
        <v>3369</v>
      </c>
      <c r="J1522" s="832" t="s">
        <v>3367</v>
      </c>
      <c r="K1522" s="832" t="s">
        <v>3370</v>
      </c>
      <c r="L1522" s="835">
        <v>1391.97</v>
      </c>
      <c r="M1522" s="835">
        <v>2783.94</v>
      </c>
      <c r="N1522" s="832">
        <v>2</v>
      </c>
      <c r="O1522" s="836">
        <v>1</v>
      </c>
      <c r="P1522" s="835">
        <v>2783.94</v>
      </c>
      <c r="Q1522" s="837">
        <v>1</v>
      </c>
      <c r="R1522" s="832">
        <v>2</v>
      </c>
      <c r="S1522" s="837">
        <v>1</v>
      </c>
      <c r="T1522" s="836">
        <v>1</v>
      </c>
      <c r="U1522" s="838">
        <v>1</v>
      </c>
    </row>
    <row r="1523" spans="1:21" ht="14.45" customHeight="1" x14ac:dyDescent="0.2">
      <c r="A1523" s="831">
        <v>7</v>
      </c>
      <c r="B1523" s="832" t="s">
        <v>2536</v>
      </c>
      <c r="C1523" s="832" t="s">
        <v>2542</v>
      </c>
      <c r="D1523" s="833" t="s">
        <v>3898</v>
      </c>
      <c r="E1523" s="834" t="s">
        <v>2560</v>
      </c>
      <c r="F1523" s="832" t="s">
        <v>2537</v>
      </c>
      <c r="G1523" s="832" t="s">
        <v>3365</v>
      </c>
      <c r="H1523" s="832" t="s">
        <v>581</v>
      </c>
      <c r="I1523" s="832" t="s">
        <v>3371</v>
      </c>
      <c r="J1523" s="832" t="s">
        <v>3367</v>
      </c>
      <c r="K1523" s="832" t="s">
        <v>3372</v>
      </c>
      <c r="L1523" s="835">
        <v>2620.2600000000002</v>
      </c>
      <c r="M1523" s="835">
        <v>7860.7800000000007</v>
      </c>
      <c r="N1523" s="832">
        <v>3</v>
      </c>
      <c r="O1523" s="836">
        <v>1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5" customHeight="1" x14ac:dyDescent="0.2">
      <c r="A1524" s="831">
        <v>7</v>
      </c>
      <c r="B1524" s="832" t="s">
        <v>2536</v>
      </c>
      <c r="C1524" s="832" t="s">
        <v>2542</v>
      </c>
      <c r="D1524" s="833" t="s">
        <v>3898</v>
      </c>
      <c r="E1524" s="834" t="s">
        <v>2560</v>
      </c>
      <c r="F1524" s="832" t="s">
        <v>2537</v>
      </c>
      <c r="G1524" s="832" t="s">
        <v>2918</v>
      </c>
      <c r="H1524" s="832" t="s">
        <v>674</v>
      </c>
      <c r="I1524" s="832" t="s">
        <v>2166</v>
      </c>
      <c r="J1524" s="832" t="s">
        <v>2157</v>
      </c>
      <c r="K1524" s="832" t="s">
        <v>2167</v>
      </c>
      <c r="L1524" s="835">
        <v>63.14</v>
      </c>
      <c r="M1524" s="835">
        <v>63.14</v>
      </c>
      <c r="N1524" s="832">
        <v>1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5" customHeight="1" x14ac:dyDescent="0.2">
      <c r="A1525" s="831">
        <v>7</v>
      </c>
      <c r="B1525" s="832" t="s">
        <v>2536</v>
      </c>
      <c r="C1525" s="832" t="s">
        <v>2542</v>
      </c>
      <c r="D1525" s="833" t="s">
        <v>3898</v>
      </c>
      <c r="E1525" s="834" t="s">
        <v>2560</v>
      </c>
      <c r="F1525" s="832" t="s">
        <v>2537</v>
      </c>
      <c r="G1525" s="832" t="s">
        <v>2941</v>
      </c>
      <c r="H1525" s="832" t="s">
        <v>581</v>
      </c>
      <c r="I1525" s="832" t="s">
        <v>2942</v>
      </c>
      <c r="J1525" s="832" t="s">
        <v>726</v>
      </c>
      <c r="K1525" s="832" t="s">
        <v>2943</v>
      </c>
      <c r="L1525" s="835">
        <v>0</v>
      </c>
      <c r="M1525" s="835">
        <v>0</v>
      </c>
      <c r="N1525" s="832">
        <v>5</v>
      </c>
      <c r="O1525" s="836">
        <v>1</v>
      </c>
      <c r="P1525" s="835">
        <v>0</v>
      </c>
      <c r="Q1525" s="837"/>
      <c r="R1525" s="832">
        <v>5</v>
      </c>
      <c r="S1525" s="837">
        <v>1</v>
      </c>
      <c r="T1525" s="836">
        <v>1</v>
      </c>
      <c r="U1525" s="838">
        <v>1</v>
      </c>
    </row>
    <row r="1526" spans="1:21" ht="14.45" customHeight="1" x14ac:dyDescent="0.2">
      <c r="A1526" s="831">
        <v>7</v>
      </c>
      <c r="B1526" s="832" t="s">
        <v>2536</v>
      </c>
      <c r="C1526" s="832" t="s">
        <v>2542</v>
      </c>
      <c r="D1526" s="833" t="s">
        <v>3898</v>
      </c>
      <c r="E1526" s="834" t="s">
        <v>2560</v>
      </c>
      <c r="F1526" s="832" t="s">
        <v>2537</v>
      </c>
      <c r="G1526" s="832" t="s">
        <v>2660</v>
      </c>
      <c r="H1526" s="832" t="s">
        <v>581</v>
      </c>
      <c r="I1526" s="832" t="s">
        <v>2661</v>
      </c>
      <c r="J1526" s="832" t="s">
        <v>1128</v>
      </c>
      <c r="K1526" s="832" t="s">
        <v>1129</v>
      </c>
      <c r="L1526" s="835">
        <v>107.27</v>
      </c>
      <c r="M1526" s="835">
        <v>643.62</v>
      </c>
      <c r="N1526" s="832">
        <v>6</v>
      </c>
      <c r="O1526" s="836">
        <v>4</v>
      </c>
      <c r="P1526" s="835">
        <v>429.08</v>
      </c>
      <c r="Q1526" s="837">
        <v>0.66666666666666663</v>
      </c>
      <c r="R1526" s="832">
        <v>4</v>
      </c>
      <c r="S1526" s="837">
        <v>0.66666666666666663</v>
      </c>
      <c r="T1526" s="836">
        <v>3</v>
      </c>
      <c r="U1526" s="838">
        <v>0.75</v>
      </c>
    </row>
    <row r="1527" spans="1:21" ht="14.45" customHeight="1" x14ac:dyDescent="0.2">
      <c r="A1527" s="831">
        <v>7</v>
      </c>
      <c r="B1527" s="832" t="s">
        <v>2536</v>
      </c>
      <c r="C1527" s="832" t="s">
        <v>2542</v>
      </c>
      <c r="D1527" s="833" t="s">
        <v>3898</v>
      </c>
      <c r="E1527" s="834" t="s">
        <v>2560</v>
      </c>
      <c r="F1527" s="832" t="s">
        <v>2538</v>
      </c>
      <c r="G1527" s="832" t="s">
        <v>2828</v>
      </c>
      <c r="H1527" s="832" t="s">
        <v>581</v>
      </c>
      <c r="I1527" s="832" t="s">
        <v>3378</v>
      </c>
      <c r="J1527" s="832" t="s">
        <v>2830</v>
      </c>
      <c r="K1527" s="832"/>
      <c r="L1527" s="835">
        <v>0</v>
      </c>
      <c r="M1527" s="835">
        <v>0</v>
      </c>
      <c r="N1527" s="832">
        <v>2</v>
      </c>
      <c r="O1527" s="836">
        <v>2</v>
      </c>
      <c r="P1527" s="835">
        <v>0</v>
      </c>
      <c r="Q1527" s="837"/>
      <c r="R1527" s="832">
        <v>2</v>
      </c>
      <c r="S1527" s="837">
        <v>1</v>
      </c>
      <c r="T1527" s="836">
        <v>2</v>
      </c>
      <c r="U1527" s="838">
        <v>1</v>
      </c>
    </row>
    <row r="1528" spans="1:21" ht="14.45" customHeight="1" x14ac:dyDescent="0.2">
      <c r="A1528" s="831">
        <v>7</v>
      </c>
      <c r="B1528" s="832" t="s">
        <v>2536</v>
      </c>
      <c r="C1528" s="832" t="s">
        <v>2542</v>
      </c>
      <c r="D1528" s="833" t="s">
        <v>3898</v>
      </c>
      <c r="E1528" s="834" t="s">
        <v>2581</v>
      </c>
      <c r="F1528" s="832" t="s">
        <v>2537</v>
      </c>
      <c r="G1528" s="832" t="s">
        <v>3887</v>
      </c>
      <c r="H1528" s="832" t="s">
        <v>581</v>
      </c>
      <c r="I1528" s="832" t="s">
        <v>3888</v>
      </c>
      <c r="J1528" s="832" t="s">
        <v>3889</v>
      </c>
      <c r="K1528" s="832" t="s">
        <v>3890</v>
      </c>
      <c r="L1528" s="835">
        <v>637.80999999999995</v>
      </c>
      <c r="M1528" s="835">
        <v>637.80999999999995</v>
      </c>
      <c r="N1528" s="832">
        <v>1</v>
      </c>
      <c r="O1528" s="836">
        <v>1</v>
      </c>
      <c r="P1528" s="835">
        <v>637.80999999999995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5" customHeight="1" x14ac:dyDescent="0.2">
      <c r="A1529" s="831">
        <v>7</v>
      </c>
      <c r="B1529" s="832" t="s">
        <v>2536</v>
      </c>
      <c r="C1529" s="832" t="s">
        <v>2542</v>
      </c>
      <c r="D1529" s="833" t="s">
        <v>3898</v>
      </c>
      <c r="E1529" s="834" t="s">
        <v>2581</v>
      </c>
      <c r="F1529" s="832" t="s">
        <v>2537</v>
      </c>
      <c r="G1529" s="832" t="s">
        <v>3026</v>
      </c>
      <c r="H1529" s="832" t="s">
        <v>674</v>
      </c>
      <c r="I1529" s="832" t="s">
        <v>2268</v>
      </c>
      <c r="J1529" s="832" t="s">
        <v>703</v>
      </c>
      <c r="K1529" s="832" t="s">
        <v>1171</v>
      </c>
      <c r="L1529" s="835">
        <v>0</v>
      </c>
      <c r="M1529" s="835">
        <v>0</v>
      </c>
      <c r="N1529" s="832">
        <v>1</v>
      </c>
      <c r="O1529" s="836">
        <v>0.5</v>
      </c>
      <c r="P1529" s="835">
        <v>0</v>
      </c>
      <c r="Q1529" s="837"/>
      <c r="R1529" s="832">
        <v>1</v>
      </c>
      <c r="S1529" s="837">
        <v>1</v>
      </c>
      <c r="T1529" s="836">
        <v>0.5</v>
      </c>
      <c r="U1529" s="838">
        <v>1</v>
      </c>
    </row>
    <row r="1530" spans="1:21" ht="14.45" customHeight="1" x14ac:dyDescent="0.2">
      <c r="A1530" s="831">
        <v>7</v>
      </c>
      <c r="B1530" s="832" t="s">
        <v>2536</v>
      </c>
      <c r="C1530" s="832" t="s">
        <v>2542</v>
      </c>
      <c r="D1530" s="833" t="s">
        <v>3898</v>
      </c>
      <c r="E1530" s="834" t="s">
        <v>2581</v>
      </c>
      <c r="F1530" s="832" t="s">
        <v>2537</v>
      </c>
      <c r="G1530" s="832" t="s">
        <v>2737</v>
      </c>
      <c r="H1530" s="832" t="s">
        <v>581</v>
      </c>
      <c r="I1530" s="832" t="s">
        <v>3891</v>
      </c>
      <c r="J1530" s="832" t="s">
        <v>1476</v>
      </c>
      <c r="K1530" s="832" t="s">
        <v>2178</v>
      </c>
      <c r="L1530" s="835">
        <v>225.06</v>
      </c>
      <c r="M1530" s="835">
        <v>225.06</v>
      </c>
      <c r="N1530" s="832">
        <v>1</v>
      </c>
      <c r="O1530" s="836">
        <v>0.5</v>
      </c>
      <c r="P1530" s="835">
        <v>225.06</v>
      </c>
      <c r="Q1530" s="837">
        <v>1</v>
      </c>
      <c r="R1530" s="832">
        <v>1</v>
      </c>
      <c r="S1530" s="837">
        <v>1</v>
      </c>
      <c r="T1530" s="836">
        <v>0.5</v>
      </c>
      <c r="U1530" s="838">
        <v>1</v>
      </c>
    </row>
    <row r="1531" spans="1:21" ht="14.45" customHeight="1" x14ac:dyDescent="0.2">
      <c r="A1531" s="831">
        <v>7</v>
      </c>
      <c r="B1531" s="832" t="s">
        <v>2536</v>
      </c>
      <c r="C1531" s="832" t="s">
        <v>2542</v>
      </c>
      <c r="D1531" s="833" t="s">
        <v>3898</v>
      </c>
      <c r="E1531" s="834" t="s">
        <v>2571</v>
      </c>
      <c r="F1531" s="832" t="s">
        <v>2537</v>
      </c>
      <c r="G1531" s="832" t="s">
        <v>2669</v>
      </c>
      <c r="H1531" s="832" t="s">
        <v>581</v>
      </c>
      <c r="I1531" s="832" t="s">
        <v>2670</v>
      </c>
      <c r="J1531" s="832" t="s">
        <v>1130</v>
      </c>
      <c r="K1531" s="832" t="s">
        <v>1132</v>
      </c>
      <c r="L1531" s="835">
        <v>42.05</v>
      </c>
      <c r="M1531" s="835">
        <v>42.05</v>
      </c>
      <c r="N1531" s="832">
        <v>1</v>
      </c>
      <c r="O1531" s="836">
        <v>0.5</v>
      </c>
      <c r="P1531" s="835">
        <v>42.05</v>
      </c>
      <c r="Q1531" s="837">
        <v>1</v>
      </c>
      <c r="R1531" s="832">
        <v>1</v>
      </c>
      <c r="S1531" s="837">
        <v>1</v>
      </c>
      <c r="T1531" s="836">
        <v>0.5</v>
      </c>
      <c r="U1531" s="838">
        <v>1</v>
      </c>
    </row>
    <row r="1532" spans="1:21" ht="14.45" customHeight="1" x14ac:dyDescent="0.2">
      <c r="A1532" s="831">
        <v>7</v>
      </c>
      <c r="B1532" s="832" t="s">
        <v>2536</v>
      </c>
      <c r="C1532" s="832" t="s">
        <v>2542</v>
      </c>
      <c r="D1532" s="833" t="s">
        <v>3898</v>
      </c>
      <c r="E1532" s="834" t="s">
        <v>2571</v>
      </c>
      <c r="F1532" s="832" t="s">
        <v>2537</v>
      </c>
      <c r="G1532" s="832" t="s">
        <v>2669</v>
      </c>
      <c r="H1532" s="832" t="s">
        <v>581</v>
      </c>
      <c r="I1532" s="832" t="s">
        <v>3892</v>
      </c>
      <c r="J1532" s="832" t="s">
        <v>1130</v>
      </c>
      <c r="K1532" s="832" t="s">
        <v>1131</v>
      </c>
      <c r="L1532" s="835">
        <v>42.05</v>
      </c>
      <c r="M1532" s="835">
        <v>42.05</v>
      </c>
      <c r="N1532" s="832">
        <v>1</v>
      </c>
      <c r="O1532" s="836">
        <v>0.5</v>
      </c>
      <c r="P1532" s="835">
        <v>42.05</v>
      </c>
      <c r="Q1532" s="837">
        <v>1</v>
      </c>
      <c r="R1532" s="832">
        <v>1</v>
      </c>
      <c r="S1532" s="837">
        <v>1</v>
      </c>
      <c r="T1532" s="836">
        <v>0.5</v>
      </c>
      <c r="U1532" s="838">
        <v>1</v>
      </c>
    </row>
    <row r="1533" spans="1:21" ht="14.45" customHeight="1" x14ac:dyDescent="0.2">
      <c r="A1533" s="831">
        <v>7</v>
      </c>
      <c r="B1533" s="832" t="s">
        <v>2536</v>
      </c>
      <c r="C1533" s="832" t="s">
        <v>2542</v>
      </c>
      <c r="D1533" s="833" t="s">
        <v>3898</v>
      </c>
      <c r="E1533" s="834" t="s">
        <v>2571</v>
      </c>
      <c r="F1533" s="832" t="s">
        <v>2537</v>
      </c>
      <c r="G1533" s="832" t="s">
        <v>2651</v>
      </c>
      <c r="H1533" s="832" t="s">
        <v>581</v>
      </c>
      <c r="I1533" s="832" t="s">
        <v>2652</v>
      </c>
      <c r="J1533" s="832" t="s">
        <v>2653</v>
      </c>
      <c r="K1533" s="832" t="s">
        <v>2294</v>
      </c>
      <c r="L1533" s="835">
        <v>0</v>
      </c>
      <c r="M1533" s="835">
        <v>0</v>
      </c>
      <c r="N1533" s="832">
        <v>1</v>
      </c>
      <c r="O1533" s="836">
        <v>1</v>
      </c>
      <c r="P1533" s="835">
        <v>0</v>
      </c>
      <c r="Q1533" s="837"/>
      <c r="R1533" s="832">
        <v>1</v>
      </c>
      <c r="S1533" s="837">
        <v>1</v>
      </c>
      <c r="T1533" s="836">
        <v>1</v>
      </c>
      <c r="U1533" s="838">
        <v>1</v>
      </c>
    </row>
    <row r="1534" spans="1:21" ht="14.45" customHeight="1" x14ac:dyDescent="0.2">
      <c r="A1534" s="831">
        <v>7</v>
      </c>
      <c r="B1534" s="832" t="s">
        <v>2536</v>
      </c>
      <c r="C1534" s="832" t="s">
        <v>2542</v>
      </c>
      <c r="D1534" s="833" t="s">
        <v>3898</v>
      </c>
      <c r="E1534" s="834" t="s">
        <v>2570</v>
      </c>
      <c r="F1534" s="832" t="s">
        <v>2537</v>
      </c>
      <c r="G1534" s="832" t="s">
        <v>3082</v>
      </c>
      <c r="H1534" s="832" t="s">
        <v>581</v>
      </c>
      <c r="I1534" s="832" t="s">
        <v>3379</v>
      </c>
      <c r="J1534" s="832" t="s">
        <v>3084</v>
      </c>
      <c r="K1534" s="832" t="s">
        <v>2705</v>
      </c>
      <c r="L1534" s="835">
        <v>23.49</v>
      </c>
      <c r="M1534" s="835">
        <v>23.49</v>
      </c>
      <c r="N1534" s="832">
        <v>1</v>
      </c>
      <c r="O1534" s="836">
        <v>0.5</v>
      </c>
      <c r="P1534" s="835">
        <v>23.49</v>
      </c>
      <c r="Q1534" s="837">
        <v>1</v>
      </c>
      <c r="R1534" s="832">
        <v>1</v>
      </c>
      <c r="S1534" s="837">
        <v>1</v>
      </c>
      <c r="T1534" s="836">
        <v>0.5</v>
      </c>
      <c r="U1534" s="838">
        <v>1</v>
      </c>
    </row>
    <row r="1535" spans="1:21" ht="14.45" customHeight="1" x14ac:dyDescent="0.2">
      <c r="A1535" s="831">
        <v>7</v>
      </c>
      <c r="B1535" s="832" t="s">
        <v>2536</v>
      </c>
      <c r="C1535" s="832" t="s">
        <v>2542</v>
      </c>
      <c r="D1535" s="833" t="s">
        <v>3898</v>
      </c>
      <c r="E1535" s="834" t="s">
        <v>2570</v>
      </c>
      <c r="F1535" s="832" t="s">
        <v>2537</v>
      </c>
      <c r="G1535" s="832" t="s">
        <v>3082</v>
      </c>
      <c r="H1535" s="832" t="s">
        <v>581</v>
      </c>
      <c r="I1535" s="832" t="s">
        <v>3083</v>
      </c>
      <c r="J1535" s="832" t="s">
        <v>3084</v>
      </c>
      <c r="K1535" s="832" t="s">
        <v>3085</v>
      </c>
      <c r="L1535" s="835">
        <v>70.48</v>
      </c>
      <c r="M1535" s="835">
        <v>3876.4000000000005</v>
      </c>
      <c r="N1535" s="832">
        <v>55</v>
      </c>
      <c r="O1535" s="836">
        <v>16</v>
      </c>
      <c r="P1535" s="835">
        <v>2748.7200000000003</v>
      </c>
      <c r="Q1535" s="837">
        <v>0.70909090909090911</v>
      </c>
      <c r="R1535" s="832">
        <v>39</v>
      </c>
      <c r="S1535" s="837">
        <v>0.70909090909090911</v>
      </c>
      <c r="T1535" s="836">
        <v>12.5</v>
      </c>
      <c r="U1535" s="838">
        <v>0.78125</v>
      </c>
    </row>
    <row r="1536" spans="1:21" ht="14.45" customHeight="1" x14ac:dyDescent="0.2">
      <c r="A1536" s="831">
        <v>7</v>
      </c>
      <c r="B1536" s="832" t="s">
        <v>2536</v>
      </c>
      <c r="C1536" s="832" t="s">
        <v>2542</v>
      </c>
      <c r="D1536" s="833" t="s">
        <v>3898</v>
      </c>
      <c r="E1536" s="834" t="s">
        <v>2570</v>
      </c>
      <c r="F1536" s="832" t="s">
        <v>2537</v>
      </c>
      <c r="G1536" s="832" t="s">
        <v>3082</v>
      </c>
      <c r="H1536" s="832" t="s">
        <v>581</v>
      </c>
      <c r="I1536" s="832" t="s">
        <v>3380</v>
      </c>
      <c r="J1536" s="832" t="s">
        <v>3084</v>
      </c>
      <c r="K1536" s="832" t="s">
        <v>3381</v>
      </c>
      <c r="L1536" s="835">
        <v>0</v>
      </c>
      <c r="M1536" s="835">
        <v>0</v>
      </c>
      <c r="N1536" s="832">
        <v>8</v>
      </c>
      <c r="O1536" s="836">
        <v>1.5</v>
      </c>
      <c r="P1536" s="835">
        <v>0</v>
      </c>
      <c r="Q1536" s="837"/>
      <c r="R1536" s="832">
        <v>4</v>
      </c>
      <c r="S1536" s="837">
        <v>0.5</v>
      </c>
      <c r="T1536" s="836">
        <v>0.5</v>
      </c>
      <c r="U1536" s="838">
        <v>0.33333333333333331</v>
      </c>
    </row>
    <row r="1537" spans="1:21" ht="14.45" customHeight="1" x14ac:dyDescent="0.2">
      <c r="A1537" s="831">
        <v>7</v>
      </c>
      <c r="B1537" s="832" t="s">
        <v>2536</v>
      </c>
      <c r="C1537" s="832" t="s">
        <v>2542</v>
      </c>
      <c r="D1537" s="833" t="s">
        <v>3898</v>
      </c>
      <c r="E1537" s="834" t="s">
        <v>2570</v>
      </c>
      <c r="F1537" s="832" t="s">
        <v>2537</v>
      </c>
      <c r="G1537" s="832" t="s">
        <v>3086</v>
      </c>
      <c r="H1537" s="832" t="s">
        <v>581</v>
      </c>
      <c r="I1537" s="832" t="s">
        <v>3087</v>
      </c>
      <c r="J1537" s="832" t="s">
        <v>1583</v>
      </c>
      <c r="K1537" s="832" t="s">
        <v>1584</v>
      </c>
      <c r="L1537" s="835">
        <v>51.43</v>
      </c>
      <c r="M1537" s="835">
        <v>462.87</v>
      </c>
      <c r="N1537" s="832">
        <v>9</v>
      </c>
      <c r="O1537" s="836">
        <v>3.5</v>
      </c>
      <c r="P1537" s="835">
        <v>462.87</v>
      </c>
      <c r="Q1537" s="837">
        <v>1</v>
      </c>
      <c r="R1537" s="832">
        <v>9</v>
      </c>
      <c r="S1537" s="837">
        <v>1</v>
      </c>
      <c r="T1537" s="836">
        <v>3.5</v>
      </c>
      <c r="U1537" s="838">
        <v>1</v>
      </c>
    </row>
    <row r="1538" spans="1:21" ht="14.45" customHeight="1" x14ac:dyDescent="0.2">
      <c r="A1538" s="831">
        <v>7</v>
      </c>
      <c r="B1538" s="832" t="s">
        <v>2536</v>
      </c>
      <c r="C1538" s="832" t="s">
        <v>2542</v>
      </c>
      <c r="D1538" s="833" t="s">
        <v>3898</v>
      </c>
      <c r="E1538" s="834" t="s">
        <v>2570</v>
      </c>
      <c r="F1538" s="832" t="s">
        <v>2537</v>
      </c>
      <c r="G1538" s="832" t="s">
        <v>3086</v>
      </c>
      <c r="H1538" s="832" t="s">
        <v>581</v>
      </c>
      <c r="I1538" s="832" t="s">
        <v>3087</v>
      </c>
      <c r="J1538" s="832" t="s">
        <v>1583</v>
      </c>
      <c r="K1538" s="832" t="s">
        <v>1584</v>
      </c>
      <c r="L1538" s="835">
        <v>55.77</v>
      </c>
      <c r="M1538" s="835">
        <v>223.08</v>
      </c>
      <c r="N1538" s="832">
        <v>4</v>
      </c>
      <c r="O1538" s="836"/>
      <c r="P1538" s="835">
        <v>223.08</v>
      </c>
      <c r="Q1538" s="837">
        <v>1</v>
      </c>
      <c r="R1538" s="832">
        <v>4</v>
      </c>
      <c r="S1538" s="837">
        <v>1</v>
      </c>
      <c r="T1538" s="836"/>
      <c r="U1538" s="838"/>
    </row>
    <row r="1539" spans="1:21" ht="14.45" customHeight="1" x14ac:dyDescent="0.2">
      <c r="A1539" s="831">
        <v>7</v>
      </c>
      <c r="B1539" s="832" t="s">
        <v>2536</v>
      </c>
      <c r="C1539" s="832" t="s">
        <v>2542</v>
      </c>
      <c r="D1539" s="833" t="s">
        <v>3898</v>
      </c>
      <c r="E1539" s="834" t="s">
        <v>2570</v>
      </c>
      <c r="F1539" s="832" t="s">
        <v>2537</v>
      </c>
      <c r="G1539" s="832" t="s">
        <v>3086</v>
      </c>
      <c r="H1539" s="832" t="s">
        <v>581</v>
      </c>
      <c r="I1539" s="832" t="s">
        <v>3088</v>
      </c>
      <c r="J1539" s="832" t="s">
        <v>1583</v>
      </c>
      <c r="K1539" s="832" t="s">
        <v>1584</v>
      </c>
      <c r="L1539" s="835">
        <v>51.43</v>
      </c>
      <c r="M1539" s="835">
        <v>411.44</v>
      </c>
      <c r="N1539" s="832">
        <v>8</v>
      </c>
      <c r="O1539" s="836">
        <v>2</v>
      </c>
      <c r="P1539" s="835">
        <v>102.86</v>
      </c>
      <c r="Q1539" s="837">
        <v>0.25</v>
      </c>
      <c r="R1539" s="832">
        <v>2</v>
      </c>
      <c r="S1539" s="837">
        <v>0.25</v>
      </c>
      <c r="T1539" s="836">
        <v>0.5</v>
      </c>
      <c r="U1539" s="838">
        <v>0.25</v>
      </c>
    </row>
    <row r="1540" spans="1:21" ht="14.45" customHeight="1" x14ac:dyDescent="0.2">
      <c r="A1540" s="831">
        <v>7</v>
      </c>
      <c r="B1540" s="832" t="s">
        <v>2536</v>
      </c>
      <c r="C1540" s="832" t="s">
        <v>2542</v>
      </c>
      <c r="D1540" s="833" t="s">
        <v>3898</v>
      </c>
      <c r="E1540" s="834" t="s">
        <v>2570</v>
      </c>
      <c r="F1540" s="832" t="s">
        <v>2537</v>
      </c>
      <c r="G1540" s="832" t="s">
        <v>3086</v>
      </c>
      <c r="H1540" s="832" t="s">
        <v>581</v>
      </c>
      <c r="I1540" s="832" t="s">
        <v>3088</v>
      </c>
      <c r="J1540" s="832" t="s">
        <v>1583</v>
      </c>
      <c r="K1540" s="832" t="s">
        <v>1584</v>
      </c>
      <c r="L1540" s="835">
        <v>55.77</v>
      </c>
      <c r="M1540" s="835">
        <v>223.08</v>
      </c>
      <c r="N1540" s="832">
        <v>4</v>
      </c>
      <c r="O1540" s="836">
        <v>0.5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5" customHeight="1" x14ac:dyDescent="0.2">
      <c r="A1541" s="831">
        <v>7</v>
      </c>
      <c r="B1541" s="832" t="s">
        <v>2536</v>
      </c>
      <c r="C1541" s="832" t="s">
        <v>2542</v>
      </c>
      <c r="D1541" s="833" t="s">
        <v>3898</v>
      </c>
      <c r="E1541" s="834" t="s">
        <v>2570</v>
      </c>
      <c r="F1541" s="832" t="s">
        <v>2537</v>
      </c>
      <c r="G1541" s="832" t="s">
        <v>3093</v>
      </c>
      <c r="H1541" s="832" t="s">
        <v>581</v>
      </c>
      <c r="I1541" s="832" t="s">
        <v>3506</v>
      </c>
      <c r="J1541" s="832" t="s">
        <v>3095</v>
      </c>
      <c r="K1541" s="832" t="s">
        <v>1725</v>
      </c>
      <c r="L1541" s="835">
        <v>0</v>
      </c>
      <c r="M1541" s="835">
        <v>0</v>
      </c>
      <c r="N1541" s="832">
        <v>3</v>
      </c>
      <c r="O1541" s="836">
        <v>0.5</v>
      </c>
      <c r="P1541" s="835">
        <v>0</v>
      </c>
      <c r="Q1541" s="837"/>
      <c r="R1541" s="832">
        <v>3</v>
      </c>
      <c r="S1541" s="837">
        <v>1</v>
      </c>
      <c r="T1541" s="836">
        <v>0.5</v>
      </c>
      <c r="U1541" s="838">
        <v>1</v>
      </c>
    </row>
    <row r="1542" spans="1:21" ht="14.45" customHeight="1" x14ac:dyDescent="0.2">
      <c r="A1542" s="831">
        <v>7</v>
      </c>
      <c r="B1542" s="832" t="s">
        <v>2536</v>
      </c>
      <c r="C1542" s="832" t="s">
        <v>2542</v>
      </c>
      <c r="D1542" s="833" t="s">
        <v>3898</v>
      </c>
      <c r="E1542" s="834" t="s">
        <v>2570</v>
      </c>
      <c r="F1542" s="832" t="s">
        <v>2537</v>
      </c>
      <c r="G1542" s="832" t="s">
        <v>3097</v>
      </c>
      <c r="H1542" s="832" t="s">
        <v>674</v>
      </c>
      <c r="I1542" s="832" t="s">
        <v>2454</v>
      </c>
      <c r="J1542" s="832" t="s">
        <v>2455</v>
      </c>
      <c r="K1542" s="832" t="s">
        <v>2456</v>
      </c>
      <c r="L1542" s="835">
        <v>754.04</v>
      </c>
      <c r="M1542" s="835">
        <v>15080.8</v>
      </c>
      <c r="N1542" s="832">
        <v>20</v>
      </c>
      <c r="O1542" s="836">
        <v>4</v>
      </c>
      <c r="P1542" s="835">
        <v>15080.8</v>
      </c>
      <c r="Q1542" s="837">
        <v>1</v>
      </c>
      <c r="R1542" s="832">
        <v>20</v>
      </c>
      <c r="S1542" s="837">
        <v>1</v>
      </c>
      <c r="T1542" s="836">
        <v>4</v>
      </c>
      <c r="U1542" s="838">
        <v>1</v>
      </c>
    </row>
    <row r="1543" spans="1:21" ht="14.45" customHeight="1" x14ac:dyDescent="0.2">
      <c r="A1543" s="831">
        <v>7</v>
      </c>
      <c r="B1543" s="832" t="s">
        <v>2536</v>
      </c>
      <c r="C1543" s="832" t="s">
        <v>2542</v>
      </c>
      <c r="D1543" s="833" t="s">
        <v>3898</v>
      </c>
      <c r="E1543" s="834" t="s">
        <v>2570</v>
      </c>
      <c r="F1543" s="832" t="s">
        <v>2537</v>
      </c>
      <c r="G1543" s="832" t="s">
        <v>3097</v>
      </c>
      <c r="H1543" s="832" t="s">
        <v>674</v>
      </c>
      <c r="I1543" s="832" t="s">
        <v>3098</v>
      </c>
      <c r="J1543" s="832" t="s">
        <v>2455</v>
      </c>
      <c r="K1543" s="832" t="s">
        <v>3099</v>
      </c>
      <c r="L1543" s="835">
        <v>1131.06</v>
      </c>
      <c r="M1543" s="835">
        <v>20359.079999999998</v>
      </c>
      <c r="N1543" s="832">
        <v>18</v>
      </c>
      <c r="O1543" s="836">
        <v>3</v>
      </c>
      <c r="P1543" s="835">
        <v>20359.079999999998</v>
      </c>
      <c r="Q1543" s="837">
        <v>1</v>
      </c>
      <c r="R1543" s="832">
        <v>18</v>
      </c>
      <c r="S1543" s="837">
        <v>1</v>
      </c>
      <c r="T1543" s="836">
        <v>3</v>
      </c>
      <c r="U1543" s="838">
        <v>1</v>
      </c>
    </row>
    <row r="1544" spans="1:21" ht="14.45" customHeight="1" x14ac:dyDescent="0.2">
      <c r="A1544" s="831">
        <v>7</v>
      </c>
      <c r="B1544" s="832" t="s">
        <v>2536</v>
      </c>
      <c r="C1544" s="832" t="s">
        <v>2542</v>
      </c>
      <c r="D1544" s="833" t="s">
        <v>3898</v>
      </c>
      <c r="E1544" s="834" t="s">
        <v>2570</v>
      </c>
      <c r="F1544" s="832" t="s">
        <v>2537</v>
      </c>
      <c r="G1544" s="832" t="s">
        <v>3097</v>
      </c>
      <c r="H1544" s="832" t="s">
        <v>581</v>
      </c>
      <c r="I1544" s="832" t="s">
        <v>3102</v>
      </c>
      <c r="J1544" s="832" t="s">
        <v>3103</v>
      </c>
      <c r="K1544" s="832" t="s">
        <v>3101</v>
      </c>
      <c r="L1544" s="835">
        <v>1292.6500000000001</v>
      </c>
      <c r="M1544" s="835">
        <v>7755.9000000000005</v>
      </c>
      <c r="N1544" s="832">
        <v>6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5" customHeight="1" x14ac:dyDescent="0.2">
      <c r="A1545" s="831">
        <v>7</v>
      </c>
      <c r="B1545" s="832" t="s">
        <v>2536</v>
      </c>
      <c r="C1545" s="832" t="s">
        <v>2542</v>
      </c>
      <c r="D1545" s="833" t="s">
        <v>3898</v>
      </c>
      <c r="E1545" s="834" t="s">
        <v>2570</v>
      </c>
      <c r="F1545" s="832" t="s">
        <v>2537</v>
      </c>
      <c r="G1545" s="832" t="s">
        <v>3097</v>
      </c>
      <c r="H1545" s="832" t="s">
        <v>581</v>
      </c>
      <c r="I1545" s="832" t="s">
        <v>3106</v>
      </c>
      <c r="J1545" s="832" t="s">
        <v>3107</v>
      </c>
      <c r="K1545" s="832" t="s">
        <v>2456</v>
      </c>
      <c r="L1545" s="835">
        <v>754.04</v>
      </c>
      <c r="M1545" s="835">
        <v>9048.48</v>
      </c>
      <c r="N1545" s="832">
        <v>12</v>
      </c>
      <c r="O1545" s="836">
        <v>2</v>
      </c>
      <c r="P1545" s="835">
        <v>9048.48</v>
      </c>
      <c r="Q1545" s="837">
        <v>1</v>
      </c>
      <c r="R1545" s="832">
        <v>12</v>
      </c>
      <c r="S1545" s="837">
        <v>1</v>
      </c>
      <c r="T1545" s="836">
        <v>2</v>
      </c>
      <c r="U1545" s="838">
        <v>1</v>
      </c>
    </row>
    <row r="1546" spans="1:21" ht="14.45" customHeight="1" x14ac:dyDescent="0.2">
      <c r="A1546" s="831">
        <v>7</v>
      </c>
      <c r="B1546" s="832" t="s">
        <v>2536</v>
      </c>
      <c r="C1546" s="832" t="s">
        <v>2542</v>
      </c>
      <c r="D1546" s="833" t="s">
        <v>3898</v>
      </c>
      <c r="E1546" s="834" t="s">
        <v>2570</v>
      </c>
      <c r="F1546" s="832" t="s">
        <v>2537</v>
      </c>
      <c r="G1546" s="832" t="s">
        <v>3097</v>
      </c>
      <c r="H1546" s="832" t="s">
        <v>581</v>
      </c>
      <c r="I1546" s="832" t="s">
        <v>3660</v>
      </c>
      <c r="J1546" s="832" t="s">
        <v>3107</v>
      </c>
      <c r="K1546" s="832" t="s">
        <v>3101</v>
      </c>
      <c r="L1546" s="835">
        <v>1508.08</v>
      </c>
      <c r="M1546" s="835">
        <v>9048.48</v>
      </c>
      <c r="N1546" s="832">
        <v>6</v>
      </c>
      <c r="O1546" s="836">
        <v>1</v>
      </c>
      <c r="P1546" s="835">
        <v>9048.48</v>
      </c>
      <c r="Q1546" s="837">
        <v>1</v>
      </c>
      <c r="R1546" s="832">
        <v>6</v>
      </c>
      <c r="S1546" s="837">
        <v>1</v>
      </c>
      <c r="T1546" s="836">
        <v>1</v>
      </c>
      <c r="U1546" s="838">
        <v>1</v>
      </c>
    </row>
    <row r="1547" spans="1:21" ht="14.45" customHeight="1" x14ac:dyDescent="0.2">
      <c r="A1547" s="831">
        <v>7</v>
      </c>
      <c r="B1547" s="832" t="s">
        <v>2536</v>
      </c>
      <c r="C1547" s="832" t="s">
        <v>2542</v>
      </c>
      <c r="D1547" s="833" t="s">
        <v>3898</v>
      </c>
      <c r="E1547" s="834" t="s">
        <v>2570</v>
      </c>
      <c r="F1547" s="832" t="s">
        <v>2537</v>
      </c>
      <c r="G1547" s="832" t="s">
        <v>2664</v>
      </c>
      <c r="H1547" s="832" t="s">
        <v>674</v>
      </c>
      <c r="I1547" s="832" t="s">
        <v>3111</v>
      </c>
      <c r="J1547" s="832" t="s">
        <v>827</v>
      </c>
      <c r="K1547" s="832" t="s">
        <v>828</v>
      </c>
      <c r="L1547" s="835">
        <v>65.989999999999995</v>
      </c>
      <c r="M1547" s="835">
        <v>395.93999999999994</v>
      </c>
      <c r="N1547" s="832">
        <v>6</v>
      </c>
      <c r="O1547" s="836">
        <v>1</v>
      </c>
      <c r="P1547" s="835">
        <v>395.93999999999994</v>
      </c>
      <c r="Q1547" s="837">
        <v>1</v>
      </c>
      <c r="R1547" s="832">
        <v>6</v>
      </c>
      <c r="S1547" s="837">
        <v>1</v>
      </c>
      <c r="T1547" s="836">
        <v>1</v>
      </c>
      <c r="U1547" s="838">
        <v>1</v>
      </c>
    </row>
    <row r="1548" spans="1:21" ht="14.45" customHeight="1" x14ac:dyDescent="0.2">
      <c r="A1548" s="831">
        <v>7</v>
      </c>
      <c r="B1548" s="832" t="s">
        <v>2536</v>
      </c>
      <c r="C1548" s="832" t="s">
        <v>2542</v>
      </c>
      <c r="D1548" s="833" t="s">
        <v>3898</v>
      </c>
      <c r="E1548" s="834" t="s">
        <v>2570</v>
      </c>
      <c r="F1548" s="832" t="s">
        <v>2537</v>
      </c>
      <c r="G1548" s="832" t="s">
        <v>2664</v>
      </c>
      <c r="H1548" s="832" t="s">
        <v>674</v>
      </c>
      <c r="I1548" s="832" t="s">
        <v>3441</v>
      </c>
      <c r="J1548" s="832" t="s">
        <v>829</v>
      </c>
      <c r="K1548" s="832" t="s">
        <v>830</v>
      </c>
      <c r="L1548" s="835">
        <v>132</v>
      </c>
      <c r="M1548" s="835">
        <v>792</v>
      </c>
      <c r="N1548" s="832">
        <v>6</v>
      </c>
      <c r="O1548" s="836">
        <v>1</v>
      </c>
      <c r="P1548" s="835">
        <v>792</v>
      </c>
      <c r="Q1548" s="837">
        <v>1</v>
      </c>
      <c r="R1548" s="832">
        <v>6</v>
      </c>
      <c r="S1548" s="837">
        <v>1</v>
      </c>
      <c r="T1548" s="836">
        <v>1</v>
      </c>
      <c r="U1548" s="838">
        <v>1</v>
      </c>
    </row>
    <row r="1549" spans="1:21" ht="14.45" customHeight="1" x14ac:dyDescent="0.2">
      <c r="A1549" s="831">
        <v>7</v>
      </c>
      <c r="B1549" s="832" t="s">
        <v>2536</v>
      </c>
      <c r="C1549" s="832" t="s">
        <v>2542</v>
      </c>
      <c r="D1549" s="833" t="s">
        <v>3898</v>
      </c>
      <c r="E1549" s="834" t="s">
        <v>2570</v>
      </c>
      <c r="F1549" s="832" t="s">
        <v>2537</v>
      </c>
      <c r="G1549" s="832" t="s">
        <v>2664</v>
      </c>
      <c r="H1549" s="832" t="s">
        <v>674</v>
      </c>
      <c r="I1549" s="832" t="s">
        <v>3112</v>
      </c>
      <c r="J1549" s="832" t="s">
        <v>829</v>
      </c>
      <c r="K1549" s="832" t="s">
        <v>3110</v>
      </c>
      <c r="L1549" s="835">
        <v>264</v>
      </c>
      <c r="M1549" s="835">
        <v>792</v>
      </c>
      <c r="N1549" s="832">
        <v>3</v>
      </c>
      <c r="O1549" s="836">
        <v>0.5</v>
      </c>
      <c r="P1549" s="835">
        <v>792</v>
      </c>
      <c r="Q1549" s="837">
        <v>1</v>
      </c>
      <c r="R1549" s="832">
        <v>3</v>
      </c>
      <c r="S1549" s="837">
        <v>1</v>
      </c>
      <c r="T1549" s="836">
        <v>0.5</v>
      </c>
      <c r="U1549" s="838">
        <v>1</v>
      </c>
    </row>
    <row r="1550" spans="1:21" ht="14.45" customHeight="1" x14ac:dyDescent="0.2">
      <c r="A1550" s="831">
        <v>7</v>
      </c>
      <c r="B1550" s="832" t="s">
        <v>2536</v>
      </c>
      <c r="C1550" s="832" t="s">
        <v>2542</v>
      </c>
      <c r="D1550" s="833" t="s">
        <v>3898</v>
      </c>
      <c r="E1550" s="834" t="s">
        <v>2570</v>
      </c>
      <c r="F1550" s="832" t="s">
        <v>2537</v>
      </c>
      <c r="G1550" s="832" t="s">
        <v>2664</v>
      </c>
      <c r="H1550" s="832" t="s">
        <v>581</v>
      </c>
      <c r="I1550" s="832" t="s">
        <v>3454</v>
      </c>
      <c r="J1550" s="832" t="s">
        <v>827</v>
      </c>
      <c r="K1550" s="832" t="s">
        <v>828</v>
      </c>
      <c r="L1550" s="835">
        <v>65.989999999999995</v>
      </c>
      <c r="M1550" s="835">
        <v>197.96999999999997</v>
      </c>
      <c r="N1550" s="832">
        <v>3</v>
      </c>
      <c r="O1550" s="836">
        <v>0.5</v>
      </c>
      <c r="P1550" s="835">
        <v>197.96999999999997</v>
      </c>
      <c r="Q1550" s="837">
        <v>1</v>
      </c>
      <c r="R1550" s="832">
        <v>3</v>
      </c>
      <c r="S1550" s="837">
        <v>1</v>
      </c>
      <c r="T1550" s="836">
        <v>0.5</v>
      </c>
      <c r="U1550" s="838">
        <v>1</v>
      </c>
    </row>
    <row r="1551" spans="1:21" ht="14.45" customHeight="1" x14ac:dyDescent="0.2">
      <c r="A1551" s="831">
        <v>7</v>
      </c>
      <c r="B1551" s="832" t="s">
        <v>2536</v>
      </c>
      <c r="C1551" s="832" t="s">
        <v>2542</v>
      </c>
      <c r="D1551" s="833" t="s">
        <v>3898</v>
      </c>
      <c r="E1551" s="834" t="s">
        <v>2570</v>
      </c>
      <c r="F1551" s="832" t="s">
        <v>2537</v>
      </c>
      <c r="G1551" s="832" t="s">
        <v>2796</v>
      </c>
      <c r="H1551" s="832" t="s">
        <v>581</v>
      </c>
      <c r="I1551" s="832" t="s">
        <v>3113</v>
      </c>
      <c r="J1551" s="832" t="s">
        <v>2798</v>
      </c>
      <c r="K1551" s="832" t="s">
        <v>3114</v>
      </c>
      <c r="L1551" s="835">
        <v>140.94999999999999</v>
      </c>
      <c r="M1551" s="835">
        <v>140.94999999999999</v>
      </c>
      <c r="N1551" s="832">
        <v>1</v>
      </c>
      <c r="O1551" s="836">
        <v>1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5" customHeight="1" x14ac:dyDescent="0.2">
      <c r="A1552" s="831">
        <v>7</v>
      </c>
      <c r="B1552" s="832" t="s">
        <v>2536</v>
      </c>
      <c r="C1552" s="832" t="s">
        <v>2542</v>
      </c>
      <c r="D1552" s="833" t="s">
        <v>3898</v>
      </c>
      <c r="E1552" s="834" t="s">
        <v>2570</v>
      </c>
      <c r="F1552" s="832" t="s">
        <v>2537</v>
      </c>
      <c r="G1552" s="832" t="s">
        <v>2796</v>
      </c>
      <c r="H1552" s="832" t="s">
        <v>581</v>
      </c>
      <c r="I1552" s="832" t="s">
        <v>3115</v>
      </c>
      <c r="J1552" s="832" t="s">
        <v>2798</v>
      </c>
      <c r="K1552" s="832" t="s">
        <v>3116</v>
      </c>
      <c r="L1552" s="835">
        <v>211.42</v>
      </c>
      <c r="M1552" s="835">
        <v>634.26</v>
      </c>
      <c r="N1552" s="832">
        <v>3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5" customHeight="1" x14ac:dyDescent="0.2">
      <c r="A1553" s="831">
        <v>7</v>
      </c>
      <c r="B1553" s="832" t="s">
        <v>2536</v>
      </c>
      <c r="C1553" s="832" t="s">
        <v>2542</v>
      </c>
      <c r="D1553" s="833" t="s">
        <v>3898</v>
      </c>
      <c r="E1553" s="834" t="s">
        <v>2570</v>
      </c>
      <c r="F1553" s="832" t="s">
        <v>2537</v>
      </c>
      <c r="G1553" s="832" t="s">
        <v>2796</v>
      </c>
      <c r="H1553" s="832" t="s">
        <v>581</v>
      </c>
      <c r="I1553" s="832" t="s">
        <v>2797</v>
      </c>
      <c r="J1553" s="832" t="s">
        <v>2798</v>
      </c>
      <c r="K1553" s="832" t="s">
        <v>2799</v>
      </c>
      <c r="L1553" s="835">
        <v>281.88</v>
      </c>
      <c r="M1553" s="835">
        <v>845.64</v>
      </c>
      <c r="N1553" s="832">
        <v>3</v>
      </c>
      <c r="O1553" s="836">
        <v>0.5</v>
      </c>
      <c r="P1553" s="835">
        <v>845.64</v>
      </c>
      <c r="Q1553" s="837">
        <v>1</v>
      </c>
      <c r="R1553" s="832">
        <v>3</v>
      </c>
      <c r="S1553" s="837">
        <v>1</v>
      </c>
      <c r="T1553" s="836">
        <v>0.5</v>
      </c>
      <c r="U1553" s="838">
        <v>1</v>
      </c>
    </row>
    <row r="1554" spans="1:21" ht="14.45" customHeight="1" x14ac:dyDescent="0.2">
      <c r="A1554" s="831">
        <v>7</v>
      </c>
      <c r="B1554" s="832" t="s">
        <v>2536</v>
      </c>
      <c r="C1554" s="832" t="s">
        <v>2542</v>
      </c>
      <c r="D1554" s="833" t="s">
        <v>3898</v>
      </c>
      <c r="E1554" s="834" t="s">
        <v>2570</v>
      </c>
      <c r="F1554" s="832" t="s">
        <v>2537</v>
      </c>
      <c r="G1554" s="832" t="s">
        <v>2675</v>
      </c>
      <c r="H1554" s="832" t="s">
        <v>581</v>
      </c>
      <c r="I1554" s="832" t="s">
        <v>2676</v>
      </c>
      <c r="J1554" s="832" t="s">
        <v>2677</v>
      </c>
      <c r="K1554" s="832" t="s">
        <v>2678</v>
      </c>
      <c r="L1554" s="835">
        <v>24.68</v>
      </c>
      <c r="M1554" s="835">
        <v>148.07999999999998</v>
      </c>
      <c r="N1554" s="832">
        <v>6</v>
      </c>
      <c r="O1554" s="836">
        <v>1</v>
      </c>
      <c r="P1554" s="835">
        <v>148.07999999999998</v>
      </c>
      <c r="Q1554" s="837">
        <v>1</v>
      </c>
      <c r="R1554" s="832">
        <v>6</v>
      </c>
      <c r="S1554" s="837">
        <v>1</v>
      </c>
      <c r="T1554" s="836">
        <v>1</v>
      </c>
      <c r="U1554" s="838">
        <v>1</v>
      </c>
    </row>
    <row r="1555" spans="1:21" ht="14.45" customHeight="1" x14ac:dyDescent="0.2">
      <c r="A1555" s="831">
        <v>7</v>
      </c>
      <c r="B1555" s="832" t="s">
        <v>2536</v>
      </c>
      <c r="C1555" s="832" t="s">
        <v>2542</v>
      </c>
      <c r="D1555" s="833" t="s">
        <v>3898</v>
      </c>
      <c r="E1555" s="834" t="s">
        <v>2570</v>
      </c>
      <c r="F1555" s="832" t="s">
        <v>2537</v>
      </c>
      <c r="G1555" s="832" t="s">
        <v>2675</v>
      </c>
      <c r="H1555" s="832" t="s">
        <v>581</v>
      </c>
      <c r="I1555" s="832" t="s">
        <v>3124</v>
      </c>
      <c r="J1555" s="832" t="s">
        <v>2677</v>
      </c>
      <c r="K1555" s="832" t="s">
        <v>3125</v>
      </c>
      <c r="L1555" s="835">
        <v>74.06</v>
      </c>
      <c r="M1555" s="835">
        <v>666.54</v>
      </c>
      <c r="N1555" s="832">
        <v>9</v>
      </c>
      <c r="O1555" s="836">
        <v>1.5</v>
      </c>
      <c r="P1555" s="835">
        <v>666.54</v>
      </c>
      <c r="Q1555" s="837">
        <v>1</v>
      </c>
      <c r="R1555" s="832">
        <v>9</v>
      </c>
      <c r="S1555" s="837">
        <v>1</v>
      </c>
      <c r="T1555" s="836">
        <v>1.5</v>
      </c>
      <c r="U1555" s="838">
        <v>1</v>
      </c>
    </row>
    <row r="1556" spans="1:21" ht="14.45" customHeight="1" x14ac:dyDescent="0.2">
      <c r="A1556" s="831">
        <v>7</v>
      </c>
      <c r="B1556" s="832" t="s">
        <v>2536</v>
      </c>
      <c r="C1556" s="832" t="s">
        <v>2542</v>
      </c>
      <c r="D1556" s="833" t="s">
        <v>3898</v>
      </c>
      <c r="E1556" s="834" t="s">
        <v>2570</v>
      </c>
      <c r="F1556" s="832" t="s">
        <v>2537</v>
      </c>
      <c r="G1556" s="832" t="s">
        <v>2675</v>
      </c>
      <c r="H1556" s="832" t="s">
        <v>581</v>
      </c>
      <c r="I1556" s="832" t="s">
        <v>3124</v>
      </c>
      <c r="J1556" s="832" t="s">
        <v>2677</v>
      </c>
      <c r="K1556" s="832" t="s">
        <v>3125</v>
      </c>
      <c r="L1556" s="835">
        <v>80.319999999999993</v>
      </c>
      <c r="M1556" s="835">
        <v>240.95999999999998</v>
      </c>
      <c r="N1556" s="832">
        <v>3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5" customHeight="1" x14ac:dyDescent="0.2">
      <c r="A1557" s="831">
        <v>7</v>
      </c>
      <c r="B1557" s="832" t="s">
        <v>2536</v>
      </c>
      <c r="C1557" s="832" t="s">
        <v>2542</v>
      </c>
      <c r="D1557" s="833" t="s">
        <v>3898</v>
      </c>
      <c r="E1557" s="834" t="s">
        <v>2570</v>
      </c>
      <c r="F1557" s="832" t="s">
        <v>2537</v>
      </c>
      <c r="G1557" s="832" t="s">
        <v>3126</v>
      </c>
      <c r="H1557" s="832" t="s">
        <v>674</v>
      </c>
      <c r="I1557" s="832" t="s">
        <v>3127</v>
      </c>
      <c r="J1557" s="832" t="s">
        <v>3128</v>
      </c>
      <c r="K1557" s="832" t="s">
        <v>3129</v>
      </c>
      <c r="L1557" s="835">
        <v>561.76</v>
      </c>
      <c r="M1557" s="835">
        <v>5055.84</v>
      </c>
      <c r="N1557" s="832">
        <v>9</v>
      </c>
      <c r="O1557" s="836">
        <v>2</v>
      </c>
      <c r="P1557" s="835">
        <v>3370.56</v>
      </c>
      <c r="Q1557" s="837">
        <v>0.66666666666666663</v>
      </c>
      <c r="R1557" s="832">
        <v>6</v>
      </c>
      <c r="S1557" s="837">
        <v>0.66666666666666663</v>
      </c>
      <c r="T1557" s="836">
        <v>1</v>
      </c>
      <c r="U1557" s="838">
        <v>0.5</v>
      </c>
    </row>
    <row r="1558" spans="1:21" ht="14.45" customHeight="1" x14ac:dyDescent="0.2">
      <c r="A1558" s="831">
        <v>7</v>
      </c>
      <c r="B1558" s="832" t="s">
        <v>2536</v>
      </c>
      <c r="C1558" s="832" t="s">
        <v>2542</v>
      </c>
      <c r="D1558" s="833" t="s">
        <v>3898</v>
      </c>
      <c r="E1558" s="834" t="s">
        <v>2570</v>
      </c>
      <c r="F1558" s="832" t="s">
        <v>2537</v>
      </c>
      <c r="G1558" s="832" t="s">
        <v>3135</v>
      </c>
      <c r="H1558" s="832" t="s">
        <v>674</v>
      </c>
      <c r="I1558" s="832" t="s">
        <v>3796</v>
      </c>
      <c r="J1558" s="832" t="s">
        <v>3139</v>
      </c>
      <c r="K1558" s="832" t="s">
        <v>3538</v>
      </c>
      <c r="L1558" s="835">
        <v>1454.23</v>
      </c>
      <c r="M1558" s="835">
        <v>8725.380000000001</v>
      </c>
      <c r="N1558" s="832">
        <v>6</v>
      </c>
      <c r="O1558" s="836">
        <v>1</v>
      </c>
      <c r="P1558" s="835">
        <v>8725.380000000001</v>
      </c>
      <c r="Q1558" s="837">
        <v>1</v>
      </c>
      <c r="R1558" s="832">
        <v>6</v>
      </c>
      <c r="S1558" s="837">
        <v>1</v>
      </c>
      <c r="T1558" s="836">
        <v>1</v>
      </c>
      <c r="U1558" s="838">
        <v>1</v>
      </c>
    </row>
    <row r="1559" spans="1:21" ht="14.45" customHeight="1" x14ac:dyDescent="0.2">
      <c r="A1559" s="831">
        <v>7</v>
      </c>
      <c r="B1559" s="832" t="s">
        <v>2536</v>
      </c>
      <c r="C1559" s="832" t="s">
        <v>2542</v>
      </c>
      <c r="D1559" s="833" t="s">
        <v>3898</v>
      </c>
      <c r="E1559" s="834" t="s">
        <v>2570</v>
      </c>
      <c r="F1559" s="832" t="s">
        <v>2537</v>
      </c>
      <c r="G1559" s="832" t="s">
        <v>3135</v>
      </c>
      <c r="H1559" s="832" t="s">
        <v>674</v>
      </c>
      <c r="I1559" s="832" t="s">
        <v>3144</v>
      </c>
      <c r="J1559" s="832" t="s">
        <v>2266</v>
      </c>
      <c r="K1559" s="832" t="s">
        <v>3145</v>
      </c>
      <c r="L1559" s="835">
        <v>1938.97</v>
      </c>
      <c r="M1559" s="835">
        <v>11633.82</v>
      </c>
      <c r="N1559" s="832">
        <v>6</v>
      </c>
      <c r="O1559" s="836">
        <v>1</v>
      </c>
      <c r="P1559" s="835">
        <v>11633.82</v>
      </c>
      <c r="Q1559" s="837">
        <v>1</v>
      </c>
      <c r="R1559" s="832">
        <v>6</v>
      </c>
      <c r="S1559" s="837">
        <v>1</v>
      </c>
      <c r="T1559" s="836">
        <v>1</v>
      </c>
      <c r="U1559" s="838">
        <v>1</v>
      </c>
    </row>
    <row r="1560" spans="1:21" ht="14.45" customHeight="1" x14ac:dyDescent="0.2">
      <c r="A1560" s="831">
        <v>7</v>
      </c>
      <c r="B1560" s="832" t="s">
        <v>2536</v>
      </c>
      <c r="C1560" s="832" t="s">
        <v>2542</v>
      </c>
      <c r="D1560" s="833" t="s">
        <v>3898</v>
      </c>
      <c r="E1560" s="834" t="s">
        <v>2570</v>
      </c>
      <c r="F1560" s="832" t="s">
        <v>2537</v>
      </c>
      <c r="G1560" s="832" t="s">
        <v>3135</v>
      </c>
      <c r="H1560" s="832" t="s">
        <v>674</v>
      </c>
      <c r="I1560" s="832" t="s">
        <v>3146</v>
      </c>
      <c r="J1560" s="832" t="s">
        <v>2266</v>
      </c>
      <c r="K1560" s="832" t="s">
        <v>3147</v>
      </c>
      <c r="L1560" s="835">
        <v>1454.23</v>
      </c>
      <c r="M1560" s="835">
        <v>20359.22</v>
      </c>
      <c r="N1560" s="832">
        <v>14</v>
      </c>
      <c r="O1560" s="836">
        <v>2</v>
      </c>
      <c r="P1560" s="835">
        <v>20359.22</v>
      </c>
      <c r="Q1560" s="837">
        <v>1</v>
      </c>
      <c r="R1560" s="832">
        <v>14</v>
      </c>
      <c r="S1560" s="837">
        <v>1</v>
      </c>
      <c r="T1560" s="836">
        <v>2</v>
      </c>
      <c r="U1560" s="838">
        <v>1</v>
      </c>
    </row>
    <row r="1561" spans="1:21" ht="14.45" customHeight="1" x14ac:dyDescent="0.2">
      <c r="A1561" s="831">
        <v>7</v>
      </c>
      <c r="B1561" s="832" t="s">
        <v>2536</v>
      </c>
      <c r="C1561" s="832" t="s">
        <v>2542</v>
      </c>
      <c r="D1561" s="833" t="s">
        <v>3898</v>
      </c>
      <c r="E1561" s="834" t="s">
        <v>2570</v>
      </c>
      <c r="F1561" s="832" t="s">
        <v>2537</v>
      </c>
      <c r="G1561" s="832" t="s">
        <v>3135</v>
      </c>
      <c r="H1561" s="832" t="s">
        <v>674</v>
      </c>
      <c r="I1561" s="832" t="s">
        <v>3148</v>
      </c>
      <c r="J1561" s="832" t="s">
        <v>2266</v>
      </c>
      <c r="K1561" s="832" t="s">
        <v>3149</v>
      </c>
      <c r="L1561" s="835">
        <v>969.48</v>
      </c>
      <c r="M1561" s="835">
        <v>5816.88</v>
      </c>
      <c r="N1561" s="832">
        <v>6</v>
      </c>
      <c r="O1561" s="836">
        <v>1</v>
      </c>
      <c r="P1561" s="835">
        <v>5816.88</v>
      </c>
      <c r="Q1561" s="837">
        <v>1</v>
      </c>
      <c r="R1561" s="832">
        <v>6</v>
      </c>
      <c r="S1561" s="837">
        <v>1</v>
      </c>
      <c r="T1561" s="836">
        <v>1</v>
      </c>
      <c r="U1561" s="838">
        <v>1</v>
      </c>
    </row>
    <row r="1562" spans="1:21" ht="14.45" customHeight="1" x14ac:dyDescent="0.2">
      <c r="A1562" s="831">
        <v>7</v>
      </c>
      <c r="B1562" s="832" t="s">
        <v>2536</v>
      </c>
      <c r="C1562" s="832" t="s">
        <v>2542</v>
      </c>
      <c r="D1562" s="833" t="s">
        <v>3898</v>
      </c>
      <c r="E1562" s="834" t="s">
        <v>2570</v>
      </c>
      <c r="F1562" s="832" t="s">
        <v>2537</v>
      </c>
      <c r="G1562" s="832" t="s">
        <v>3135</v>
      </c>
      <c r="H1562" s="832" t="s">
        <v>581</v>
      </c>
      <c r="I1562" s="832" t="s">
        <v>3150</v>
      </c>
      <c r="J1562" s="832" t="s">
        <v>3151</v>
      </c>
      <c r="K1562" s="832" t="s">
        <v>3152</v>
      </c>
      <c r="L1562" s="835">
        <v>1938.97</v>
      </c>
      <c r="M1562" s="835">
        <v>11633.82</v>
      </c>
      <c r="N1562" s="832">
        <v>6</v>
      </c>
      <c r="O1562" s="836">
        <v>1</v>
      </c>
      <c r="P1562" s="835">
        <v>11633.82</v>
      </c>
      <c r="Q1562" s="837">
        <v>1</v>
      </c>
      <c r="R1562" s="832">
        <v>6</v>
      </c>
      <c r="S1562" s="837">
        <v>1</v>
      </c>
      <c r="T1562" s="836">
        <v>1</v>
      </c>
      <c r="U1562" s="838">
        <v>1</v>
      </c>
    </row>
    <row r="1563" spans="1:21" ht="14.45" customHeight="1" x14ac:dyDescent="0.2">
      <c r="A1563" s="831">
        <v>7</v>
      </c>
      <c r="B1563" s="832" t="s">
        <v>2536</v>
      </c>
      <c r="C1563" s="832" t="s">
        <v>2542</v>
      </c>
      <c r="D1563" s="833" t="s">
        <v>3898</v>
      </c>
      <c r="E1563" s="834" t="s">
        <v>2570</v>
      </c>
      <c r="F1563" s="832" t="s">
        <v>2537</v>
      </c>
      <c r="G1563" s="832" t="s">
        <v>3135</v>
      </c>
      <c r="H1563" s="832" t="s">
        <v>581</v>
      </c>
      <c r="I1563" s="832" t="s">
        <v>3154</v>
      </c>
      <c r="J1563" s="832" t="s">
        <v>3151</v>
      </c>
      <c r="K1563" s="832" t="s">
        <v>3155</v>
      </c>
      <c r="L1563" s="835">
        <v>969.48</v>
      </c>
      <c r="M1563" s="835">
        <v>11633.76</v>
      </c>
      <c r="N1563" s="832">
        <v>12</v>
      </c>
      <c r="O1563" s="836">
        <v>2</v>
      </c>
      <c r="P1563" s="835">
        <v>11633.76</v>
      </c>
      <c r="Q1563" s="837">
        <v>1</v>
      </c>
      <c r="R1563" s="832">
        <v>12</v>
      </c>
      <c r="S1563" s="837">
        <v>1</v>
      </c>
      <c r="T1563" s="836">
        <v>2</v>
      </c>
      <c r="U1563" s="838">
        <v>1</v>
      </c>
    </row>
    <row r="1564" spans="1:21" ht="14.45" customHeight="1" x14ac:dyDescent="0.2">
      <c r="A1564" s="831">
        <v>7</v>
      </c>
      <c r="B1564" s="832" t="s">
        <v>2536</v>
      </c>
      <c r="C1564" s="832" t="s">
        <v>2542</v>
      </c>
      <c r="D1564" s="833" t="s">
        <v>3898</v>
      </c>
      <c r="E1564" s="834" t="s">
        <v>2570</v>
      </c>
      <c r="F1564" s="832" t="s">
        <v>2537</v>
      </c>
      <c r="G1564" s="832" t="s">
        <v>3135</v>
      </c>
      <c r="H1564" s="832" t="s">
        <v>674</v>
      </c>
      <c r="I1564" s="832" t="s">
        <v>3156</v>
      </c>
      <c r="J1564" s="832" t="s">
        <v>2449</v>
      </c>
      <c r="K1564" s="832" t="s">
        <v>3140</v>
      </c>
      <c r="L1564" s="835">
        <v>1938.97</v>
      </c>
      <c r="M1564" s="835">
        <v>23267.64</v>
      </c>
      <c r="N1564" s="832">
        <v>12</v>
      </c>
      <c r="O1564" s="836">
        <v>1</v>
      </c>
      <c r="P1564" s="835">
        <v>23267.64</v>
      </c>
      <c r="Q1564" s="837">
        <v>1</v>
      </c>
      <c r="R1564" s="832">
        <v>12</v>
      </c>
      <c r="S1564" s="837">
        <v>1</v>
      </c>
      <c r="T1564" s="836">
        <v>1</v>
      </c>
      <c r="U1564" s="838">
        <v>1</v>
      </c>
    </row>
    <row r="1565" spans="1:21" ht="14.45" customHeight="1" x14ac:dyDescent="0.2">
      <c r="A1565" s="831">
        <v>7</v>
      </c>
      <c r="B1565" s="832" t="s">
        <v>2536</v>
      </c>
      <c r="C1565" s="832" t="s">
        <v>2542</v>
      </c>
      <c r="D1565" s="833" t="s">
        <v>3898</v>
      </c>
      <c r="E1565" s="834" t="s">
        <v>2570</v>
      </c>
      <c r="F1565" s="832" t="s">
        <v>2537</v>
      </c>
      <c r="G1565" s="832" t="s">
        <v>3135</v>
      </c>
      <c r="H1565" s="832" t="s">
        <v>674</v>
      </c>
      <c r="I1565" s="832" t="s">
        <v>3537</v>
      </c>
      <c r="J1565" s="832" t="s">
        <v>2449</v>
      </c>
      <c r="K1565" s="832" t="s">
        <v>3538</v>
      </c>
      <c r="L1565" s="835">
        <v>1454.23</v>
      </c>
      <c r="M1565" s="835">
        <v>8725.380000000001</v>
      </c>
      <c r="N1565" s="832">
        <v>6</v>
      </c>
      <c r="O1565" s="836">
        <v>1</v>
      </c>
      <c r="P1565" s="835">
        <v>8725.380000000001</v>
      </c>
      <c r="Q1565" s="837">
        <v>1</v>
      </c>
      <c r="R1565" s="832">
        <v>6</v>
      </c>
      <c r="S1565" s="837">
        <v>1</v>
      </c>
      <c r="T1565" s="836">
        <v>1</v>
      </c>
      <c r="U1565" s="838">
        <v>1</v>
      </c>
    </row>
    <row r="1566" spans="1:21" ht="14.45" customHeight="1" x14ac:dyDescent="0.2">
      <c r="A1566" s="831">
        <v>7</v>
      </c>
      <c r="B1566" s="832" t="s">
        <v>2536</v>
      </c>
      <c r="C1566" s="832" t="s">
        <v>2542</v>
      </c>
      <c r="D1566" s="833" t="s">
        <v>3898</v>
      </c>
      <c r="E1566" s="834" t="s">
        <v>2570</v>
      </c>
      <c r="F1566" s="832" t="s">
        <v>2537</v>
      </c>
      <c r="G1566" s="832" t="s">
        <v>3135</v>
      </c>
      <c r="H1566" s="832" t="s">
        <v>581</v>
      </c>
      <c r="I1566" s="832" t="s">
        <v>3893</v>
      </c>
      <c r="J1566" s="832" t="s">
        <v>3817</v>
      </c>
      <c r="K1566" s="832" t="s">
        <v>3894</v>
      </c>
      <c r="L1566" s="835">
        <v>232.68</v>
      </c>
      <c r="M1566" s="835">
        <v>1396.08</v>
      </c>
      <c r="N1566" s="832">
        <v>6</v>
      </c>
      <c r="O1566" s="836">
        <v>2</v>
      </c>
      <c r="P1566" s="835">
        <v>1396.08</v>
      </c>
      <c r="Q1566" s="837">
        <v>1</v>
      </c>
      <c r="R1566" s="832">
        <v>6</v>
      </c>
      <c r="S1566" s="837">
        <v>1</v>
      </c>
      <c r="T1566" s="836">
        <v>2</v>
      </c>
      <c r="U1566" s="838">
        <v>1</v>
      </c>
    </row>
    <row r="1567" spans="1:21" ht="14.45" customHeight="1" x14ac:dyDescent="0.2">
      <c r="A1567" s="831">
        <v>7</v>
      </c>
      <c r="B1567" s="832" t="s">
        <v>2536</v>
      </c>
      <c r="C1567" s="832" t="s">
        <v>2542</v>
      </c>
      <c r="D1567" s="833" t="s">
        <v>3898</v>
      </c>
      <c r="E1567" s="834" t="s">
        <v>2570</v>
      </c>
      <c r="F1567" s="832" t="s">
        <v>2537</v>
      </c>
      <c r="G1567" s="832" t="s">
        <v>3158</v>
      </c>
      <c r="H1567" s="832" t="s">
        <v>674</v>
      </c>
      <c r="I1567" s="832" t="s">
        <v>2282</v>
      </c>
      <c r="J1567" s="832" t="s">
        <v>2283</v>
      </c>
      <c r="K1567" s="832" t="s">
        <v>2284</v>
      </c>
      <c r="L1567" s="835">
        <v>113.16</v>
      </c>
      <c r="M1567" s="835">
        <v>1923.72</v>
      </c>
      <c r="N1567" s="832">
        <v>17</v>
      </c>
      <c r="O1567" s="836">
        <v>4.5</v>
      </c>
      <c r="P1567" s="835">
        <v>1357.92</v>
      </c>
      <c r="Q1567" s="837">
        <v>0.70588235294117652</v>
      </c>
      <c r="R1567" s="832">
        <v>12</v>
      </c>
      <c r="S1567" s="837">
        <v>0.70588235294117652</v>
      </c>
      <c r="T1567" s="836">
        <v>4</v>
      </c>
      <c r="U1567" s="838">
        <v>0.88888888888888884</v>
      </c>
    </row>
    <row r="1568" spans="1:21" ht="14.45" customHeight="1" x14ac:dyDescent="0.2">
      <c r="A1568" s="831">
        <v>7</v>
      </c>
      <c r="B1568" s="832" t="s">
        <v>2536</v>
      </c>
      <c r="C1568" s="832" t="s">
        <v>2542</v>
      </c>
      <c r="D1568" s="833" t="s">
        <v>3898</v>
      </c>
      <c r="E1568" s="834" t="s">
        <v>2570</v>
      </c>
      <c r="F1568" s="832" t="s">
        <v>2537</v>
      </c>
      <c r="G1568" s="832" t="s">
        <v>3158</v>
      </c>
      <c r="H1568" s="832" t="s">
        <v>674</v>
      </c>
      <c r="I1568" s="832" t="s">
        <v>2285</v>
      </c>
      <c r="J1568" s="832" t="s">
        <v>2283</v>
      </c>
      <c r="K1568" s="832" t="s">
        <v>2286</v>
      </c>
      <c r="L1568" s="835">
        <v>169.73</v>
      </c>
      <c r="M1568" s="835">
        <v>678.92</v>
      </c>
      <c r="N1568" s="832">
        <v>4</v>
      </c>
      <c r="O1568" s="836">
        <v>1.5</v>
      </c>
      <c r="P1568" s="835">
        <v>678.92</v>
      </c>
      <c r="Q1568" s="837">
        <v>1</v>
      </c>
      <c r="R1568" s="832">
        <v>4</v>
      </c>
      <c r="S1568" s="837">
        <v>1</v>
      </c>
      <c r="T1568" s="836">
        <v>1.5</v>
      </c>
      <c r="U1568" s="838">
        <v>1</v>
      </c>
    </row>
    <row r="1569" spans="1:21" ht="14.45" customHeight="1" x14ac:dyDescent="0.2">
      <c r="A1569" s="831">
        <v>7</v>
      </c>
      <c r="B1569" s="832" t="s">
        <v>2536</v>
      </c>
      <c r="C1569" s="832" t="s">
        <v>2542</v>
      </c>
      <c r="D1569" s="833" t="s">
        <v>3898</v>
      </c>
      <c r="E1569" s="834" t="s">
        <v>2570</v>
      </c>
      <c r="F1569" s="832" t="s">
        <v>2537</v>
      </c>
      <c r="G1569" s="832" t="s">
        <v>3158</v>
      </c>
      <c r="H1569" s="832" t="s">
        <v>674</v>
      </c>
      <c r="I1569" s="832" t="s">
        <v>2466</v>
      </c>
      <c r="J1569" s="832" t="s">
        <v>2283</v>
      </c>
      <c r="K1569" s="832" t="s">
        <v>2467</v>
      </c>
      <c r="L1569" s="835">
        <v>339.47</v>
      </c>
      <c r="M1569" s="835">
        <v>16294.560000000001</v>
      </c>
      <c r="N1569" s="832">
        <v>48</v>
      </c>
      <c r="O1569" s="836">
        <v>9</v>
      </c>
      <c r="P1569" s="835">
        <v>12560.390000000001</v>
      </c>
      <c r="Q1569" s="837">
        <v>0.77083333333333337</v>
      </c>
      <c r="R1569" s="832">
        <v>37</v>
      </c>
      <c r="S1569" s="837">
        <v>0.77083333333333337</v>
      </c>
      <c r="T1569" s="836">
        <v>7.5</v>
      </c>
      <c r="U1569" s="838">
        <v>0.83333333333333337</v>
      </c>
    </row>
    <row r="1570" spans="1:21" ht="14.45" customHeight="1" x14ac:dyDescent="0.2">
      <c r="A1570" s="831">
        <v>7</v>
      </c>
      <c r="B1570" s="832" t="s">
        <v>2536</v>
      </c>
      <c r="C1570" s="832" t="s">
        <v>2542</v>
      </c>
      <c r="D1570" s="833" t="s">
        <v>3898</v>
      </c>
      <c r="E1570" s="834" t="s">
        <v>2570</v>
      </c>
      <c r="F1570" s="832" t="s">
        <v>2537</v>
      </c>
      <c r="G1570" s="832" t="s">
        <v>3158</v>
      </c>
      <c r="H1570" s="832" t="s">
        <v>581</v>
      </c>
      <c r="I1570" s="832" t="s">
        <v>3455</v>
      </c>
      <c r="J1570" s="832" t="s">
        <v>3456</v>
      </c>
      <c r="K1570" s="832" t="s">
        <v>2467</v>
      </c>
      <c r="L1570" s="835">
        <v>339.47</v>
      </c>
      <c r="M1570" s="835">
        <v>1018.4100000000001</v>
      </c>
      <c r="N1570" s="832">
        <v>3</v>
      </c>
      <c r="O1570" s="836">
        <v>0.5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5" customHeight="1" x14ac:dyDescent="0.2">
      <c r="A1571" s="831">
        <v>7</v>
      </c>
      <c r="B1571" s="832" t="s">
        <v>2536</v>
      </c>
      <c r="C1571" s="832" t="s">
        <v>2542</v>
      </c>
      <c r="D1571" s="833" t="s">
        <v>3898</v>
      </c>
      <c r="E1571" s="834" t="s">
        <v>2570</v>
      </c>
      <c r="F1571" s="832" t="s">
        <v>2537</v>
      </c>
      <c r="G1571" s="832" t="s">
        <v>3158</v>
      </c>
      <c r="H1571" s="832" t="s">
        <v>674</v>
      </c>
      <c r="I1571" s="832" t="s">
        <v>3543</v>
      </c>
      <c r="J1571" s="832" t="s">
        <v>3162</v>
      </c>
      <c r="K1571" s="832" t="s">
        <v>3386</v>
      </c>
      <c r="L1571" s="835">
        <v>763.63</v>
      </c>
      <c r="M1571" s="835">
        <v>3054.52</v>
      </c>
      <c r="N1571" s="832">
        <v>4</v>
      </c>
      <c r="O1571" s="836">
        <v>0.5</v>
      </c>
      <c r="P1571" s="835">
        <v>3054.52</v>
      </c>
      <c r="Q1571" s="837">
        <v>1</v>
      </c>
      <c r="R1571" s="832">
        <v>4</v>
      </c>
      <c r="S1571" s="837">
        <v>1</v>
      </c>
      <c r="T1571" s="836">
        <v>0.5</v>
      </c>
      <c r="U1571" s="838">
        <v>1</v>
      </c>
    </row>
    <row r="1572" spans="1:21" ht="14.45" customHeight="1" x14ac:dyDescent="0.2">
      <c r="A1572" s="831">
        <v>7</v>
      </c>
      <c r="B1572" s="832" t="s">
        <v>2536</v>
      </c>
      <c r="C1572" s="832" t="s">
        <v>2542</v>
      </c>
      <c r="D1572" s="833" t="s">
        <v>3898</v>
      </c>
      <c r="E1572" s="834" t="s">
        <v>2570</v>
      </c>
      <c r="F1572" s="832" t="s">
        <v>2537</v>
      </c>
      <c r="G1572" s="832" t="s">
        <v>3158</v>
      </c>
      <c r="H1572" s="832" t="s">
        <v>581</v>
      </c>
      <c r="I1572" s="832" t="s">
        <v>3818</v>
      </c>
      <c r="J1572" s="832" t="s">
        <v>2283</v>
      </c>
      <c r="K1572" s="832" t="s">
        <v>2467</v>
      </c>
      <c r="L1572" s="835">
        <v>339.47</v>
      </c>
      <c r="M1572" s="835">
        <v>339.47</v>
      </c>
      <c r="N1572" s="832">
        <v>1</v>
      </c>
      <c r="O1572" s="836">
        <v>0.5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5" customHeight="1" x14ac:dyDescent="0.2">
      <c r="A1573" s="831">
        <v>7</v>
      </c>
      <c r="B1573" s="832" t="s">
        <v>2536</v>
      </c>
      <c r="C1573" s="832" t="s">
        <v>2542</v>
      </c>
      <c r="D1573" s="833" t="s">
        <v>3898</v>
      </c>
      <c r="E1573" s="834" t="s">
        <v>2570</v>
      </c>
      <c r="F1573" s="832" t="s">
        <v>2537</v>
      </c>
      <c r="G1573" s="832" t="s">
        <v>2744</v>
      </c>
      <c r="H1573" s="832" t="s">
        <v>581</v>
      </c>
      <c r="I1573" s="832" t="s">
        <v>3547</v>
      </c>
      <c r="J1573" s="832" t="s">
        <v>3388</v>
      </c>
      <c r="K1573" s="832" t="s">
        <v>2746</v>
      </c>
      <c r="L1573" s="835">
        <v>79.64</v>
      </c>
      <c r="M1573" s="835">
        <v>159.28</v>
      </c>
      <c r="N1573" s="832">
        <v>2</v>
      </c>
      <c r="O1573" s="836">
        <v>1</v>
      </c>
      <c r="P1573" s="835">
        <v>159.28</v>
      </c>
      <c r="Q1573" s="837">
        <v>1</v>
      </c>
      <c r="R1573" s="832">
        <v>2</v>
      </c>
      <c r="S1573" s="837">
        <v>1</v>
      </c>
      <c r="T1573" s="836">
        <v>1</v>
      </c>
      <c r="U1573" s="838">
        <v>1</v>
      </c>
    </row>
    <row r="1574" spans="1:21" ht="14.45" customHeight="1" x14ac:dyDescent="0.2">
      <c r="A1574" s="831">
        <v>7</v>
      </c>
      <c r="B1574" s="832" t="s">
        <v>2536</v>
      </c>
      <c r="C1574" s="832" t="s">
        <v>2542</v>
      </c>
      <c r="D1574" s="833" t="s">
        <v>3898</v>
      </c>
      <c r="E1574" s="834" t="s">
        <v>2570</v>
      </c>
      <c r="F1574" s="832" t="s">
        <v>2537</v>
      </c>
      <c r="G1574" s="832" t="s">
        <v>3173</v>
      </c>
      <c r="H1574" s="832" t="s">
        <v>581</v>
      </c>
      <c r="I1574" s="832" t="s">
        <v>3391</v>
      </c>
      <c r="J1574" s="832" t="s">
        <v>3175</v>
      </c>
      <c r="K1574" s="832" t="s">
        <v>3392</v>
      </c>
      <c r="L1574" s="835">
        <v>552.64</v>
      </c>
      <c r="M1574" s="835">
        <v>2763.2</v>
      </c>
      <c r="N1574" s="832">
        <v>5</v>
      </c>
      <c r="O1574" s="836">
        <v>1</v>
      </c>
      <c r="P1574" s="835">
        <v>2763.2</v>
      </c>
      <c r="Q1574" s="837">
        <v>1</v>
      </c>
      <c r="R1574" s="832">
        <v>5</v>
      </c>
      <c r="S1574" s="837">
        <v>1</v>
      </c>
      <c r="T1574" s="836">
        <v>1</v>
      </c>
      <c r="U1574" s="838">
        <v>1</v>
      </c>
    </row>
    <row r="1575" spans="1:21" ht="14.45" customHeight="1" x14ac:dyDescent="0.2">
      <c r="A1575" s="831">
        <v>7</v>
      </c>
      <c r="B1575" s="832" t="s">
        <v>2536</v>
      </c>
      <c r="C1575" s="832" t="s">
        <v>2542</v>
      </c>
      <c r="D1575" s="833" t="s">
        <v>3898</v>
      </c>
      <c r="E1575" s="834" t="s">
        <v>2570</v>
      </c>
      <c r="F1575" s="832" t="s">
        <v>2537</v>
      </c>
      <c r="G1575" s="832" t="s">
        <v>3173</v>
      </c>
      <c r="H1575" s="832" t="s">
        <v>581</v>
      </c>
      <c r="I1575" s="832" t="s">
        <v>3177</v>
      </c>
      <c r="J1575" s="832" t="s">
        <v>3175</v>
      </c>
      <c r="K1575" s="832" t="s">
        <v>3178</v>
      </c>
      <c r="L1575" s="835">
        <v>1019.46</v>
      </c>
      <c r="M1575" s="835">
        <v>3058.38</v>
      </c>
      <c r="N1575" s="832">
        <v>3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5" customHeight="1" x14ac:dyDescent="0.2">
      <c r="A1576" s="831">
        <v>7</v>
      </c>
      <c r="B1576" s="832" t="s">
        <v>2536</v>
      </c>
      <c r="C1576" s="832" t="s">
        <v>2542</v>
      </c>
      <c r="D1576" s="833" t="s">
        <v>3898</v>
      </c>
      <c r="E1576" s="834" t="s">
        <v>2570</v>
      </c>
      <c r="F1576" s="832" t="s">
        <v>2537</v>
      </c>
      <c r="G1576" s="832" t="s">
        <v>3173</v>
      </c>
      <c r="H1576" s="832" t="s">
        <v>581</v>
      </c>
      <c r="I1576" s="832" t="s">
        <v>3179</v>
      </c>
      <c r="J1576" s="832" t="s">
        <v>3175</v>
      </c>
      <c r="K1576" s="832" t="s">
        <v>3180</v>
      </c>
      <c r="L1576" s="835">
        <v>2863.58</v>
      </c>
      <c r="M1576" s="835">
        <v>14317.9</v>
      </c>
      <c r="N1576" s="832">
        <v>5</v>
      </c>
      <c r="O1576" s="836">
        <v>1</v>
      </c>
      <c r="P1576" s="835">
        <v>14317.9</v>
      </c>
      <c r="Q1576" s="837">
        <v>1</v>
      </c>
      <c r="R1576" s="832">
        <v>5</v>
      </c>
      <c r="S1576" s="837">
        <v>1</v>
      </c>
      <c r="T1576" s="836">
        <v>1</v>
      </c>
      <c r="U1576" s="838">
        <v>1</v>
      </c>
    </row>
    <row r="1577" spans="1:21" ht="14.45" customHeight="1" x14ac:dyDescent="0.2">
      <c r="A1577" s="831">
        <v>7</v>
      </c>
      <c r="B1577" s="832" t="s">
        <v>2536</v>
      </c>
      <c r="C1577" s="832" t="s">
        <v>2542</v>
      </c>
      <c r="D1577" s="833" t="s">
        <v>3898</v>
      </c>
      <c r="E1577" s="834" t="s">
        <v>2570</v>
      </c>
      <c r="F1577" s="832" t="s">
        <v>2537</v>
      </c>
      <c r="G1577" s="832" t="s">
        <v>3173</v>
      </c>
      <c r="H1577" s="832" t="s">
        <v>581</v>
      </c>
      <c r="I1577" s="832" t="s">
        <v>3181</v>
      </c>
      <c r="J1577" s="832" t="s">
        <v>3175</v>
      </c>
      <c r="K1577" s="832" t="s">
        <v>3182</v>
      </c>
      <c r="L1577" s="835">
        <v>2038.93</v>
      </c>
      <c r="M1577" s="835">
        <v>6116.79</v>
      </c>
      <c r="N1577" s="832">
        <v>3</v>
      </c>
      <c r="O1577" s="836">
        <v>1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5" customHeight="1" x14ac:dyDescent="0.2">
      <c r="A1578" s="831">
        <v>7</v>
      </c>
      <c r="B1578" s="832" t="s">
        <v>2536</v>
      </c>
      <c r="C1578" s="832" t="s">
        <v>2542</v>
      </c>
      <c r="D1578" s="833" t="s">
        <v>3898</v>
      </c>
      <c r="E1578" s="834" t="s">
        <v>2570</v>
      </c>
      <c r="F1578" s="832" t="s">
        <v>2537</v>
      </c>
      <c r="G1578" s="832" t="s">
        <v>2810</v>
      </c>
      <c r="H1578" s="832" t="s">
        <v>581</v>
      </c>
      <c r="I1578" s="832" t="s">
        <v>2811</v>
      </c>
      <c r="J1578" s="832" t="s">
        <v>2812</v>
      </c>
      <c r="K1578" s="832" t="s">
        <v>2813</v>
      </c>
      <c r="L1578" s="835">
        <v>91.78</v>
      </c>
      <c r="M1578" s="835">
        <v>734.24</v>
      </c>
      <c r="N1578" s="832">
        <v>8</v>
      </c>
      <c r="O1578" s="836">
        <v>1</v>
      </c>
      <c r="P1578" s="835">
        <v>734.24</v>
      </c>
      <c r="Q1578" s="837">
        <v>1</v>
      </c>
      <c r="R1578" s="832">
        <v>8</v>
      </c>
      <c r="S1578" s="837">
        <v>1</v>
      </c>
      <c r="T1578" s="836">
        <v>1</v>
      </c>
      <c r="U1578" s="838">
        <v>1</v>
      </c>
    </row>
    <row r="1579" spans="1:21" ht="14.45" customHeight="1" x14ac:dyDescent="0.2">
      <c r="A1579" s="831">
        <v>7</v>
      </c>
      <c r="B1579" s="832" t="s">
        <v>2536</v>
      </c>
      <c r="C1579" s="832" t="s">
        <v>2542</v>
      </c>
      <c r="D1579" s="833" t="s">
        <v>3898</v>
      </c>
      <c r="E1579" s="834" t="s">
        <v>2570</v>
      </c>
      <c r="F1579" s="832" t="s">
        <v>2537</v>
      </c>
      <c r="G1579" s="832" t="s">
        <v>3199</v>
      </c>
      <c r="H1579" s="832" t="s">
        <v>581</v>
      </c>
      <c r="I1579" s="832" t="s">
        <v>3200</v>
      </c>
      <c r="J1579" s="832" t="s">
        <v>3201</v>
      </c>
      <c r="K1579" s="832" t="s">
        <v>3202</v>
      </c>
      <c r="L1579" s="835">
        <v>1561.8</v>
      </c>
      <c r="M1579" s="835">
        <v>4685.3999999999996</v>
      </c>
      <c r="N1579" s="832">
        <v>3</v>
      </c>
      <c r="O1579" s="836">
        <v>1.5</v>
      </c>
      <c r="P1579" s="835">
        <v>3123.6</v>
      </c>
      <c r="Q1579" s="837">
        <v>0.66666666666666674</v>
      </c>
      <c r="R1579" s="832">
        <v>2</v>
      </c>
      <c r="S1579" s="837">
        <v>0.66666666666666663</v>
      </c>
      <c r="T1579" s="836">
        <v>1</v>
      </c>
      <c r="U1579" s="838">
        <v>0.66666666666666663</v>
      </c>
    </row>
    <row r="1580" spans="1:21" ht="14.45" customHeight="1" x14ac:dyDescent="0.2">
      <c r="A1580" s="831">
        <v>7</v>
      </c>
      <c r="B1580" s="832" t="s">
        <v>2536</v>
      </c>
      <c r="C1580" s="832" t="s">
        <v>2542</v>
      </c>
      <c r="D1580" s="833" t="s">
        <v>3898</v>
      </c>
      <c r="E1580" s="834" t="s">
        <v>2570</v>
      </c>
      <c r="F1580" s="832" t="s">
        <v>2537</v>
      </c>
      <c r="G1580" s="832" t="s">
        <v>3468</v>
      </c>
      <c r="H1580" s="832" t="s">
        <v>581</v>
      </c>
      <c r="I1580" s="832" t="s">
        <v>3692</v>
      </c>
      <c r="J1580" s="832" t="s">
        <v>3470</v>
      </c>
      <c r="K1580" s="832" t="s">
        <v>3693</v>
      </c>
      <c r="L1580" s="835">
        <v>78.319999999999993</v>
      </c>
      <c r="M1580" s="835">
        <v>78.319999999999993</v>
      </c>
      <c r="N1580" s="832">
        <v>1</v>
      </c>
      <c r="O1580" s="836">
        <v>0.5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5" customHeight="1" x14ac:dyDescent="0.2">
      <c r="A1581" s="831">
        <v>7</v>
      </c>
      <c r="B1581" s="832" t="s">
        <v>2536</v>
      </c>
      <c r="C1581" s="832" t="s">
        <v>2542</v>
      </c>
      <c r="D1581" s="833" t="s">
        <v>3898</v>
      </c>
      <c r="E1581" s="834" t="s">
        <v>2570</v>
      </c>
      <c r="F1581" s="832" t="s">
        <v>2537</v>
      </c>
      <c r="G1581" s="832" t="s">
        <v>3206</v>
      </c>
      <c r="H1581" s="832" t="s">
        <v>674</v>
      </c>
      <c r="I1581" s="832" t="s">
        <v>2443</v>
      </c>
      <c r="J1581" s="832" t="s">
        <v>2444</v>
      </c>
      <c r="K1581" s="832" t="s">
        <v>2445</v>
      </c>
      <c r="L1581" s="835">
        <v>70.48</v>
      </c>
      <c r="M1581" s="835">
        <v>422.88</v>
      </c>
      <c r="N1581" s="832">
        <v>6</v>
      </c>
      <c r="O1581" s="836">
        <v>1</v>
      </c>
      <c r="P1581" s="835">
        <v>422.88</v>
      </c>
      <c r="Q1581" s="837">
        <v>1</v>
      </c>
      <c r="R1581" s="832">
        <v>6</v>
      </c>
      <c r="S1581" s="837">
        <v>1</v>
      </c>
      <c r="T1581" s="836">
        <v>1</v>
      </c>
      <c r="U1581" s="838">
        <v>1</v>
      </c>
    </row>
    <row r="1582" spans="1:21" ht="14.45" customHeight="1" x14ac:dyDescent="0.2">
      <c r="A1582" s="831">
        <v>7</v>
      </c>
      <c r="B1582" s="832" t="s">
        <v>2536</v>
      </c>
      <c r="C1582" s="832" t="s">
        <v>2542</v>
      </c>
      <c r="D1582" s="833" t="s">
        <v>3898</v>
      </c>
      <c r="E1582" s="834" t="s">
        <v>2570</v>
      </c>
      <c r="F1582" s="832" t="s">
        <v>2537</v>
      </c>
      <c r="G1582" s="832" t="s">
        <v>3206</v>
      </c>
      <c r="H1582" s="832" t="s">
        <v>674</v>
      </c>
      <c r="I1582" s="832" t="s">
        <v>3568</v>
      </c>
      <c r="J1582" s="832" t="s">
        <v>2444</v>
      </c>
      <c r="K1582" s="832" t="s">
        <v>3569</v>
      </c>
      <c r="L1582" s="835">
        <v>140.96</v>
      </c>
      <c r="M1582" s="835">
        <v>140.96</v>
      </c>
      <c r="N1582" s="832">
        <v>1</v>
      </c>
      <c r="O1582" s="836">
        <v>0.5</v>
      </c>
      <c r="P1582" s="835">
        <v>140.96</v>
      </c>
      <c r="Q1582" s="837">
        <v>1</v>
      </c>
      <c r="R1582" s="832">
        <v>1</v>
      </c>
      <c r="S1582" s="837">
        <v>1</v>
      </c>
      <c r="T1582" s="836">
        <v>0.5</v>
      </c>
      <c r="U1582" s="838">
        <v>1</v>
      </c>
    </row>
    <row r="1583" spans="1:21" ht="14.45" customHeight="1" x14ac:dyDescent="0.2">
      <c r="A1583" s="831">
        <v>7</v>
      </c>
      <c r="B1583" s="832" t="s">
        <v>2536</v>
      </c>
      <c r="C1583" s="832" t="s">
        <v>2542</v>
      </c>
      <c r="D1583" s="833" t="s">
        <v>3898</v>
      </c>
      <c r="E1583" s="834" t="s">
        <v>2570</v>
      </c>
      <c r="F1583" s="832" t="s">
        <v>2537</v>
      </c>
      <c r="G1583" s="832" t="s">
        <v>3210</v>
      </c>
      <c r="H1583" s="832" t="s">
        <v>581</v>
      </c>
      <c r="I1583" s="832" t="s">
        <v>3895</v>
      </c>
      <c r="J1583" s="832" t="s">
        <v>3896</v>
      </c>
      <c r="K1583" s="832" t="s">
        <v>3474</v>
      </c>
      <c r="L1583" s="835">
        <v>80.53</v>
      </c>
      <c r="M1583" s="835">
        <v>241.59</v>
      </c>
      <c r="N1583" s="832">
        <v>3</v>
      </c>
      <c r="O1583" s="836">
        <v>0.5</v>
      </c>
      <c r="P1583" s="835">
        <v>241.59</v>
      </c>
      <c r="Q1583" s="837">
        <v>1</v>
      </c>
      <c r="R1583" s="832">
        <v>3</v>
      </c>
      <c r="S1583" s="837">
        <v>1</v>
      </c>
      <c r="T1583" s="836">
        <v>0.5</v>
      </c>
      <c r="U1583" s="838">
        <v>1</v>
      </c>
    </row>
    <row r="1584" spans="1:21" ht="14.45" customHeight="1" x14ac:dyDescent="0.2">
      <c r="A1584" s="831">
        <v>7</v>
      </c>
      <c r="B1584" s="832" t="s">
        <v>2536</v>
      </c>
      <c r="C1584" s="832" t="s">
        <v>2542</v>
      </c>
      <c r="D1584" s="833" t="s">
        <v>3898</v>
      </c>
      <c r="E1584" s="834" t="s">
        <v>2570</v>
      </c>
      <c r="F1584" s="832" t="s">
        <v>2537</v>
      </c>
      <c r="G1584" s="832" t="s">
        <v>3213</v>
      </c>
      <c r="H1584" s="832" t="s">
        <v>581</v>
      </c>
      <c r="I1584" s="832" t="s">
        <v>3478</v>
      </c>
      <c r="J1584" s="832" t="s">
        <v>3476</v>
      </c>
      <c r="K1584" s="832" t="s">
        <v>2402</v>
      </c>
      <c r="L1584" s="835">
        <v>389.92</v>
      </c>
      <c r="M1584" s="835">
        <v>3509.28</v>
      </c>
      <c r="N1584" s="832">
        <v>9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5" customHeight="1" x14ac:dyDescent="0.2">
      <c r="A1585" s="831">
        <v>7</v>
      </c>
      <c r="B1585" s="832" t="s">
        <v>2536</v>
      </c>
      <c r="C1585" s="832" t="s">
        <v>2542</v>
      </c>
      <c r="D1585" s="833" t="s">
        <v>3898</v>
      </c>
      <c r="E1585" s="834" t="s">
        <v>2570</v>
      </c>
      <c r="F1585" s="832" t="s">
        <v>2537</v>
      </c>
      <c r="G1585" s="832" t="s">
        <v>3213</v>
      </c>
      <c r="H1585" s="832" t="s">
        <v>581</v>
      </c>
      <c r="I1585" s="832" t="s">
        <v>3214</v>
      </c>
      <c r="J1585" s="832" t="s">
        <v>3215</v>
      </c>
      <c r="K1585" s="832" t="s">
        <v>828</v>
      </c>
      <c r="L1585" s="835">
        <v>208.18</v>
      </c>
      <c r="M1585" s="835">
        <v>2914.5200000000004</v>
      </c>
      <c r="N1585" s="832">
        <v>14</v>
      </c>
      <c r="O1585" s="836">
        <v>4</v>
      </c>
      <c r="P1585" s="835">
        <v>1040.9000000000001</v>
      </c>
      <c r="Q1585" s="837">
        <v>0.3571428571428571</v>
      </c>
      <c r="R1585" s="832">
        <v>5</v>
      </c>
      <c r="S1585" s="837">
        <v>0.35714285714285715</v>
      </c>
      <c r="T1585" s="836">
        <v>3</v>
      </c>
      <c r="U1585" s="838">
        <v>0.75</v>
      </c>
    </row>
    <row r="1586" spans="1:21" ht="14.45" customHeight="1" x14ac:dyDescent="0.2">
      <c r="A1586" s="831">
        <v>7</v>
      </c>
      <c r="B1586" s="832" t="s">
        <v>2536</v>
      </c>
      <c r="C1586" s="832" t="s">
        <v>2542</v>
      </c>
      <c r="D1586" s="833" t="s">
        <v>3898</v>
      </c>
      <c r="E1586" s="834" t="s">
        <v>2570</v>
      </c>
      <c r="F1586" s="832" t="s">
        <v>2537</v>
      </c>
      <c r="G1586" s="832" t="s">
        <v>3213</v>
      </c>
      <c r="H1586" s="832" t="s">
        <v>581</v>
      </c>
      <c r="I1586" s="832" t="s">
        <v>3216</v>
      </c>
      <c r="J1586" s="832" t="s">
        <v>3215</v>
      </c>
      <c r="K1586" s="832" t="s">
        <v>830</v>
      </c>
      <c r="L1586" s="835">
        <v>383.18</v>
      </c>
      <c r="M1586" s="835">
        <v>5364.52</v>
      </c>
      <c r="N1586" s="832">
        <v>14</v>
      </c>
      <c r="O1586" s="836">
        <v>3</v>
      </c>
      <c r="P1586" s="835">
        <v>1915.9</v>
      </c>
      <c r="Q1586" s="837">
        <v>0.35714285714285715</v>
      </c>
      <c r="R1586" s="832">
        <v>5</v>
      </c>
      <c r="S1586" s="837">
        <v>0.35714285714285715</v>
      </c>
      <c r="T1586" s="836">
        <v>2</v>
      </c>
      <c r="U1586" s="838">
        <v>0.66666666666666663</v>
      </c>
    </row>
    <row r="1587" spans="1:21" ht="14.45" customHeight="1" x14ac:dyDescent="0.2">
      <c r="A1587" s="831">
        <v>7</v>
      </c>
      <c r="B1587" s="832" t="s">
        <v>2536</v>
      </c>
      <c r="C1587" s="832" t="s">
        <v>2542</v>
      </c>
      <c r="D1587" s="833" t="s">
        <v>3898</v>
      </c>
      <c r="E1587" s="834" t="s">
        <v>2570</v>
      </c>
      <c r="F1587" s="832" t="s">
        <v>2537</v>
      </c>
      <c r="G1587" s="832" t="s">
        <v>2714</v>
      </c>
      <c r="H1587" s="832" t="s">
        <v>674</v>
      </c>
      <c r="I1587" s="832" t="s">
        <v>2091</v>
      </c>
      <c r="J1587" s="832" t="s">
        <v>960</v>
      </c>
      <c r="K1587" s="832" t="s">
        <v>2092</v>
      </c>
      <c r="L1587" s="835">
        <v>5773.41</v>
      </c>
      <c r="M1587" s="835">
        <v>5773.41</v>
      </c>
      <c r="N1587" s="832">
        <v>1</v>
      </c>
      <c r="O1587" s="836">
        <v>1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5" customHeight="1" x14ac:dyDescent="0.2">
      <c r="A1588" s="831">
        <v>7</v>
      </c>
      <c r="B1588" s="832" t="s">
        <v>2536</v>
      </c>
      <c r="C1588" s="832" t="s">
        <v>2542</v>
      </c>
      <c r="D1588" s="833" t="s">
        <v>3898</v>
      </c>
      <c r="E1588" s="834" t="s">
        <v>2570</v>
      </c>
      <c r="F1588" s="832" t="s">
        <v>2537</v>
      </c>
      <c r="G1588" s="832" t="s">
        <v>2753</v>
      </c>
      <c r="H1588" s="832" t="s">
        <v>581</v>
      </c>
      <c r="I1588" s="832" t="s">
        <v>2819</v>
      </c>
      <c r="J1588" s="832" t="s">
        <v>775</v>
      </c>
      <c r="K1588" s="832" t="s">
        <v>2820</v>
      </c>
      <c r="L1588" s="835">
        <v>35.25</v>
      </c>
      <c r="M1588" s="835">
        <v>105.75</v>
      </c>
      <c r="N1588" s="832">
        <v>3</v>
      </c>
      <c r="O1588" s="836">
        <v>2</v>
      </c>
      <c r="P1588" s="835">
        <v>70.5</v>
      </c>
      <c r="Q1588" s="837">
        <v>0.66666666666666663</v>
      </c>
      <c r="R1588" s="832">
        <v>2</v>
      </c>
      <c r="S1588" s="837">
        <v>0.66666666666666663</v>
      </c>
      <c r="T1588" s="836">
        <v>1</v>
      </c>
      <c r="U1588" s="838">
        <v>0.5</v>
      </c>
    </row>
    <row r="1589" spans="1:21" ht="14.45" customHeight="1" x14ac:dyDescent="0.2">
      <c r="A1589" s="831">
        <v>7</v>
      </c>
      <c r="B1589" s="832" t="s">
        <v>2536</v>
      </c>
      <c r="C1589" s="832" t="s">
        <v>2542</v>
      </c>
      <c r="D1589" s="833" t="s">
        <v>3898</v>
      </c>
      <c r="E1589" s="834" t="s">
        <v>2570</v>
      </c>
      <c r="F1589" s="832" t="s">
        <v>2537</v>
      </c>
      <c r="G1589" s="832" t="s">
        <v>2592</v>
      </c>
      <c r="H1589" s="832" t="s">
        <v>581</v>
      </c>
      <c r="I1589" s="832" t="s">
        <v>3585</v>
      </c>
      <c r="J1589" s="832" t="s">
        <v>992</v>
      </c>
      <c r="K1589" s="832" t="s">
        <v>2772</v>
      </c>
      <c r="L1589" s="835">
        <v>103.67</v>
      </c>
      <c r="M1589" s="835">
        <v>103.67</v>
      </c>
      <c r="N1589" s="832">
        <v>1</v>
      </c>
      <c r="O1589" s="836">
        <v>0.5</v>
      </c>
      <c r="P1589" s="835">
        <v>103.67</v>
      </c>
      <c r="Q1589" s="837">
        <v>1</v>
      </c>
      <c r="R1589" s="832">
        <v>1</v>
      </c>
      <c r="S1589" s="837">
        <v>1</v>
      </c>
      <c r="T1589" s="836">
        <v>0.5</v>
      </c>
      <c r="U1589" s="838">
        <v>1</v>
      </c>
    </row>
    <row r="1590" spans="1:21" ht="14.45" customHeight="1" x14ac:dyDescent="0.2">
      <c r="A1590" s="831">
        <v>7</v>
      </c>
      <c r="B1590" s="832" t="s">
        <v>2536</v>
      </c>
      <c r="C1590" s="832" t="s">
        <v>2542</v>
      </c>
      <c r="D1590" s="833" t="s">
        <v>3898</v>
      </c>
      <c r="E1590" s="834" t="s">
        <v>2570</v>
      </c>
      <c r="F1590" s="832" t="s">
        <v>2537</v>
      </c>
      <c r="G1590" s="832" t="s">
        <v>3223</v>
      </c>
      <c r="H1590" s="832" t="s">
        <v>581</v>
      </c>
      <c r="I1590" s="832" t="s">
        <v>3227</v>
      </c>
      <c r="J1590" s="832" t="s">
        <v>3225</v>
      </c>
      <c r="K1590" s="832" t="s">
        <v>3228</v>
      </c>
      <c r="L1590" s="835">
        <v>552.64</v>
      </c>
      <c r="M1590" s="835">
        <v>5526.4</v>
      </c>
      <c r="N1590" s="832">
        <v>10</v>
      </c>
      <c r="O1590" s="836">
        <v>3</v>
      </c>
      <c r="P1590" s="835">
        <v>3315.84</v>
      </c>
      <c r="Q1590" s="837">
        <v>0.60000000000000009</v>
      </c>
      <c r="R1590" s="832">
        <v>6</v>
      </c>
      <c r="S1590" s="837">
        <v>0.6</v>
      </c>
      <c r="T1590" s="836">
        <v>2</v>
      </c>
      <c r="U1590" s="838">
        <v>0.66666666666666663</v>
      </c>
    </row>
    <row r="1591" spans="1:21" ht="14.45" customHeight="1" x14ac:dyDescent="0.2">
      <c r="A1591" s="831">
        <v>7</v>
      </c>
      <c r="B1591" s="832" t="s">
        <v>2536</v>
      </c>
      <c r="C1591" s="832" t="s">
        <v>2542</v>
      </c>
      <c r="D1591" s="833" t="s">
        <v>3898</v>
      </c>
      <c r="E1591" s="834" t="s">
        <v>2570</v>
      </c>
      <c r="F1591" s="832" t="s">
        <v>2537</v>
      </c>
      <c r="G1591" s="832" t="s">
        <v>3223</v>
      </c>
      <c r="H1591" s="832" t="s">
        <v>581</v>
      </c>
      <c r="I1591" s="832" t="s">
        <v>3229</v>
      </c>
      <c r="J1591" s="832" t="s">
        <v>3225</v>
      </c>
      <c r="K1591" s="832" t="s">
        <v>3230</v>
      </c>
      <c r="L1591" s="835">
        <v>355.79</v>
      </c>
      <c r="M1591" s="835">
        <v>711.58</v>
      </c>
      <c r="N1591" s="832">
        <v>2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5" customHeight="1" x14ac:dyDescent="0.2">
      <c r="A1592" s="831">
        <v>7</v>
      </c>
      <c r="B1592" s="832" t="s">
        <v>2536</v>
      </c>
      <c r="C1592" s="832" t="s">
        <v>2542</v>
      </c>
      <c r="D1592" s="833" t="s">
        <v>3898</v>
      </c>
      <c r="E1592" s="834" t="s">
        <v>2570</v>
      </c>
      <c r="F1592" s="832" t="s">
        <v>2537</v>
      </c>
      <c r="G1592" s="832" t="s">
        <v>3223</v>
      </c>
      <c r="H1592" s="832" t="s">
        <v>581</v>
      </c>
      <c r="I1592" s="832" t="s">
        <v>3231</v>
      </c>
      <c r="J1592" s="832" t="s">
        <v>3225</v>
      </c>
      <c r="K1592" s="832" t="s">
        <v>3232</v>
      </c>
      <c r="L1592" s="835">
        <v>1019.46</v>
      </c>
      <c r="M1592" s="835">
        <v>22428.12</v>
      </c>
      <c r="N1592" s="832">
        <v>22</v>
      </c>
      <c r="O1592" s="836">
        <v>4</v>
      </c>
      <c r="P1592" s="835">
        <v>22428.12</v>
      </c>
      <c r="Q1592" s="837">
        <v>1</v>
      </c>
      <c r="R1592" s="832">
        <v>22</v>
      </c>
      <c r="S1592" s="837">
        <v>1</v>
      </c>
      <c r="T1592" s="836">
        <v>4</v>
      </c>
      <c r="U1592" s="838">
        <v>1</v>
      </c>
    </row>
    <row r="1593" spans="1:21" ht="14.45" customHeight="1" x14ac:dyDescent="0.2">
      <c r="A1593" s="831">
        <v>7</v>
      </c>
      <c r="B1593" s="832" t="s">
        <v>2536</v>
      </c>
      <c r="C1593" s="832" t="s">
        <v>2542</v>
      </c>
      <c r="D1593" s="833" t="s">
        <v>3898</v>
      </c>
      <c r="E1593" s="834" t="s">
        <v>2570</v>
      </c>
      <c r="F1593" s="832" t="s">
        <v>2537</v>
      </c>
      <c r="G1593" s="832" t="s">
        <v>3223</v>
      </c>
      <c r="H1593" s="832" t="s">
        <v>674</v>
      </c>
      <c r="I1593" s="832" t="s">
        <v>3236</v>
      </c>
      <c r="J1593" s="832" t="s">
        <v>3237</v>
      </c>
      <c r="K1593" s="832" t="s">
        <v>3226</v>
      </c>
      <c r="L1593" s="835">
        <v>2038.93</v>
      </c>
      <c r="M1593" s="835">
        <v>22428.23</v>
      </c>
      <c r="N1593" s="832">
        <v>11</v>
      </c>
      <c r="O1593" s="836">
        <v>4</v>
      </c>
      <c r="P1593" s="835">
        <v>22428.23</v>
      </c>
      <c r="Q1593" s="837">
        <v>1</v>
      </c>
      <c r="R1593" s="832">
        <v>11</v>
      </c>
      <c r="S1593" s="837">
        <v>1</v>
      </c>
      <c r="T1593" s="836">
        <v>4</v>
      </c>
      <c r="U1593" s="838">
        <v>1</v>
      </c>
    </row>
    <row r="1594" spans="1:21" ht="14.45" customHeight="1" x14ac:dyDescent="0.2">
      <c r="A1594" s="831">
        <v>7</v>
      </c>
      <c r="B1594" s="832" t="s">
        <v>2536</v>
      </c>
      <c r="C1594" s="832" t="s">
        <v>2542</v>
      </c>
      <c r="D1594" s="833" t="s">
        <v>3898</v>
      </c>
      <c r="E1594" s="834" t="s">
        <v>2570</v>
      </c>
      <c r="F1594" s="832" t="s">
        <v>2537</v>
      </c>
      <c r="G1594" s="832" t="s">
        <v>3223</v>
      </c>
      <c r="H1594" s="832" t="s">
        <v>674</v>
      </c>
      <c r="I1594" s="832" t="s">
        <v>3238</v>
      </c>
      <c r="J1594" s="832" t="s">
        <v>3237</v>
      </c>
      <c r="K1594" s="832" t="s">
        <v>3230</v>
      </c>
      <c r="L1594" s="835">
        <v>355.79</v>
      </c>
      <c r="M1594" s="835">
        <v>3913.6900000000005</v>
      </c>
      <c r="N1594" s="832">
        <v>11</v>
      </c>
      <c r="O1594" s="836">
        <v>5</v>
      </c>
      <c r="P1594" s="835">
        <v>3913.6900000000005</v>
      </c>
      <c r="Q1594" s="837">
        <v>1</v>
      </c>
      <c r="R1594" s="832">
        <v>11</v>
      </c>
      <c r="S1594" s="837">
        <v>1</v>
      </c>
      <c r="T1594" s="836">
        <v>5</v>
      </c>
      <c r="U1594" s="838">
        <v>1</v>
      </c>
    </row>
    <row r="1595" spans="1:21" ht="14.45" customHeight="1" x14ac:dyDescent="0.2">
      <c r="A1595" s="831">
        <v>7</v>
      </c>
      <c r="B1595" s="832" t="s">
        <v>2536</v>
      </c>
      <c r="C1595" s="832" t="s">
        <v>2542</v>
      </c>
      <c r="D1595" s="833" t="s">
        <v>3898</v>
      </c>
      <c r="E1595" s="834" t="s">
        <v>2570</v>
      </c>
      <c r="F1595" s="832" t="s">
        <v>2537</v>
      </c>
      <c r="G1595" s="832" t="s">
        <v>3223</v>
      </c>
      <c r="H1595" s="832" t="s">
        <v>674</v>
      </c>
      <c r="I1595" s="832" t="s">
        <v>3239</v>
      </c>
      <c r="J1595" s="832" t="s">
        <v>3237</v>
      </c>
      <c r="K1595" s="832" t="s">
        <v>3228</v>
      </c>
      <c r="L1595" s="835">
        <v>552.64</v>
      </c>
      <c r="M1595" s="835">
        <v>14368.64</v>
      </c>
      <c r="N1595" s="832">
        <v>26</v>
      </c>
      <c r="O1595" s="836">
        <v>7</v>
      </c>
      <c r="P1595" s="835">
        <v>14368.64</v>
      </c>
      <c r="Q1595" s="837">
        <v>1</v>
      </c>
      <c r="R1595" s="832">
        <v>26</v>
      </c>
      <c r="S1595" s="837">
        <v>1</v>
      </c>
      <c r="T1595" s="836">
        <v>7</v>
      </c>
      <c r="U1595" s="838">
        <v>1</v>
      </c>
    </row>
    <row r="1596" spans="1:21" ht="14.45" customHeight="1" x14ac:dyDescent="0.2">
      <c r="A1596" s="831">
        <v>7</v>
      </c>
      <c r="B1596" s="832" t="s">
        <v>2536</v>
      </c>
      <c r="C1596" s="832" t="s">
        <v>2542</v>
      </c>
      <c r="D1596" s="833" t="s">
        <v>3898</v>
      </c>
      <c r="E1596" s="834" t="s">
        <v>2570</v>
      </c>
      <c r="F1596" s="832" t="s">
        <v>2537</v>
      </c>
      <c r="G1596" s="832" t="s">
        <v>3223</v>
      </c>
      <c r="H1596" s="832" t="s">
        <v>674</v>
      </c>
      <c r="I1596" s="832" t="s">
        <v>3240</v>
      </c>
      <c r="J1596" s="832" t="s">
        <v>3237</v>
      </c>
      <c r="K1596" s="832" t="s">
        <v>3232</v>
      </c>
      <c r="L1596" s="835">
        <v>1019.46</v>
      </c>
      <c r="M1596" s="835">
        <v>24467.040000000001</v>
      </c>
      <c r="N1596" s="832">
        <v>24</v>
      </c>
      <c r="O1596" s="836">
        <v>8</v>
      </c>
      <c r="P1596" s="835">
        <v>24467.040000000001</v>
      </c>
      <c r="Q1596" s="837">
        <v>1</v>
      </c>
      <c r="R1596" s="832">
        <v>24</v>
      </c>
      <c r="S1596" s="837">
        <v>1</v>
      </c>
      <c r="T1596" s="836">
        <v>8</v>
      </c>
      <c r="U1596" s="838">
        <v>1</v>
      </c>
    </row>
    <row r="1597" spans="1:21" ht="14.45" customHeight="1" x14ac:dyDescent="0.2">
      <c r="A1597" s="831">
        <v>7</v>
      </c>
      <c r="B1597" s="832" t="s">
        <v>2536</v>
      </c>
      <c r="C1597" s="832" t="s">
        <v>2542</v>
      </c>
      <c r="D1597" s="833" t="s">
        <v>3898</v>
      </c>
      <c r="E1597" s="834" t="s">
        <v>2570</v>
      </c>
      <c r="F1597" s="832" t="s">
        <v>2537</v>
      </c>
      <c r="G1597" s="832" t="s">
        <v>2640</v>
      </c>
      <c r="H1597" s="832" t="s">
        <v>581</v>
      </c>
      <c r="I1597" s="832" t="s">
        <v>2641</v>
      </c>
      <c r="J1597" s="832" t="s">
        <v>733</v>
      </c>
      <c r="K1597" s="832" t="s">
        <v>2642</v>
      </c>
      <c r="L1597" s="835">
        <v>127.91</v>
      </c>
      <c r="M1597" s="835">
        <v>767.46</v>
      </c>
      <c r="N1597" s="832">
        <v>6</v>
      </c>
      <c r="O1597" s="836">
        <v>1.5</v>
      </c>
      <c r="P1597" s="835">
        <v>767.46</v>
      </c>
      <c r="Q1597" s="837">
        <v>1</v>
      </c>
      <c r="R1597" s="832">
        <v>6</v>
      </c>
      <c r="S1597" s="837">
        <v>1</v>
      </c>
      <c r="T1597" s="836">
        <v>1.5</v>
      </c>
      <c r="U1597" s="838">
        <v>1</v>
      </c>
    </row>
    <row r="1598" spans="1:21" ht="14.45" customHeight="1" x14ac:dyDescent="0.2">
      <c r="A1598" s="831">
        <v>7</v>
      </c>
      <c r="B1598" s="832" t="s">
        <v>2536</v>
      </c>
      <c r="C1598" s="832" t="s">
        <v>2542</v>
      </c>
      <c r="D1598" s="833" t="s">
        <v>3898</v>
      </c>
      <c r="E1598" s="834" t="s">
        <v>2570</v>
      </c>
      <c r="F1598" s="832" t="s">
        <v>2537</v>
      </c>
      <c r="G1598" s="832" t="s">
        <v>3255</v>
      </c>
      <c r="H1598" s="832" t="s">
        <v>581</v>
      </c>
      <c r="I1598" s="832" t="s">
        <v>3256</v>
      </c>
      <c r="J1598" s="832" t="s">
        <v>3257</v>
      </c>
      <c r="K1598" s="832" t="s">
        <v>3258</v>
      </c>
      <c r="L1598" s="835">
        <v>169.29</v>
      </c>
      <c r="M1598" s="835">
        <v>507.87</v>
      </c>
      <c r="N1598" s="832">
        <v>3</v>
      </c>
      <c r="O1598" s="836">
        <v>0.5</v>
      </c>
      <c r="P1598" s="835">
        <v>507.87</v>
      </c>
      <c r="Q1598" s="837">
        <v>1</v>
      </c>
      <c r="R1598" s="832">
        <v>3</v>
      </c>
      <c r="S1598" s="837">
        <v>1</v>
      </c>
      <c r="T1598" s="836">
        <v>0.5</v>
      </c>
      <c r="U1598" s="838">
        <v>1</v>
      </c>
    </row>
    <row r="1599" spans="1:21" ht="14.45" customHeight="1" x14ac:dyDescent="0.2">
      <c r="A1599" s="831">
        <v>7</v>
      </c>
      <c r="B1599" s="832" t="s">
        <v>2536</v>
      </c>
      <c r="C1599" s="832" t="s">
        <v>2542</v>
      </c>
      <c r="D1599" s="833" t="s">
        <v>3898</v>
      </c>
      <c r="E1599" s="834" t="s">
        <v>2570</v>
      </c>
      <c r="F1599" s="832" t="s">
        <v>2537</v>
      </c>
      <c r="G1599" s="832" t="s">
        <v>3255</v>
      </c>
      <c r="H1599" s="832" t="s">
        <v>581</v>
      </c>
      <c r="I1599" s="832" t="s">
        <v>3259</v>
      </c>
      <c r="J1599" s="832" t="s">
        <v>3257</v>
      </c>
      <c r="K1599" s="832" t="s">
        <v>3260</v>
      </c>
      <c r="L1599" s="835">
        <v>338.58</v>
      </c>
      <c r="M1599" s="835">
        <v>2031.48</v>
      </c>
      <c r="N1599" s="832">
        <v>6</v>
      </c>
      <c r="O1599" s="836">
        <v>1.5</v>
      </c>
      <c r="P1599" s="835">
        <v>2031.48</v>
      </c>
      <c r="Q1599" s="837">
        <v>1</v>
      </c>
      <c r="R1599" s="832">
        <v>6</v>
      </c>
      <c r="S1599" s="837">
        <v>1</v>
      </c>
      <c r="T1599" s="836">
        <v>1.5</v>
      </c>
      <c r="U1599" s="838">
        <v>1</v>
      </c>
    </row>
    <row r="1600" spans="1:21" ht="14.45" customHeight="1" x14ac:dyDescent="0.2">
      <c r="A1600" s="831">
        <v>7</v>
      </c>
      <c r="B1600" s="832" t="s">
        <v>2536</v>
      </c>
      <c r="C1600" s="832" t="s">
        <v>2542</v>
      </c>
      <c r="D1600" s="833" t="s">
        <v>3898</v>
      </c>
      <c r="E1600" s="834" t="s">
        <v>2570</v>
      </c>
      <c r="F1600" s="832" t="s">
        <v>2537</v>
      </c>
      <c r="G1600" s="832" t="s">
        <v>3255</v>
      </c>
      <c r="H1600" s="832" t="s">
        <v>581</v>
      </c>
      <c r="I1600" s="832" t="s">
        <v>3263</v>
      </c>
      <c r="J1600" s="832" t="s">
        <v>1214</v>
      </c>
      <c r="K1600" s="832" t="s">
        <v>3258</v>
      </c>
      <c r="L1600" s="835">
        <v>169.29</v>
      </c>
      <c r="M1600" s="835">
        <v>1015.74</v>
      </c>
      <c r="N1600" s="832">
        <v>6</v>
      </c>
      <c r="O1600" s="836">
        <v>1</v>
      </c>
      <c r="P1600" s="835">
        <v>507.87</v>
      </c>
      <c r="Q1600" s="837">
        <v>0.5</v>
      </c>
      <c r="R1600" s="832">
        <v>3</v>
      </c>
      <c r="S1600" s="837">
        <v>0.5</v>
      </c>
      <c r="T1600" s="836">
        <v>0.5</v>
      </c>
      <c r="U1600" s="838">
        <v>0.5</v>
      </c>
    </row>
    <row r="1601" spans="1:21" ht="14.45" customHeight="1" x14ac:dyDescent="0.2">
      <c r="A1601" s="831">
        <v>7</v>
      </c>
      <c r="B1601" s="832" t="s">
        <v>2536</v>
      </c>
      <c r="C1601" s="832" t="s">
        <v>2542</v>
      </c>
      <c r="D1601" s="833" t="s">
        <v>3898</v>
      </c>
      <c r="E1601" s="834" t="s">
        <v>2570</v>
      </c>
      <c r="F1601" s="832" t="s">
        <v>2537</v>
      </c>
      <c r="G1601" s="832" t="s">
        <v>3255</v>
      </c>
      <c r="H1601" s="832" t="s">
        <v>581</v>
      </c>
      <c r="I1601" s="832" t="s">
        <v>3267</v>
      </c>
      <c r="J1601" s="832" t="s">
        <v>3257</v>
      </c>
      <c r="K1601" s="832" t="s">
        <v>3268</v>
      </c>
      <c r="L1601" s="835">
        <v>677.17</v>
      </c>
      <c r="M1601" s="835">
        <v>4063.0199999999995</v>
      </c>
      <c r="N1601" s="832">
        <v>6</v>
      </c>
      <c r="O1601" s="836">
        <v>2</v>
      </c>
      <c r="P1601" s="835">
        <v>4063.0199999999995</v>
      </c>
      <c r="Q1601" s="837">
        <v>1</v>
      </c>
      <c r="R1601" s="832">
        <v>6</v>
      </c>
      <c r="S1601" s="837">
        <v>1</v>
      </c>
      <c r="T1601" s="836">
        <v>2</v>
      </c>
      <c r="U1601" s="838">
        <v>1</v>
      </c>
    </row>
    <row r="1602" spans="1:21" ht="14.45" customHeight="1" x14ac:dyDescent="0.2">
      <c r="A1602" s="831">
        <v>7</v>
      </c>
      <c r="B1602" s="832" t="s">
        <v>2536</v>
      </c>
      <c r="C1602" s="832" t="s">
        <v>2542</v>
      </c>
      <c r="D1602" s="833" t="s">
        <v>3898</v>
      </c>
      <c r="E1602" s="834" t="s">
        <v>2570</v>
      </c>
      <c r="F1602" s="832" t="s">
        <v>2537</v>
      </c>
      <c r="G1602" s="832" t="s">
        <v>3255</v>
      </c>
      <c r="H1602" s="832" t="s">
        <v>581</v>
      </c>
      <c r="I1602" s="832" t="s">
        <v>3269</v>
      </c>
      <c r="J1602" s="832" t="s">
        <v>1214</v>
      </c>
      <c r="K1602" s="832" t="s">
        <v>3260</v>
      </c>
      <c r="L1602" s="835">
        <v>338.58</v>
      </c>
      <c r="M1602" s="835">
        <v>6094.44</v>
      </c>
      <c r="N1602" s="832">
        <v>18</v>
      </c>
      <c r="O1602" s="836">
        <v>3.5</v>
      </c>
      <c r="P1602" s="835">
        <v>5078.7</v>
      </c>
      <c r="Q1602" s="837">
        <v>0.83333333333333337</v>
      </c>
      <c r="R1602" s="832">
        <v>15</v>
      </c>
      <c r="S1602" s="837">
        <v>0.83333333333333337</v>
      </c>
      <c r="T1602" s="836">
        <v>3</v>
      </c>
      <c r="U1602" s="838">
        <v>0.8571428571428571</v>
      </c>
    </row>
    <row r="1603" spans="1:21" ht="14.45" customHeight="1" x14ac:dyDescent="0.2">
      <c r="A1603" s="831">
        <v>7</v>
      </c>
      <c r="B1603" s="832" t="s">
        <v>2536</v>
      </c>
      <c r="C1603" s="832" t="s">
        <v>2542</v>
      </c>
      <c r="D1603" s="833" t="s">
        <v>3898</v>
      </c>
      <c r="E1603" s="834" t="s">
        <v>2570</v>
      </c>
      <c r="F1603" s="832" t="s">
        <v>2537</v>
      </c>
      <c r="G1603" s="832" t="s">
        <v>3255</v>
      </c>
      <c r="H1603" s="832" t="s">
        <v>674</v>
      </c>
      <c r="I1603" s="832" t="s">
        <v>3270</v>
      </c>
      <c r="J1603" s="832" t="s">
        <v>1214</v>
      </c>
      <c r="K1603" s="832" t="s">
        <v>3271</v>
      </c>
      <c r="L1603" s="835">
        <v>1286.6199999999999</v>
      </c>
      <c r="M1603" s="835">
        <v>16726.059999999998</v>
      </c>
      <c r="N1603" s="832">
        <v>13</v>
      </c>
      <c r="O1603" s="836">
        <v>2.5</v>
      </c>
      <c r="P1603" s="835">
        <v>7719.7199999999993</v>
      </c>
      <c r="Q1603" s="837">
        <v>0.46153846153846156</v>
      </c>
      <c r="R1603" s="832">
        <v>6</v>
      </c>
      <c r="S1603" s="837">
        <v>0.46153846153846156</v>
      </c>
      <c r="T1603" s="836">
        <v>1</v>
      </c>
      <c r="U1603" s="838">
        <v>0.4</v>
      </c>
    </row>
    <row r="1604" spans="1:21" ht="14.45" customHeight="1" x14ac:dyDescent="0.2">
      <c r="A1604" s="831">
        <v>7</v>
      </c>
      <c r="B1604" s="832" t="s">
        <v>2536</v>
      </c>
      <c r="C1604" s="832" t="s">
        <v>2542</v>
      </c>
      <c r="D1604" s="833" t="s">
        <v>3898</v>
      </c>
      <c r="E1604" s="834" t="s">
        <v>2570</v>
      </c>
      <c r="F1604" s="832" t="s">
        <v>2537</v>
      </c>
      <c r="G1604" s="832" t="s">
        <v>3255</v>
      </c>
      <c r="H1604" s="832" t="s">
        <v>581</v>
      </c>
      <c r="I1604" s="832" t="s">
        <v>3272</v>
      </c>
      <c r="J1604" s="832" t="s">
        <v>3273</v>
      </c>
      <c r="K1604" s="832" t="s">
        <v>3258</v>
      </c>
      <c r="L1604" s="835">
        <v>169.29</v>
      </c>
      <c r="M1604" s="835">
        <v>1692.9</v>
      </c>
      <c r="N1604" s="832">
        <v>10</v>
      </c>
      <c r="O1604" s="836">
        <v>2</v>
      </c>
      <c r="P1604" s="835">
        <v>1692.9</v>
      </c>
      <c r="Q1604" s="837">
        <v>1</v>
      </c>
      <c r="R1604" s="832">
        <v>10</v>
      </c>
      <c r="S1604" s="837">
        <v>1</v>
      </c>
      <c r="T1604" s="836">
        <v>2</v>
      </c>
      <c r="U1604" s="838">
        <v>1</v>
      </c>
    </row>
    <row r="1605" spans="1:21" ht="14.45" customHeight="1" x14ac:dyDescent="0.2">
      <c r="A1605" s="831">
        <v>7</v>
      </c>
      <c r="B1605" s="832" t="s">
        <v>2536</v>
      </c>
      <c r="C1605" s="832" t="s">
        <v>2542</v>
      </c>
      <c r="D1605" s="833" t="s">
        <v>3898</v>
      </c>
      <c r="E1605" s="834" t="s">
        <v>2570</v>
      </c>
      <c r="F1605" s="832" t="s">
        <v>2537</v>
      </c>
      <c r="G1605" s="832" t="s">
        <v>3255</v>
      </c>
      <c r="H1605" s="832" t="s">
        <v>674</v>
      </c>
      <c r="I1605" s="832" t="s">
        <v>3274</v>
      </c>
      <c r="J1605" s="832" t="s">
        <v>1214</v>
      </c>
      <c r="K1605" s="832" t="s">
        <v>3268</v>
      </c>
      <c r="L1605" s="835">
        <v>677.17</v>
      </c>
      <c r="M1605" s="835">
        <v>4063.0199999999995</v>
      </c>
      <c r="N1605" s="832">
        <v>6</v>
      </c>
      <c r="O1605" s="836">
        <v>1</v>
      </c>
      <c r="P1605" s="835">
        <v>4063.0199999999995</v>
      </c>
      <c r="Q1605" s="837">
        <v>1</v>
      </c>
      <c r="R1605" s="832">
        <v>6</v>
      </c>
      <c r="S1605" s="837">
        <v>1</v>
      </c>
      <c r="T1605" s="836">
        <v>1</v>
      </c>
      <c r="U1605" s="838">
        <v>1</v>
      </c>
    </row>
    <row r="1606" spans="1:21" ht="14.45" customHeight="1" x14ac:dyDescent="0.2">
      <c r="A1606" s="831">
        <v>7</v>
      </c>
      <c r="B1606" s="832" t="s">
        <v>2536</v>
      </c>
      <c r="C1606" s="832" t="s">
        <v>2542</v>
      </c>
      <c r="D1606" s="833" t="s">
        <v>3898</v>
      </c>
      <c r="E1606" s="834" t="s">
        <v>2570</v>
      </c>
      <c r="F1606" s="832" t="s">
        <v>2537</v>
      </c>
      <c r="G1606" s="832" t="s">
        <v>3255</v>
      </c>
      <c r="H1606" s="832" t="s">
        <v>674</v>
      </c>
      <c r="I1606" s="832" t="s">
        <v>2288</v>
      </c>
      <c r="J1606" s="832" t="s">
        <v>1214</v>
      </c>
      <c r="K1606" s="832" t="s">
        <v>1215</v>
      </c>
      <c r="L1606" s="835">
        <v>2573.2199999999998</v>
      </c>
      <c r="M1606" s="835">
        <v>23158.98</v>
      </c>
      <c r="N1606" s="832">
        <v>9</v>
      </c>
      <c r="O1606" s="836">
        <v>1.5</v>
      </c>
      <c r="P1606" s="835">
        <v>20585.759999999998</v>
      </c>
      <c r="Q1606" s="837">
        <v>0.88888888888888884</v>
      </c>
      <c r="R1606" s="832">
        <v>8</v>
      </c>
      <c r="S1606" s="837">
        <v>0.88888888888888884</v>
      </c>
      <c r="T1606" s="836">
        <v>1</v>
      </c>
      <c r="U1606" s="838">
        <v>0.66666666666666663</v>
      </c>
    </row>
    <row r="1607" spans="1:21" ht="14.45" customHeight="1" x14ac:dyDescent="0.2">
      <c r="A1607" s="831">
        <v>7</v>
      </c>
      <c r="B1607" s="832" t="s">
        <v>2536</v>
      </c>
      <c r="C1607" s="832" t="s">
        <v>2542</v>
      </c>
      <c r="D1607" s="833" t="s">
        <v>3898</v>
      </c>
      <c r="E1607" s="834" t="s">
        <v>2570</v>
      </c>
      <c r="F1607" s="832" t="s">
        <v>2537</v>
      </c>
      <c r="G1607" s="832" t="s">
        <v>3255</v>
      </c>
      <c r="H1607" s="832" t="s">
        <v>581</v>
      </c>
      <c r="I1607" s="832" t="s">
        <v>3718</v>
      </c>
      <c r="J1607" s="832" t="s">
        <v>3719</v>
      </c>
      <c r="K1607" s="832" t="s">
        <v>3720</v>
      </c>
      <c r="L1607" s="835">
        <v>1715.48</v>
      </c>
      <c r="M1607" s="835">
        <v>10292.880000000001</v>
      </c>
      <c r="N1607" s="832">
        <v>6</v>
      </c>
      <c r="O1607" s="836">
        <v>2</v>
      </c>
      <c r="P1607" s="835">
        <v>10292.880000000001</v>
      </c>
      <c r="Q1607" s="837">
        <v>1</v>
      </c>
      <c r="R1607" s="832">
        <v>6</v>
      </c>
      <c r="S1607" s="837">
        <v>1</v>
      </c>
      <c r="T1607" s="836">
        <v>2</v>
      </c>
      <c r="U1607" s="838">
        <v>1</v>
      </c>
    </row>
    <row r="1608" spans="1:21" ht="14.45" customHeight="1" x14ac:dyDescent="0.2">
      <c r="A1608" s="831">
        <v>7</v>
      </c>
      <c r="B1608" s="832" t="s">
        <v>2536</v>
      </c>
      <c r="C1608" s="832" t="s">
        <v>2542</v>
      </c>
      <c r="D1608" s="833" t="s">
        <v>3898</v>
      </c>
      <c r="E1608" s="834" t="s">
        <v>2570</v>
      </c>
      <c r="F1608" s="832" t="s">
        <v>2537</v>
      </c>
      <c r="G1608" s="832" t="s">
        <v>3255</v>
      </c>
      <c r="H1608" s="832" t="s">
        <v>581</v>
      </c>
      <c r="I1608" s="832" t="s">
        <v>3275</v>
      </c>
      <c r="J1608" s="832" t="s">
        <v>3276</v>
      </c>
      <c r="K1608" s="832" t="s">
        <v>3260</v>
      </c>
      <c r="L1608" s="835">
        <v>1715.48</v>
      </c>
      <c r="M1608" s="835">
        <v>6861.92</v>
      </c>
      <c r="N1608" s="832">
        <v>4</v>
      </c>
      <c r="O1608" s="836">
        <v>0.5</v>
      </c>
      <c r="P1608" s="835">
        <v>6861.92</v>
      </c>
      <c r="Q1608" s="837">
        <v>1</v>
      </c>
      <c r="R1608" s="832">
        <v>4</v>
      </c>
      <c r="S1608" s="837">
        <v>1</v>
      </c>
      <c r="T1608" s="836">
        <v>0.5</v>
      </c>
      <c r="U1608" s="838">
        <v>1</v>
      </c>
    </row>
    <row r="1609" spans="1:21" ht="14.45" customHeight="1" x14ac:dyDescent="0.2">
      <c r="A1609" s="831">
        <v>7</v>
      </c>
      <c r="B1609" s="832" t="s">
        <v>2536</v>
      </c>
      <c r="C1609" s="832" t="s">
        <v>2542</v>
      </c>
      <c r="D1609" s="833" t="s">
        <v>3898</v>
      </c>
      <c r="E1609" s="834" t="s">
        <v>2570</v>
      </c>
      <c r="F1609" s="832" t="s">
        <v>2537</v>
      </c>
      <c r="G1609" s="832" t="s">
        <v>3026</v>
      </c>
      <c r="H1609" s="832" t="s">
        <v>674</v>
      </c>
      <c r="I1609" s="832" t="s">
        <v>2268</v>
      </c>
      <c r="J1609" s="832" t="s">
        <v>703</v>
      </c>
      <c r="K1609" s="832" t="s">
        <v>1171</v>
      </c>
      <c r="L1609" s="835">
        <v>0</v>
      </c>
      <c r="M1609" s="835">
        <v>0</v>
      </c>
      <c r="N1609" s="832">
        <v>33</v>
      </c>
      <c r="O1609" s="836">
        <v>4.5</v>
      </c>
      <c r="P1609" s="835">
        <v>0</v>
      </c>
      <c r="Q1609" s="837"/>
      <c r="R1609" s="832">
        <v>17</v>
      </c>
      <c r="S1609" s="837">
        <v>0.51515151515151514</v>
      </c>
      <c r="T1609" s="836">
        <v>2.5</v>
      </c>
      <c r="U1609" s="838">
        <v>0.55555555555555558</v>
      </c>
    </row>
    <row r="1610" spans="1:21" ht="14.45" customHeight="1" x14ac:dyDescent="0.2">
      <c r="A1610" s="831">
        <v>7</v>
      </c>
      <c r="B1610" s="832" t="s">
        <v>2536</v>
      </c>
      <c r="C1610" s="832" t="s">
        <v>2542</v>
      </c>
      <c r="D1610" s="833" t="s">
        <v>3898</v>
      </c>
      <c r="E1610" s="834" t="s">
        <v>2570</v>
      </c>
      <c r="F1610" s="832" t="s">
        <v>2537</v>
      </c>
      <c r="G1610" s="832" t="s">
        <v>3290</v>
      </c>
      <c r="H1610" s="832" t="s">
        <v>581</v>
      </c>
      <c r="I1610" s="832" t="s">
        <v>3291</v>
      </c>
      <c r="J1610" s="832" t="s">
        <v>3292</v>
      </c>
      <c r="K1610" s="832" t="s">
        <v>3293</v>
      </c>
      <c r="L1610" s="835">
        <v>355.79</v>
      </c>
      <c r="M1610" s="835">
        <v>3202.1100000000006</v>
      </c>
      <c r="N1610" s="832">
        <v>9</v>
      </c>
      <c r="O1610" s="836">
        <v>1.5</v>
      </c>
      <c r="P1610" s="835">
        <v>2134.7400000000002</v>
      </c>
      <c r="Q1610" s="837">
        <v>0.66666666666666663</v>
      </c>
      <c r="R1610" s="832">
        <v>6</v>
      </c>
      <c r="S1610" s="837">
        <v>0.66666666666666663</v>
      </c>
      <c r="T1610" s="836">
        <v>0.5</v>
      </c>
      <c r="U1610" s="838">
        <v>0.33333333333333331</v>
      </c>
    </row>
    <row r="1611" spans="1:21" ht="14.45" customHeight="1" x14ac:dyDescent="0.2">
      <c r="A1611" s="831">
        <v>7</v>
      </c>
      <c r="B1611" s="832" t="s">
        <v>2536</v>
      </c>
      <c r="C1611" s="832" t="s">
        <v>2542</v>
      </c>
      <c r="D1611" s="833" t="s">
        <v>3898</v>
      </c>
      <c r="E1611" s="834" t="s">
        <v>2570</v>
      </c>
      <c r="F1611" s="832" t="s">
        <v>2537</v>
      </c>
      <c r="G1611" s="832" t="s">
        <v>3290</v>
      </c>
      <c r="H1611" s="832" t="s">
        <v>581</v>
      </c>
      <c r="I1611" s="832" t="s">
        <v>3294</v>
      </c>
      <c r="J1611" s="832" t="s">
        <v>3292</v>
      </c>
      <c r="K1611" s="832" t="s">
        <v>3295</v>
      </c>
      <c r="L1611" s="835">
        <v>552.64</v>
      </c>
      <c r="M1611" s="835">
        <v>552.64</v>
      </c>
      <c r="N1611" s="832">
        <v>1</v>
      </c>
      <c r="O1611" s="836">
        <v>0.5</v>
      </c>
      <c r="P1611" s="835">
        <v>552.64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5" customHeight="1" x14ac:dyDescent="0.2">
      <c r="A1612" s="831">
        <v>7</v>
      </c>
      <c r="B1612" s="832" t="s">
        <v>2536</v>
      </c>
      <c r="C1612" s="832" t="s">
        <v>2542</v>
      </c>
      <c r="D1612" s="833" t="s">
        <v>3898</v>
      </c>
      <c r="E1612" s="834" t="s">
        <v>2570</v>
      </c>
      <c r="F1612" s="832" t="s">
        <v>2537</v>
      </c>
      <c r="G1612" s="832" t="s">
        <v>3290</v>
      </c>
      <c r="H1612" s="832" t="s">
        <v>581</v>
      </c>
      <c r="I1612" s="832" t="s">
        <v>3296</v>
      </c>
      <c r="J1612" s="832" t="s">
        <v>3292</v>
      </c>
      <c r="K1612" s="832" t="s">
        <v>3297</v>
      </c>
      <c r="L1612" s="835">
        <v>1019.46</v>
      </c>
      <c r="M1612" s="835">
        <v>1019.46</v>
      </c>
      <c r="N1612" s="832">
        <v>1</v>
      </c>
      <c r="O1612" s="836">
        <v>1</v>
      </c>
      <c r="P1612" s="835">
        <v>1019.46</v>
      </c>
      <c r="Q1612" s="837">
        <v>1</v>
      </c>
      <c r="R1612" s="832">
        <v>1</v>
      </c>
      <c r="S1612" s="837">
        <v>1</v>
      </c>
      <c r="T1612" s="836">
        <v>1</v>
      </c>
      <c r="U1612" s="838">
        <v>1</v>
      </c>
    </row>
    <row r="1613" spans="1:21" ht="14.45" customHeight="1" x14ac:dyDescent="0.2">
      <c r="A1613" s="831">
        <v>7</v>
      </c>
      <c r="B1613" s="832" t="s">
        <v>2536</v>
      </c>
      <c r="C1613" s="832" t="s">
        <v>2542</v>
      </c>
      <c r="D1613" s="833" t="s">
        <v>3898</v>
      </c>
      <c r="E1613" s="834" t="s">
        <v>2570</v>
      </c>
      <c r="F1613" s="832" t="s">
        <v>2537</v>
      </c>
      <c r="G1613" s="832" t="s">
        <v>3290</v>
      </c>
      <c r="H1613" s="832" t="s">
        <v>581</v>
      </c>
      <c r="I1613" s="832" t="s">
        <v>3298</v>
      </c>
      <c r="J1613" s="832" t="s">
        <v>3292</v>
      </c>
      <c r="K1613" s="832" t="s">
        <v>2835</v>
      </c>
      <c r="L1613" s="835">
        <v>764.6</v>
      </c>
      <c r="M1613" s="835">
        <v>2293.8000000000002</v>
      </c>
      <c r="N1613" s="832">
        <v>3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5" customHeight="1" x14ac:dyDescent="0.2">
      <c r="A1614" s="831">
        <v>7</v>
      </c>
      <c r="B1614" s="832" t="s">
        <v>2536</v>
      </c>
      <c r="C1614" s="832" t="s">
        <v>2542</v>
      </c>
      <c r="D1614" s="833" t="s">
        <v>3898</v>
      </c>
      <c r="E1614" s="834" t="s">
        <v>2570</v>
      </c>
      <c r="F1614" s="832" t="s">
        <v>2537</v>
      </c>
      <c r="G1614" s="832" t="s">
        <v>3290</v>
      </c>
      <c r="H1614" s="832" t="s">
        <v>581</v>
      </c>
      <c r="I1614" s="832" t="s">
        <v>3302</v>
      </c>
      <c r="J1614" s="832" t="s">
        <v>3292</v>
      </c>
      <c r="K1614" s="832" t="s">
        <v>3303</v>
      </c>
      <c r="L1614" s="835">
        <v>1274.33</v>
      </c>
      <c r="M1614" s="835">
        <v>7645.98</v>
      </c>
      <c r="N1614" s="832">
        <v>6</v>
      </c>
      <c r="O1614" s="836">
        <v>2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5" customHeight="1" x14ac:dyDescent="0.2">
      <c r="A1615" s="831">
        <v>7</v>
      </c>
      <c r="B1615" s="832" t="s">
        <v>2536</v>
      </c>
      <c r="C1615" s="832" t="s">
        <v>2542</v>
      </c>
      <c r="D1615" s="833" t="s">
        <v>3898</v>
      </c>
      <c r="E1615" s="834" t="s">
        <v>2570</v>
      </c>
      <c r="F1615" s="832" t="s">
        <v>2537</v>
      </c>
      <c r="G1615" s="832" t="s">
        <v>3308</v>
      </c>
      <c r="H1615" s="832" t="s">
        <v>581</v>
      </c>
      <c r="I1615" s="832" t="s">
        <v>3311</v>
      </c>
      <c r="J1615" s="832" t="s">
        <v>3312</v>
      </c>
      <c r="K1615" s="832" t="s">
        <v>3313</v>
      </c>
      <c r="L1615" s="835">
        <v>140.94999999999999</v>
      </c>
      <c r="M1615" s="835">
        <v>845.69999999999993</v>
      </c>
      <c r="N1615" s="832">
        <v>6</v>
      </c>
      <c r="O1615" s="836">
        <v>1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5" customHeight="1" x14ac:dyDescent="0.2">
      <c r="A1616" s="831">
        <v>7</v>
      </c>
      <c r="B1616" s="832" t="s">
        <v>2536</v>
      </c>
      <c r="C1616" s="832" t="s">
        <v>2542</v>
      </c>
      <c r="D1616" s="833" t="s">
        <v>3898</v>
      </c>
      <c r="E1616" s="834" t="s">
        <v>2570</v>
      </c>
      <c r="F1616" s="832" t="s">
        <v>2537</v>
      </c>
      <c r="G1616" s="832" t="s">
        <v>3308</v>
      </c>
      <c r="H1616" s="832" t="s">
        <v>581</v>
      </c>
      <c r="I1616" s="832" t="s">
        <v>3314</v>
      </c>
      <c r="J1616" s="832" t="s">
        <v>3315</v>
      </c>
      <c r="K1616" s="832" t="s">
        <v>2402</v>
      </c>
      <c r="L1616" s="835">
        <v>93.96</v>
      </c>
      <c r="M1616" s="835">
        <v>281.88</v>
      </c>
      <c r="N1616" s="832">
        <v>3</v>
      </c>
      <c r="O1616" s="836">
        <v>0.5</v>
      </c>
      <c r="P1616" s="835">
        <v>281.88</v>
      </c>
      <c r="Q1616" s="837">
        <v>1</v>
      </c>
      <c r="R1616" s="832">
        <v>3</v>
      </c>
      <c r="S1616" s="837">
        <v>1</v>
      </c>
      <c r="T1616" s="836">
        <v>0.5</v>
      </c>
      <c r="U1616" s="838">
        <v>1</v>
      </c>
    </row>
    <row r="1617" spans="1:21" ht="14.45" customHeight="1" x14ac:dyDescent="0.2">
      <c r="A1617" s="831">
        <v>7</v>
      </c>
      <c r="B1617" s="832" t="s">
        <v>2536</v>
      </c>
      <c r="C1617" s="832" t="s">
        <v>2542</v>
      </c>
      <c r="D1617" s="833" t="s">
        <v>3898</v>
      </c>
      <c r="E1617" s="834" t="s">
        <v>2570</v>
      </c>
      <c r="F1617" s="832" t="s">
        <v>2537</v>
      </c>
      <c r="G1617" s="832" t="s">
        <v>3308</v>
      </c>
      <c r="H1617" s="832" t="s">
        <v>581</v>
      </c>
      <c r="I1617" s="832" t="s">
        <v>3318</v>
      </c>
      <c r="J1617" s="832" t="s">
        <v>3319</v>
      </c>
      <c r="K1617" s="832" t="s">
        <v>3320</v>
      </c>
      <c r="L1617" s="835">
        <v>93.96</v>
      </c>
      <c r="M1617" s="835">
        <v>751.68</v>
      </c>
      <c r="N1617" s="832">
        <v>8</v>
      </c>
      <c r="O1617" s="836">
        <v>1</v>
      </c>
      <c r="P1617" s="835">
        <v>751.68</v>
      </c>
      <c r="Q1617" s="837">
        <v>1</v>
      </c>
      <c r="R1617" s="832">
        <v>8</v>
      </c>
      <c r="S1617" s="837">
        <v>1</v>
      </c>
      <c r="T1617" s="836">
        <v>1</v>
      </c>
      <c r="U1617" s="838">
        <v>1</v>
      </c>
    </row>
    <row r="1618" spans="1:21" ht="14.45" customHeight="1" x14ac:dyDescent="0.2">
      <c r="A1618" s="831">
        <v>7</v>
      </c>
      <c r="B1618" s="832" t="s">
        <v>2536</v>
      </c>
      <c r="C1618" s="832" t="s">
        <v>2542</v>
      </c>
      <c r="D1618" s="833" t="s">
        <v>3898</v>
      </c>
      <c r="E1618" s="834" t="s">
        <v>2570</v>
      </c>
      <c r="F1618" s="832" t="s">
        <v>2537</v>
      </c>
      <c r="G1618" s="832" t="s">
        <v>3308</v>
      </c>
      <c r="H1618" s="832" t="s">
        <v>581</v>
      </c>
      <c r="I1618" s="832" t="s">
        <v>3729</v>
      </c>
      <c r="J1618" s="832" t="s">
        <v>3611</v>
      </c>
      <c r="K1618" s="832" t="s">
        <v>3498</v>
      </c>
      <c r="L1618" s="835">
        <v>300.68</v>
      </c>
      <c r="M1618" s="835">
        <v>300.68</v>
      </c>
      <c r="N1618" s="832">
        <v>1</v>
      </c>
      <c r="O1618" s="836">
        <v>0.5</v>
      </c>
      <c r="P1618" s="835">
        <v>300.68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5" customHeight="1" x14ac:dyDescent="0.2">
      <c r="A1619" s="831">
        <v>7</v>
      </c>
      <c r="B1619" s="832" t="s">
        <v>2536</v>
      </c>
      <c r="C1619" s="832" t="s">
        <v>2542</v>
      </c>
      <c r="D1619" s="833" t="s">
        <v>3898</v>
      </c>
      <c r="E1619" s="834" t="s">
        <v>2570</v>
      </c>
      <c r="F1619" s="832" t="s">
        <v>2537</v>
      </c>
      <c r="G1619" s="832" t="s">
        <v>3308</v>
      </c>
      <c r="H1619" s="832" t="s">
        <v>581</v>
      </c>
      <c r="I1619" s="832" t="s">
        <v>3829</v>
      </c>
      <c r="J1619" s="832" t="s">
        <v>3830</v>
      </c>
      <c r="K1619" s="832" t="s">
        <v>3317</v>
      </c>
      <c r="L1619" s="835">
        <v>156.61000000000001</v>
      </c>
      <c r="M1619" s="835">
        <v>156.61000000000001</v>
      </c>
      <c r="N1619" s="832">
        <v>1</v>
      </c>
      <c r="O1619" s="836">
        <v>0.5</v>
      </c>
      <c r="P1619" s="835">
        <v>156.61000000000001</v>
      </c>
      <c r="Q1619" s="837">
        <v>1</v>
      </c>
      <c r="R1619" s="832">
        <v>1</v>
      </c>
      <c r="S1619" s="837">
        <v>1</v>
      </c>
      <c r="T1619" s="836">
        <v>0.5</v>
      </c>
      <c r="U1619" s="838">
        <v>1</v>
      </c>
    </row>
    <row r="1620" spans="1:21" ht="14.45" customHeight="1" x14ac:dyDescent="0.2">
      <c r="A1620" s="831">
        <v>7</v>
      </c>
      <c r="B1620" s="832" t="s">
        <v>2536</v>
      </c>
      <c r="C1620" s="832" t="s">
        <v>2542</v>
      </c>
      <c r="D1620" s="833" t="s">
        <v>3898</v>
      </c>
      <c r="E1620" s="834" t="s">
        <v>2570</v>
      </c>
      <c r="F1620" s="832" t="s">
        <v>2537</v>
      </c>
      <c r="G1620" s="832" t="s">
        <v>3308</v>
      </c>
      <c r="H1620" s="832" t="s">
        <v>581</v>
      </c>
      <c r="I1620" s="832" t="s">
        <v>3400</v>
      </c>
      <c r="J1620" s="832" t="s">
        <v>3319</v>
      </c>
      <c r="K1620" s="832" t="s">
        <v>3401</v>
      </c>
      <c r="L1620" s="835">
        <v>93.96</v>
      </c>
      <c r="M1620" s="835">
        <v>375.84</v>
      </c>
      <c r="N1620" s="832">
        <v>4</v>
      </c>
      <c r="O1620" s="836">
        <v>1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5" customHeight="1" x14ac:dyDescent="0.2">
      <c r="A1621" s="831">
        <v>7</v>
      </c>
      <c r="B1621" s="832" t="s">
        <v>2536</v>
      </c>
      <c r="C1621" s="832" t="s">
        <v>2542</v>
      </c>
      <c r="D1621" s="833" t="s">
        <v>3898</v>
      </c>
      <c r="E1621" s="834" t="s">
        <v>2570</v>
      </c>
      <c r="F1621" s="832" t="s">
        <v>2537</v>
      </c>
      <c r="G1621" s="832" t="s">
        <v>3308</v>
      </c>
      <c r="H1621" s="832" t="s">
        <v>581</v>
      </c>
      <c r="I1621" s="832" t="s">
        <v>3321</v>
      </c>
      <c r="J1621" s="832" t="s">
        <v>3312</v>
      </c>
      <c r="K1621" s="832" t="s">
        <v>3313</v>
      </c>
      <c r="L1621" s="835">
        <v>140.94999999999999</v>
      </c>
      <c r="M1621" s="835">
        <v>986.65</v>
      </c>
      <c r="N1621" s="832">
        <v>7</v>
      </c>
      <c r="O1621" s="836">
        <v>1</v>
      </c>
      <c r="P1621" s="835">
        <v>986.65</v>
      </c>
      <c r="Q1621" s="837">
        <v>1</v>
      </c>
      <c r="R1621" s="832">
        <v>7</v>
      </c>
      <c r="S1621" s="837">
        <v>1</v>
      </c>
      <c r="T1621" s="836">
        <v>1</v>
      </c>
      <c r="U1621" s="838">
        <v>1</v>
      </c>
    </row>
    <row r="1622" spans="1:21" ht="14.45" customHeight="1" x14ac:dyDescent="0.2">
      <c r="A1622" s="831">
        <v>7</v>
      </c>
      <c r="B1622" s="832" t="s">
        <v>2536</v>
      </c>
      <c r="C1622" s="832" t="s">
        <v>2542</v>
      </c>
      <c r="D1622" s="833" t="s">
        <v>3898</v>
      </c>
      <c r="E1622" s="834" t="s">
        <v>2570</v>
      </c>
      <c r="F1622" s="832" t="s">
        <v>2537</v>
      </c>
      <c r="G1622" s="832" t="s">
        <v>3308</v>
      </c>
      <c r="H1622" s="832" t="s">
        <v>581</v>
      </c>
      <c r="I1622" s="832" t="s">
        <v>3881</v>
      </c>
      <c r="J1622" s="832" t="s">
        <v>3768</v>
      </c>
      <c r="K1622" s="832" t="s">
        <v>3769</v>
      </c>
      <c r="L1622" s="835">
        <v>158.85</v>
      </c>
      <c r="M1622" s="835">
        <v>635.4</v>
      </c>
      <c r="N1622" s="832">
        <v>4</v>
      </c>
      <c r="O1622" s="836">
        <v>0.5</v>
      </c>
      <c r="P1622" s="835">
        <v>635.4</v>
      </c>
      <c r="Q1622" s="837">
        <v>1</v>
      </c>
      <c r="R1622" s="832">
        <v>4</v>
      </c>
      <c r="S1622" s="837">
        <v>1</v>
      </c>
      <c r="T1622" s="836">
        <v>0.5</v>
      </c>
      <c r="U1622" s="838">
        <v>1</v>
      </c>
    </row>
    <row r="1623" spans="1:21" ht="14.45" customHeight="1" x14ac:dyDescent="0.2">
      <c r="A1623" s="831">
        <v>7</v>
      </c>
      <c r="B1623" s="832" t="s">
        <v>2536</v>
      </c>
      <c r="C1623" s="832" t="s">
        <v>2542</v>
      </c>
      <c r="D1623" s="833" t="s">
        <v>3898</v>
      </c>
      <c r="E1623" s="834" t="s">
        <v>2570</v>
      </c>
      <c r="F1623" s="832" t="s">
        <v>2537</v>
      </c>
      <c r="G1623" s="832" t="s">
        <v>3308</v>
      </c>
      <c r="H1623" s="832" t="s">
        <v>581</v>
      </c>
      <c r="I1623" s="832" t="s">
        <v>3323</v>
      </c>
      <c r="J1623" s="832" t="s">
        <v>3324</v>
      </c>
      <c r="K1623" s="832" t="s">
        <v>2408</v>
      </c>
      <c r="L1623" s="835">
        <v>187.92</v>
      </c>
      <c r="M1623" s="835">
        <v>563.76</v>
      </c>
      <c r="N1623" s="832">
        <v>3</v>
      </c>
      <c r="O1623" s="836">
        <v>0.5</v>
      </c>
      <c r="P1623" s="835">
        <v>563.76</v>
      </c>
      <c r="Q1623" s="837">
        <v>1</v>
      </c>
      <c r="R1623" s="832">
        <v>3</v>
      </c>
      <c r="S1623" s="837">
        <v>1</v>
      </c>
      <c r="T1623" s="836">
        <v>0.5</v>
      </c>
      <c r="U1623" s="838">
        <v>1</v>
      </c>
    </row>
    <row r="1624" spans="1:21" ht="14.45" customHeight="1" x14ac:dyDescent="0.2">
      <c r="A1624" s="831">
        <v>7</v>
      </c>
      <c r="B1624" s="832" t="s">
        <v>2536</v>
      </c>
      <c r="C1624" s="832" t="s">
        <v>2542</v>
      </c>
      <c r="D1624" s="833" t="s">
        <v>3898</v>
      </c>
      <c r="E1624" s="834" t="s">
        <v>2570</v>
      </c>
      <c r="F1624" s="832" t="s">
        <v>2537</v>
      </c>
      <c r="G1624" s="832" t="s">
        <v>3331</v>
      </c>
      <c r="H1624" s="832" t="s">
        <v>674</v>
      </c>
      <c r="I1624" s="832" t="s">
        <v>3332</v>
      </c>
      <c r="J1624" s="832" t="s">
        <v>3333</v>
      </c>
      <c r="K1624" s="832" t="s">
        <v>3334</v>
      </c>
      <c r="L1624" s="835">
        <v>80.53</v>
      </c>
      <c r="M1624" s="835">
        <v>724.77</v>
      </c>
      <c r="N1624" s="832">
        <v>9</v>
      </c>
      <c r="O1624" s="836">
        <v>1.5</v>
      </c>
      <c r="P1624" s="835">
        <v>724.77</v>
      </c>
      <c r="Q1624" s="837">
        <v>1</v>
      </c>
      <c r="R1624" s="832">
        <v>9</v>
      </c>
      <c r="S1624" s="837">
        <v>1</v>
      </c>
      <c r="T1624" s="836">
        <v>1.5</v>
      </c>
      <c r="U1624" s="838">
        <v>1</v>
      </c>
    </row>
    <row r="1625" spans="1:21" ht="14.45" customHeight="1" x14ac:dyDescent="0.2">
      <c r="A1625" s="831">
        <v>7</v>
      </c>
      <c r="B1625" s="832" t="s">
        <v>2536</v>
      </c>
      <c r="C1625" s="832" t="s">
        <v>2542</v>
      </c>
      <c r="D1625" s="833" t="s">
        <v>3898</v>
      </c>
      <c r="E1625" s="834" t="s">
        <v>2570</v>
      </c>
      <c r="F1625" s="832" t="s">
        <v>2537</v>
      </c>
      <c r="G1625" s="832" t="s">
        <v>3331</v>
      </c>
      <c r="H1625" s="832" t="s">
        <v>581</v>
      </c>
      <c r="I1625" s="832" t="s">
        <v>3339</v>
      </c>
      <c r="J1625" s="832" t="s">
        <v>3333</v>
      </c>
      <c r="K1625" s="832" t="s">
        <v>3340</v>
      </c>
      <c r="L1625" s="835">
        <v>533.42999999999995</v>
      </c>
      <c r="M1625" s="835">
        <v>533.42999999999995</v>
      </c>
      <c r="N1625" s="832">
        <v>1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5" customHeight="1" x14ac:dyDescent="0.2">
      <c r="A1626" s="831">
        <v>7</v>
      </c>
      <c r="B1626" s="832" t="s">
        <v>2536</v>
      </c>
      <c r="C1626" s="832" t="s">
        <v>2542</v>
      </c>
      <c r="D1626" s="833" t="s">
        <v>3898</v>
      </c>
      <c r="E1626" s="834" t="s">
        <v>2570</v>
      </c>
      <c r="F1626" s="832" t="s">
        <v>2537</v>
      </c>
      <c r="G1626" s="832" t="s">
        <v>2651</v>
      </c>
      <c r="H1626" s="832" t="s">
        <v>581</v>
      </c>
      <c r="I1626" s="832" t="s">
        <v>2319</v>
      </c>
      <c r="J1626" s="832" t="s">
        <v>1364</v>
      </c>
      <c r="K1626" s="832" t="s">
        <v>2320</v>
      </c>
      <c r="L1626" s="835">
        <v>0</v>
      </c>
      <c r="M1626" s="835">
        <v>0</v>
      </c>
      <c r="N1626" s="832">
        <v>9</v>
      </c>
      <c r="O1626" s="836">
        <v>4.5</v>
      </c>
      <c r="P1626" s="835">
        <v>0</v>
      </c>
      <c r="Q1626" s="837"/>
      <c r="R1626" s="832">
        <v>7</v>
      </c>
      <c r="S1626" s="837">
        <v>0.77777777777777779</v>
      </c>
      <c r="T1626" s="836">
        <v>4</v>
      </c>
      <c r="U1626" s="838">
        <v>0.88888888888888884</v>
      </c>
    </row>
    <row r="1627" spans="1:21" ht="14.45" customHeight="1" x14ac:dyDescent="0.2">
      <c r="A1627" s="831">
        <v>7</v>
      </c>
      <c r="B1627" s="832" t="s">
        <v>2536</v>
      </c>
      <c r="C1627" s="832" t="s">
        <v>2542</v>
      </c>
      <c r="D1627" s="833" t="s">
        <v>3898</v>
      </c>
      <c r="E1627" s="834" t="s">
        <v>2570</v>
      </c>
      <c r="F1627" s="832" t="s">
        <v>2537</v>
      </c>
      <c r="G1627" s="832" t="s">
        <v>2651</v>
      </c>
      <c r="H1627" s="832" t="s">
        <v>581</v>
      </c>
      <c r="I1627" s="832" t="s">
        <v>2652</v>
      </c>
      <c r="J1627" s="832" t="s">
        <v>2653</v>
      </c>
      <c r="K1627" s="832" t="s">
        <v>2294</v>
      </c>
      <c r="L1627" s="835">
        <v>0</v>
      </c>
      <c r="M1627" s="835">
        <v>0</v>
      </c>
      <c r="N1627" s="832">
        <v>2</v>
      </c>
      <c r="O1627" s="836">
        <v>1</v>
      </c>
      <c r="P1627" s="835"/>
      <c r="Q1627" s="837"/>
      <c r="R1627" s="832"/>
      <c r="S1627" s="837">
        <v>0</v>
      </c>
      <c r="T1627" s="836"/>
      <c r="U1627" s="838">
        <v>0</v>
      </c>
    </row>
    <row r="1628" spans="1:21" ht="14.45" customHeight="1" x14ac:dyDescent="0.2">
      <c r="A1628" s="831">
        <v>7</v>
      </c>
      <c r="B1628" s="832" t="s">
        <v>2536</v>
      </c>
      <c r="C1628" s="832" t="s">
        <v>2542</v>
      </c>
      <c r="D1628" s="833" t="s">
        <v>3898</v>
      </c>
      <c r="E1628" s="834" t="s">
        <v>2570</v>
      </c>
      <c r="F1628" s="832" t="s">
        <v>2537</v>
      </c>
      <c r="G1628" s="832" t="s">
        <v>2651</v>
      </c>
      <c r="H1628" s="832" t="s">
        <v>674</v>
      </c>
      <c r="I1628" s="832" t="s">
        <v>3344</v>
      </c>
      <c r="J1628" s="832" t="s">
        <v>1364</v>
      </c>
      <c r="K1628" s="832" t="s">
        <v>2320</v>
      </c>
      <c r="L1628" s="835">
        <v>0</v>
      </c>
      <c r="M1628" s="835">
        <v>0</v>
      </c>
      <c r="N1628" s="832">
        <v>2</v>
      </c>
      <c r="O1628" s="836">
        <v>1</v>
      </c>
      <c r="P1628" s="835">
        <v>0</v>
      </c>
      <c r="Q1628" s="837"/>
      <c r="R1628" s="832">
        <v>2</v>
      </c>
      <c r="S1628" s="837">
        <v>1</v>
      </c>
      <c r="T1628" s="836">
        <v>1</v>
      </c>
      <c r="U1628" s="838">
        <v>1</v>
      </c>
    </row>
    <row r="1629" spans="1:21" ht="14.45" customHeight="1" x14ac:dyDescent="0.2">
      <c r="A1629" s="831">
        <v>7</v>
      </c>
      <c r="B1629" s="832" t="s">
        <v>2536</v>
      </c>
      <c r="C1629" s="832" t="s">
        <v>2542</v>
      </c>
      <c r="D1629" s="833" t="s">
        <v>3898</v>
      </c>
      <c r="E1629" s="834" t="s">
        <v>2570</v>
      </c>
      <c r="F1629" s="832" t="s">
        <v>2537</v>
      </c>
      <c r="G1629" s="832" t="s">
        <v>2733</v>
      </c>
      <c r="H1629" s="832" t="s">
        <v>581</v>
      </c>
      <c r="I1629" s="832" t="s">
        <v>2734</v>
      </c>
      <c r="J1629" s="832" t="s">
        <v>2735</v>
      </c>
      <c r="K1629" s="832" t="s">
        <v>2736</v>
      </c>
      <c r="L1629" s="835">
        <v>299.83999999999997</v>
      </c>
      <c r="M1629" s="835">
        <v>7795.84</v>
      </c>
      <c r="N1629" s="832">
        <v>26</v>
      </c>
      <c r="O1629" s="836">
        <v>9.5</v>
      </c>
      <c r="P1629" s="835">
        <v>4797.4400000000005</v>
      </c>
      <c r="Q1629" s="837">
        <v>0.61538461538461542</v>
      </c>
      <c r="R1629" s="832">
        <v>16</v>
      </c>
      <c r="S1629" s="837">
        <v>0.61538461538461542</v>
      </c>
      <c r="T1629" s="836">
        <v>7.5</v>
      </c>
      <c r="U1629" s="838">
        <v>0.78947368421052633</v>
      </c>
    </row>
    <row r="1630" spans="1:21" ht="14.45" customHeight="1" x14ac:dyDescent="0.2">
      <c r="A1630" s="831">
        <v>7</v>
      </c>
      <c r="B1630" s="832" t="s">
        <v>2536</v>
      </c>
      <c r="C1630" s="832" t="s">
        <v>2542</v>
      </c>
      <c r="D1630" s="833" t="s">
        <v>3898</v>
      </c>
      <c r="E1630" s="834" t="s">
        <v>2570</v>
      </c>
      <c r="F1630" s="832" t="s">
        <v>2537</v>
      </c>
      <c r="G1630" s="832" t="s">
        <v>2733</v>
      </c>
      <c r="H1630" s="832" t="s">
        <v>581</v>
      </c>
      <c r="I1630" s="832" t="s">
        <v>3350</v>
      </c>
      <c r="J1630" s="832" t="s">
        <v>2735</v>
      </c>
      <c r="K1630" s="832" t="s">
        <v>3351</v>
      </c>
      <c r="L1630" s="835">
        <v>150.94</v>
      </c>
      <c r="M1630" s="835">
        <v>452.82</v>
      </c>
      <c r="N1630" s="832">
        <v>3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5" customHeight="1" x14ac:dyDescent="0.2">
      <c r="A1631" s="831">
        <v>7</v>
      </c>
      <c r="B1631" s="832" t="s">
        <v>2536</v>
      </c>
      <c r="C1631" s="832" t="s">
        <v>2542</v>
      </c>
      <c r="D1631" s="833" t="s">
        <v>3898</v>
      </c>
      <c r="E1631" s="834" t="s">
        <v>2570</v>
      </c>
      <c r="F1631" s="832" t="s">
        <v>2537</v>
      </c>
      <c r="G1631" s="832" t="s">
        <v>2733</v>
      </c>
      <c r="H1631" s="832" t="s">
        <v>581</v>
      </c>
      <c r="I1631" s="832" t="s">
        <v>2994</v>
      </c>
      <c r="J1631" s="832" t="s">
        <v>1354</v>
      </c>
      <c r="K1631" s="832" t="s">
        <v>1356</v>
      </c>
      <c r="L1631" s="835">
        <v>50.32</v>
      </c>
      <c r="M1631" s="835">
        <v>150.96</v>
      </c>
      <c r="N1631" s="832">
        <v>3</v>
      </c>
      <c r="O1631" s="836">
        <v>0.5</v>
      </c>
      <c r="P1631" s="835">
        <v>150.96</v>
      </c>
      <c r="Q1631" s="837">
        <v>1</v>
      </c>
      <c r="R1631" s="832">
        <v>3</v>
      </c>
      <c r="S1631" s="837">
        <v>1</v>
      </c>
      <c r="T1631" s="836">
        <v>0.5</v>
      </c>
      <c r="U1631" s="838">
        <v>1</v>
      </c>
    </row>
    <row r="1632" spans="1:21" ht="14.45" customHeight="1" x14ac:dyDescent="0.2">
      <c r="A1632" s="831">
        <v>7</v>
      </c>
      <c r="B1632" s="832" t="s">
        <v>2536</v>
      </c>
      <c r="C1632" s="832" t="s">
        <v>2542</v>
      </c>
      <c r="D1632" s="833" t="s">
        <v>3898</v>
      </c>
      <c r="E1632" s="834" t="s">
        <v>2570</v>
      </c>
      <c r="F1632" s="832" t="s">
        <v>2537</v>
      </c>
      <c r="G1632" s="832" t="s">
        <v>2733</v>
      </c>
      <c r="H1632" s="832" t="s">
        <v>581</v>
      </c>
      <c r="I1632" s="832" t="s">
        <v>3352</v>
      </c>
      <c r="J1632" s="832" t="s">
        <v>3353</v>
      </c>
      <c r="K1632" s="832" t="s">
        <v>3354</v>
      </c>
      <c r="L1632" s="835">
        <v>99.94</v>
      </c>
      <c r="M1632" s="835">
        <v>499.7</v>
      </c>
      <c r="N1632" s="832">
        <v>5</v>
      </c>
      <c r="O1632" s="836">
        <v>1.5</v>
      </c>
      <c r="P1632" s="835">
        <v>499.7</v>
      </c>
      <c r="Q1632" s="837">
        <v>1</v>
      </c>
      <c r="R1632" s="832">
        <v>5</v>
      </c>
      <c r="S1632" s="837">
        <v>1</v>
      </c>
      <c r="T1632" s="836">
        <v>1.5</v>
      </c>
      <c r="U1632" s="838">
        <v>1</v>
      </c>
    </row>
    <row r="1633" spans="1:21" ht="14.45" customHeight="1" x14ac:dyDescent="0.2">
      <c r="A1633" s="831">
        <v>7</v>
      </c>
      <c r="B1633" s="832" t="s">
        <v>2536</v>
      </c>
      <c r="C1633" s="832" t="s">
        <v>2542</v>
      </c>
      <c r="D1633" s="833" t="s">
        <v>3898</v>
      </c>
      <c r="E1633" s="834" t="s">
        <v>2570</v>
      </c>
      <c r="F1633" s="832" t="s">
        <v>2537</v>
      </c>
      <c r="G1633" s="832" t="s">
        <v>2733</v>
      </c>
      <c r="H1633" s="832" t="s">
        <v>581</v>
      </c>
      <c r="I1633" s="832" t="s">
        <v>2939</v>
      </c>
      <c r="J1633" s="832" t="s">
        <v>1354</v>
      </c>
      <c r="K1633" s="832" t="s">
        <v>2940</v>
      </c>
      <c r="L1633" s="835">
        <v>50.32</v>
      </c>
      <c r="M1633" s="835">
        <v>1107.04</v>
      </c>
      <c r="N1633" s="832">
        <v>22</v>
      </c>
      <c r="O1633" s="836">
        <v>3</v>
      </c>
      <c r="P1633" s="835">
        <v>855.44</v>
      </c>
      <c r="Q1633" s="837">
        <v>0.77272727272727282</v>
      </c>
      <c r="R1633" s="832">
        <v>17</v>
      </c>
      <c r="S1633" s="837">
        <v>0.77272727272727271</v>
      </c>
      <c r="T1633" s="836">
        <v>2</v>
      </c>
      <c r="U1633" s="838">
        <v>0.66666666666666663</v>
      </c>
    </row>
    <row r="1634" spans="1:21" ht="14.45" customHeight="1" x14ac:dyDescent="0.2">
      <c r="A1634" s="831">
        <v>7</v>
      </c>
      <c r="B1634" s="832" t="s">
        <v>2536</v>
      </c>
      <c r="C1634" s="832" t="s">
        <v>2542</v>
      </c>
      <c r="D1634" s="833" t="s">
        <v>3898</v>
      </c>
      <c r="E1634" s="834" t="s">
        <v>2570</v>
      </c>
      <c r="F1634" s="832" t="s">
        <v>2537</v>
      </c>
      <c r="G1634" s="832" t="s">
        <v>2733</v>
      </c>
      <c r="H1634" s="832" t="s">
        <v>581</v>
      </c>
      <c r="I1634" s="832" t="s">
        <v>3358</v>
      </c>
      <c r="J1634" s="832" t="s">
        <v>3348</v>
      </c>
      <c r="K1634" s="832" t="s">
        <v>3359</v>
      </c>
      <c r="L1634" s="835">
        <v>50.32</v>
      </c>
      <c r="M1634" s="835">
        <v>50.32</v>
      </c>
      <c r="N1634" s="832">
        <v>1</v>
      </c>
      <c r="O1634" s="836">
        <v>0.5</v>
      </c>
      <c r="P1634" s="835">
        <v>50.32</v>
      </c>
      <c r="Q1634" s="837">
        <v>1</v>
      </c>
      <c r="R1634" s="832">
        <v>1</v>
      </c>
      <c r="S1634" s="837">
        <v>1</v>
      </c>
      <c r="T1634" s="836">
        <v>0.5</v>
      </c>
      <c r="U1634" s="838">
        <v>1</v>
      </c>
    </row>
    <row r="1635" spans="1:21" ht="14.45" customHeight="1" x14ac:dyDescent="0.2">
      <c r="A1635" s="831">
        <v>7</v>
      </c>
      <c r="B1635" s="832" t="s">
        <v>2536</v>
      </c>
      <c r="C1635" s="832" t="s">
        <v>2542</v>
      </c>
      <c r="D1635" s="833" t="s">
        <v>3898</v>
      </c>
      <c r="E1635" s="834" t="s">
        <v>2570</v>
      </c>
      <c r="F1635" s="832" t="s">
        <v>2537</v>
      </c>
      <c r="G1635" s="832" t="s">
        <v>2974</v>
      </c>
      <c r="H1635" s="832" t="s">
        <v>674</v>
      </c>
      <c r="I1635" s="832" t="s">
        <v>3362</v>
      </c>
      <c r="J1635" s="832" t="s">
        <v>3363</v>
      </c>
      <c r="K1635" s="832" t="s">
        <v>3364</v>
      </c>
      <c r="L1635" s="835">
        <v>65.36</v>
      </c>
      <c r="M1635" s="835">
        <v>718.96</v>
      </c>
      <c r="N1635" s="832">
        <v>11</v>
      </c>
      <c r="O1635" s="836">
        <v>2.5</v>
      </c>
      <c r="P1635" s="835">
        <v>457.52</v>
      </c>
      <c r="Q1635" s="837">
        <v>0.63636363636363635</v>
      </c>
      <c r="R1635" s="832">
        <v>7</v>
      </c>
      <c r="S1635" s="837">
        <v>0.63636363636363635</v>
      </c>
      <c r="T1635" s="836">
        <v>1.5</v>
      </c>
      <c r="U1635" s="838">
        <v>0.6</v>
      </c>
    </row>
    <row r="1636" spans="1:21" ht="14.45" customHeight="1" x14ac:dyDescent="0.2">
      <c r="A1636" s="831">
        <v>7</v>
      </c>
      <c r="B1636" s="832" t="s">
        <v>2536</v>
      </c>
      <c r="C1636" s="832" t="s">
        <v>2542</v>
      </c>
      <c r="D1636" s="833" t="s">
        <v>3898</v>
      </c>
      <c r="E1636" s="834" t="s">
        <v>2570</v>
      </c>
      <c r="F1636" s="832" t="s">
        <v>2537</v>
      </c>
      <c r="G1636" s="832" t="s">
        <v>3365</v>
      </c>
      <c r="H1636" s="832" t="s">
        <v>581</v>
      </c>
      <c r="I1636" s="832" t="s">
        <v>3366</v>
      </c>
      <c r="J1636" s="832" t="s">
        <v>3367</v>
      </c>
      <c r="K1636" s="832" t="s">
        <v>3368</v>
      </c>
      <c r="L1636" s="835">
        <v>775.17</v>
      </c>
      <c r="M1636" s="835">
        <v>9302.0399999999991</v>
      </c>
      <c r="N1636" s="832">
        <v>12</v>
      </c>
      <c r="O1636" s="836">
        <v>5</v>
      </c>
      <c r="P1636" s="835">
        <v>9302.0399999999991</v>
      </c>
      <c r="Q1636" s="837">
        <v>1</v>
      </c>
      <c r="R1636" s="832">
        <v>12</v>
      </c>
      <c r="S1636" s="837">
        <v>1</v>
      </c>
      <c r="T1636" s="836">
        <v>5</v>
      </c>
      <c r="U1636" s="838">
        <v>1</v>
      </c>
    </row>
    <row r="1637" spans="1:21" ht="14.45" customHeight="1" x14ac:dyDescent="0.2">
      <c r="A1637" s="831">
        <v>7</v>
      </c>
      <c r="B1637" s="832" t="s">
        <v>2536</v>
      </c>
      <c r="C1637" s="832" t="s">
        <v>2542</v>
      </c>
      <c r="D1637" s="833" t="s">
        <v>3898</v>
      </c>
      <c r="E1637" s="834" t="s">
        <v>2570</v>
      </c>
      <c r="F1637" s="832" t="s">
        <v>2537</v>
      </c>
      <c r="G1637" s="832" t="s">
        <v>3365</v>
      </c>
      <c r="H1637" s="832" t="s">
        <v>581</v>
      </c>
      <c r="I1637" s="832" t="s">
        <v>3369</v>
      </c>
      <c r="J1637" s="832" t="s">
        <v>3367</v>
      </c>
      <c r="K1637" s="832" t="s">
        <v>3370</v>
      </c>
      <c r="L1637" s="835">
        <v>1391.97</v>
      </c>
      <c r="M1637" s="835">
        <v>6959.85</v>
      </c>
      <c r="N1637" s="832">
        <v>5</v>
      </c>
      <c r="O1637" s="836">
        <v>3</v>
      </c>
      <c r="P1637" s="835">
        <v>6959.85</v>
      </c>
      <c r="Q1637" s="837">
        <v>1</v>
      </c>
      <c r="R1637" s="832">
        <v>5</v>
      </c>
      <c r="S1637" s="837">
        <v>1</v>
      </c>
      <c r="T1637" s="836">
        <v>3</v>
      </c>
      <c r="U1637" s="838">
        <v>1</v>
      </c>
    </row>
    <row r="1638" spans="1:21" ht="14.45" customHeight="1" x14ac:dyDescent="0.2">
      <c r="A1638" s="831">
        <v>7</v>
      </c>
      <c r="B1638" s="832" t="s">
        <v>2536</v>
      </c>
      <c r="C1638" s="832" t="s">
        <v>2542</v>
      </c>
      <c r="D1638" s="833" t="s">
        <v>3898</v>
      </c>
      <c r="E1638" s="834" t="s">
        <v>2570</v>
      </c>
      <c r="F1638" s="832" t="s">
        <v>2537</v>
      </c>
      <c r="G1638" s="832" t="s">
        <v>2660</v>
      </c>
      <c r="H1638" s="832" t="s">
        <v>581</v>
      </c>
      <c r="I1638" s="832" t="s">
        <v>2661</v>
      </c>
      <c r="J1638" s="832" t="s">
        <v>1128</v>
      </c>
      <c r="K1638" s="832" t="s">
        <v>1129</v>
      </c>
      <c r="L1638" s="835">
        <v>107.27</v>
      </c>
      <c r="M1638" s="835">
        <v>1072.7</v>
      </c>
      <c r="N1638" s="832">
        <v>10</v>
      </c>
      <c r="O1638" s="836">
        <v>3</v>
      </c>
      <c r="P1638" s="835">
        <v>1072.7</v>
      </c>
      <c r="Q1638" s="837">
        <v>1</v>
      </c>
      <c r="R1638" s="832">
        <v>10</v>
      </c>
      <c r="S1638" s="837">
        <v>1</v>
      </c>
      <c r="T1638" s="836">
        <v>3</v>
      </c>
      <c r="U1638" s="838">
        <v>1</v>
      </c>
    </row>
    <row r="1639" spans="1:21" ht="14.45" customHeight="1" thickBot="1" x14ac:dyDescent="0.25">
      <c r="A1639" s="839">
        <v>7</v>
      </c>
      <c r="B1639" s="840" t="s">
        <v>2536</v>
      </c>
      <c r="C1639" s="840" t="s">
        <v>2542</v>
      </c>
      <c r="D1639" s="841" t="s">
        <v>3898</v>
      </c>
      <c r="E1639" s="842" t="s">
        <v>2570</v>
      </c>
      <c r="F1639" s="840" t="s">
        <v>2537</v>
      </c>
      <c r="G1639" s="840" t="s">
        <v>3374</v>
      </c>
      <c r="H1639" s="840" t="s">
        <v>581</v>
      </c>
      <c r="I1639" s="840" t="s">
        <v>3375</v>
      </c>
      <c r="J1639" s="840" t="s">
        <v>3376</v>
      </c>
      <c r="K1639" s="840" t="s">
        <v>3377</v>
      </c>
      <c r="L1639" s="843">
        <v>0</v>
      </c>
      <c r="M1639" s="843">
        <v>0</v>
      </c>
      <c r="N1639" s="840">
        <v>9</v>
      </c>
      <c r="O1639" s="844">
        <v>0.5</v>
      </c>
      <c r="P1639" s="843">
        <v>0</v>
      </c>
      <c r="Q1639" s="845"/>
      <c r="R1639" s="840">
        <v>9</v>
      </c>
      <c r="S1639" s="845">
        <v>1</v>
      </c>
      <c r="T1639" s="844">
        <v>0.5</v>
      </c>
      <c r="U1639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AA09322-8B8A-4924-BB9D-338A824D9D2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3900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2562</v>
      </c>
      <c r="B5" s="225">
        <v>239473.57000000004</v>
      </c>
      <c r="C5" s="830">
        <v>0.24373943668601955</v>
      </c>
      <c r="D5" s="225">
        <v>743024.68</v>
      </c>
      <c r="E5" s="830">
        <v>0.75626056331398039</v>
      </c>
      <c r="F5" s="848">
        <v>982498.25000000012</v>
      </c>
    </row>
    <row r="6" spans="1:6" ht="14.45" customHeight="1" x14ac:dyDescent="0.2">
      <c r="A6" s="857" t="s">
        <v>2548</v>
      </c>
      <c r="B6" s="849">
        <v>188140.69000000003</v>
      </c>
      <c r="C6" s="837">
        <v>0.34416163500872327</v>
      </c>
      <c r="D6" s="849">
        <v>358523.06000000023</v>
      </c>
      <c r="E6" s="837">
        <v>0.65583836499127679</v>
      </c>
      <c r="F6" s="850">
        <v>546663.75000000023</v>
      </c>
    </row>
    <row r="7" spans="1:6" ht="14.45" customHeight="1" x14ac:dyDescent="0.2">
      <c r="A7" s="857" t="s">
        <v>2560</v>
      </c>
      <c r="B7" s="849">
        <v>178952.55999999997</v>
      </c>
      <c r="C7" s="837">
        <v>0.34258246164461797</v>
      </c>
      <c r="D7" s="849">
        <v>343410.90000000014</v>
      </c>
      <c r="E7" s="837">
        <v>0.65741753835538208</v>
      </c>
      <c r="F7" s="850">
        <v>522363.46000000008</v>
      </c>
    </row>
    <row r="8" spans="1:6" ht="14.45" customHeight="1" x14ac:dyDescent="0.2">
      <c r="A8" s="857" t="s">
        <v>2574</v>
      </c>
      <c r="B8" s="849">
        <v>154561.37000000002</v>
      </c>
      <c r="C8" s="837">
        <v>0.25182299183819523</v>
      </c>
      <c r="D8" s="849">
        <v>459208.52000000008</v>
      </c>
      <c r="E8" s="837">
        <v>0.74817700816180466</v>
      </c>
      <c r="F8" s="850">
        <v>613769.89000000013</v>
      </c>
    </row>
    <row r="9" spans="1:6" ht="14.45" customHeight="1" x14ac:dyDescent="0.2">
      <c r="A9" s="857" t="s">
        <v>2568</v>
      </c>
      <c r="B9" s="849">
        <v>119277.8</v>
      </c>
      <c r="C9" s="837">
        <v>0.21294904011199814</v>
      </c>
      <c r="D9" s="849">
        <v>440845.87999999989</v>
      </c>
      <c r="E9" s="837">
        <v>0.78705095988800178</v>
      </c>
      <c r="F9" s="850">
        <v>560123.67999999993</v>
      </c>
    </row>
    <row r="10" spans="1:6" ht="14.45" customHeight="1" x14ac:dyDescent="0.2">
      <c r="A10" s="857" t="s">
        <v>2570</v>
      </c>
      <c r="B10" s="849">
        <v>114878.61000000002</v>
      </c>
      <c r="C10" s="837">
        <v>0.30655472800610667</v>
      </c>
      <c r="D10" s="849">
        <v>259862.33999999991</v>
      </c>
      <c r="E10" s="837">
        <v>0.69344527199389328</v>
      </c>
      <c r="F10" s="850">
        <v>374740.94999999995</v>
      </c>
    </row>
    <row r="11" spans="1:6" ht="14.45" customHeight="1" x14ac:dyDescent="0.2">
      <c r="A11" s="857" t="s">
        <v>2559</v>
      </c>
      <c r="B11" s="849">
        <v>107441.44</v>
      </c>
      <c r="C11" s="837">
        <v>0.15756543431441139</v>
      </c>
      <c r="D11" s="849">
        <v>574443.14000000013</v>
      </c>
      <c r="E11" s="837">
        <v>0.84243456568558872</v>
      </c>
      <c r="F11" s="850">
        <v>681884.58000000007</v>
      </c>
    </row>
    <row r="12" spans="1:6" ht="14.45" customHeight="1" x14ac:dyDescent="0.2">
      <c r="A12" s="857" t="s">
        <v>2549</v>
      </c>
      <c r="B12" s="849">
        <v>101381.44</v>
      </c>
      <c r="C12" s="837">
        <v>0.28717061003229788</v>
      </c>
      <c r="D12" s="849">
        <v>251654.13</v>
      </c>
      <c r="E12" s="837">
        <v>0.71282938996770207</v>
      </c>
      <c r="F12" s="850">
        <v>353035.57</v>
      </c>
    </row>
    <row r="13" spans="1:6" ht="14.45" customHeight="1" x14ac:dyDescent="0.2">
      <c r="A13" s="857" t="s">
        <v>2552</v>
      </c>
      <c r="B13" s="849">
        <v>35930.949999999997</v>
      </c>
      <c r="C13" s="837">
        <v>0.22342683807087682</v>
      </c>
      <c r="D13" s="849">
        <v>124886.57</v>
      </c>
      <c r="E13" s="837">
        <v>0.77657316192912307</v>
      </c>
      <c r="F13" s="850">
        <v>160817.52000000002</v>
      </c>
    </row>
    <row r="14" spans="1:6" ht="14.45" customHeight="1" x14ac:dyDescent="0.2">
      <c r="A14" s="857" t="s">
        <v>2576</v>
      </c>
      <c r="B14" s="849">
        <v>1018.03</v>
      </c>
      <c r="C14" s="837">
        <v>0.22387275254213429</v>
      </c>
      <c r="D14" s="849">
        <v>3529.3300000000004</v>
      </c>
      <c r="E14" s="837">
        <v>0.77612724745786565</v>
      </c>
      <c r="F14" s="850">
        <v>4547.3600000000006</v>
      </c>
    </row>
    <row r="15" spans="1:6" ht="14.45" customHeight="1" x14ac:dyDescent="0.2">
      <c r="A15" s="857" t="s">
        <v>2557</v>
      </c>
      <c r="B15" s="849">
        <v>899.46</v>
      </c>
      <c r="C15" s="837">
        <v>4.5835299489292047E-2</v>
      </c>
      <c r="D15" s="849">
        <v>18724.280000000002</v>
      </c>
      <c r="E15" s="837">
        <v>0.95416470051070801</v>
      </c>
      <c r="F15" s="850">
        <v>19623.740000000002</v>
      </c>
    </row>
    <row r="16" spans="1:6" ht="14.45" customHeight="1" x14ac:dyDescent="0.2">
      <c r="A16" s="857" t="s">
        <v>2579</v>
      </c>
      <c r="B16" s="849">
        <v>850.34</v>
      </c>
      <c r="C16" s="837">
        <v>0.98906646195361392</v>
      </c>
      <c r="D16" s="849">
        <v>9.4</v>
      </c>
      <c r="E16" s="837">
        <v>1.0933538046386117E-2</v>
      </c>
      <c r="F16" s="850">
        <v>859.74</v>
      </c>
    </row>
    <row r="17" spans="1:6" ht="14.45" customHeight="1" x14ac:dyDescent="0.2">
      <c r="A17" s="857" t="s">
        <v>2554</v>
      </c>
      <c r="B17" s="849">
        <v>500.51</v>
      </c>
      <c r="C17" s="837">
        <v>0.13285113272903423</v>
      </c>
      <c r="D17" s="849">
        <v>3266.9399999999996</v>
      </c>
      <c r="E17" s="837">
        <v>0.86714886727096574</v>
      </c>
      <c r="F17" s="850">
        <v>3767.45</v>
      </c>
    </row>
    <row r="18" spans="1:6" ht="14.45" customHeight="1" x14ac:dyDescent="0.2">
      <c r="A18" s="857" t="s">
        <v>2577</v>
      </c>
      <c r="B18" s="849">
        <v>484.44</v>
      </c>
      <c r="C18" s="837">
        <v>0.62103711300557662</v>
      </c>
      <c r="D18" s="849">
        <v>295.61</v>
      </c>
      <c r="E18" s="837">
        <v>0.37896288699442349</v>
      </c>
      <c r="F18" s="850">
        <v>780.05</v>
      </c>
    </row>
    <row r="19" spans="1:6" ht="14.45" customHeight="1" x14ac:dyDescent="0.2">
      <c r="A19" s="857" t="s">
        <v>2555</v>
      </c>
      <c r="B19" s="849">
        <v>383.52</v>
      </c>
      <c r="C19" s="837">
        <v>0.21063037532540282</v>
      </c>
      <c r="D19" s="849">
        <v>1437.3</v>
      </c>
      <c r="E19" s="837">
        <v>0.78936962467459715</v>
      </c>
      <c r="F19" s="850">
        <v>1820.82</v>
      </c>
    </row>
    <row r="20" spans="1:6" ht="14.45" customHeight="1" x14ac:dyDescent="0.2">
      <c r="A20" s="857" t="s">
        <v>2566</v>
      </c>
      <c r="B20" s="849">
        <v>315.35000000000002</v>
      </c>
      <c r="C20" s="837">
        <v>0.31814329815782572</v>
      </c>
      <c r="D20" s="849">
        <v>675.87</v>
      </c>
      <c r="E20" s="837">
        <v>0.68185670184217428</v>
      </c>
      <c r="F20" s="850">
        <v>991.22</v>
      </c>
    </row>
    <row r="21" spans="1:6" ht="14.45" customHeight="1" x14ac:dyDescent="0.2">
      <c r="A21" s="857" t="s">
        <v>2561</v>
      </c>
      <c r="B21" s="849">
        <v>290.39999999999998</v>
      </c>
      <c r="C21" s="837">
        <v>0.60292743693553408</v>
      </c>
      <c r="D21" s="849">
        <v>191.25</v>
      </c>
      <c r="E21" s="837">
        <v>0.39707256306446592</v>
      </c>
      <c r="F21" s="850">
        <v>481.65</v>
      </c>
    </row>
    <row r="22" spans="1:6" ht="14.45" customHeight="1" x14ac:dyDescent="0.2">
      <c r="A22" s="857" t="s">
        <v>2571</v>
      </c>
      <c r="B22" s="849">
        <v>282.5</v>
      </c>
      <c r="C22" s="837">
        <v>0.4071191814382476</v>
      </c>
      <c r="D22" s="849">
        <v>411.4</v>
      </c>
      <c r="E22" s="837">
        <v>0.59288081856175245</v>
      </c>
      <c r="F22" s="850">
        <v>693.9</v>
      </c>
    </row>
    <row r="23" spans="1:6" ht="14.45" customHeight="1" x14ac:dyDescent="0.2">
      <c r="A23" s="857" t="s">
        <v>2573</v>
      </c>
      <c r="B23" s="849">
        <v>225.14</v>
      </c>
      <c r="C23" s="837">
        <v>5.3739879315612575E-2</v>
      </c>
      <c r="D23" s="849">
        <v>3964.3</v>
      </c>
      <c r="E23" s="837">
        <v>0.94626012068438736</v>
      </c>
      <c r="F23" s="850">
        <v>4189.4400000000005</v>
      </c>
    </row>
    <row r="24" spans="1:6" ht="14.45" customHeight="1" x14ac:dyDescent="0.2">
      <c r="A24" s="857" t="s">
        <v>2581</v>
      </c>
      <c r="B24" s="849">
        <v>225.06</v>
      </c>
      <c r="C24" s="837">
        <v>1</v>
      </c>
      <c r="D24" s="849">
        <v>0</v>
      </c>
      <c r="E24" s="837">
        <v>0</v>
      </c>
      <c r="F24" s="850">
        <v>225.06</v>
      </c>
    </row>
    <row r="25" spans="1:6" ht="14.45" customHeight="1" x14ac:dyDescent="0.2">
      <c r="A25" s="857" t="s">
        <v>2587</v>
      </c>
      <c r="B25" s="849">
        <v>119.69</v>
      </c>
      <c r="C25" s="837">
        <v>1</v>
      </c>
      <c r="D25" s="849"/>
      <c r="E25" s="837">
        <v>0</v>
      </c>
      <c r="F25" s="850">
        <v>119.69</v>
      </c>
    </row>
    <row r="26" spans="1:6" ht="14.45" customHeight="1" x14ac:dyDescent="0.2">
      <c r="A26" s="857" t="s">
        <v>2565</v>
      </c>
      <c r="B26" s="849">
        <v>117.55</v>
      </c>
      <c r="C26" s="837">
        <v>0.32931783162907968</v>
      </c>
      <c r="D26" s="849">
        <v>239.4</v>
      </c>
      <c r="E26" s="837">
        <v>0.67068216837092032</v>
      </c>
      <c r="F26" s="850">
        <v>356.95</v>
      </c>
    </row>
    <row r="27" spans="1:6" ht="14.45" customHeight="1" x14ac:dyDescent="0.2">
      <c r="A27" s="857" t="s">
        <v>2550</v>
      </c>
      <c r="B27" s="849">
        <v>105.32</v>
      </c>
      <c r="C27" s="837">
        <v>0.68212435233160629</v>
      </c>
      <c r="D27" s="849">
        <v>49.08</v>
      </c>
      <c r="E27" s="837">
        <v>0.31787564766839382</v>
      </c>
      <c r="F27" s="850">
        <v>154.39999999999998</v>
      </c>
    </row>
    <row r="28" spans="1:6" ht="14.45" customHeight="1" x14ac:dyDescent="0.2">
      <c r="A28" s="857" t="s">
        <v>2575</v>
      </c>
      <c r="B28" s="849">
        <v>9.4</v>
      </c>
      <c r="C28" s="837">
        <v>1.1813349084465448E-2</v>
      </c>
      <c r="D28" s="849">
        <v>786.31</v>
      </c>
      <c r="E28" s="837">
        <v>0.98818665091553459</v>
      </c>
      <c r="F28" s="850">
        <v>795.70999999999992</v>
      </c>
    </row>
    <row r="29" spans="1:6" ht="14.45" customHeight="1" x14ac:dyDescent="0.2">
      <c r="A29" s="857" t="s">
        <v>2584</v>
      </c>
      <c r="B29" s="849"/>
      <c r="C29" s="837">
        <v>0</v>
      </c>
      <c r="D29" s="849">
        <v>931.68999999999994</v>
      </c>
      <c r="E29" s="837">
        <v>1</v>
      </c>
      <c r="F29" s="850">
        <v>931.68999999999994</v>
      </c>
    </row>
    <row r="30" spans="1:6" ht="14.45" customHeight="1" x14ac:dyDescent="0.2">
      <c r="A30" s="857" t="s">
        <v>2572</v>
      </c>
      <c r="B30" s="849"/>
      <c r="C30" s="837">
        <v>0</v>
      </c>
      <c r="D30" s="849">
        <v>4.7</v>
      </c>
      <c r="E30" s="837">
        <v>1</v>
      </c>
      <c r="F30" s="850">
        <v>4.7</v>
      </c>
    </row>
    <row r="31" spans="1:6" ht="14.45" customHeight="1" x14ac:dyDescent="0.2">
      <c r="A31" s="857" t="s">
        <v>2556</v>
      </c>
      <c r="B31" s="849">
        <v>0</v>
      </c>
      <c r="C31" s="837">
        <v>0</v>
      </c>
      <c r="D31" s="849">
        <v>556.48</v>
      </c>
      <c r="E31" s="837">
        <v>1</v>
      </c>
      <c r="F31" s="850">
        <v>556.48</v>
      </c>
    </row>
    <row r="32" spans="1:6" ht="14.45" customHeight="1" x14ac:dyDescent="0.2">
      <c r="A32" s="857" t="s">
        <v>2547</v>
      </c>
      <c r="B32" s="849"/>
      <c r="C32" s="837">
        <v>0</v>
      </c>
      <c r="D32" s="849">
        <v>141.25</v>
      </c>
      <c r="E32" s="837">
        <v>1</v>
      </c>
      <c r="F32" s="850">
        <v>141.25</v>
      </c>
    </row>
    <row r="33" spans="1:6" ht="14.45" customHeight="1" x14ac:dyDescent="0.2">
      <c r="A33" s="857" t="s">
        <v>2585</v>
      </c>
      <c r="B33" s="849"/>
      <c r="C33" s="837">
        <v>0</v>
      </c>
      <c r="D33" s="849">
        <v>192.08</v>
      </c>
      <c r="E33" s="837">
        <v>1</v>
      </c>
      <c r="F33" s="850">
        <v>192.08</v>
      </c>
    </row>
    <row r="34" spans="1:6" ht="14.45" customHeight="1" x14ac:dyDescent="0.2">
      <c r="A34" s="857" t="s">
        <v>2567</v>
      </c>
      <c r="B34" s="849"/>
      <c r="C34" s="837">
        <v>0</v>
      </c>
      <c r="D34" s="849">
        <v>119.7</v>
      </c>
      <c r="E34" s="837">
        <v>1</v>
      </c>
      <c r="F34" s="850">
        <v>119.7</v>
      </c>
    </row>
    <row r="35" spans="1:6" ht="14.45" customHeight="1" thickBot="1" x14ac:dyDescent="0.25">
      <c r="A35" s="858" t="s">
        <v>2564</v>
      </c>
      <c r="B35" s="853"/>
      <c r="C35" s="854">
        <v>0</v>
      </c>
      <c r="D35" s="853">
        <v>528.94000000000005</v>
      </c>
      <c r="E35" s="854">
        <v>1</v>
      </c>
      <c r="F35" s="855">
        <v>528.94000000000005</v>
      </c>
    </row>
    <row r="36" spans="1:6" ht="14.45" customHeight="1" thickBot="1" x14ac:dyDescent="0.25">
      <c r="A36" s="771" t="s">
        <v>3</v>
      </c>
      <c r="B36" s="772">
        <v>1245865.1400000001</v>
      </c>
      <c r="C36" s="773">
        <v>0.25752829293277829</v>
      </c>
      <c r="D36" s="772">
        <v>3591914.53</v>
      </c>
      <c r="E36" s="773">
        <v>0.7424717070672211</v>
      </c>
      <c r="F36" s="774">
        <v>4837779.6700000027</v>
      </c>
    </row>
    <row r="37" spans="1:6" ht="14.45" customHeight="1" thickBot="1" x14ac:dyDescent="0.25"/>
    <row r="38" spans="1:6" ht="14.45" customHeight="1" x14ac:dyDescent="0.2">
      <c r="A38" s="856" t="s">
        <v>3901</v>
      </c>
      <c r="B38" s="225">
        <v>332430.99000000011</v>
      </c>
      <c r="C38" s="830">
        <v>0.29404597027928797</v>
      </c>
      <c r="D38" s="225">
        <v>798109.89</v>
      </c>
      <c r="E38" s="830">
        <v>0.70595402972071197</v>
      </c>
      <c r="F38" s="848">
        <v>1130540.8800000001</v>
      </c>
    </row>
    <row r="39" spans="1:6" ht="14.45" customHeight="1" x14ac:dyDescent="0.2">
      <c r="A39" s="857" t="s">
        <v>2019</v>
      </c>
      <c r="B39" s="849">
        <v>295977.02</v>
      </c>
      <c r="C39" s="837">
        <v>0.19917533528538989</v>
      </c>
      <c r="D39" s="849">
        <v>1190035.3899999987</v>
      </c>
      <c r="E39" s="837">
        <v>0.80082466471461011</v>
      </c>
      <c r="F39" s="850">
        <v>1486012.4099999988</v>
      </c>
    </row>
    <row r="40" spans="1:6" ht="14.45" customHeight="1" x14ac:dyDescent="0.2">
      <c r="A40" s="857" t="s">
        <v>2026</v>
      </c>
      <c r="B40" s="849">
        <v>292021.08999999979</v>
      </c>
      <c r="C40" s="837">
        <v>0.36249662542497801</v>
      </c>
      <c r="D40" s="849">
        <v>513561.82999999955</v>
      </c>
      <c r="E40" s="837">
        <v>0.63750337457502193</v>
      </c>
      <c r="F40" s="850">
        <v>805582.91999999934</v>
      </c>
    </row>
    <row r="41" spans="1:6" ht="14.45" customHeight="1" x14ac:dyDescent="0.2">
      <c r="A41" s="857" t="s">
        <v>2020</v>
      </c>
      <c r="B41" s="849">
        <v>242154.86000000007</v>
      </c>
      <c r="C41" s="837">
        <v>0.27958485247868292</v>
      </c>
      <c r="D41" s="849">
        <v>623968.09999999951</v>
      </c>
      <c r="E41" s="837">
        <v>0.72041514752131708</v>
      </c>
      <c r="F41" s="850">
        <v>866122.95999999961</v>
      </c>
    </row>
    <row r="42" spans="1:6" ht="14.45" customHeight="1" x14ac:dyDescent="0.2">
      <c r="A42" s="857" t="s">
        <v>2024</v>
      </c>
      <c r="B42" s="849">
        <v>26015.969999999998</v>
      </c>
      <c r="C42" s="837">
        <v>7.9507955939045791E-2</v>
      </c>
      <c r="D42" s="849">
        <v>301196.19</v>
      </c>
      <c r="E42" s="837">
        <v>0.92049204406095431</v>
      </c>
      <c r="F42" s="850">
        <v>327212.15999999997</v>
      </c>
    </row>
    <row r="43" spans="1:6" ht="14.45" customHeight="1" x14ac:dyDescent="0.2">
      <c r="A43" s="857" t="s">
        <v>2040</v>
      </c>
      <c r="B43" s="849">
        <v>18649.940000000006</v>
      </c>
      <c r="C43" s="837">
        <v>0.60900308649634982</v>
      </c>
      <c r="D43" s="849">
        <v>11973.780000000006</v>
      </c>
      <c r="E43" s="837">
        <v>0.39099691350365018</v>
      </c>
      <c r="F43" s="850">
        <v>30623.720000000012</v>
      </c>
    </row>
    <row r="44" spans="1:6" ht="14.45" customHeight="1" x14ac:dyDescent="0.2">
      <c r="A44" s="857" t="s">
        <v>3902</v>
      </c>
      <c r="B44" s="849">
        <v>18492.299999999996</v>
      </c>
      <c r="C44" s="837">
        <v>0.99458719277317087</v>
      </c>
      <c r="D44" s="849">
        <v>100.64</v>
      </c>
      <c r="E44" s="837">
        <v>5.4128072268291097E-3</v>
      </c>
      <c r="F44" s="850">
        <v>18592.939999999995</v>
      </c>
    </row>
    <row r="45" spans="1:6" ht="14.45" customHeight="1" x14ac:dyDescent="0.2">
      <c r="A45" s="857" t="s">
        <v>2038</v>
      </c>
      <c r="B45" s="849">
        <v>4215.1400000000003</v>
      </c>
      <c r="C45" s="837">
        <v>0.83016378203360719</v>
      </c>
      <c r="D45" s="849">
        <v>862.34</v>
      </c>
      <c r="E45" s="837">
        <v>0.16983621796639276</v>
      </c>
      <c r="F45" s="850">
        <v>5077.4800000000005</v>
      </c>
    </row>
    <row r="46" spans="1:6" ht="14.45" customHeight="1" x14ac:dyDescent="0.2">
      <c r="A46" s="857" t="s">
        <v>3903</v>
      </c>
      <c r="B46" s="849">
        <v>2854.46</v>
      </c>
      <c r="C46" s="837">
        <v>1</v>
      </c>
      <c r="D46" s="849"/>
      <c r="E46" s="837">
        <v>0</v>
      </c>
      <c r="F46" s="850">
        <v>2854.46</v>
      </c>
    </row>
    <row r="47" spans="1:6" ht="14.45" customHeight="1" x14ac:dyDescent="0.2">
      <c r="A47" s="857" t="s">
        <v>2039</v>
      </c>
      <c r="B47" s="849">
        <v>2335.3700000000003</v>
      </c>
      <c r="C47" s="837">
        <v>0.82857142857142863</v>
      </c>
      <c r="D47" s="849">
        <v>483.18</v>
      </c>
      <c r="E47" s="837">
        <v>0.17142857142857143</v>
      </c>
      <c r="F47" s="850">
        <v>2818.55</v>
      </c>
    </row>
    <row r="48" spans="1:6" ht="14.45" customHeight="1" x14ac:dyDescent="0.2">
      <c r="A48" s="857" t="s">
        <v>2050</v>
      </c>
      <c r="B48" s="849">
        <v>2231.7400000000002</v>
      </c>
      <c r="C48" s="837">
        <v>0.51276784442391909</v>
      </c>
      <c r="D48" s="849">
        <v>2120.6</v>
      </c>
      <c r="E48" s="837">
        <v>0.48723215557608085</v>
      </c>
      <c r="F48" s="850">
        <v>4352.34</v>
      </c>
    </row>
    <row r="49" spans="1:6" ht="14.45" customHeight="1" x14ac:dyDescent="0.2">
      <c r="A49" s="857" t="s">
        <v>1993</v>
      </c>
      <c r="B49" s="849">
        <v>2231.3000000000002</v>
      </c>
      <c r="C49" s="837">
        <v>1</v>
      </c>
      <c r="D49" s="849"/>
      <c r="E49" s="837">
        <v>0</v>
      </c>
      <c r="F49" s="850">
        <v>2231.3000000000002</v>
      </c>
    </row>
    <row r="50" spans="1:6" ht="14.45" customHeight="1" x14ac:dyDescent="0.2">
      <c r="A50" s="857" t="s">
        <v>2002</v>
      </c>
      <c r="B50" s="849">
        <v>1568.5000000000002</v>
      </c>
      <c r="C50" s="837">
        <v>0.65180352393617025</v>
      </c>
      <c r="D50" s="849">
        <v>837.9</v>
      </c>
      <c r="E50" s="837">
        <v>0.34819647606382975</v>
      </c>
      <c r="F50" s="850">
        <v>2406.4</v>
      </c>
    </row>
    <row r="51" spans="1:6" ht="14.45" customHeight="1" x14ac:dyDescent="0.2">
      <c r="A51" s="857" t="s">
        <v>3904</v>
      </c>
      <c r="B51" s="849">
        <v>724.56</v>
      </c>
      <c r="C51" s="837">
        <v>0.52170907677020784</v>
      </c>
      <c r="D51" s="849">
        <v>664.26</v>
      </c>
      <c r="E51" s="837">
        <v>0.47829092322979222</v>
      </c>
      <c r="F51" s="850">
        <v>1388.82</v>
      </c>
    </row>
    <row r="52" spans="1:6" ht="14.45" customHeight="1" x14ac:dyDescent="0.2">
      <c r="A52" s="857" t="s">
        <v>2009</v>
      </c>
      <c r="B52" s="849">
        <v>619.73</v>
      </c>
      <c r="C52" s="837">
        <v>1</v>
      </c>
      <c r="D52" s="849"/>
      <c r="E52" s="837">
        <v>0</v>
      </c>
      <c r="F52" s="850">
        <v>619.73</v>
      </c>
    </row>
    <row r="53" spans="1:6" ht="14.45" customHeight="1" x14ac:dyDescent="0.2">
      <c r="A53" s="857" t="s">
        <v>1986</v>
      </c>
      <c r="B53" s="849">
        <v>468.14</v>
      </c>
      <c r="C53" s="837">
        <v>0.72347659449518609</v>
      </c>
      <c r="D53" s="849">
        <v>178.93</v>
      </c>
      <c r="E53" s="837">
        <v>0.27652340550481402</v>
      </c>
      <c r="F53" s="850">
        <v>647.06999999999994</v>
      </c>
    </row>
    <row r="54" spans="1:6" ht="14.45" customHeight="1" x14ac:dyDescent="0.2">
      <c r="A54" s="857" t="s">
        <v>3905</v>
      </c>
      <c r="B54" s="849">
        <v>462.36</v>
      </c>
      <c r="C54" s="837">
        <v>1</v>
      </c>
      <c r="D54" s="849"/>
      <c r="E54" s="837">
        <v>0</v>
      </c>
      <c r="F54" s="850">
        <v>462.36</v>
      </c>
    </row>
    <row r="55" spans="1:6" ht="14.45" customHeight="1" x14ac:dyDescent="0.2">
      <c r="A55" s="857" t="s">
        <v>1999</v>
      </c>
      <c r="B55" s="849">
        <v>443.35</v>
      </c>
      <c r="C55" s="837">
        <v>0.38652670857272381</v>
      </c>
      <c r="D55" s="849">
        <v>703.66000000000008</v>
      </c>
      <c r="E55" s="837">
        <v>0.61347329142727614</v>
      </c>
      <c r="F55" s="850">
        <v>1147.0100000000002</v>
      </c>
    </row>
    <row r="56" spans="1:6" ht="14.45" customHeight="1" x14ac:dyDescent="0.2">
      <c r="A56" s="857" t="s">
        <v>1987</v>
      </c>
      <c r="B56" s="849">
        <v>321.84000000000003</v>
      </c>
      <c r="C56" s="837">
        <v>1</v>
      </c>
      <c r="D56" s="849"/>
      <c r="E56" s="837">
        <v>0</v>
      </c>
      <c r="F56" s="850">
        <v>321.84000000000003</v>
      </c>
    </row>
    <row r="57" spans="1:6" ht="14.45" customHeight="1" x14ac:dyDescent="0.2">
      <c r="A57" s="857" t="s">
        <v>3906</v>
      </c>
      <c r="B57" s="849">
        <v>293.86</v>
      </c>
      <c r="C57" s="837">
        <v>0.45453982985305491</v>
      </c>
      <c r="D57" s="849">
        <v>352.64</v>
      </c>
      <c r="E57" s="837">
        <v>0.54546017014694503</v>
      </c>
      <c r="F57" s="850">
        <v>646.5</v>
      </c>
    </row>
    <row r="58" spans="1:6" ht="14.45" customHeight="1" x14ac:dyDescent="0.2">
      <c r="A58" s="857" t="s">
        <v>3907</v>
      </c>
      <c r="B58" s="849">
        <v>282.5</v>
      </c>
      <c r="C58" s="837">
        <v>0.22222222222222221</v>
      </c>
      <c r="D58" s="849">
        <v>988.75</v>
      </c>
      <c r="E58" s="837">
        <v>0.77777777777777779</v>
      </c>
      <c r="F58" s="850">
        <v>1271.25</v>
      </c>
    </row>
    <row r="59" spans="1:6" ht="14.45" customHeight="1" x14ac:dyDescent="0.2">
      <c r="A59" s="857" t="s">
        <v>3908</v>
      </c>
      <c r="B59" s="849">
        <v>193.6</v>
      </c>
      <c r="C59" s="837">
        <v>1</v>
      </c>
      <c r="D59" s="849"/>
      <c r="E59" s="837">
        <v>0</v>
      </c>
      <c r="F59" s="850">
        <v>193.6</v>
      </c>
    </row>
    <row r="60" spans="1:6" ht="14.45" customHeight="1" x14ac:dyDescent="0.2">
      <c r="A60" s="857" t="s">
        <v>3909</v>
      </c>
      <c r="B60" s="849">
        <v>121.75</v>
      </c>
      <c r="C60" s="837">
        <v>1</v>
      </c>
      <c r="D60" s="849"/>
      <c r="E60" s="837">
        <v>0</v>
      </c>
      <c r="F60" s="850">
        <v>121.75</v>
      </c>
    </row>
    <row r="61" spans="1:6" ht="14.45" customHeight="1" x14ac:dyDescent="0.2">
      <c r="A61" s="857" t="s">
        <v>1992</v>
      </c>
      <c r="B61" s="849">
        <v>105.45</v>
      </c>
      <c r="C61" s="837">
        <v>0.36136527192351187</v>
      </c>
      <c r="D61" s="849">
        <v>186.36</v>
      </c>
      <c r="E61" s="837">
        <v>0.63863472807648813</v>
      </c>
      <c r="F61" s="850">
        <v>291.81</v>
      </c>
    </row>
    <row r="62" spans="1:6" ht="14.45" customHeight="1" x14ac:dyDescent="0.2">
      <c r="A62" s="857" t="s">
        <v>3910</v>
      </c>
      <c r="B62" s="849">
        <v>105.32</v>
      </c>
      <c r="C62" s="837">
        <v>1</v>
      </c>
      <c r="D62" s="849"/>
      <c r="E62" s="837">
        <v>0</v>
      </c>
      <c r="F62" s="850">
        <v>105.32</v>
      </c>
    </row>
    <row r="63" spans="1:6" ht="14.45" customHeight="1" x14ac:dyDescent="0.2">
      <c r="A63" s="857" t="s">
        <v>1996</v>
      </c>
      <c r="B63" s="849">
        <v>98.609999999999985</v>
      </c>
      <c r="C63" s="837">
        <v>0.5</v>
      </c>
      <c r="D63" s="849">
        <v>98.609999999999985</v>
      </c>
      <c r="E63" s="837">
        <v>0.5</v>
      </c>
      <c r="F63" s="850">
        <v>197.21999999999997</v>
      </c>
    </row>
    <row r="64" spans="1:6" ht="14.45" customHeight="1" x14ac:dyDescent="0.2">
      <c r="A64" s="857" t="s">
        <v>1976</v>
      </c>
      <c r="B64" s="849">
        <v>86.43</v>
      </c>
      <c r="C64" s="837">
        <v>0.5</v>
      </c>
      <c r="D64" s="849">
        <v>86.43</v>
      </c>
      <c r="E64" s="837">
        <v>0.5</v>
      </c>
      <c r="F64" s="850">
        <v>172.86</v>
      </c>
    </row>
    <row r="65" spans="1:6" ht="14.45" customHeight="1" x14ac:dyDescent="0.2">
      <c r="A65" s="857" t="s">
        <v>1973</v>
      </c>
      <c r="B65" s="849">
        <v>83.25</v>
      </c>
      <c r="C65" s="837">
        <v>1</v>
      </c>
      <c r="D65" s="849"/>
      <c r="E65" s="837">
        <v>0</v>
      </c>
      <c r="F65" s="850">
        <v>83.25</v>
      </c>
    </row>
    <row r="66" spans="1:6" ht="14.45" customHeight="1" x14ac:dyDescent="0.2">
      <c r="A66" s="857" t="s">
        <v>3911</v>
      </c>
      <c r="B66" s="849">
        <v>79.11</v>
      </c>
      <c r="C66" s="837">
        <v>0.2307826949444266</v>
      </c>
      <c r="D66" s="849">
        <v>263.68</v>
      </c>
      <c r="E66" s="837">
        <v>0.7692173050555734</v>
      </c>
      <c r="F66" s="850">
        <v>342.79</v>
      </c>
    </row>
    <row r="67" spans="1:6" ht="14.45" customHeight="1" x14ac:dyDescent="0.2">
      <c r="A67" s="857" t="s">
        <v>3912</v>
      </c>
      <c r="B67" s="849">
        <v>79.099999999999994</v>
      </c>
      <c r="C67" s="837">
        <v>1</v>
      </c>
      <c r="D67" s="849"/>
      <c r="E67" s="837">
        <v>0</v>
      </c>
      <c r="F67" s="850">
        <v>79.099999999999994</v>
      </c>
    </row>
    <row r="68" spans="1:6" ht="14.45" customHeight="1" x14ac:dyDescent="0.2">
      <c r="A68" s="857" t="s">
        <v>2013</v>
      </c>
      <c r="B68" s="849">
        <v>70.48</v>
      </c>
      <c r="C68" s="837">
        <v>1.1363636363636364E-2</v>
      </c>
      <c r="D68" s="849">
        <v>6131.76</v>
      </c>
      <c r="E68" s="837">
        <v>0.98863636363636376</v>
      </c>
      <c r="F68" s="850">
        <v>6202.24</v>
      </c>
    </row>
    <row r="69" spans="1:6" ht="14.45" customHeight="1" x14ac:dyDescent="0.2">
      <c r="A69" s="857" t="s">
        <v>2033</v>
      </c>
      <c r="B69" s="849">
        <v>47.019999999999996</v>
      </c>
      <c r="C69" s="837">
        <v>0.31259141071665997</v>
      </c>
      <c r="D69" s="849">
        <v>103.4</v>
      </c>
      <c r="E69" s="837">
        <v>0.68740858928333992</v>
      </c>
      <c r="F69" s="850">
        <v>150.42000000000002</v>
      </c>
    </row>
    <row r="70" spans="1:6" ht="14.45" customHeight="1" x14ac:dyDescent="0.2">
      <c r="A70" s="857" t="s">
        <v>3913</v>
      </c>
      <c r="B70" s="849"/>
      <c r="C70" s="837">
        <v>0</v>
      </c>
      <c r="D70" s="849">
        <v>1645.5999999999997</v>
      </c>
      <c r="E70" s="837">
        <v>1</v>
      </c>
      <c r="F70" s="850">
        <v>1645.5999999999997</v>
      </c>
    </row>
    <row r="71" spans="1:6" ht="14.45" customHeight="1" x14ac:dyDescent="0.2">
      <c r="A71" s="857" t="s">
        <v>2045</v>
      </c>
      <c r="B71" s="849"/>
      <c r="C71" s="837">
        <v>0</v>
      </c>
      <c r="D71" s="849">
        <v>999.14</v>
      </c>
      <c r="E71" s="837">
        <v>1</v>
      </c>
      <c r="F71" s="850">
        <v>999.14</v>
      </c>
    </row>
    <row r="72" spans="1:6" ht="14.45" customHeight="1" x14ac:dyDescent="0.2">
      <c r="A72" s="857" t="s">
        <v>2041</v>
      </c>
      <c r="B72" s="849"/>
      <c r="C72" s="837"/>
      <c r="D72" s="849">
        <v>0</v>
      </c>
      <c r="E72" s="837"/>
      <c r="F72" s="850">
        <v>0</v>
      </c>
    </row>
    <row r="73" spans="1:6" ht="14.45" customHeight="1" x14ac:dyDescent="0.2">
      <c r="A73" s="857" t="s">
        <v>3914</v>
      </c>
      <c r="B73" s="849"/>
      <c r="C73" s="837">
        <v>0</v>
      </c>
      <c r="D73" s="849">
        <v>2018.8500000000001</v>
      </c>
      <c r="E73" s="837">
        <v>1</v>
      </c>
      <c r="F73" s="850">
        <v>2018.8500000000001</v>
      </c>
    </row>
    <row r="74" spans="1:6" ht="14.45" customHeight="1" x14ac:dyDescent="0.2">
      <c r="A74" s="857" t="s">
        <v>3915</v>
      </c>
      <c r="B74" s="849">
        <v>0</v>
      </c>
      <c r="C74" s="837">
        <v>0</v>
      </c>
      <c r="D74" s="849">
        <v>8235.3599999999969</v>
      </c>
      <c r="E74" s="837">
        <v>1</v>
      </c>
      <c r="F74" s="850">
        <v>8235.3599999999969</v>
      </c>
    </row>
    <row r="75" spans="1:6" ht="14.45" customHeight="1" x14ac:dyDescent="0.2">
      <c r="A75" s="857" t="s">
        <v>2053</v>
      </c>
      <c r="B75" s="849"/>
      <c r="C75" s="837">
        <v>0</v>
      </c>
      <c r="D75" s="849">
        <v>732.56000000000006</v>
      </c>
      <c r="E75" s="837">
        <v>1</v>
      </c>
      <c r="F75" s="850">
        <v>732.56000000000006</v>
      </c>
    </row>
    <row r="76" spans="1:6" ht="14.45" customHeight="1" x14ac:dyDescent="0.2">
      <c r="A76" s="857" t="s">
        <v>1978</v>
      </c>
      <c r="B76" s="849"/>
      <c r="C76" s="837">
        <v>0</v>
      </c>
      <c r="D76" s="849">
        <v>13575.029999999999</v>
      </c>
      <c r="E76" s="837">
        <v>1</v>
      </c>
      <c r="F76" s="850">
        <v>13575.029999999999</v>
      </c>
    </row>
    <row r="77" spans="1:6" ht="14.45" customHeight="1" x14ac:dyDescent="0.2">
      <c r="A77" s="857" t="s">
        <v>3916</v>
      </c>
      <c r="B77" s="849"/>
      <c r="C77" s="837">
        <v>0</v>
      </c>
      <c r="D77" s="849">
        <v>118.65</v>
      </c>
      <c r="E77" s="837">
        <v>1</v>
      </c>
      <c r="F77" s="850">
        <v>118.65</v>
      </c>
    </row>
    <row r="78" spans="1:6" ht="14.45" customHeight="1" x14ac:dyDescent="0.2">
      <c r="A78" s="857" t="s">
        <v>2042</v>
      </c>
      <c r="B78" s="849"/>
      <c r="C78" s="837">
        <v>0</v>
      </c>
      <c r="D78" s="849">
        <v>446.25</v>
      </c>
      <c r="E78" s="837">
        <v>1</v>
      </c>
      <c r="F78" s="850">
        <v>446.25</v>
      </c>
    </row>
    <row r="79" spans="1:6" ht="14.45" customHeight="1" x14ac:dyDescent="0.2">
      <c r="A79" s="857" t="s">
        <v>2021</v>
      </c>
      <c r="B79" s="849">
        <v>0</v>
      </c>
      <c r="C79" s="837"/>
      <c r="D79" s="849">
        <v>0</v>
      </c>
      <c r="E79" s="837"/>
      <c r="F79" s="850">
        <v>0</v>
      </c>
    </row>
    <row r="80" spans="1:6" ht="14.45" customHeight="1" x14ac:dyDescent="0.2">
      <c r="A80" s="857" t="s">
        <v>2048</v>
      </c>
      <c r="B80" s="849"/>
      <c r="C80" s="837">
        <v>0</v>
      </c>
      <c r="D80" s="849">
        <v>5714.170000000001</v>
      </c>
      <c r="E80" s="837">
        <v>1</v>
      </c>
      <c r="F80" s="850">
        <v>5714.170000000001</v>
      </c>
    </row>
    <row r="81" spans="1:6" ht="14.45" customHeight="1" x14ac:dyDescent="0.2">
      <c r="A81" s="857" t="s">
        <v>3917</v>
      </c>
      <c r="B81" s="849"/>
      <c r="C81" s="837">
        <v>0</v>
      </c>
      <c r="D81" s="849">
        <v>103.64</v>
      </c>
      <c r="E81" s="837">
        <v>1</v>
      </c>
      <c r="F81" s="850">
        <v>103.64</v>
      </c>
    </row>
    <row r="82" spans="1:6" ht="14.45" customHeight="1" x14ac:dyDescent="0.2">
      <c r="A82" s="857" t="s">
        <v>3918</v>
      </c>
      <c r="B82" s="849"/>
      <c r="C82" s="837"/>
      <c r="D82" s="849">
        <v>0</v>
      </c>
      <c r="E82" s="837"/>
      <c r="F82" s="850">
        <v>0</v>
      </c>
    </row>
    <row r="83" spans="1:6" ht="14.45" customHeight="1" x14ac:dyDescent="0.2">
      <c r="A83" s="857" t="s">
        <v>3919</v>
      </c>
      <c r="B83" s="849"/>
      <c r="C83" s="837">
        <v>0</v>
      </c>
      <c r="D83" s="849">
        <v>3052.7000000000003</v>
      </c>
      <c r="E83" s="837">
        <v>1</v>
      </c>
      <c r="F83" s="850">
        <v>3052.7000000000003</v>
      </c>
    </row>
    <row r="84" spans="1:6" ht="14.45" customHeight="1" x14ac:dyDescent="0.2">
      <c r="A84" s="857" t="s">
        <v>1975</v>
      </c>
      <c r="B84" s="849"/>
      <c r="C84" s="837">
        <v>0</v>
      </c>
      <c r="D84" s="849">
        <v>1812.72</v>
      </c>
      <c r="E84" s="837">
        <v>1</v>
      </c>
      <c r="F84" s="850">
        <v>1812.72</v>
      </c>
    </row>
    <row r="85" spans="1:6" ht="14.45" customHeight="1" x14ac:dyDescent="0.2">
      <c r="A85" s="857" t="s">
        <v>3920</v>
      </c>
      <c r="B85" s="849"/>
      <c r="C85" s="837">
        <v>0</v>
      </c>
      <c r="D85" s="849">
        <v>77.790000000000006</v>
      </c>
      <c r="E85" s="837">
        <v>1</v>
      </c>
      <c r="F85" s="850">
        <v>77.790000000000006</v>
      </c>
    </row>
    <row r="86" spans="1:6" ht="14.45" customHeight="1" x14ac:dyDescent="0.2">
      <c r="A86" s="857" t="s">
        <v>3921</v>
      </c>
      <c r="B86" s="849"/>
      <c r="C86" s="837">
        <v>0</v>
      </c>
      <c r="D86" s="849">
        <v>69307.17</v>
      </c>
      <c r="E86" s="837">
        <v>1</v>
      </c>
      <c r="F86" s="850">
        <v>69307.17</v>
      </c>
    </row>
    <row r="87" spans="1:6" ht="14.45" customHeight="1" x14ac:dyDescent="0.2">
      <c r="A87" s="857" t="s">
        <v>1985</v>
      </c>
      <c r="B87" s="849"/>
      <c r="C87" s="837"/>
      <c r="D87" s="849">
        <v>0</v>
      </c>
      <c r="E87" s="837"/>
      <c r="F87" s="850">
        <v>0</v>
      </c>
    </row>
    <row r="88" spans="1:6" ht="14.45" customHeight="1" x14ac:dyDescent="0.2">
      <c r="A88" s="857" t="s">
        <v>1988</v>
      </c>
      <c r="B88" s="849"/>
      <c r="C88" s="837">
        <v>0</v>
      </c>
      <c r="D88" s="849">
        <v>279.81</v>
      </c>
      <c r="E88" s="837">
        <v>1</v>
      </c>
      <c r="F88" s="850">
        <v>279.81</v>
      </c>
    </row>
    <row r="89" spans="1:6" ht="14.45" customHeight="1" x14ac:dyDescent="0.2">
      <c r="A89" s="857" t="s">
        <v>3922</v>
      </c>
      <c r="B89" s="849"/>
      <c r="C89" s="837">
        <v>0</v>
      </c>
      <c r="D89" s="849">
        <v>58.77</v>
      </c>
      <c r="E89" s="837">
        <v>1</v>
      </c>
      <c r="F89" s="850">
        <v>58.77</v>
      </c>
    </row>
    <row r="90" spans="1:6" ht="14.45" customHeight="1" x14ac:dyDescent="0.2">
      <c r="A90" s="857" t="s">
        <v>3923</v>
      </c>
      <c r="B90" s="849"/>
      <c r="C90" s="837">
        <v>0</v>
      </c>
      <c r="D90" s="849">
        <v>161.93</v>
      </c>
      <c r="E90" s="837">
        <v>1</v>
      </c>
      <c r="F90" s="850">
        <v>161.93</v>
      </c>
    </row>
    <row r="91" spans="1:6" ht="14.45" customHeight="1" x14ac:dyDescent="0.2">
      <c r="A91" s="857" t="s">
        <v>3924</v>
      </c>
      <c r="B91" s="849"/>
      <c r="C91" s="837">
        <v>0</v>
      </c>
      <c r="D91" s="849">
        <v>272.76</v>
      </c>
      <c r="E91" s="837">
        <v>1</v>
      </c>
      <c r="F91" s="850">
        <v>272.76</v>
      </c>
    </row>
    <row r="92" spans="1:6" ht="14.45" customHeight="1" x14ac:dyDescent="0.2">
      <c r="A92" s="857" t="s">
        <v>1990</v>
      </c>
      <c r="B92" s="849"/>
      <c r="C92" s="837">
        <v>0</v>
      </c>
      <c r="D92" s="849">
        <v>858.55000000000007</v>
      </c>
      <c r="E92" s="837">
        <v>1</v>
      </c>
      <c r="F92" s="850">
        <v>858.55000000000007</v>
      </c>
    </row>
    <row r="93" spans="1:6" ht="14.45" customHeight="1" x14ac:dyDescent="0.2">
      <c r="A93" s="857" t="s">
        <v>3925</v>
      </c>
      <c r="B93" s="849"/>
      <c r="C93" s="837">
        <v>0</v>
      </c>
      <c r="D93" s="849">
        <v>3794.87</v>
      </c>
      <c r="E93" s="837">
        <v>1</v>
      </c>
      <c r="F93" s="850">
        <v>3794.87</v>
      </c>
    </row>
    <row r="94" spans="1:6" ht="14.45" customHeight="1" x14ac:dyDescent="0.2">
      <c r="A94" s="857" t="s">
        <v>3926</v>
      </c>
      <c r="B94" s="849"/>
      <c r="C94" s="837">
        <v>0</v>
      </c>
      <c r="D94" s="849">
        <v>654.6</v>
      </c>
      <c r="E94" s="837">
        <v>1</v>
      </c>
      <c r="F94" s="850">
        <v>654.6</v>
      </c>
    </row>
    <row r="95" spans="1:6" ht="14.45" customHeight="1" x14ac:dyDescent="0.2">
      <c r="A95" s="857" t="s">
        <v>2034</v>
      </c>
      <c r="B95" s="849">
        <v>0</v>
      </c>
      <c r="C95" s="837"/>
      <c r="D95" s="849"/>
      <c r="E95" s="837"/>
      <c r="F95" s="850">
        <v>0</v>
      </c>
    </row>
    <row r="96" spans="1:6" ht="14.45" customHeight="1" x14ac:dyDescent="0.2">
      <c r="A96" s="857" t="s">
        <v>2046</v>
      </c>
      <c r="B96" s="849"/>
      <c r="C96" s="837">
        <v>0</v>
      </c>
      <c r="D96" s="849">
        <v>786.31</v>
      </c>
      <c r="E96" s="837">
        <v>1</v>
      </c>
      <c r="F96" s="850">
        <v>786.31</v>
      </c>
    </row>
    <row r="97" spans="1:6" ht="14.45" customHeight="1" x14ac:dyDescent="0.2">
      <c r="A97" s="857" t="s">
        <v>2035</v>
      </c>
      <c r="B97" s="849">
        <v>0</v>
      </c>
      <c r="C97" s="837"/>
      <c r="D97" s="849">
        <v>0</v>
      </c>
      <c r="E97" s="837"/>
      <c r="F97" s="850">
        <v>0</v>
      </c>
    </row>
    <row r="98" spans="1:6" ht="14.45" customHeight="1" x14ac:dyDescent="0.2">
      <c r="A98" s="857" t="s">
        <v>3927</v>
      </c>
      <c r="B98" s="849"/>
      <c r="C98" s="837">
        <v>0</v>
      </c>
      <c r="D98" s="849">
        <v>688.14</v>
      </c>
      <c r="E98" s="837">
        <v>1</v>
      </c>
      <c r="F98" s="850">
        <v>688.14</v>
      </c>
    </row>
    <row r="99" spans="1:6" ht="14.45" customHeight="1" x14ac:dyDescent="0.2">
      <c r="A99" s="857" t="s">
        <v>3928</v>
      </c>
      <c r="B99" s="849"/>
      <c r="C99" s="837">
        <v>0</v>
      </c>
      <c r="D99" s="849">
        <v>19666.46</v>
      </c>
      <c r="E99" s="837">
        <v>1</v>
      </c>
      <c r="F99" s="850">
        <v>19666.46</v>
      </c>
    </row>
    <row r="100" spans="1:6" ht="14.45" customHeight="1" x14ac:dyDescent="0.2">
      <c r="A100" s="857" t="s">
        <v>1981</v>
      </c>
      <c r="B100" s="849"/>
      <c r="C100" s="837">
        <v>0</v>
      </c>
      <c r="D100" s="849">
        <v>160.03</v>
      </c>
      <c r="E100" s="837">
        <v>1</v>
      </c>
      <c r="F100" s="850">
        <v>160.03</v>
      </c>
    </row>
    <row r="101" spans="1:6" ht="14.45" customHeight="1" x14ac:dyDescent="0.2">
      <c r="A101" s="857" t="s">
        <v>2036</v>
      </c>
      <c r="B101" s="849"/>
      <c r="C101" s="837">
        <v>0</v>
      </c>
      <c r="D101" s="849">
        <v>1407.96</v>
      </c>
      <c r="E101" s="837">
        <v>1</v>
      </c>
      <c r="F101" s="850">
        <v>1407.96</v>
      </c>
    </row>
    <row r="102" spans="1:6" ht="14.45" customHeight="1" x14ac:dyDescent="0.2">
      <c r="A102" s="857" t="s">
        <v>1984</v>
      </c>
      <c r="B102" s="849"/>
      <c r="C102" s="837">
        <v>0</v>
      </c>
      <c r="D102" s="849">
        <v>85.02</v>
      </c>
      <c r="E102" s="837">
        <v>1</v>
      </c>
      <c r="F102" s="850">
        <v>85.02</v>
      </c>
    </row>
    <row r="103" spans="1:6" ht="14.45" customHeight="1" x14ac:dyDescent="0.2">
      <c r="A103" s="857" t="s">
        <v>2037</v>
      </c>
      <c r="B103" s="849"/>
      <c r="C103" s="837">
        <v>0</v>
      </c>
      <c r="D103" s="849">
        <v>737.73</v>
      </c>
      <c r="E103" s="837">
        <v>1</v>
      </c>
      <c r="F103" s="850">
        <v>737.73</v>
      </c>
    </row>
    <row r="104" spans="1:6" ht="14.45" customHeight="1" x14ac:dyDescent="0.2">
      <c r="A104" s="857" t="s">
        <v>3929</v>
      </c>
      <c r="B104" s="849"/>
      <c r="C104" s="837">
        <v>0</v>
      </c>
      <c r="D104" s="849">
        <v>129</v>
      </c>
      <c r="E104" s="837">
        <v>1</v>
      </c>
      <c r="F104" s="850">
        <v>129</v>
      </c>
    </row>
    <row r="105" spans="1:6" ht="14.45" customHeight="1" thickBot="1" x14ac:dyDescent="0.25">
      <c r="A105" s="858" t="s">
        <v>1974</v>
      </c>
      <c r="B105" s="853"/>
      <c r="C105" s="854">
        <v>0</v>
      </c>
      <c r="D105" s="853">
        <v>1324.6399999999996</v>
      </c>
      <c r="E105" s="854">
        <v>1</v>
      </c>
      <c r="F105" s="855">
        <v>1324.6399999999996</v>
      </c>
    </row>
    <row r="106" spans="1:6" ht="14.45" customHeight="1" thickBot="1" x14ac:dyDescent="0.25">
      <c r="A106" s="771" t="s">
        <v>3</v>
      </c>
      <c r="B106" s="772">
        <v>1245865.1400000001</v>
      </c>
      <c r="C106" s="773">
        <v>0.25752829293277862</v>
      </c>
      <c r="D106" s="772">
        <v>3591914.5299999979</v>
      </c>
      <c r="E106" s="773">
        <v>0.74247170706722176</v>
      </c>
      <c r="F106" s="774">
        <v>4837779.6699999962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{2B7D285D-77FC-4805-BA2B-85E7D7FDCB24}</x14:id>
        </ext>
      </extLst>
    </cfRule>
  </conditionalFormatting>
  <conditionalFormatting sqref="F38:F10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{160703FA-129D-41CD-8A9B-B41F6E278736}</x14:id>
        </ext>
      </extLst>
    </cfRule>
  </conditionalFormatting>
  <hyperlinks>
    <hyperlink ref="A2" location="Obsah!A1" display="Zpět na Obsah  KL 01  1.-4.měsíc" xr:uid="{B4BC4FCF-F1B3-4CB0-BA0C-4AF0DE4A926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7D285D-77FC-4805-BA2B-85E7D7FDCB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160703FA-129D-41CD-8A9B-B41F6E2787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F38:F105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3959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2143</v>
      </c>
      <c r="G3" s="47">
        <f>SUBTOTAL(9,G6:G1048576)</f>
        <v>1245865.1400000006</v>
      </c>
      <c r="H3" s="48">
        <f>IF(M3=0,0,G3/M3)</f>
        <v>0.25752829293277857</v>
      </c>
      <c r="I3" s="47">
        <f>SUBTOTAL(9,I6:I1048576)</f>
        <v>5057</v>
      </c>
      <c r="J3" s="47">
        <f>SUBTOTAL(9,J6:J1048576)</f>
        <v>3591914.529999997</v>
      </c>
      <c r="K3" s="48">
        <f>IF(M3=0,0,J3/M3)</f>
        <v>0.7424717070672211</v>
      </c>
      <c r="L3" s="47">
        <f>SUBTOTAL(9,L6:L1048576)</f>
        <v>7200</v>
      </c>
      <c r="M3" s="49">
        <f>SUBTOTAL(9,M6:M1048576)</f>
        <v>4837779.669999999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2547</v>
      </c>
      <c r="B6" s="825" t="s">
        <v>3930</v>
      </c>
      <c r="C6" s="825" t="s">
        <v>2896</v>
      </c>
      <c r="D6" s="825" t="s">
        <v>2897</v>
      </c>
      <c r="E6" s="825" t="s">
        <v>2898</v>
      </c>
      <c r="F6" s="225"/>
      <c r="G6" s="225"/>
      <c r="H6" s="830">
        <v>0</v>
      </c>
      <c r="I6" s="225">
        <v>1</v>
      </c>
      <c r="J6" s="225">
        <v>141.25</v>
      </c>
      <c r="K6" s="830">
        <v>1</v>
      </c>
      <c r="L6" s="225">
        <v>1</v>
      </c>
      <c r="M6" s="848">
        <v>141.25</v>
      </c>
    </row>
    <row r="7" spans="1:13" ht="14.45" customHeight="1" x14ac:dyDescent="0.2">
      <c r="A7" s="831" t="s">
        <v>2548</v>
      </c>
      <c r="B7" s="832" t="s">
        <v>2070</v>
      </c>
      <c r="C7" s="832" t="s">
        <v>3247</v>
      </c>
      <c r="D7" s="832" t="s">
        <v>2074</v>
      </c>
      <c r="E7" s="832" t="s">
        <v>2646</v>
      </c>
      <c r="F7" s="849"/>
      <c r="G7" s="849"/>
      <c r="H7" s="837">
        <v>0</v>
      </c>
      <c r="I7" s="849">
        <v>1</v>
      </c>
      <c r="J7" s="849">
        <v>57.6</v>
      </c>
      <c r="K7" s="837">
        <v>1</v>
      </c>
      <c r="L7" s="849">
        <v>1</v>
      </c>
      <c r="M7" s="850">
        <v>57.6</v>
      </c>
    </row>
    <row r="8" spans="1:13" ht="14.45" customHeight="1" x14ac:dyDescent="0.2">
      <c r="A8" s="831" t="s">
        <v>2548</v>
      </c>
      <c r="B8" s="832" t="s">
        <v>3931</v>
      </c>
      <c r="C8" s="832" t="s">
        <v>3196</v>
      </c>
      <c r="D8" s="832" t="s">
        <v>3197</v>
      </c>
      <c r="E8" s="832" t="s">
        <v>3198</v>
      </c>
      <c r="F8" s="849"/>
      <c r="G8" s="849"/>
      <c r="H8" s="837">
        <v>0</v>
      </c>
      <c r="I8" s="849">
        <v>1</v>
      </c>
      <c r="J8" s="849">
        <v>64.5</v>
      </c>
      <c r="K8" s="837">
        <v>1</v>
      </c>
      <c r="L8" s="849">
        <v>1</v>
      </c>
      <c r="M8" s="850">
        <v>64.5</v>
      </c>
    </row>
    <row r="9" spans="1:13" ht="14.45" customHeight="1" x14ac:dyDescent="0.2">
      <c r="A9" s="831" t="s">
        <v>2548</v>
      </c>
      <c r="B9" s="832" t="s">
        <v>2108</v>
      </c>
      <c r="C9" s="832" t="s">
        <v>2110</v>
      </c>
      <c r="D9" s="832" t="s">
        <v>962</v>
      </c>
      <c r="E9" s="832" t="s">
        <v>2111</v>
      </c>
      <c r="F9" s="849"/>
      <c r="G9" s="849"/>
      <c r="H9" s="837">
        <v>0</v>
      </c>
      <c r="I9" s="849">
        <v>1</v>
      </c>
      <c r="J9" s="849">
        <v>85.02</v>
      </c>
      <c r="K9" s="837">
        <v>1</v>
      </c>
      <c r="L9" s="849">
        <v>1</v>
      </c>
      <c r="M9" s="850">
        <v>85.02</v>
      </c>
    </row>
    <row r="10" spans="1:13" ht="14.45" customHeight="1" x14ac:dyDescent="0.2">
      <c r="A10" s="831" t="s">
        <v>2548</v>
      </c>
      <c r="B10" s="832" t="s">
        <v>2119</v>
      </c>
      <c r="C10" s="832" t="s">
        <v>3208</v>
      </c>
      <c r="D10" s="832" t="s">
        <v>3209</v>
      </c>
      <c r="E10" s="832" t="s">
        <v>789</v>
      </c>
      <c r="F10" s="849">
        <v>1</v>
      </c>
      <c r="G10" s="849">
        <v>234.07</v>
      </c>
      <c r="H10" s="837">
        <v>1</v>
      </c>
      <c r="I10" s="849"/>
      <c r="J10" s="849"/>
      <c r="K10" s="837">
        <v>0</v>
      </c>
      <c r="L10" s="849">
        <v>1</v>
      </c>
      <c r="M10" s="850">
        <v>234.07</v>
      </c>
    </row>
    <row r="11" spans="1:13" ht="14.45" customHeight="1" x14ac:dyDescent="0.2">
      <c r="A11" s="831" t="s">
        <v>2548</v>
      </c>
      <c r="B11" s="832" t="s">
        <v>3932</v>
      </c>
      <c r="C11" s="832" t="s">
        <v>3090</v>
      </c>
      <c r="D11" s="832" t="s">
        <v>3091</v>
      </c>
      <c r="E11" s="832" t="s">
        <v>3092</v>
      </c>
      <c r="F11" s="849">
        <v>3</v>
      </c>
      <c r="G11" s="849">
        <v>184.74</v>
      </c>
      <c r="H11" s="837">
        <v>1</v>
      </c>
      <c r="I11" s="849"/>
      <c r="J11" s="849"/>
      <c r="K11" s="837">
        <v>0</v>
      </c>
      <c r="L11" s="849">
        <v>3</v>
      </c>
      <c r="M11" s="850">
        <v>184.74</v>
      </c>
    </row>
    <row r="12" spans="1:13" ht="14.45" customHeight="1" x14ac:dyDescent="0.2">
      <c r="A12" s="831" t="s">
        <v>2548</v>
      </c>
      <c r="B12" s="832" t="s">
        <v>2442</v>
      </c>
      <c r="C12" s="832" t="s">
        <v>2443</v>
      </c>
      <c r="D12" s="832" t="s">
        <v>2444</v>
      </c>
      <c r="E12" s="832" t="s">
        <v>2445</v>
      </c>
      <c r="F12" s="849"/>
      <c r="G12" s="849"/>
      <c r="H12" s="837">
        <v>0</v>
      </c>
      <c r="I12" s="849">
        <v>3</v>
      </c>
      <c r="J12" s="849">
        <v>211.44</v>
      </c>
      <c r="K12" s="837">
        <v>1</v>
      </c>
      <c r="L12" s="849">
        <v>3</v>
      </c>
      <c r="M12" s="850">
        <v>211.44</v>
      </c>
    </row>
    <row r="13" spans="1:13" ht="14.45" customHeight="1" x14ac:dyDescent="0.2">
      <c r="A13" s="831" t="s">
        <v>2548</v>
      </c>
      <c r="B13" s="832" t="s">
        <v>3933</v>
      </c>
      <c r="C13" s="832" t="s">
        <v>3224</v>
      </c>
      <c r="D13" s="832" t="s">
        <v>3225</v>
      </c>
      <c r="E13" s="832" t="s">
        <v>3226</v>
      </c>
      <c r="F13" s="849">
        <v>5</v>
      </c>
      <c r="G13" s="849">
        <v>10194.65</v>
      </c>
      <c r="H13" s="837">
        <v>1</v>
      </c>
      <c r="I13" s="849"/>
      <c r="J13" s="849"/>
      <c r="K13" s="837">
        <v>0</v>
      </c>
      <c r="L13" s="849">
        <v>5</v>
      </c>
      <c r="M13" s="850">
        <v>10194.65</v>
      </c>
    </row>
    <row r="14" spans="1:13" ht="14.45" customHeight="1" x14ac:dyDescent="0.2">
      <c r="A14" s="831" t="s">
        <v>2548</v>
      </c>
      <c r="B14" s="832" t="s">
        <v>3933</v>
      </c>
      <c r="C14" s="832" t="s">
        <v>3227</v>
      </c>
      <c r="D14" s="832" t="s">
        <v>3225</v>
      </c>
      <c r="E14" s="832" t="s">
        <v>3228</v>
      </c>
      <c r="F14" s="849">
        <v>17</v>
      </c>
      <c r="G14" s="849">
        <v>9394.8799999999992</v>
      </c>
      <c r="H14" s="837">
        <v>1</v>
      </c>
      <c r="I14" s="849"/>
      <c r="J14" s="849"/>
      <c r="K14" s="837">
        <v>0</v>
      </c>
      <c r="L14" s="849">
        <v>17</v>
      </c>
      <c r="M14" s="850">
        <v>9394.8799999999992</v>
      </c>
    </row>
    <row r="15" spans="1:13" ht="14.45" customHeight="1" x14ac:dyDescent="0.2">
      <c r="A15" s="831" t="s">
        <v>2548</v>
      </c>
      <c r="B15" s="832" t="s">
        <v>3933</v>
      </c>
      <c r="C15" s="832" t="s">
        <v>3229</v>
      </c>
      <c r="D15" s="832" t="s">
        <v>3225</v>
      </c>
      <c r="E15" s="832" t="s">
        <v>3230</v>
      </c>
      <c r="F15" s="849">
        <v>7</v>
      </c>
      <c r="G15" s="849">
        <v>2490.5300000000002</v>
      </c>
      <c r="H15" s="837">
        <v>1</v>
      </c>
      <c r="I15" s="849"/>
      <c r="J15" s="849"/>
      <c r="K15" s="837">
        <v>0</v>
      </c>
      <c r="L15" s="849">
        <v>7</v>
      </c>
      <c r="M15" s="850">
        <v>2490.5300000000002</v>
      </c>
    </row>
    <row r="16" spans="1:13" ht="14.45" customHeight="1" x14ac:dyDescent="0.2">
      <c r="A16" s="831" t="s">
        <v>2548</v>
      </c>
      <c r="B16" s="832" t="s">
        <v>3933</v>
      </c>
      <c r="C16" s="832" t="s">
        <v>3231</v>
      </c>
      <c r="D16" s="832" t="s">
        <v>3225</v>
      </c>
      <c r="E16" s="832" t="s">
        <v>3232</v>
      </c>
      <c r="F16" s="849">
        <v>6</v>
      </c>
      <c r="G16" s="849">
        <v>6116.76</v>
      </c>
      <c r="H16" s="837">
        <v>1</v>
      </c>
      <c r="I16" s="849"/>
      <c r="J16" s="849"/>
      <c r="K16" s="837">
        <v>0</v>
      </c>
      <c r="L16" s="849">
        <v>6</v>
      </c>
      <c r="M16" s="850">
        <v>6116.76</v>
      </c>
    </row>
    <row r="17" spans="1:13" ht="14.45" customHeight="1" x14ac:dyDescent="0.2">
      <c r="A17" s="831" t="s">
        <v>2548</v>
      </c>
      <c r="B17" s="832" t="s">
        <v>3933</v>
      </c>
      <c r="C17" s="832" t="s">
        <v>3233</v>
      </c>
      <c r="D17" s="832" t="s">
        <v>3234</v>
      </c>
      <c r="E17" s="832" t="s">
        <v>3232</v>
      </c>
      <c r="F17" s="849">
        <v>5</v>
      </c>
      <c r="G17" s="849">
        <v>5097.3</v>
      </c>
      <c r="H17" s="837">
        <v>1</v>
      </c>
      <c r="I17" s="849"/>
      <c r="J17" s="849"/>
      <c r="K17" s="837">
        <v>0</v>
      </c>
      <c r="L17" s="849">
        <v>5</v>
      </c>
      <c r="M17" s="850">
        <v>5097.3</v>
      </c>
    </row>
    <row r="18" spans="1:13" ht="14.45" customHeight="1" x14ac:dyDescent="0.2">
      <c r="A18" s="831" t="s">
        <v>2548</v>
      </c>
      <c r="B18" s="832" t="s">
        <v>3933</v>
      </c>
      <c r="C18" s="832" t="s">
        <v>3235</v>
      </c>
      <c r="D18" s="832" t="s">
        <v>3234</v>
      </c>
      <c r="E18" s="832" t="s">
        <v>3228</v>
      </c>
      <c r="F18" s="849">
        <v>5</v>
      </c>
      <c r="G18" s="849">
        <v>2763.2</v>
      </c>
      <c r="H18" s="837">
        <v>1</v>
      </c>
      <c r="I18" s="849"/>
      <c r="J18" s="849"/>
      <c r="K18" s="837">
        <v>0</v>
      </c>
      <c r="L18" s="849">
        <v>5</v>
      </c>
      <c r="M18" s="850">
        <v>2763.2</v>
      </c>
    </row>
    <row r="19" spans="1:13" ht="14.45" customHeight="1" x14ac:dyDescent="0.2">
      <c r="A19" s="831" t="s">
        <v>2548</v>
      </c>
      <c r="B19" s="832" t="s">
        <v>3933</v>
      </c>
      <c r="C19" s="832" t="s">
        <v>3236</v>
      </c>
      <c r="D19" s="832" t="s">
        <v>3237</v>
      </c>
      <c r="E19" s="832" t="s">
        <v>3226</v>
      </c>
      <c r="F19" s="849"/>
      <c r="G19" s="849"/>
      <c r="H19" s="837">
        <v>0</v>
      </c>
      <c r="I19" s="849">
        <v>7</v>
      </c>
      <c r="J19" s="849">
        <v>14272.51</v>
      </c>
      <c r="K19" s="837">
        <v>1</v>
      </c>
      <c r="L19" s="849">
        <v>7</v>
      </c>
      <c r="M19" s="850">
        <v>14272.51</v>
      </c>
    </row>
    <row r="20" spans="1:13" ht="14.45" customHeight="1" x14ac:dyDescent="0.2">
      <c r="A20" s="831" t="s">
        <v>2548</v>
      </c>
      <c r="B20" s="832" t="s">
        <v>3933</v>
      </c>
      <c r="C20" s="832" t="s">
        <v>3238</v>
      </c>
      <c r="D20" s="832" t="s">
        <v>3237</v>
      </c>
      <c r="E20" s="832" t="s">
        <v>3230</v>
      </c>
      <c r="F20" s="849"/>
      <c r="G20" s="849"/>
      <c r="H20" s="837">
        <v>0</v>
      </c>
      <c r="I20" s="849">
        <v>13</v>
      </c>
      <c r="J20" s="849">
        <v>4625.2700000000004</v>
      </c>
      <c r="K20" s="837">
        <v>1</v>
      </c>
      <c r="L20" s="849">
        <v>13</v>
      </c>
      <c r="M20" s="850">
        <v>4625.2700000000004</v>
      </c>
    </row>
    <row r="21" spans="1:13" ht="14.45" customHeight="1" x14ac:dyDescent="0.2">
      <c r="A21" s="831" t="s">
        <v>2548</v>
      </c>
      <c r="B21" s="832" t="s">
        <v>3933</v>
      </c>
      <c r="C21" s="832" t="s">
        <v>3239</v>
      </c>
      <c r="D21" s="832" t="s">
        <v>3237</v>
      </c>
      <c r="E21" s="832" t="s">
        <v>3228</v>
      </c>
      <c r="F21" s="849"/>
      <c r="G21" s="849"/>
      <c r="H21" s="837">
        <v>0</v>
      </c>
      <c r="I21" s="849">
        <v>24</v>
      </c>
      <c r="J21" s="849">
        <v>13263.36</v>
      </c>
      <c r="K21" s="837">
        <v>1</v>
      </c>
      <c r="L21" s="849">
        <v>24</v>
      </c>
      <c r="M21" s="850">
        <v>13263.36</v>
      </c>
    </row>
    <row r="22" spans="1:13" ht="14.45" customHeight="1" x14ac:dyDescent="0.2">
      <c r="A22" s="831" t="s">
        <v>2548</v>
      </c>
      <c r="B22" s="832" t="s">
        <v>3933</v>
      </c>
      <c r="C22" s="832" t="s">
        <v>3240</v>
      </c>
      <c r="D22" s="832" t="s">
        <v>3237</v>
      </c>
      <c r="E22" s="832" t="s">
        <v>3232</v>
      </c>
      <c r="F22" s="849"/>
      <c r="G22" s="849"/>
      <c r="H22" s="837">
        <v>0</v>
      </c>
      <c r="I22" s="849">
        <v>22</v>
      </c>
      <c r="J22" s="849">
        <v>22428.120000000003</v>
      </c>
      <c r="K22" s="837">
        <v>1</v>
      </c>
      <c r="L22" s="849">
        <v>22</v>
      </c>
      <c r="M22" s="850">
        <v>22428.120000000003</v>
      </c>
    </row>
    <row r="23" spans="1:13" ht="14.45" customHeight="1" x14ac:dyDescent="0.2">
      <c r="A23" s="831" t="s">
        <v>2548</v>
      </c>
      <c r="B23" s="832" t="s">
        <v>3933</v>
      </c>
      <c r="C23" s="832" t="s">
        <v>3241</v>
      </c>
      <c r="D23" s="832" t="s">
        <v>3242</v>
      </c>
      <c r="E23" s="832" t="s">
        <v>3243</v>
      </c>
      <c r="F23" s="849">
        <v>4</v>
      </c>
      <c r="G23" s="849">
        <v>1105.32</v>
      </c>
      <c r="H23" s="837">
        <v>1</v>
      </c>
      <c r="I23" s="849"/>
      <c r="J23" s="849"/>
      <c r="K23" s="837">
        <v>0</v>
      </c>
      <c r="L23" s="849">
        <v>4</v>
      </c>
      <c r="M23" s="850">
        <v>1105.32</v>
      </c>
    </row>
    <row r="24" spans="1:13" ht="14.45" customHeight="1" x14ac:dyDescent="0.2">
      <c r="A24" s="831" t="s">
        <v>2548</v>
      </c>
      <c r="B24" s="832" t="s">
        <v>2264</v>
      </c>
      <c r="C24" s="832" t="s">
        <v>3136</v>
      </c>
      <c r="D24" s="832" t="s">
        <v>2266</v>
      </c>
      <c r="E24" s="832" t="s">
        <v>3137</v>
      </c>
      <c r="F24" s="849"/>
      <c r="G24" s="849"/>
      <c r="H24" s="837">
        <v>0</v>
      </c>
      <c r="I24" s="849">
        <v>1</v>
      </c>
      <c r="J24" s="849">
        <v>232.68</v>
      </c>
      <c r="K24" s="837">
        <v>1</v>
      </c>
      <c r="L24" s="849">
        <v>1</v>
      </c>
      <c r="M24" s="850">
        <v>232.68</v>
      </c>
    </row>
    <row r="25" spans="1:13" ht="14.45" customHeight="1" x14ac:dyDescent="0.2">
      <c r="A25" s="831" t="s">
        <v>2548</v>
      </c>
      <c r="B25" s="832" t="s">
        <v>2264</v>
      </c>
      <c r="C25" s="832" t="s">
        <v>3138</v>
      </c>
      <c r="D25" s="832" t="s">
        <v>3139</v>
      </c>
      <c r="E25" s="832" t="s">
        <v>3140</v>
      </c>
      <c r="F25" s="849"/>
      <c r="G25" s="849"/>
      <c r="H25" s="837">
        <v>0</v>
      </c>
      <c r="I25" s="849">
        <v>18</v>
      </c>
      <c r="J25" s="849">
        <v>34901.46</v>
      </c>
      <c r="K25" s="837">
        <v>1</v>
      </c>
      <c r="L25" s="849">
        <v>18</v>
      </c>
      <c r="M25" s="850">
        <v>34901.46</v>
      </c>
    </row>
    <row r="26" spans="1:13" ht="14.45" customHeight="1" x14ac:dyDescent="0.2">
      <c r="A26" s="831" t="s">
        <v>2548</v>
      </c>
      <c r="B26" s="832" t="s">
        <v>2264</v>
      </c>
      <c r="C26" s="832" t="s">
        <v>3141</v>
      </c>
      <c r="D26" s="832" t="s">
        <v>3142</v>
      </c>
      <c r="E26" s="832" t="s">
        <v>3143</v>
      </c>
      <c r="F26" s="849">
        <v>3</v>
      </c>
      <c r="G26" s="849">
        <v>15966.24</v>
      </c>
      <c r="H26" s="837">
        <v>1</v>
      </c>
      <c r="I26" s="849"/>
      <c r="J26" s="849"/>
      <c r="K26" s="837">
        <v>0</v>
      </c>
      <c r="L26" s="849">
        <v>3</v>
      </c>
      <c r="M26" s="850">
        <v>15966.24</v>
      </c>
    </row>
    <row r="27" spans="1:13" ht="14.45" customHeight="1" x14ac:dyDescent="0.2">
      <c r="A27" s="831" t="s">
        <v>2548</v>
      </c>
      <c r="B27" s="832" t="s">
        <v>2264</v>
      </c>
      <c r="C27" s="832" t="s">
        <v>3144</v>
      </c>
      <c r="D27" s="832" t="s">
        <v>2266</v>
      </c>
      <c r="E27" s="832" t="s">
        <v>3145</v>
      </c>
      <c r="F27" s="849"/>
      <c r="G27" s="849"/>
      <c r="H27" s="837">
        <v>0</v>
      </c>
      <c r="I27" s="849">
        <v>6</v>
      </c>
      <c r="J27" s="849">
        <v>11633.82</v>
      </c>
      <c r="K27" s="837">
        <v>1</v>
      </c>
      <c r="L27" s="849">
        <v>6</v>
      </c>
      <c r="M27" s="850">
        <v>11633.82</v>
      </c>
    </row>
    <row r="28" spans="1:13" ht="14.45" customHeight="1" x14ac:dyDescent="0.2">
      <c r="A28" s="831" t="s">
        <v>2548</v>
      </c>
      <c r="B28" s="832" t="s">
        <v>2264</v>
      </c>
      <c r="C28" s="832" t="s">
        <v>3146</v>
      </c>
      <c r="D28" s="832" t="s">
        <v>2266</v>
      </c>
      <c r="E28" s="832" t="s">
        <v>3147</v>
      </c>
      <c r="F28" s="849"/>
      <c r="G28" s="849"/>
      <c r="H28" s="837">
        <v>0</v>
      </c>
      <c r="I28" s="849">
        <v>6</v>
      </c>
      <c r="J28" s="849">
        <v>8725.380000000001</v>
      </c>
      <c r="K28" s="837">
        <v>1</v>
      </c>
      <c r="L28" s="849">
        <v>6</v>
      </c>
      <c r="M28" s="850">
        <v>8725.380000000001</v>
      </c>
    </row>
    <row r="29" spans="1:13" ht="14.45" customHeight="1" x14ac:dyDescent="0.2">
      <c r="A29" s="831" t="s">
        <v>2548</v>
      </c>
      <c r="B29" s="832" t="s">
        <v>2264</v>
      </c>
      <c r="C29" s="832" t="s">
        <v>2265</v>
      </c>
      <c r="D29" s="832" t="s">
        <v>2266</v>
      </c>
      <c r="E29" s="832" t="s">
        <v>2267</v>
      </c>
      <c r="F29" s="849"/>
      <c r="G29" s="849"/>
      <c r="H29" s="837">
        <v>0</v>
      </c>
      <c r="I29" s="849">
        <v>36</v>
      </c>
      <c r="J29" s="849">
        <v>17451</v>
      </c>
      <c r="K29" s="837">
        <v>1</v>
      </c>
      <c r="L29" s="849">
        <v>36</v>
      </c>
      <c r="M29" s="850">
        <v>17451</v>
      </c>
    </row>
    <row r="30" spans="1:13" ht="14.45" customHeight="1" x14ac:dyDescent="0.2">
      <c r="A30" s="831" t="s">
        <v>2548</v>
      </c>
      <c r="B30" s="832" t="s">
        <v>2264</v>
      </c>
      <c r="C30" s="832" t="s">
        <v>3148</v>
      </c>
      <c r="D30" s="832" t="s">
        <v>2266</v>
      </c>
      <c r="E30" s="832" t="s">
        <v>3149</v>
      </c>
      <c r="F30" s="849"/>
      <c r="G30" s="849"/>
      <c r="H30" s="837">
        <v>0</v>
      </c>
      <c r="I30" s="849">
        <v>6</v>
      </c>
      <c r="J30" s="849">
        <v>5816.88</v>
      </c>
      <c r="K30" s="837">
        <v>1</v>
      </c>
      <c r="L30" s="849">
        <v>6</v>
      </c>
      <c r="M30" s="850">
        <v>5816.88</v>
      </c>
    </row>
    <row r="31" spans="1:13" ht="14.45" customHeight="1" x14ac:dyDescent="0.2">
      <c r="A31" s="831" t="s">
        <v>2548</v>
      </c>
      <c r="B31" s="832" t="s">
        <v>2264</v>
      </c>
      <c r="C31" s="832" t="s">
        <v>3150</v>
      </c>
      <c r="D31" s="832" t="s">
        <v>3151</v>
      </c>
      <c r="E31" s="832" t="s">
        <v>3152</v>
      </c>
      <c r="F31" s="849">
        <v>18</v>
      </c>
      <c r="G31" s="849">
        <v>34901.46</v>
      </c>
      <c r="H31" s="837">
        <v>1</v>
      </c>
      <c r="I31" s="849"/>
      <c r="J31" s="849"/>
      <c r="K31" s="837">
        <v>0</v>
      </c>
      <c r="L31" s="849">
        <v>18</v>
      </c>
      <c r="M31" s="850">
        <v>34901.46</v>
      </c>
    </row>
    <row r="32" spans="1:13" ht="14.45" customHeight="1" x14ac:dyDescent="0.2">
      <c r="A32" s="831" t="s">
        <v>2548</v>
      </c>
      <c r="B32" s="832" t="s">
        <v>2264</v>
      </c>
      <c r="C32" s="832" t="s">
        <v>3153</v>
      </c>
      <c r="D32" s="832" t="s">
        <v>3139</v>
      </c>
      <c r="E32" s="832" t="s">
        <v>2450</v>
      </c>
      <c r="F32" s="849"/>
      <c r="G32" s="849"/>
      <c r="H32" s="837">
        <v>0</v>
      </c>
      <c r="I32" s="849">
        <v>10</v>
      </c>
      <c r="J32" s="849">
        <v>4847.5</v>
      </c>
      <c r="K32" s="837">
        <v>1</v>
      </c>
      <c r="L32" s="849">
        <v>10</v>
      </c>
      <c r="M32" s="850">
        <v>4847.5</v>
      </c>
    </row>
    <row r="33" spans="1:13" ht="14.45" customHeight="1" x14ac:dyDescent="0.2">
      <c r="A33" s="831" t="s">
        <v>2548</v>
      </c>
      <c r="B33" s="832" t="s">
        <v>2264</v>
      </c>
      <c r="C33" s="832" t="s">
        <v>3154</v>
      </c>
      <c r="D33" s="832" t="s">
        <v>3151</v>
      </c>
      <c r="E33" s="832" t="s">
        <v>3155</v>
      </c>
      <c r="F33" s="849">
        <v>6</v>
      </c>
      <c r="G33" s="849">
        <v>5816.88</v>
      </c>
      <c r="H33" s="837">
        <v>1</v>
      </c>
      <c r="I33" s="849"/>
      <c r="J33" s="849"/>
      <c r="K33" s="837">
        <v>0</v>
      </c>
      <c r="L33" s="849">
        <v>6</v>
      </c>
      <c r="M33" s="850">
        <v>5816.88</v>
      </c>
    </row>
    <row r="34" spans="1:13" ht="14.45" customHeight="1" x14ac:dyDescent="0.2">
      <c r="A34" s="831" t="s">
        <v>2548</v>
      </c>
      <c r="B34" s="832" t="s">
        <v>2264</v>
      </c>
      <c r="C34" s="832" t="s">
        <v>2448</v>
      </c>
      <c r="D34" s="832" t="s">
        <v>2449</v>
      </c>
      <c r="E34" s="832" t="s">
        <v>2450</v>
      </c>
      <c r="F34" s="849"/>
      <c r="G34" s="849"/>
      <c r="H34" s="837">
        <v>0</v>
      </c>
      <c r="I34" s="849">
        <v>9</v>
      </c>
      <c r="J34" s="849">
        <v>4362.75</v>
      </c>
      <c r="K34" s="837">
        <v>1</v>
      </c>
      <c r="L34" s="849">
        <v>9</v>
      </c>
      <c r="M34" s="850">
        <v>4362.75</v>
      </c>
    </row>
    <row r="35" spans="1:13" ht="14.45" customHeight="1" x14ac:dyDescent="0.2">
      <c r="A35" s="831" t="s">
        <v>2548</v>
      </c>
      <c r="B35" s="832" t="s">
        <v>2264</v>
      </c>
      <c r="C35" s="832" t="s">
        <v>2451</v>
      </c>
      <c r="D35" s="832" t="s">
        <v>2449</v>
      </c>
      <c r="E35" s="832" t="s">
        <v>2452</v>
      </c>
      <c r="F35" s="849"/>
      <c r="G35" s="849"/>
      <c r="H35" s="837">
        <v>0</v>
      </c>
      <c r="I35" s="849">
        <v>20</v>
      </c>
      <c r="J35" s="849">
        <v>19389.599999999999</v>
      </c>
      <c r="K35" s="837">
        <v>1</v>
      </c>
      <c r="L35" s="849">
        <v>20</v>
      </c>
      <c r="M35" s="850">
        <v>19389.599999999999</v>
      </c>
    </row>
    <row r="36" spans="1:13" ht="14.45" customHeight="1" x14ac:dyDescent="0.2">
      <c r="A36" s="831" t="s">
        <v>2548</v>
      </c>
      <c r="B36" s="832" t="s">
        <v>2264</v>
      </c>
      <c r="C36" s="832" t="s">
        <v>3156</v>
      </c>
      <c r="D36" s="832" t="s">
        <v>2449</v>
      </c>
      <c r="E36" s="832" t="s">
        <v>3140</v>
      </c>
      <c r="F36" s="849"/>
      <c r="G36" s="849"/>
      <c r="H36" s="837">
        <v>0</v>
      </c>
      <c r="I36" s="849">
        <v>24</v>
      </c>
      <c r="J36" s="849">
        <v>46535.28</v>
      </c>
      <c r="K36" s="837">
        <v>1</v>
      </c>
      <c r="L36" s="849">
        <v>24</v>
      </c>
      <c r="M36" s="850">
        <v>46535.28</v>
      </c>
    </row>
    <row r="37" spans="1:13" ht="14.45" customHeight="1" x14ac:dyDescent="0.2">
      <c r="A37" s="831" t="s">
        <v>2548</v>
      </c>
      <c r="B37" s="832" t="s">
        <v>2453</v>
      </c>
      <c r="C37" s="832" t="s">
        <v>2454</v>
      </c>
      <c r="D37" s="832" t="s">
        <v>2455</v>
      </c>
      <c r="E37" s="832" t="s">
        <v>2456</v>
      </c>
      <c r="F37" s="849"/>
      <c r="G37" s="849"/>
      <c r="H37" s="837">
        <v>0</v>
      </c>
      <c r="I37" s="849">
        <v>11</v>
      </c>
      <c r="J37" s="849">
        <v>8294.4399999999987</v>
      </c>
      <c r="K37" s="837">
        <v>1</v>
      </c>
      <c r="L37" s="849">
        <v>11</v>
      </c>
      <c r="M37" s="850">
        <v>8294.4399999999987</v>
      </c>
    </row>
    <row r="38" spans="1:13" ht="14.45" customHeight="1" x14ac:dyDescent="0.2">
      <c r="A38" s="831" t="s">
        <v>2548</v>
      </c>
      <c r="B38" s="832" t="s">
        <v>2453</v>
      </c>
      <c r="C38" s="832" t="s">
        <v>3098</v>
      </c>
      <c r="D38" s="832" t="s">
        <v>2455</v>
      </c>
      <c r="E38" s="832" t="s">
        <v>3099</v>
      </c>
      <c r="F38" s="849"/>
      <c r="G38" s="849"/>
      <c r="H38" s="837">
        <v>0</v>
      </c>
      <c r="I38" s="849">
        <v>24</v>
      </c>
      <c r="J38" s="849">
        <v>27145.439999999999</v>
      </c>
      <c r="K38" s="837">
        <v>1</v>
      </c>
      <c r="L38" s="849">
        <v>24</v>
      </c>
      <c r="M38" s="850">
        <v>27145.439999999999</v>
      </c>
    </row>
    <row r="39" spans="1:13" ht="14.45" customHeight="1" x14ac:dyDescent="0.2">
      <c r="A39" s="831" t="s">
        <v>2548</v>
      </c>
      <c r="B39" s="832" t="s">
        <v>2453</v>
      </c>
      <c r="C39" s="832" t="s">
        <v>3100</v>
      </c>
      <c r="D39" s="832" t="s">
        <v>2455</v>
      </c>
      <c r="E39" s="832" t="s">
        <v>3101</v>
      </c>
      <c r="F39" s="849"/>
      <c r="G39" s="849"/>
      <c r="H39" s="837">
        <v>0</v>
      </c>
      <c r="I39" s="849">
        <v>13</v>
      </c>
      <c r="J39" s="849">
        <v>19605.04</v>
      </c>
      <c r="K39" s="837">
        <v>1</v>
      </c>
      <c r="L39" s="849">
        <v>13</v>
      </c>
      <c r="M39" s="850">
        <v>19605.04</v>
      </c>
    </row>
    <row r="40" spans="1:13" ht="14.45" customHeight="1" x14ac:dyDescent="0.2">
      <c r="A40" s="831" t="s">
        <v>2548</v>
      </c>
      <c r="B40" s="832" t="s">
        <v>2453</v>
      </c>
      <c r="C40" s="832" t="s">
        <v>3102</v>
      </c>
      <c r="D40" s="832" t="s">
        <v>3103</v>
      </c>
      <c r="E40" s="832" t="s">
        <v>3101</v>
      </c>
      <c r="F40" s="849">
        <v>4</v>
      </c>
      <c r="G40" s="849">
        <v>5170.6000000000004</v>
      </c>
      <c r="H40" s="837">
        <v>1</v>
      </c>
      <c r="I40" s="849"/>
      <c r="J40" s="849"/>
      <c r="K40" s="837">
        <v>0</v>
      </c>
      <c r="L40" s="849">
        <v>4</v>
      </c>
      <c r="M40" s="850">
        <v>5170.6000000000004</v>
      </c>
    </row>
    <row r="41" spans="1:13" ht="14.45" customHeight="1" x14ac:dyDescent="0.2">
      <c r="A41" s="831" t="s">
        <v>2548</v>
      </c>
      <c r="B41" s="832" t="s">
        <v>2453</v>
      </c>
      <c r="C41" s="832" t="s">
        <v>3104</v>
      </c>
      <c r="D41" s="832" t="s">
        <v>2455</v>
      </c>
      <c r="E41" s="832" t="s">
        <v>3105</v>
      </c>
      <c r="F41" s="849">
        <v>6</v>
      </c>
      <c r="G41" s="849">
        <v>9048.48</v>
      </c>
      <c r="H41" s="837">
        <v>1</v>
      </c>
      <c r="I41" s="849"/>
      <c r="J41" s="849"/>
      <c r="K41" s="837">
        <v>0</v>
      </c>
      <c r="L41" s="849">
        <v>6</v>
      </c>
      <c r="M41" s="850">
        <v>9048.48</v>
      </c>
    </row>
    <row r="42" spans="1:13" ht="14.45" customHeight="1" x14ac:dyDescent="0.2">
      <c r="A42" s="831" t="s">
        <v>2548</v>
      </c>
      <c r="B42" s="832" t="s">
        <v>2453</v>
      </c>
      <c r="C42" s="832" t="s">
        <v>3106</v>
      </c>
      <c r="D42" s="832" t="s">
        <v>3107</v>
      </c>
      <c r="E42" s="832" t="s">
        <v>2456</v>
      </c>
      <c r="F42" s="849">
        <v>11</v>
      </c>
      <c r="G42" s="849">
        <v>8294.4399999999987</v>
      </c>
      <c r="H42" s="837">
        <v>1</v>
      </c>
      <c r="I42" s="849"/>
      <c r="J42" s="849"/>
      <c r="K42" s="837">
        <v>0</v>
      </c>
      <c r="L42" s="849">
        <v>11</v>
      </c>
      <c r="M42" s="850">
        <v>8294.4399999999987</v>
      </c>
    </row>
    <row r="43" spans="1:13" ht="14.45" customHeight="1" x14ac:dyDescent="0.2">
      <c r="A43" s="831" t="s">
        <v>2548</v>
      </c>
      <c r="B43" s="832" t="s">
        <v>2453</v>
      </c>
      <c r="C43" s="832" t="s">
        <v>3108</v>
      </c>
      <c r="D43" s="832" t="s">
        <v>3107</v>
      </c>
      <c r="E43" s="832" t="s">
        <v>3099</v>
      </c>
      <c r="F43" s="849">
        <v>6</v>
      </c>
      <c r="G43" s="849">
        <v>6786.36</v>
      </c>
      <c r="H43" s="837">
        <v>1</v>
      </c>
      <c r="I43" s="849"/>
      <c r="J43" s="849"/>
      <c r="K43" s="837">
        <v>0</v>
      </c>
      <c r="L43" s="849">
        <v>6</v>
      </c>
      <c r="M43" s="850">
        <v>6786.36</v>
      </c>
    </row>
    <row r="44" spans="1:13" ht="14.45" customHeight="1" x14ac:dyDescent="0.2">
      <c r="A44" s="831" t="s">
        <v>2548</v>
      </c>
      <c r="B44" s="832" t="s">
        <v>2060</v>
      </c>
      <c r="C44" s="832" t="s">
        <v>2268</v>
      </c>
      <c r="D44" s="832" t="s">
        <v>703</v>
      </c>
      <c r="E44" s="832" t="s">
        <v>1171</v>
      </c>
      <c r="F44" s="849"/>
      <c r="G44" s="849"/>
      <c r="H44" s="837"/>
      <c r="I44" s="849">
        <v>75</v>
      </c>
      <c r="J44" s="849">
        <v>0</v>
      </c>
      <c r="K44" s="837"/>
      <c r="L44" s="849">
        <v>75</v>
      </c>
      <c r="M44" s="850">
        <v>0</v>
      </c>
    </row>
    <row r="45" spans="1:13" ht="14.45" customHeight="1" x14ac:dyDescent="0.2">
      <c r="A45" s="831" t="s">
        <v>2548</v>
      </c>
      <c r="B45" s="832" t="s">
        <v>2060</v>
      </c>
      <c r="C45" s="832" t="s">
        <v>2457</v>
      </c>
      <c r="D45" s="832" t="s">
        <v>2458</v>
      </c>
      <c r="E45" s="832" t="s">
        <v>1729</v>
      </c>
      <c r="F45" s="849">
        <v>2</v>
      </c>
      <c r="G45" s="849">
        <v>0</v>
      </c>
      <c r="H45" s="837"/>
      <c r="I45" s="849"/>
      <c r="J45" s="849"/>
      <c r="K45" s="837"/>
      <c r="L45" s="849">
        <v>2</v>
      </c>
      <c r="M45" s="850">
        <v>0</v>
      </c>
    </row>
    <row r="46" spans="1:13" ht="14.45" customHeight="1" x14ac:dyDescent="0.2">
      <c r="A46" s="831" t="s">
        <v>2548</v>
      </c>
      <c r="B46" s="832" t="s">
        <v>3934</v>
      </c>
      <c r="C46" s="832" t="s">
        <v>3285</v>
      </c>
      <c r="D46" s="832" t="s">
        <v>3286</v>
      </c>
      <c r="E46" s="832" t="s">
        <v>3287</v>
      </c>
      <c r="F46" s="849"/>
      <c r="G46" s="849"/>
      <c r="H46" s="837">
        <v>0</v>
      </c>
      <c r="I46" s="849">
        <v>1</v>
      </c>
      <c r="J46" s="849">
        <v>60.39</v>
      </c>
      <c r="K46" s="837">
        <v>1</v>
      </c>
      <c r="L46" s="849">
        <v>1</v>
      </c>
      <c r="M46" s="850">
        <v>60.39</v>
      </c>
    </row>
    <row r="47" spans="1:13" ht="14.45" customHeight="1" x14ac:dyDescent="0.2">
      <c r="A47" s="831" t="s">
        <v>2548</v>
      </c>
      <c r="B47" s="832" t="s">
        <v>3935</v>
      </c>
      <c r="C47" s="832" t="s">
        <v>3186</v>
      </c>
      <c r="D47" s="832" t="s">
        <v>3187</v>
      </c>
      <c r="E47" s="832" t="s">
        <v>3188</v>
      </c>
      <c r="F47" s="849"/>
      <c r="G47" s="849"/>
      <c r="H47" s="837">
        <v>0</v>
      </c>
      <c r="I47" s="849">
        <v>2</v>
      </c>
      <c r="J47" s="849">
        <v>205.8</v>
      </c>
      <c r="K47" s="837">
        <v>1</v>
      </c>
      <c r="L47" s="849">
        <v>2</v>
      </c>
      <c r="M47" s="850">
        <v>205.8</v>
      </c>
    </row>
    <row r="48" spans="1:13" ht="14.45" customHeight="1" x14ac:dyDescent="0.2">
      <c r="A48" s="831" t="s">
        <v>2548</v>
      </c>
      <c r="B48" s="832" t="s">
        <v>2281</v>
      </c>
      <c r="C48" s="832" t="s">
        <v>3159</v>
      </c>
      <c r="D48" s="832" t="s">
        <v>2283</v>
      </c>
      <c r="E48" s="832" t="s">
        <v>3160</v>
      </c>
      <c r="F48" s="849"/>
      <c r="G48" s="849"/>
      <c r="H48" s="837">
        <v>0</v>
      </c>
      <c r="I48" s="849">
        <v>14</v>
      </c>
      <c r="J48" s="849">
        <v>4752.58</v>
      </c>
      <c r="K48" s="837">
        <v>1</v>
      </c>
      <c r="L48" s="849">
        <v>14</v>
      </c>
      <c r="M48" s="850">
        <v>4752.58</v>
      </c>
    </row>
    <row r="49" spans="1:13" ht="14.45" customHeight="1" x14ac:dyDescent="0.2">
      <c r="A49" s="831" t="s">
        <v>2548</v>
      </c>
      <c r="B49" s="832" t="s">
        <v>2281</v>
      </c>
      <c r="C49" s="832" t="s">
        <v>2282</v>
      </c>
      <c r="D49" s="832" t="s">
        <v>2283</v>
      </c>
      <c r="E49" s="832" t="s">
        <v>2284</v>
      </c>
      <c r="F49" s="849"/>
      <c r="G49" s="849"/>
      <c r="H49" s="837">
        <v>0</v>
      </c>
      <c r="I49" s="849">
        <v>18</v>
      </c>
      <c r="J49" s="849">
        <v>2036.8799999999999</v>
      </c>
      <c r="K49" s="837">
        <v>1</v>
      </c>
      <c r="L49" s="849">
        <v>18</v>
      </c>
      <c r="M49" s="850">
        <v>2036.8799999999999</v>
      </c>
    </row>
    <row r="50" spans="1:13" ht="14.45" customHeight="1" x14ac:dyDescent="0.2">
      <c r="A50" s="831" t="s">
        <v>2548</v>
      </c>
      <c r="B50" s="832" t="s">
        <v>2281</v>
      </c>
      <c r="C50" s="832" t="s">
        <v>2285</v>
      </c>
      <c r="D50" s="832" t="s">
        <v>2283</v>
      </c>
      <c r="E50" s="832" t="s">
        <v>2286</v>
      </c>
      <c r="F50" s="849"/>
      <c r="G50" s="849"/>
      <c r="H50" s="837">
        <v>0</v>
      </c>
      <c r="I50" s="849">
        <v>1</v>
      </c>
      <c r="J50" s="849">
        <v>169.73</v>
      </c>
      <c r="K50" s="837">
        <v>1</v>
      </c>
      <c r="L50" s="849">
        <v>1</v>
      </c>
      <c r="M50" s="850">
        <v>169.73</v>
      </c>
    </row>
    <row r="51" spans="1:13" ht="14.45" customHeight="1" x14ac:dyDescent="0.2">
      <c r="A51" s="831" t="s">
        <v>2548</v>
      </c>
      <c r="B51" s="832" t="s">
        <v>2281</v>
      </c>
      <c r="C51" s="832" t="s">
        <v>2466</v>
      </c>
      <c r="D51" s="832" t="s">
        <v>2283</v>
      </c>
      <c r="E51" s="832" t="s">
        <v>2467</v>
      </c>
      <c r="F51" s="849"/>
      <c r="G51" s="849"/>
      <c r="H51" s="837">
        <v>0</v>
      </c>
      <c r="I51" s="849">
        <v>93</v>
      </c>
      <c r="J51" s="849">
        <v>31570.710000000003</v>
      </c>
      <c r="K51" s="837">
        <v>1</v>
      </c>
      <c r="L51" s="849">
        <v>93</v>
      </c>
      <c r="M51" s="850">
        <v>31570.710000000003</v>
      </c>
    </row>
    <row r="52" spans="1:13" ht="14.45" customHeight="1" x14ac:dyDescent="0.2">
      <c r="A52" s="831" t="s">
        <v>2548</v>
      </c>
      <c r="B52" s="832" t="s">
        <v>2281</v>
      </c>
      <c r="C52" s="832" t="s">
        <v>3161</v>
      </c>
      <c r="D52" s="832" t="s">
        <v>3162</v>
      </c>
      <c r="E52" s="832" t="s">
        <v>3163</v>
      </c>
      <c r="F52" s="849"/>
      <c r="G52" s="849"/>
      <c r="H52" s="837">
        <v>0</v>
      </c>
      <c r="I52" s="849">
        <v>2</v>
      </c>
      <c r="J52" s="849">
        <v>966.8</v>
      </c>
      <c r="K52" s="837">
        <v>1</v>
      </c>
      <c r="L52" s="849">
        <v>2</v>
      </c>
      <c r="M52" s="850">
        <v>966.8</v>
      </c>
    </row>
    <row r="53" spans="1:13" ht="14.45" customHeight="1" x14ac:dyDescent="0.2">
      <c r="A53" s="831" t="s">
        <v>2548</v>
      </c>
      <c r="B53" s="832" t="s">
        <v>2281</v>
      </c>
      <c r="C53" s="832" t="s">
        <v>3164</v>
      </c>
      <c r="D53" s="832" t="s">
        <v>3165</v>
      </c>
      <c r="E53" s="832" t="s">
        <v>2467</v>
      </c>
      <c r="F53" s="849">
        <v>4</v>
      </c>
      <c r="G53" s="849">
        <v>3393.96</v>
      </c>
      <c r="H53" s="837">
        <v>1</v>
      </c>
      <c r="I53" s="849"/>
      <c r="J53" s="849"/>
      <c r="K53" s="837">
        <v>0</v>
      </c>
      <c r="L53" s="849">
        <v>4</v>
      </c>
      <c r="M53" s="850">
        <v>3393.96</v>
      </c>
    </row>
    <row r="54" spans="1:13" ht="14.45" customHeight="1" x14ac:dyDescent="0.2">
      <c r="A54" s="831" t="s">
        <v>2548</v>
      </c>
      <c r="B54" s="832" t="s">
        <v>2287</v>
      </c>
      <c r="C54" s="832" t="s">
        <v>3261</v>
      </c>
      <c r="D54" s="832" t="s">
        <v>3257</v>
      </c>
      <c r="E54" s="832" t="s">
        <v>3262</v>
      </c>
      <c r="F54" s="849">
        <v>3</v>
      </c>
      <c r="G54" s="849">
        <v>2031.54</v>
      </c>
      <c r="H54" s="837">
        <v>1</v>
      </c>
      <c r="I54" s="849"/>
      <c r="J54" s="849"/>
      <c r="K54" s="837">
        <v>0</v>
      </c>
      <c r="L54" s="849">
        <v>3</v>
      </c>
      <c r="M54" s="850">
        <v>2031.54</v>
      </c>
    </row>
    <row r="55" spans="1:13" ht="14.45" customHeight="1" x14ac:dyDescent="0.2">
      <c r="A55" s="831" t="s">
        <v>2548</v>
      </c>
      <c r="B55" s="832" t="s">
        <v>2287</v>
      </c>
      <c r="C55" s="832" t="s">
        <v>3256</v>
      </c>
      <c r="D55" s="832" t="s">
        <v>3257</v>
      </c>
      <c r="E55" s="832" t="s">
        <v>3258</v>
      </c>
      <c r="F55" s="849">
        <v>6</v>
      </c>
      <c r="G55" s="849">
        <v>1015.74</v>
      </c>
      <c r="H55" s="837">
        <v>1</v>
      </c>
      <c r="I55" s="849"/>
      <c r="J55" s="849"/>
      <c r="K55" s="837">
        <v>0</v>
      </c>
      <c r="L55" s="849">
        <v>6</v>
      </c>
      <c r="M55" s="850">
        <v>1015.74</v>
      </c>
    </row>
    <row r="56" spans="1:13" ht="14.45" customHeight="1" x14ac:dyDescent="0.2">
      <c r="A56" s="831" t="s">
        <v>2548</v>
      </c>
      <c r="B56" s="832" t="s">
        <v>2287</v>
      </c>
      <c r="C56" s="832" t="s">
        <v>3259</v>
      </c>
      <c r="D56" s="832" t="s">
        <v>3257</v>
      </c>
      <c r="E56" s="832" t="s">
        <v>3260</v>
      </c>
      <c r="F56" s="849">
        <v>1</v>
      </c>
      <c r="G56" s="849">
        <v>338.58</v>
      </c>
      <c r="H56" s="837">
        <v>1</v>
      </c>
      <c r="I56" s="849"/>
      <c r="J56" s="849"/>
      <c r="K56" s="837">
        <v>0</v>
      </c>
      <c r="L56" s="849">
        <v>1</v>
      </c>
      <c r="M56" s="850">
        <v>338.58</v>
      </c>
    </row>
    <row r="57" spans="1:13" ht="14.45" customHeight="1" x14ac:dyDescent="0.2">
      <c r="A57" s="831" t="s">
        <v>2548</v>
      </c>
      <c r="B57" s="832" t="s">
        <v>2287</v>
      </c>
      <c r="C57" s="832" t="s">
        <v>3263</v>
      </c>
      <c r="D57" s="832" t="s">
        <v>1214</v>
      </c>
      <c r="E57" s="832" t="s">
        <v>3258</v>
      </c>
      <c r="F57" s="849">
        <v>24</v>
      </c>
      <c r="G57" s="849">
        <v>4062.96</v>
      </c>
      <c r="H57" s="837">
        <v>1</v>
      </c>
      <c r="I57" s="849"/>
      <c r="J57" s="849"/>
      <c r="K57" s="837">
        <v>0</v>
      </c>
      <c r="L57" s="849">
        <v>24</v>
      </c>
      <c r="M57" s="850">
        <v>4062.96</v>
      </c>
    </row>
    <row r="58" spans="1:13" ht="14.45" customHeight="1" x14ac:dyDescent="0.2">
      <c r="A58" s="831" t="s">
        <v>2548</v>
      </c>
      <c r="B58" s="832" t="s">
        <v>2287</v>
      </c>
      <c r="C58" s="832" t="s">
        <v>3264</v>
      </c>
      <c r="D58" s="832" t="s">
        <v>3265</v>
      </c>
      <c r="E58" s="832" t="s">
        <v>3258</v>
      </c>
      <c r="F58" s="849">
        <v>1</v>
      </c>
      <c r="G58" s="849">
        <v>169.29</v>
      </c>
      <c r="H58" s="837">
        <v>1</v>
      </c>
      <c r="I58" s="849"/>
      <c r="J58" s="849"/>
      <c r="K58" s="837">
        <v>0</v>
      </c>
      <c r="L58" s="849">
        <v>1</v>
      </c>
      <c r="M58" s="850">
        <v>169.29</v>
      </c>
    </row>
    <row r="59" spans="1:13" ht="14.45" customHeight="1" x14ac:dyDescent="0.2">
      <c r="A59" s="831" t="s">
        <v>2548</v>
      </c>
      <c r="B59" s="832" t="s">
        <v>2287</v>
      </c>
      <c r="C59" s="832" t="s">
        <v>3266</v>
      </c>
      <c r="D59" s="832" t="s">
        <v>3265</v>
      </c>
      <c r="E59" s="832" t="s">
        <v>3260</v>
      </c>
      <c r="F59" s="849">
        <v>9</v>
      </c>
      <c r="G59" s="849">
        <v>3047.2200000000003</v>
      </c>
      <c r="H59" s="837">
        <v>1</v>
      </c>
      <c r="I59" s="849"/>
      <c r="J59" s="849"/>
      <c r="K59" s="837">
        <v>0</v>
      </c>
      <c r="L59" s="849">
        <v>9</v>
      </c>
      <c r="M59" s="850">
        <v>3047.2200000000003</v>
      </c>
    </row>
    <row r="60" spans="1:13" ht="14.45" customHeight="1" x14ac:dyDescent="0.2">
      <c r="A60" s="831" t="s">
        <v>2548</v>
      </c>
      <c r="B60" s="832" t="s">
        <v>2287</v>
      </c>
      <c r="C60" s="832" t="s">
        <v>3267</v>
      </c>
      <c r="D60" s="832" t="s">
        <v>3257</v>
      </c>
      <c r="E60" s="832" t="s">
        <v>3268</v>
      </c>
      <c r="F60" s="849">
        <v>1</v>
      </c>
      <c r="G60" s="849">
        <v>677.17</v>
      </c>
      <c r="H60" s="837">
        <v>1</v>
      </c>
      <c r="I60" s="849"/>
      <c r="J60" s="849"/>
      <c r="K60" s="837">
        <v>0</v>
      </c>
      <c r="L60" s="849">
        <v>1</v>
      </c>
      <c r="M60" s="850">
        <v>677.17</v>
      </c>
    </row>
    <row r="61" spans="1:13" ht="14.45" customHeight="1" x14ac:dyDescent="0.2">
      <c r="A61" s="831" t="s">
        <v>2548</v>
      </c>
      <c r="B61" s="832" t="s">
        <v>2287</v>
      </c>
      <c r="C61" s="832" t="s">
        <v>3269</v>
      </c>
      <c r="D61" s="832" t="s">
        <v>1214</v>
      </c>
      <c r="E61" s="832" t="s">
        <v>3260</v>
      </c>
      <c r="F61" s="849">
        <v>31</v>
      </c>
      <c r="G61" s="849">
        <v>10495.98</v>
      </c>
      <c r="H61" s="837">
        <v>1</v>
      </c>
      <c r="I61" s="849"/>
      <c r="J61" s="849"/>
      <c r="K61" s="837">
        <v>0</v>
      </c>
      <c r="L61" s="849">
        <v>31</v>
      </c>
      <c r="M61" s="850">
        <v>10495.98</v>
      </c>
    </row>
    <row r="62" spans="1:13" ht="14.45" customHeight="1" x14ac:dyDescent="0.2">
      <c r="A62" s="831" t="s">
        <v>2548</v>
      </c>
      <c r="B62" s="832" t="s">
        <v>2287</v>
      </c>
      <c r="C62" s="832" t="s">
        <v>3270</v>
      </c>
      <c r="D62" s="832" t="s">
        <v>1214</v>
      </c>
      <c r="E62" s="832" t="s">
        <v>3271</v>
      </c>
      <c r="F62" s="849"/>
      <c r="G62" s="849"/>
      <c r="H62" s="837">
        <v>0</v>
      </c>
      <c r="I62" s="849">
        <v>6</v>
      </c>
      <c r="J62" s="849">
        <v>7719.7199999999993</v>
      </c>
      <c r="K62" s="837">
        <v>1</v>
      </c>
      <c r="L62" s="849">
        <v>6</v>
      </c>
      <c r="M62" s="850">
        <v>7719.7199999999993</v>
      </c>
    </row>
    <row r="63" spans="1:13" ht="14.45" customHeight="1" x14ac:dyDescent="0.2">
      <c r="A63" s="831" t="s">
        <v>2548</v>
      </c>
      <c r="B63" s="832" t="s">
        <v>2287</v>
      </c>
      <c r="C63" s="832" t="s">
        <v>3272</v>
      </c>
      <c r="D63" s="832" t="s">
        <v>3273</v>
      </c>
      <c r="E63" s="832" t="s">
        <v>3258</v>
      </c>
      <c r="F63" s="849">
        <v>41</v>
      </c>
      <c r="G63" s="849">
        <v>6940.8899999999994</v>
      </c>
      <c r="H63" s="837">
        <v>1</v>
      </c>
      <c r="I63" s="849"/>
      <c r="J63" s="849"/>
      <c r="K63" s="837">
        <v>0</v>
      </c>
      <c r="L63" s="849">
        <v>41</v>
      </c>
      <c r="M63" s="850">
        <v>6940.8899999999994</v>
      </c>
    </row>
    <row r="64" spans="1:13" ht="14.45" customHeight="1" x14ac:dyDescent="0.2">
      <c r="A64" s="831" t="s">
        <v>2548</v>
      </c>
      <c r="B64" s="832" t="s">
        <v>2287</v>
      </c>
      <c r="C64" s="832" t="s">
        <v>2288</v>
      </c>
      <c r="D64" s="832" t="s">
        <v>1214</v>
      </c>
      <c r="E64" s="832" t="s">
        <v>1215</v>
      </c>
      <c r="F64" s="849"/>
      <c r="G64" s="849"/>
      <c r="H64" s="837">
        <v>0</v>
      </c>
      <c r="I64" s="849">
        <v>12</v>
      </c>
      <c r="J64" s="849">
        <v>30878.639999999996</v>
      </c>
      <c r="K64" s="837">
        <v>1</v>
      </c>
      <c r="L64" s="849">
        <v>12</v>
      </c>
      <c r="M64" s="850">
        <v>30878.639999999996</v>
      </c>
    </row>
    <row r="65" spans="1:13" ht="14.45" customHeight="1" x14ac:dyDescent="0.2">
      <c r="A65" s="831" t="s">
        <v>2548</v>
      </c>
      <c r="B65" s="832" t="s">
        <v>2287</v>
      </c>
      <c r="C65" s="832" t="s">
        <v>3274</v>
      </c>
      <c r="D65" s="832" t="s">
        <v>1214</v>
      </c>
      <c r="E65" s="832" t="s">
        <v>3268</v>
      </c>
      <c r="F65" s="849"/>
      <c r="G65" s="849"/>
      <c r="H65" s="837">
        <v>0</v>
      </c>
      <c r="I65" s="849">
        <v>14</v>
      </c>
      <c r="J65" s="849">
        <v>9480.3799999999992</v>
      </c>
      <c r="K65" s="837">
        <v>1</v>
      </c>
      <c r="L65" s="849">
        <v>14</v>
      </c>
      <c r="M65" s="850">
        <v>9480.3799999999992</v>
      </c>
    </row>
    <row r="66" spans="1:13" ht="14.45" customHeight="1" x14ac:dyDescent="0.2">
      <c r="A66" s="831" t="s">
        <v>2548</v>
      </c>
      <c r="B66" s="832" t="s">
        <v>2287</v>
      </c>
      <c r="C66" s="832" t="s">
        <v>3275</v>
      </c>
      <c r="D66" s="832" t="s">
        <v>3276</v>
      </c>
      <c r="E66" s="832" t="s">
        <v>3260</v>
      </c>
      <c r="F66" s="849">
        <v>12</v>
      </c>
      <c r="G66" s="849">
        <v>20585.760000000002</v>
      </c>
      <c r="H66" s="837">
        <v>1</v>
      </c>
      <c r="I66" s="849"/>
      <c r="J66" s="849"/>
      <c r="K66" s="837">
        <v>0</v>
      </c>
      <c r="L66" s="849">
        <v>12</v>
      </c>
      <c r="M66" s="850">
        <v>20585.760000000002</v>
      </c>
    </row>
    <row r="67" spans="1:13" ht="14.45" customHeight="1" x14ac:dyDescent="0.2">
      <c r="A67" s="831" t="s">
        <v>2548</v>
      </c>
      <c r="B67" s="832" t="s">
        <v>2287</v>
      </c>
      <c r="C67" s="832" t="s">
        <v>3277</v>
      </c>
      <c r="D67" s="832" t="s">
        <v>3278</v>
      </c>
      <c r="E67" s="832" t="s">
        <v>1215</v>
      </c>
      <c r="F67" s="849">
        <v>1</v>
      </c>
      <c r="G67" s="849">
        <v>2573.2199999999998</v>
      </c>
      <c r="H67" s="837">
        <v>1</v>
      </c>
      <c r="I67" s="849"/>
      <c r="J67" s="849"/>
      <c r="K67" s="837">
        <v>0</v>
      </c>
      <c r="L67" s="849">
        <v>1</v>
      </c>
      <c r="M67" s="850">
        <v>2573.2199999999998</v>
      </c>
    </row>
    <row r="68" spans="1:13" ht="14.45" customHeight="1" x14ac:dyDescent="0.2">
      <c r="A68" s="831" t="s">
        <v>2548</v>
      </c>
      <c r="B68" s="832" t="s">
        <v>2308</v>
      </c>
      <c r="C68" s="832" t="s">
        <v>2309</v>
      </c>
      <c r="D68" s="832" t="s">
        <v>2310</v>
      </c>
      <c r="E68" s="832" t="s">
        <v>2311</v>
      </c>
      <c r="F68" s="849"/>
      <c r="G68" s="849"/>
      <c r="H68" s="837">
        <v>0</v>
      </c>
      <c r="I68" s="849">
        <v>2</v>
      </c>
      <c r="J68" s="849">
        <v>18.8</v>
      </c>
      <c r="K68" s="837">
        <v>1</v>
      </c>
      <c r="L68" s="849">
        <v>2</v>
      </c>
      <c r="M68" s="850">
        <v>18.8</v>
      </c>
    </row>
    <row r="69" spans="1:13" ht="14.45" customHeight="1" x14ac:dyDescent="0.2">
      <c r="A69" s="831" t="s">
        <v>2548</v>
      </c>
      <c r="B69" s="832" t="s">
        <v>2308</v>
      </c>
      <c r="C69" s="832" t="s">
        <v>2312</v>
      </c>
      <c r="D69" s="832" t="s">
        <v>2310</v>
      </c>
      <c r="E69" s="832" t="s">
        <v>2313</v>
      </c>
      <c r="F69" s="849"/>
      <c r="G69" s="849"/>
      <c r="H69" s="837">
        <v>0</v>
      </c>
      <c r="I69" s="849">
        <v>1</v>
      </c>
      <c r="J69" s="849">
        <v>4.7</v>
      </c>
      <c r="K69" s="837">
        <v>1</v>
      </c>
      <c r="L69" s="849">
        <v>1</v>
      </c>
      <c r="M69" s="850">
        <v>4.7</v>
      </c>
    </row>
    <row r="70" spans="1:13" ht="14.45" customHeight="1" x14ac:dyDescent="0.2">
      <c r="A70" s="831" t="s">
        <v>2548</v>
      </c>
      <c r="B70" s="832" t="s">
        <v>2318</v>
      </c>
      <c r="C70" s="832" t="s">
        <v>3342</v>
      </c>
      <c r="D70" s="832" t="s">
        <v>3343</v>
      </c>
      <c r="E70" s="832" t="s">
        <v>2823</v>
      </c>
      <c r="F70" s="849">
        <v>1</v>
      </c>
      <c r="G70" s="849">
        <v>0</v>
      </c>
      <c r="H70" s="837"/>
      <c r="I70" s="849"/>
      <c r="J70" s="849"/>
      <c r="K70" s="837"/>
      <c r="L70" s="849">
        <v>1</v>
      </c>
      <c r="M70" s="850">
        <v>0</v>
      </c>
    </row>
    <row r="71" spans="1:13" ht="14.45" customHeight="1" x14ac:dyDescent="0.2">
      <c r="A71" s="831" t="s">
        <v>2548</v>
      </c>
      <c r="B71" s="832" t="s">
        <v>2318</v>
      </c>
      <c r="C71" s="832" t="s">
        <v>2319</v>
      </c>
      <c r="D71" s="832" t="s">
        <v>1364</v>
      </c>
      <c r="E71" s="832" t="s">
        <v>2320</v>
      </c>
      <c r="F71" s="849">
        <v>4</v>
      </c>
      <c r="G71" s="849">
        <v>0</v>
      </c>
      <c r="H71" s="837"/>
      <c r="I71" s="849"/>
      <c r="J71" s="849"/>
      <c r="K71" s="837"/>
      <c r="L71" s="849">
        <v>4</v>
      </c>
      <c r="M71" s="850">
        <v>0</v>
      </c>
    </row>
    <row r="72" spans="1:13" ht="14.45" customHeight="1" x14ac:dyDescent="0.2">
      <c r="A72" s="831" t="s">
        <v>2548</v>
      </c>
      <c r="B72" s="832" t="s">
        <v>2318</v>
      </c>
      <c r="C72" s="832" t="s">
        <v>3344</v>
      </c>
      <c r="D72" s="832" t="s">
        <v>1364</v>
      </c>
      <c r="E72" s="832" t="s">
        <v>2320</v>
      </c>
      <c r="F72" s="849"/>
      <c r="G72" s="849"/>
      <c r="H72" s="837"/>
      <c r="I72" s="849">
        <v>2</v>
      </c>
      <c r="J72" s="849">
        <v>0</v>
      </c>
      <c r="K72" s="837"/>
      <c r="L72" s="849">
        <v>2</v>
      </c>
      <c r="M72" s="850">
        <v>0</v>
      </c>
    </row>
    <row r="73" spans="1:13" ht="14.45" customHeight="1" x14ac:dyDescent="0.2">
      <c r="A73" s="831" t="s">
        <v>2548</v>
      </c>
      <c r="B73" s="832" t="s">
        <v>3936</v>
      </c>
      <c r="C73" s="832" t="s">
        <v>3109</v>
      </c>
      <c r="D73" s="832" t="s">
        <v>829</v>
      </c>
      <c r="E73" s="832" t="s">
        <v>3110</v>
      </c>
      <c r="F73" s="849"/>
      <c r="G73" s="849"/>
      <c r="H73" s="837">
        <v>0</v>
      </c>
      <c r="I73" s="849">
        <v>2</v>
      </c>
      <c r="J73" s="849">
        <v>528</v>
      </c>
      <c r="K73" s="837">
        <v>1</v>
      </c>
      <c r="L73" s="849">
        <v>2</v>
      </c>
      <c r="M73" s="850">
        <v>528</v>
      </c>
    </row>
    <row r="74" spans="1:13" ht="14.45" customHeight="1" x14ac:dyDescent="0.2">
      <c r="A74" s="831" t="s">
        <v>2548</v>
      </c>
      <c r="B74" s="832" t="s">
        <v>3936</v>
      </c>
      <c r="C74" s="832" t="s">
        <v>3111</v>
      </c>
      <c r="D74" s="832" t="s">
        <v>827</v>
      </c>
      <c r="E74" s="832" t="s">
        <v>828</v>
      </c>
      <c r="F74" s="849"/>
      <c r="G74" s="849"/>
      <c r="H74" s="837">
        <v>0</v>
      </c>
      <c r="I74" s="849">
        <v>3</v>
      </c>
      <c r="J74" s="849">
        <v>197.96999999999997</v>
      </c>
      <c r="K74" s="837">
        <v>1</v>
      </c>
      <c r="L74" s="849">
        <v>3</v>
      </c>
      <c r="M74" s="850">
        <v>197.96999999999997</v>
      </c>
    </row>
    <row r="75" spans="1:13" ht="14.45" customHeight="1" x14ac:dyDescent="0.2">
      <c r="A75" s="831" t="s">
        <v>2548</v>
      </c>
      <c r="B75" s="832" t="s">
        <v>3936</v>
      </c>
      <c r="C75" s="832" t="s">
        <v>3112</v>
      </c>
      <c r="D75" s="832" t="s">
        <v>829</v>
      </c>
      <c r="E75" s="832" t="s">
        <v>3110</v>
      </c>
      <c r="F75" s="849"/>
      <c r="G75" s="849"/>
      <c r="H75" s="837">
        <v>0</v>
      </c>
      <c r="I75" s="849">
        <v>2</v>
      </c>
      <c r="J75" s="849">
        <v>528</v>
      </c>
      <c r="K75" s="837">
        <v>1</v>
      </c>
      <c r="L75" s="849">
        <v>2</v>
      </c>
      <c r="M75" s="850">
        <v>528</v>
      </c>
    </row>
    <row r="76" spans="1:13" ht="14.45" customHeight="1" x14ac:dyDescent="0.2">
      <c r="A76" s="831" t="s">
        <v>2548</v>
      </c>
      <c r="B76" s="832" t="s">
        <v>2330</v>
      </c>
      <c r="C76" s="832" t="s">
        <v>3131</v>
      </c>
      <c r="D76" s="832" t="s">
        <v>2332</v>
      </c>
      <c r="E76" s="832" t="s">
        <v>2347</v>
      </c>
      <c r="F76" s="849">
        <v>2</v>
      </c>
      <c r="G76" s="849">
        <v>791.96</v>
      </c>
      <c r="H76" s="837">
        <v>1</v>
      </c>
      <c r="I76" s="849"/>
      <c r="J76" s="849"/>
      <c r="K76" s="837">
        <v>0</v>
      </c>
      <c r="L76" s="849">
        <v>2</v>
      </c>
      <c r="M76" s="850">
        <v>791.96</v>
      </c>
    </row>
    <row r="77" spans="1:13" ht="14.45" customHeight="1" x14ac:dyDescent="0.2">
      <c r="A77" s="831" t="s">
        <v>2548</v>
      </c>
      <c r="B77" s="832" t="s">
        <v>2330</v>
      </c>
      <c r="C77" s="832" t="s">
        <v>3132</v>
      </c>
      <c r="D77" s="832" t="s">
        <v>3133</v>
      </c>
      <c r="E77" s="832" t="s">
        <v>828</v>
      </c>
      <c r="F77" s="849">
        <v>6</v>
      </c>
      <c r="G77" s="849">
        <v>792</v>
      </c>
      <c r="H77" s="837">
        <v>1</v>
      </c>
      <c r="I77" s="849"/>
      <c r="J77" s="849"/>
      <c r="K77" s="837">
        <v>0</v>
      </c>
      <c r="L77" s="849">
        <v>6</v>
      </c>
      <c r="M77" s="850">
        <v>792</v>
      </c>
    </row>
    <row r="78" spans="1:13" ht="14.45" customHeight="1" x14ac:dyDescent="0.2">
      <c r="A78" s="831" t="s">
        <v>2548</v>
      </c>
      <c r="B78" s="832" t="s">
        <v>2330</v>
      </c>
      <c r="C78" s="832" t="s">
        <v>3134</v>
      </c>
      <c r="D78" s="832" t="s">
        <v>2332</v>
      </c>
      <c r="E78" s="832" t="s">
        <v>2292</v>
      </c>
      <c r="F78" s="849"/>
      <c r="G78" s="849"/>
      <c r="H78" s="837">
        <v>0</v>
      </c>
      <c r="I78" s="849">
        <v>3</v>
      </c>
      <c r="J78" s="849">
        <v>184.77</v>
      </c>
      <c r="K78" s="837">
        <v>1</v>
      </c>
      <c r="L78" s="849">
        <v>3</v>
      </c>
      <c r="M78" s="850">
        <v>184.77</v>
      </c>
    </row>
    <row r="79" spans="1:13" ht="14.45" customHeight="1" x14ac:dyDescent="0.2">
      <c r="A79" s="831" t="s">
        <v>2548</v>
      </c>
      <c r="B79" s="832" t="s">
        <v>2336</v>
      </c>
      <c r="C79" s="832" t="s">
        <v>2489</v>
      </c>
      <c r="D79" s="832" t="s">
        <v>2490</v>
      </c>
      <c r="E79" s="832" t="s">
        <v>2491</v>
      </c>
      <c r="F79" s="849"/>
      <c r="G79" s="849"/>
      <c r="H79" s="837">
        <v>0</v>
      </c>
      <c r="I79" s="849">
        <v>3</v>
      </c>
      <c r="J79" s="849">
        <v>483.18</v>
      </c>
      <c r="K79" s="837">
        <v>1</v>
      </c>
      <c r="L79" s="849">
        <v>3</v>
      </c>
      <c r="M79" s="850">
        <v>483.18</v>
      </c>
    </row>
    <row r="80" spans="1:13" ht="14.45" customHeight="1" x14ac:dyDescent="0.2">
      <c r="A80" s="831" t="s">
        <v>2548</v>
      </c>
      <c r="B80" s="832" t="s">
        <v>2336</v>
      </c>
      <c r="C80" s="832" t="s">
        <v>3211</v>
      </c>
      <c r="D80" s="832" t="s">
        <v>1144</v>
      </c>
      <c r="E80" s="832" t="s">
        <v>2491</v>
      </c>
      <c r="F80" s="849">
        <v>3</v>
      </c>
      <c r="G80" s="849">
        <v>483.18</v>
      </c>
      <c r="H80" s="837">
        <v>1</v>
      </c>
      <c r="I80" s="849"/>
      <c r="J80" s="849"/>
      <c r="K80" s="837">
        <v>0</v>
      </c>
      <c r="L80" s="849">
        <v>3</v>
      </c>
      <c r="M80" s="850">
        <v>483.18</v>
      </c>
    </row>
    <row r="81" spans="1:13" ht="14.45" customHeight="1" x14ac:dyDescent="0.2">
      <c r="A81" s="831" t="s">
        <v>2548</v>
      </c>
      <c r="B81" s="832" t="s">
        <v>2336</v>
      </c>
      <c r="C81" s="832" t="s">
        <v>3212</v>
      </c>
      <c r="D81" s="832" t="s">
        <v>2490</v>
      </c>
      <c r="E81" s="832" t="s">
        <v>2491</v>
      </c>
      <c r="F81" s="849">
        <v>3</v>
      </c>
      <c r="G81" s="849">
        <v>483.18</v>
      </c>
      <c r="H81" s="837">
        <v>1</v>
      </c>
      <c r="I81" s="849"/>
      <c r="J81" s="849"/>
      <c r="K81" s="837">
        <v>0</v>
      </c>
      <c r="L81" s="849">
        <v>3</v>
      </c>
      <c r="M81" s="850">
        <v>483.18</v>
      </c>
    </row>
    <row r="82" spans="1:13" ht="14.45" customHeight="1" x14ac:dyDescent="0.2">
      <c r="A82" s="831" t="s">
        <v>2548</v>
      </c>
      <c r="B82" s="832" t="s">
        <v>2338</v>
      </c>
      <c r="C82" s="832" t="s">
        <v>3332</v>
      </c>
      <c r="D82" s="832" t="s">
        <v>3333</v>
      </c>
      <c r="E82" s="832" t="s">
        <v>3334</v>
      </c>
      <c r="F82" s="849"/>
      <c r="G82" s="849"/>
      <c r="H82" s="837">
        <v>0</v>
      </c>
      <c r="I82" s="849">
        <v>17</v>
      </c>
      <c r="J82" s="849">
        <v>1369.0100000000002</v>
      </c>
      <c r="K82" s="837">
        <v>1</v>
      </c>
      <c r="L82" s="849">
        <v>17</v>
      </c>
      <c r="M82" s="850">
        <v>1369.0100000000002</v>
      </c>
    </row>
    <row r="83" spans="1:13" ht="14.45" customHeight="1" x14ac:dyDescent="0.2">
      <c r="A83" s="831" t="s">
        <v>2548</v>
      </c>
      <c r="B83" s="832" t="s">
        <v>2338</v>
      </c>
      <c r="C83" s="832" t="s">
        <v>3335</v>
      </c>
      <c r="D83" s="832" t="s">
        <v>3333</v>
      </c>
      <c r="E83" s="832" t="s">
        <v>3336</v>
      </c>
      <c r="F83" s="849">
        <v>3</v>
      </c>
      <c r="G83" s="849">
        <v>483.18</v>
      </c>
      <c r="H83" s="837">
        <v>1</v>
      </c>
      <c r="I83" s="849"/>
      <c r="J83" s="849"/>
      <c r="K83" s="837">
        <v>0</v>
      </c>
      <c r="L83" s="849">
        <v>3</v>
      </c>
      <c r="M83" s="850">
        <v>483.18</v>
      </c>
    </row>
    <row r="84" spans="1:13" ht="14.45" customHeight="1" x14ac:dyDescent="0.2">
      <c r="A84" s="831" t="s">
        <v>2548</v>
      </c>
      <c r="B84" s="832" t="s">
        <v>2338</v>
      </c>
      <c r="C84" s="832" t="s">
        <v>3337</v>
      </c>
      <c r="D84" s="832" t="s">
        <v>3333</v>
      </c>
      <c r="E84" s="832" t="s">
        <v>3338</v>
      </c>
      <c r="F84" s="849">
        <v>6</v>
      </c>
      <c r="G84" s="849">
        <v>2401.02</v>
      </c>
      <c r="H84" s="837">
        <v>1</v>
      </c>
      <c r="I84" s="849"/>
      <c r="J84" s="849"/>
      <c r="K84" s="837">
        <v>0</v>
      </c>
      <c r="L84" s="849">
        <v>6</v>
      </c>
      <c r="M84" s="850">
        <v>2401.02</v>
      </c>
    </row>
    <row r="85" spans="1:13" ht="14.45" customHeight="1" x14ac:dyDescent="0.2">
      <c r="A85" s="831" t="s">
        <v>2548</v>
      </c>
      <c r="B85" s="832" t="s">
        <v>2338</v>
      </c>
      <c r="C85" s="832" t="s">
        <v>3339</v>
      </c>
      <c r="D85" s="832" t="s">
        <v>3333</v>
      </c>
      <c r="E85" s="832" t="s">
        <v>3340</v>
      </c>
      <c r="F85" s="849">
        <v>3</v>
      </c>
      <c r="G85" s="849">
        <v>1600.29</v>
      </c>
      <c r="H85" s="837">
        <v>1</v>
      </c>
      <c r="I85" s="849"/>
      <c r="J85" s="849"/>
      <c r="K85" s="837">
        <v>0</v>
      </c>
      <c r="L85" s="849">
        <v>3</v>
      </c>
      <c r="M85" s="850">
        <v>1600.29</v>
      </c>
    </row>
    <row r="86" spans="1:13" ht="14.45" customHeight="1" x14ac:dyDescent="0.2">
      <c r="A86" s="831" t="s">
        <v>2548</v>
      </c>
      <c r="B86" s="832" t="s">
        <v>2338</v>
      </c>
      <c r="C86" s="832" t="s">
        <v>3341</v>
      </c>
      <c r="D86" s="832" t="s">
        <v>3333</v>
      </c>
      <c r="E86" s="832" t="s">
        <v>3338</v>
      </c>
      <c r="F86" s="849"/>
      <c r="G86" s="849"/>
      <c r="H86" s="837">
        <v>0</v>
      </c>
      <c r="I86" s="849">
        <v>2</v>
      </c>
      <c r="J86" s="849">
        <v>800.34</v>
      </c>
      <c r="K86" s="837">
        <v>1</v>
      </c>
      <c r="L86" s="849">
        <v>2</v>
      </c>
      <c r="M86" s="850">
        <v>800.34</v>
      </c>
    </row>
    <row r="87" spans="1:13" ht="14.45" customHeight="1" x14ac:dyDescent="0.2">
      <c r="A87" s="831" t="s">
        <v>2548</v>
      </c>
      <c r="B87" s="832" t="s">
        <v>3937</v>
      </c>
      <c r="C87" s="832" t="s">
        <v>3127</v>
      </c>
      <c r="D87" s="832" t="s">
        <v>3128</v>
      </c>
      <c r="E87" s="832" t="s">
        <v>3129</v>
      </c>
      <c r="F87" s="849"/>
      <c r="G87" s="849"/>
      <c r="H87" s="837">
        <v>0</v>
      </c>
      <c r="I87" s="849">
        <v>4</v>
      </c>
      <c r="J87" s="849">
        <v>2247.04</v>
      </c>
      <c r="K87" s="837">
        <v>1</v>
      </c>
      <c r="L87" s="849">
        <v>4</v>
      </c>
      <c r="M87" s="850">
        <v>2247.04</v>
      </c>
    </row>
    <row r="88" spans="1:13" ht="14.45" customHeight="1" x14ac:dyDescent="0.2">
      <c r="A88" s="831" t="s">
        <v>2548</v>
      </c>
      <c r="B88" s="832" t="s">
        <v>3938</v>
      </c>
      <c r="C88" s="832" t="s">
        <v>3204</v>
      </c>
      <c r="D88" s="832" t="s">
        <v>3205</v>
      </c>
      <c r="E88" s="832" t="s">
        <v>2414</v>
      </c>
      <c r="F88" s="849"/>
      <c r="G88" s="849"/>
      <c r="H88" s="837">
        <v>0</v>
      </c>
      <c r="I88" s="849">
        <v>1</v>
      </c>
      <c r="J88" s="849">
        <v>58.77</v>
      </c>
      <c r="K88" s="837">
        <v>1</v>
      </c>
      <c r="L88" s="849">
        <v>1</v>
      </c>
      <c r="M88" s="850">
        <v>58.77</v>
      </c>
    </row>
    <row r="89" spans="1:13" ht="14.45" customHeight="1" x14ac:dyDescent="0.2">
      <c r="A89" s="831" t="s">
        <v>2548</v>
      </c>
      <c r="B89" s="832" t="s">
        <v>3939</v>
      </c>
      <c r="C89" s="832" t="s">
        <v>3347</v>
      </c>
      <c r="D89" s="832" t="s">
        <v>3348</v>
      </c>
      <c r="E89" s="832" t="s">
        <v>3349</v>
      </c>
      <c r="F89" s="849">
        <v>3</v>
      </c>
      <c r="G89" s="849">
        <v>150.96</v>
      </c>
      <c r="H89" s="837">
        <v>1</v>
      </c>
      <c r="I89" s="849"/>
      <c r="J89" s="849"/>
      <c r="K89" s="837">
        <v>0</v>
      </c>
      <c r="L89" s="849">
        <v>3</v>
      </c>
      <c r="M89" s="850">
        <v>150.96</v>
      </c>
    </row>
    <row r="90" spans="1:13" ht="14.45" customHeight="1" x14ac:dyDescent="0.2">
      <c r="A90" s="831" t="s">
        <v>2548</v>
      </c>
      <c r="B90" s="832" t="s">
        <v>3939</v>
      </c>
      <c r="C90" s="832" t="s">
        <v>3350</v>
      </c>
      <c r="D90" s="832" t="s">
        <v>2735</v>
      </c>
      <c r="E90" s="832" t="s">
        <v>3351</v>
      </c>
      <c r="F90" s="849">
        <v>6</v>
      </c>
      <c r="G90" s="849">
        <v>905.64</v>
      </c>
      <c r="H90" s="837">
        <v>1</v>
      </c>
      <c r="I90" s="849"/>
      <c r="J90" s="849"/>
      <c r="K90" s="837">
        <v>0</v>
      </c>
      <c r="L90" s="849">
        <v>6</v>
      </c>
      <c r="M90" s="850">
        <v>905.64</v>
      </c>
    </row>
    <row r="91" spans="1:13" ht="14.45" customHeight="1" x14ac:dyDescent="0.2">
      <c r="A91" s="831" t="s">
        <v>2548</v>
      </c>
      <c r="B91" s="832" t="s">
        <v>3939</v>
      </c>
      <c r="C91" s="832" t="s">
        <v>3355</v>
      </c>
      <c r="D91" s="832" t="s">
        <v>3356</v>
      </c>
      <c r="E91" s="832" t="s">
        <v>3357</v>
      </c>
      <c r="F91" s="849"/>
      <c r="G91" s="849"/>
      <c r="H91" s="837">
        <v>0</v>
      </c>
      <c r="I91" s="849">
        <v>1</v>
      </c>
      <c r="J91" s="849">
        <v>50.32</v>
      </c>
      <c r="K91" s="837">
        <v>1</v>
      </c>
      <c r="L91" s="849">
        <v>1</v>
      </c>
      <c r="M91" s="850">
        <v>50.32</v>
      </c>
    </row>
    <row r="92" spans="1:13" ht="14.45" customHeight="1" x14ac:dyDescent="0.2">
      <c r="A92" s="831" t="s">
        <v>2548</v>
      </c>
      <c r="B92" s="832" t="s">
        <v>3939</v>
      </c>
      <c r="C92" s="832" t="s">
        <v>3352</v>
      </c>
      <c r="D92" s="832" t="s">
        <v>3353</v>
      </c>
      <c r="E92" s="832" t="s">
        <v>3354</v>
      </c>
      <c r="F92" s="849">
        <v>9</v>
      </c>
      <c r="G92" s="849">
        <v>899.46</v>
      </c>
      <c r="H92" s="837">
        <v>1</v>
      </c>
      <c r="I92" s="849"/>
      <c r="J92" s="849"/>
      <c r="K92" s="837">
        <v>0</v>
      </c>
      <c r="L92" s="849">
        <v>9</v>
      </c>
      <c r="M92" s="850">
        <v>899.46</v>
      </c>
    </row>
    <row r="93" spans="1:13" ht="14.45" customHeight="1" x14ac:dyDescent="0.2">
      <c r="A93" s="831" t="s">
        <v>2548</v>
      </c>
      <c r="B93" s="832" t="s">
        <v>3939</v>
      </c>
      <c r="C93" s="832" t="s">
        <v>3358</v>
      </c>
      <c r="D93" s="832" t="s">
        <v>3348</v>
      </c>
      <c r="E93" s="832" t="s">
        <v>3359</v>
      </c>
      <c r="F93" s="849">
        <v>1</v>
      </c>
      <c r="G93" s="849">
        <v>50.32</v>
      </c>
      <c r="H93" s="837">
        <v>1</v>
      </c>
      <c r="I93" s="849"/>
      <c r="J93" s="849"/>
      <c r="K93" s="837">
        <v>0</v>
      </c>
      <c r="L93" s="849">
        <v>1</v>
      </c>
      <c r="M93" s="850">
        <v>50.32</v>
      </c>
    </row>
    <row r="94" spans="1:13" ht="14.45" customHeight="1" x14ac:dyDescent="0.2">
      <c r="A94" s="831" t="s">
        <v>2548</v>
      </c>
      <c r="B94" s="832" t="s">
        <v>3939</v>
      </c>
      <c r="C94" s="832" t="s">
        <v>3360</v>
      </c>
      <c r="D94" s="832" t="s">
        <v>3348</v>
      </c>
      <c r="E94" s="832" t="s">
        <v>3359</v>
      </c>
      <c r="F94" s="849">
        <v>3</v>
      </c>
      <c r="G94" s="849">
        <v>150.96</v>
      </c>
      <c r="H94" s="837">
        <v>1</v>
      </c>
      <c r="I94" s="849"/>
      <c r="J94" s="849"/>
      <c r="K94" s="837">
        <v>0</v>
      </c>
      <c r="L94" s="849">
        <v>3</v>
      </c>
      <c r="M94" s="850">
        <v>150.96</v>
      </c>
    </row>
    <row r="95" spans="1:13" ht="14.45" customHeight="1" x14ac:dyDescent="0.2">
      <c r="A95" s="831" t="s">
        <v>2548</v>
      </c>
      <c r="B95" s="832" t="s">
        <v>3939</v>
      </c>
      <c r="C95" s="832" t="s">
        <v>3361</v>
      </c>
      <c r="D95" s="832" t="s">
        <v>3348</v>
      </c>
      <c r="E95" s="832" t="s">
        <v>3349</v>
      </c>
      <c r="F95" s="849">
        <v>1</v>
      </c>
      <c r="G95" s="849">
        <v>50.32</v>
      </c>
      <c r="H95" s="837">
        <v>1</v>
      </c>
      <c r="I95" s="849"/>
      <c r="J95" s="849"/>
      <c r="K95" s="837">
        <v>0</v>
      </c>
      <c r="L95" s="849">
        <v>1</v>
      </c>
      <c r="M95" s="850">
        <v>50.32</v>
      </c>
    </row>
    <row r="96" spans="1:13" ht="14.45" customHeight="1" x14ac:dyDescent="0.2">
      <c r="A96" s="831" t="s">
        <v>2548</v>
      </c>
      <c r="B96" s="832" t="s">
        <v>3940</v>
      </c>
      <c r="C96" s="832" t="s">
        <v>3362</v>
      </c>
      <c r="D96" s="832" t="s">
        <v>3363</v>
      </c>
      <c r="E96" s="832" t="s">
        <v>3364</v>
      </c>
      <c r="F96" s="849"/>
      <c r="G96" s="849"/>
      <c r="H96" s="837">
        <v>0</v>
      </c>
      <c r="I96" s="849">
        <v>4</v>
      </c>
      <c r="J96" s="849">
        <v>261.44</v>
      </c>
      <c r="K96" s="837">
        <v>1</v>
      </c>
      <c r="L96" s="849">
        <v>4</v>
      </c>
      <c r="M96" s="850">
        <v>261.44</v>
      </c>
    </row>
    <row r="97" spans="1:13" ht="14.45" customHeight="1" x14ac:dyDescent="0.2">
      <c r="A97" s="831" t="s">
        <v>2549</v>
      </c>
      <c r="B97" s="832" t="s">
        <v>2082</v>
      </c>
      <c r="C97" s="832" t="s">
        <v>2083</v>
      </c>
      <c r="D97" s="832" t="s">
        <v>2084</v>
      </c>
      <c r="E97" s="832" t="s">
        <v>2085</v>
      </c>
      <c r="F97" s="849"/>
      <c r="G97" s="849"/>
      <c r="H97" s="837">
        <v>0</v>
      </c>
      <c r="I97" s="849">
        <v>2</v>
      </c>
      <c r="J97" s="849">
        <v>906.36</v>
      </c>
      <c r="K97" s="837">
        <v>1</v>
      </c>
      <c r="L97" s="849">
        <v>2</v>
      </c>
      <c r="M97" s="850">
        <v>906.36</v>
      </c>
    </row>
    <row r="98" spans="1:13" ht="14.45" customHeight="1" x14ac:dyDescent="0.2">
      <c r="A98" s="831" t="s">
        <v>2549</v>
      </c>
      <c r="B98" s="832" t="s">
        <v>3941</v>
      </c>
      <c r="C98" s="832" t="s">
        <v>3812</v>
      </c>
      <c r="D98" s="832" t="s">
        <v>892</v>
      </c>
      <c r="E98" s="832" t="s">
        <v>3813</v>
      </c>
      <c r="F98" s="849"/>
      <c r="G98" s="849"/>
      <c r="H98" s="837"/>
      <c r="I98" s="849">
        <v>1</v>
      </c>
      <c r="J98" s="849">
        <v>0</v>
      </c>
      <c r="K98" s="837"/>
      <c r="L98" s="849">
        <v>1</v>
      </c>
      <c r="M98" s="850">
        <v>0</v>
      </c>
    </row>
    <row r="99" spans="1:13" ht="14.45" customHeight="1" x14ac:dyDescent="0.2">
      <c r="A99" s="831" t="s">
        <v>2549</v>
      </c>
      <c r="B99" s="832" t="s">
        <v>2119</v>
      </c>
      <c r="C99" s="832" t="s">
        <v>3797</v>
      </c>
      <c r="D99" s="832" t="s">
        <v>3798</v>
      </c>
      <c r="E99" s="832" t="s">
        <v>3494</v>
      </c>
      <c r="F99" s="849"/>
      <c r="G99" s="849"/>
      <c r="H99" s="837">
        <v>0</v>
      </c>
      <c r="I99" s="849">
        <v>1</v>
      </c>
      <c r="J99" s="849">
        <v>82.63</v>
      </c>
      <c r="K99" s="837">
        <v>1</v>
      </c>
      <c r="L99" s="849">
        <v>1</v>
      </c>
      <c r="M99" s="850">
        <v>82.63</v>
      </c>
    </row>
    <row r="100" spans="1:13" ht="14.45" customHeight="1" x14ac:dyDescent="0.2">
      <c r="A100" s="831" t="s">
        <v>2549</v>
      </c>
      <c r="B100" s="832" t="s">
        <v>3942</v>
      </c>
      <c r="C100" s="832" t="s">
        <v>3810</v>
      </c>
      <c r="D100" s="832" t="s">
        <v>3621</v>
      </c>
      <c r="E100" s="832" t="s">
        <v>3622</v>
      </c>
      <c r="F100" s="849">
        <v>1</v>
      </c>
      <c r="G100" s="849">
        <v>1427.23</v>
      </c>
      <c r="H100" s="837">
        <v>1</v>
      </c>
      <c r="I100" s="849"/>
      <c r="J100" s="849"/>
      <c r="K100" s="837">
        <v>0</v>
      </c>
      <c r="L100" s="849">
        <v>1</v>
      </c>
      <c r="M100" s="850">
        <v>1427.23</v>
      </c>
    </row>
    <row r="101" spans="1:13" ht="14.45" customHeight="1" x14ac:dyDescent="0.2">
      <c r="A101" s="831" t="s">
        <v>2549</v>
      </c>
      <c r="B101" s="832" t="s">
        <v>2442</v>
      </c>
      <c r="C101" s="832" t="s">
        <v>2443</v>
      </c>
      <c r="D101" s="832" t="s">
        <v>2444</v>
      </c>
      <c r="E101" s="832" t="s">
        <v>2445</v>
      </c>
      <c r="F101" s="849"/>
      <c r="G101" s="849"/>
      <c r="H101" s="837">
        <v>0</v>
      </c>
      <c r="I101" s="849">
        <v>9</v>
      </c>
      <c r="J101" s="849">
        <v>634.31999999999994</v>
      </c>
      <c r="K101" s="837">
        <v>1</v>
      </c>
      <c r="L101" s="849">
        <v>9</v>
      </c>
      <c r="M101" s="850">
        <v>634.31999999999994</v>
      </c>
    </row>
    <row r="102" spans="1:13" ht="14.45" customHeight="1" x14ac:dyDescent="0.2">
      <c r="A102" s="831" t="s">
        <v>2549</v>
      </c>
      <c r="B102" s="832" t="s">
        <v>3933</v>
      </c>
      <c r="C102" s="832" t="s">
        <v>3224</v>
      </c>
      <c r="D102" s="832" t="s">
        <v>3225</v>
      </c>
      <c r="E102" s="832" t="s">
        <v>3226</v>
      </c>
      <c r="F102" s="849">
        <v>5</v>
      </c>
      <c r="G102" s="849">
        <v>10194.65</v>
      </c>
      <c r="H102" s="837">
        <v>1</v>
      </c>
      <c r="I102" s="849"/>
      <c r="J102" s="849"/>
      <c r="K102" s="837">
        <v>0</v>
      </c>
      <c r="L102" s="849">
        <v>5</v>
      </c>
      <c r="M102" s="850">
        <v>10194.65</v>
      </c>
    </row>
    <row r="103" spans="1:13" ht="14.45" customHeight="1" x14ac:dyDescent="0.2">
      <c r="A103" s="831" t="s">
        <v>2549</v>
      </c>
      <c r="B103" s="832" t="s">
        <v>3933</v>
      </c>
      <c r="C103" s="832" t="s">
        <v>3227</v>
      </c>
      <c r="D103" s="832" t="s">
        <v>3225</v>
      </c>
      <c r="E103" s="832" t="s">
        <v>3228</v>
      </c>
      <c r="F103" s="849">
        <v>7</v>
      </c>
      <c r="G103" s="849">
        <v>3868.48</v>
      </c>
      <c r="H103" s="837">
        <v>1</v>
      </c>
      <c r="I103" s="849"/>
      <c r="J103" s="849"/>
      <c r="K103" s="837">
        <v>0</v>
      </c>
      <c r="L103" s="849">
        <v>7</v>
      </c>
      <c r="M103" s="850">
        <v>3868.48</v>
      </c>
    </row>
    <row r="104" spans="1:13" ht="14.45" customHeight="1" x14ac:dyDescent="0.2">
      <c r="A104" s="831" t="s">
        <v>2549</v>
      </c>
      <c r="B104" s="832" t="s">
        <v>3933</v>
      </c>
      <c r="C104" s="832" t="s">
        <v>3229</v>
      </c>
      <c r="D104" s="832" t="s">
        <v>3225</v>
      </c>
      <c r="E104" s="832" t="s">
        <v>3230</v>
      </c>
      <c r="F104" s="849">
        <v>5</v>
      </c>
      <c r="G104" s="849">
        <v>1778.95</v>
      </c>
      <c r="H104" s="837">
        <v>1</v>
      </c>
      <c r="I104" s="849"/>
      <c r="J104" s="849"/>
      <c r="K104" s="837">
        <v>0</v>
      </c>
      <c r="L104" s="849">
        <v>5</v>
      </c>
      <c r="M104" s="850">
        <v>1778.95</v>
      </c>
    </row>
    <row r="105" spans="1:13" ht="14.45" customHeight="1" x14ac:dyDescent="0.2">
      <c r="A105" s="831" t="s">
        <v>2549</v>
      </c>
      <c r="B105" s="832" t="s">
        <v>3933</v>
      </c>
      <c r="C105" s="832" t="s">
        <v>3231</v>
      </c>
      <c r="D105" s="832" t="s">
        <v>3225</v>
      </c>
      <c r="E105" s="832" t="s">
        <v>3232</v>
      </c>
      <c r="F105" s="849">
        <v>11</v>
      </c>
      <c r="G105" s="849">
        <v>11214.060000000001</v>
      </c>
      <c r="H105" s="837">
        <v>1</v>
      </c>
      <c r="I105" s="849"/>
      <c r="J105" s="849"/>
      <c r="K105" s="837">
        <v>0</v>
      </c>
      <c r="L105" s="849">
        <v>11</v>
      </c>
      <c r="M105" s="850">
        <v>11214.060000000001</v>
      </c>
    </row>
    <row r="106" spans="1:13" ht="14.45" customHeight="1" x14ac:dyDescent="0.2">
      <c r="A106" s="831" t="s">
        <v>2549</v>
      </c>
      <c r="B106" s="832" t="s">
        <v>3933</v>
      </c>
      <c r="C106" s="832" t="s">
        <v>3233</v>
      </c>
      <c r="D106" s="832" t="s">
        <v>3234</v>
      </c>
      <c r="E106" s="832" t="s">
        <v>3232</v>
      </c>
      <c r="F106" s="849">
        <v>3</v>
      </c>
      <c r="G106" s="849">
        <v>3058.38</v>
      </c>
      <c r="H106" s="837">
        <v>1</v>
      </c>
      <c r="I106" s="849"/>
      <c r="J106" s="849"/>
      <c r="K106" s="837">
        <v>0</v>
      </c>
      <c r="L106" s="849">
        <v>3</v>
      </c>
      <c r="M106" s="850">
        <v>3058.38</v>
      </c>
    </row>
    <row r="107" spans="1:13" ht="14.45" customHeight="1" x14ac:dyDescent="0.2">
      <c r="A107" s="831" t="s">
        <v>2549</v>
      </c>
      <c r="B107" s="832" t="s">
        <v>3933</v>
      </c>
      <c r="C107" s="832" t="s">
        <v>3235</v>
      </c>
      <c r="D107" s="832" t="s">
        <v>3234</v>
      </c>
      <c r="E107" s="832" t="s">
        <v>3228</v>
      </c>
      <c r="F107" s="849">
        <v>3</v>
      </c>
      <c r="G107" s="849">
        <v>1657.92</v>
      </c>
      <c r="H107" s="837">
        <v>1</v>
      </c>
      <c r="I107" s="849"/>
      <c r="J107" s="849"/>
      <c r="K107" s="837">
        <v>0</v>
      </c>
      <c r="L107" s="849">
        <v>3</v>
      </c>
      <c r="M107" s="850">
        <v>1657.92</v>
      </c>
    </row>
    <row r="108" spans="1:13" ht="14.45" customHeight="1" x14ac:dyDescent="0.2">
      <c r="A108" s="831" t="s">
        <v>2549</v>
      </c>
      <c r="B108" s="832" t="s">
        <v>3933</v>
      </c>
      <c r="C108" s="832" t="s">
        <v>3236</v>
      </c>
      <c r="D108" s="832" t="s">
        <v>3237</v>
      </c>
      <c r="E108" s="832" t="s">
        <v>3226</v>
      </c>
      <c r="F108" s="849"/>
      <c r="G108" s="849"/>
      <c r="H108" s="837">
        <v>0</v>
      </c>
      <c r="I108" s="849">
        <v>14</v>
      </c>
      <c r="J108" s="849">
        <v>28545.02</v>
      </c>
      <c r="K108" s="837">
        <v>1</v>
      </c>
      <c r="L108" s="849">
        <v>14</v>
      </c>
      <c r="M108" s="850">
        <v>28545.02</v>
      </c>
    </row>
    <row r="109" spans="1:13" ht="14.45" customHeight="1" x14ac:dyDescent="0.2">
      <c r="A109" s="831" t="s">
        <v>2549</v>
      </c>
      <c r="B109" s="832" t="s">
        <v>3933</v>
      </c>
      <c r="C109" s="832" t="s">
        <v>3238</v>
      </c>
      <c r="D109" s="832" t="s">
        <v>3237</v>
      </c>
      <c r="E109" s="832" t="s">
        <v>3230</v>
      </c>
      <c r="F109" s="849"/>
      <c r="G109" s="849"/>
      <c r="H109" s="837">
        <v>0</v>
      </c>
      <c r="I109" s="849">
        <v>11</v>
      </c>
      <c r="J109" s="849">
        <v>3913.6900000000005</v>
      </c>
      <c r="K109" s="837">
        <v>1</v>
      </c>
      <c r="L109" s="849">
        <v>11</v>
      </c>
      <c r="M109" s="850">
        <v>3913.6900000000005</v>
      </c>
    </row>
    <row r="110" spans="1:13" ht="14.45" customHeight="1" x14ac:dyDescent="0.2">
      <c r="A110" s="831" t="s">
        <v>2549</v>
      </c>
      <c r="B110" s="832" t="s">
        <v>3933</v>
      </c>
      <c r="C110" s="832" t="s">
        <v>3239</v>
      </c>
      <c r="D110" s="832" t="s">
        <v>3237</v>
      </c>
      <c r="E110" s="832" t="s">
        <v>3228</v>
      </c>
      <c r="F110" s="849"/>
      <c r="G110" s="849"/>
      <c r="H110" s="837">
        <v>0</v>
      </c>
      <c r="I110" s="849">
        <v>14</v>
      </c>
      <c r="J110" s="849">
        <v>7736.9599999999991</v>
      </c>
      <c r="K110" s="837">
        <v>1</v>
      </c>
      <c r="L110" s="849">
        <v>14</v>
      </c>
      <c r="M110" s="850">
        <v>7736.9599999999991</v>
      </c>
    </row>
    <row r="111" spans="1:13" ht="14.45" customHeight="1" x14ac:dyDescent="0.2">
      <c r="A111" s="831" t="s">
        <v>2549</v>
      </c>
      <c r="B111" s="832" t="s">
        <v>3933</v>
      </c>
      <c r="C111" s="832" t="s">
        <v>3240</v>
      </c>
      <c r="D111" s="832" t="s">
        <v>3237</v>
      </c>
      <c r="E111" s="832" t="s">
        <v>3232</v>
      </c>
      <c r="F111" s="849"/>
      <c r="G111" s="849"/>
      <c r="H111" s="837">
        <v>0</v>
      </c>
      <c r="I111" s="849">
        <v>6</v>
      </c>
      <c r="J111" s="849">
        <v>6116.76</v>
      </c>
      <c r="K111" s="837">
        <v>1</v>
      </c>
      <c r="L111" s="849">
        <v>6</v>
      </c>
      <c r="M111" s="850">
        <v>6116.76</v>
      </c>
    </row>
    <row r="112" spans="1:13" ht="14.45" customHeight="1" x14ac:dyDescent="0.2">
      <c r="A112" s="831" t="s">
        <v>2549</v>
      </c>
      <c r="B112" s="832" t="s">
        <v>3933</v>
      </c>
      <c r="C112" s="832" t="s">
        <v>3485</v>
      </c>
      <c r="D112" s="832" t="s">
        <v>3234</v>
      </c>
      <c r="E112" s="832" t="s">
        <v>3230</v>
      </c>
      <c r="F112" s="849">
        <v>22</v>
      </c>
      <c r="G112" s="849">
        <v>7827.38</v>
      </c>
      <c r="H112" s="837">
        <v>1</v>
      </c>
      <c r="I112" s="849"/>
      <c r="J112" s="849"/>
      <c r="K112" s="837">
        <v>0</v>
      </c>
      <c r="L112" s="849">
        <v>22</v>
      </c>
      <c r="M112" s="850">
        <v>7827.38</v>
      </c>
    </row>
    <row r="113" spans="1:13" ht="14.45" customHeight="1" x14ac:dyDescent="0.2">
      <c r="A113" s="831" t="s">
        <v>2549</v>
      </c>
      <c r="B113" s="832" t="s">
        <v>3933</v>
      </c>
      <c r="C113" s="832" t="s">
        <v>3806</v>
      </c>
      <c r="D113" s="832" t="s">
        <v>3242</v>
      </c>
      <c r="E113" s="832" t="s">
        <v>3807</v>
      </c>
      <c r="F113" s="849">
        <v>5</v>
      </c>
      <c r="G113" s="849">
        <v>2763.2</v>
      </c>
      <c r="H113" s="837">
        <v>1</v>
      </c>
      <c r="I113" s="849"/>
      <c r="J113" s="849"/>
      <c r="K113" s="837">
        <v>0</v>
      </c>
      <c r="L113" s="849">
        <v>5</v>
      </c>
      <c r="M113" s="850">
        <v>2763.2</v>
      </c>
    </row>
    <row r="114" spans="1:13" ht="14.45" customHeight="1" x14ac:dyDescent="0.2">
      <c r="A114" s="831" t="s">
        <v>2549</v>
      </c>
      <c r="B114" s="832" t="s">
        <v>2264</v>
      </c>
      <c r="C114" s="832" t="s">
        <v>3796</v>
      </c>
      <c r="D114" s="832" t="s">
        <v>3139</v>
      </c>
      <c r="E114" s="832" t="s">
        <v>3538</v>
      </c>
      <c r="F114" s="849"/>
      <c r="G114" s="849"/>
      <c r="H114" s="837">
        <v>0</v>
      </c>
      <c r="I114" s="849">
        <v>6</v>
      </c>
      <c r="J114" s="849">
        <v>8725.380000000001</v>
      </c>
      <c r="K114" s="837">
        <v>1</v>
      </c>
      <c r="L114" s="849">
        <v>6</v>
      </c>
      <c r="M114" s="850">
        <v>8725.380000000001</v>
      </c>
    </row>
    <row r="115" spans="1:13" ht="14.45" customHeight="1" x14ac:dyDescent="0.2">
      <c r="A115" s="831" t="s">
        <v>2549</v>
      </c>
      <c r="B115" s="832" t="s">
        <v>2264</v>
      </c>
      <c r="C115" s="832" t="s">
        <v>3141</v>
      </c>
      <c r="D115" s="832" t="s">
        <v>3142</v>
      </c>
      <c r="E115" s="832" t="s">
        <v>3143</v>
      </c>
      <c r="F115" s="849">
        <v>2</v>
      </c>
      <c r="G115" s="849">
        <v>10644.16</v>
      </c>
      <c r="H115" s="837">
        <v>1</v>
      </c>
      <c r="I115" s="849"/>
      <c r="J115" s="849"/>
      <c r="K115" s="837">
        <v>0</v>
      </c>
      <c r="L115" s="849">
        <v>2</v>
      </c>
      <c r="M115" s="850">
        <v>10644.16</v>
      </c>
    </row>
    <row r="116" spans="1:13" ht="14.45" customHeight="1" x14ac:dyDescent="0.2">
      <c r="A116" s="831" t="s">
        <v>2549</v>
      </c>
      <c r="B116" s="832" t="s">
        <v>2264</v>
      </c>
      <c r="C116" s="832" t="s">
        <v>3146</v>
      </c>
      <c r="D116" s="832" t="s">
        <v>2266</v>
      </c>
      <c r="E116" s="832" t="s">
        <v>3147</v>
      </c>
      <c r="F116" s="849"/>
      <c r="G116" s="849"/>
      <c r="H116" s="837">
        <v>0</v>
      </c>
      <c r="I116" s="849">
        <v>4</v>
      </c>
      <c r="J116" s="849">
        <v>5816.92</v>
      </c>
      <c r="K116" s="837">
        <v>1</v>
      </c>
      <c r="L116" s="849">
        <v>4</v>
      </c>
      <c r="M116" s="850">
        <v>5816.92</v>
      </c>
    </row>
    <row r="117" spans="1:13" ht="14.45" customHeight="1" x14ac:dyDescent="0.2">
      <c r="A117" s="831" t="s">
        <v>2549</v>
      </c>
      <c r="B117" s="832" t="s">
        <v>2264</v>
      </c>
      <c r="C117" s="832" t="s">
        <v>2265</v>
      </c>
      <c r="D117" s="832" t="s">
        <v>2266</v>
      </c>
      <c r="E117" s="832" t="s">
        <v>2267</v>
      </c>
      <c r="F117" s="849"/>
      <c r="G117" s="849"/>
      <c r="H117" s="837">
        <v>0</v>
      </c>
      <c r="I117" s="849">
        <v>10</v>
      </c>
      <c r="J117" s="849">
        <v>4847.5</v>
      </c>
      <c r="K117" s="837">
        <v>1</v>
      </c>
      <c r="L117" s="849">
        <v>10</v>
      </c>
      <c r="M117" s="850">
        <v>4847.5</v>
      </c>
    </row>
    <row r="118" spans="1:13" ht="14.45" customHeight="1" x14ac:dyDescent="0.2">
      <c r="A118" s="831" t="s">
        <v>2549</v>
      </c>
      <c r="B118" s="832" t="s">
        <v>2264</v>
      </c>
      <c r="C118" s="832" t="s">
        <v>3148</v>
      </c>
      <c r="D118" s="832" t="s">
        <v>2266</v>
      </c>
      <c r="E118" s="832" t="s">
        <v>3149</v>
      </c>
      <c r="F118" s="849"/>
      <c r="G118" s="849"/>
      <c r="H118" s="837">
        <v>0</v>
      </c>
      <c r="I118" s="849">
        <v>6</v>
      </c>
      <c r="J118" s="849">
        <v>5816.88</v>
      </c>
      <c r="K118" s="837">
        <v>1</v>
      </c>
      <c r="L118" s="849">
        <v>6</v>
      </c>
      <c r="M118" s="850">
        <v>5816.88</v>
      </c>
    </row>
    <row r="119" spans="1:13" ht="14.45" customHeight="1" x14ac:dyDescent="0.2">
      <c r="A119" s="831" t="s">
        <v>2549</v>
      </c>
      <c r="B119" s="832" t="s">
        <v>2264</v>
      </c>
      <c r="C119" s="832" t="s">
        <v>3154</v>
      </c>
      <c r="D119" s="832" t="s">
        <v>3151</v>
      </c>
      <c r="E119" s="832" t="s">
        <v>3155</v>
      </c>
      <c r="F119" s="849">
        <v>6</v>
      </c>
      <c r="G119" s="849">
        <v>5816.88</v>
      </c>
      <c r="H119" s="837">
        <v>1</v>
      </c>
      <c r="I119" s="849"/>
      <c r="J119" s="849"/>
      <c r="K119" s="837">
        <v>0</v>
      </c>
      <c r="L119" s="849">
        <v>6</v>
      </c>
      <c r="M119" s="850">
        <v>5816.88</v>
      </c>
    </row>
    <row r="120" spans="1:13" ht="14.45" customHeight="1" x14ac:dyDescent="0.2">
      <c r="A120" s="831" t="s">
        <v>2549</v>
      </c>
      <c r="B120" s="832" t="s">
        <v>2264</v>
      </c>
      <c r="C120" s="832" t="s">
        <v>2448</v>
      </c>
      <c r="D120" s="832" t="s">
        <v>2449</v>
      </c>
      <c r="E120" s="832" t="s">
        <v>2450</v>
      </c>
      <c r="F120" s="849"/>
      <c r="G120" s="849"/>
      <c r="H120" s="837">
        <v>0</v>
      </c>
      <c r="I120" s="849">
        <v>22</v>
      </c>
      <c r="J120" s="849">
        <v>10664.5</v>
      </c>
      <c r="K120" s="837">
        <v>1</v>
      </c>
      <c r="L120" s="849">
        <v>22</v>
      </c>
      <c r="M120" s="850">
        <v>10664.5</v>
      </c>
    </row>
    <row r="121" spans="1:13" ht="14.45" customHeight="1" x14ac:dyDescent="0.2">
      <c r="A121" s="831" t="s">
        <v>2549</v>
      </c>
      <c r="B121" s="832" t="s">
        <v>2264</v>
      </c>
      <c r="C121" s="832" t="s">
        <v>2451</v>
      </c>
      <c r="D121" s="832" t="s">
        <v>2449</v>
      </c>
      <c r="E121" s="832" t="s">
        <v>2452</v>
      </c>
      <c r="F121" s="849"/>
      <c r="G121" s="849"/>
      <c r="H121" s="837">
        <v>0</v>
      </c>
      <c r="I121" s="849">
        <v>10</v>
      </c>
      <c r="J121" s="849">
        <v>9694.7999999999993</v>
      </c>
      <c r="K121" s="837">
        <v>1</v>
      </c>
      <c r="L121" s="849">
        <v>10</v>
      </c>
      <c r="M121" s="850">
        <v>9694.7999999999993</v>
      </c>
    </row>
    <row r="122" spans="1:13" ht="14.45" customHeight="1" x14ac:dyDescent="0.2">
      <c r="A122" s="831" t="s">
        <v>2549</v>
      </c>
      <c r="B122" s="832" t="s">
        <v>2264</v>
      </c>
      <c r="C122" s="832" t="s">
        <v>3537</v>
      </c>
      <c r="D122" s="832" t="s">
        <v>2449</v>
      </c>
      <c r="E122" s="832" t="s">
        <v>3538</v>
      </c>
      <c r="F122" s="849"/>
      <c r="G122" s="849"/>
      <c r="H122" s="837">
        <v>0</v>
      </c>
      <c r="I122" s="849">
        <v>6</v>
      </c>
      <c r="J122" s="849">
        <v>8725.380000000001</v>
      </c>
      <c r="K122" s="837">
        <v>1</v>
      </c>
      <c r="L122" s="849">
        <v>6</v>
      </c>
      <c r="M122" s="850">
        <v>8725.380000000001</v>
      </c>
    </row>
    <row r="123" spans="1:13" ht="14.45" customHeight="1" x14ac:dyDescent="0.2">
      <c r="A123" s="831" t="s">
        <v>2549</v>
      </c>
      <c r="B123" s="832" t="s">
        <v>2453</v>
      </c>
      <c r="C123" s="832" t="s">
        <v>2454</v>
      </c>
      <c r="D123" s="832" t="s">
        <v>2455</v>
      </c>
      <c r="E123" s="832" t="s">
        <v>2456</v>
      </c>
      <c r="F123" s="849"/>
      <c r="G123" s="849"/>
      <c r="H123" s="837">
        <v>0</v>
      </c>
      <c r="I123" s="849">
        <v>12</v>
      </c>
      <c r="J123" s="849">
        <v>9048.48</v>
      </c>
      <c r="K123" s="837">
        <v>1</v>
      </c>
      <c r="L123" s="849">
        <v>12</v>
      </c>
      <c r="M123" s="850">
        <v>9048.48</v>
      </c>
    </row>
    <row r="124" spans="1:13" ht="14.45" customHeight="1" x14ac:dyDescent="0.2">
      <c r="A124" s="831" t="s">
        <v>2549</v>
      </c>
      <c r="B124" s="832" t="s">
        <v>2453</v>
      </c>
      <c r="C124" s="832" t="s">
        <v>3098</v>
      </c>
      <c r="D124" s="832" t="s">
        <v>2455</v>
      </c>
      <c r="E124" s="832" t="s">
        <v>3099</v>
      </c>
      <c r="F124" s="849"/>
      <c r="G124" s="849"/>
      <c r="H124" s="837">
        <v>0</v>
      </c>
      <c r="I124" s="849">
        <v>18</v>
      </c>
      <c r="J124" s="849">
        <v>20359.079999999998</v>
      </c>
      <c r="K124" s="837">
        <v>1</v>
      </c>
      <c r="L124" s="849">
        <v>18</v>
      </c>
      <c r="M124" s="850">
        <v>20359.079999999998</v>
      </c>
    </row>
    <row r="125" spans="1:13" ht="14.45" customHeight="1" x14ac:dyDescent="0.2">
      <c r="A125" s="831" t="s">
        <v>2549</v>
      </c>
      <c r="B125" s="832" t="s">
        <v>2453</v>
      </c>
      <c r="C125" s="832" t="s">
        <v>3100</v>
      </c>
      <c r="D125" s="832" t="s">
        <v>2455</v>
      </c>
      <c r="E125" s="832" t="s">
        <v>3101</v>
      </c>
      <c r="F125" s="849"/>
      <c r="G125" s="849"/>
      <c r="H125" s="837">
        <v>0</v>
      </c>
      <c r="I125" s="849">
        <v>8</v>
      </c>
      <c r="J125" s="849">
        <v>12064.64</v>
      </c>
      <c r="K125" s="837">
        <v>1</v>
      </c>
      <c r="L125" s="849">
        <v>8</v>
      </c>
      <c r="M125" s="850">
        <v>12064.64</v>
      </c>
    </row>
    <row r="126" spans="1:13" ht="14.45" customHeight="1" x14ac:dyDescent="0.2">
      <c r="A126" s="831" t="s">
        <v>2549</v>
      </c>
      <c r="B126" s="832" t="s">
        <v>2453</v>
      </c>
      <c r="C126" s="832" t="s">
        <v>3102</v>
      </c>
      <c r="D126" s="832" t="s">
        <v>3103</v>
      </c>
      <c r="E126" s="832" t="s">
        <v>3101</v>
      </c>
      <c r="F126" s="849">
        <v>8</v>
      </c>
      <c r="G126" s="849">
        <v>10341.200000000001</v>
      </c>
      <c r="H126" s="837">
        <v>1</v>
      </c>
      <c r="I126" s="849"/>
      <c r="J126" s="849"/>
      <c r="K126" s="837">
        <v>0</v>
      </c>
      <c r="L126" s="849">
        <v>8</v>
      </c>
      <c r="M126" s="850">
        <v>10341.200000000001</v>
      </c>
    </row>
    <row r="127" spans="1:13" ht="14.45" customHeight="1" x14ac:dyDescent="0.2">
      <c r="A127" s="831" t="s">
        <v>2549</v>
      </c>
      <c r="B127" s="832" t="s">
        <v>2453</v>
      </c>
      <c r="C127" s="832" t="s">
        <v>3508</v>
      </c>
      <c r="D127" s="832" t="s">
        <v>3103</v>
      </c>
      <c r="E127" s="832" t="s">
        <v>2456</v>
      </c>
      <c r="F127" s="849">
        <v>5</v>
      </c>
      <c r="G127" s="849">
        <v>3231.6000000000004</v>
      </c>
      <c r="H127" s="837">
        <v>1</v>
      </c>
      <c r="I127" s="849"/>
      <c r="J127" s="849"/>
      <c r="K127" s="837">
        <v>0</v>
      </c>
      <c r="L127" s="849">
        <v>5</v>
      </c>
      <c r="M127" s="850">
        <v>3231.6000000000004</v>
      </c>
    </row>
    <row r="128" spans="1:13" ht="14.45" customHeight="1" x14ac:dyDescent="0.2">
      <c r="A128" s="831" t="s">
        <v>2549</v>
      </c>
      <c r="B128" s="832" t="s">
        <v>2453</v>
      </c>
      <c r="C128" s="832" t="s">
        <v>3784</v>
      </c>
      <c r="D128" s="832" t="s">
        <v>3785</v>
      </c>
      <c r="E128" s="832" t="s">
        <v>3099</v>
      </c>
      <c r="F128" s="849">
        <v>6</v>
      </c>
      <c r="G128" s="849">
        <v>6786.36</v>
      </c>
      <c r="H128" s="837">
        <v>1</v>
      </c>
      <c r="I128" s="849"/>
      <c r="J128" s="849"/>
      <c r="K128" s="837">
        <v>0</v>
      </c>
      <c r="L128" s="849">
        <v>6</v>
      </c>
      <c r="M128" s="850">
        <v>6786.36</v>
      </c>
    </row>
    <row r="129" spans="1:13" ht="14.45" customHeight="1" x14ac:dyDescent="0.2">
      <c r="A129" s="831" t="s">
        <v>2549</v>
      </c>
      <c r="B129" s="832" t="s">
        <v>2453</v>
      </c>
      <c r="C129" s="832" t="s">
        <v>3106</v>
      </c>
      <c r="D129" s="832" t="s">
        <v>3107</v>
      </c>
      <c r="E129" s="832" t="s">
        <v>2456</v>
      </c>
      <c r="F129" s="849">
        <v>8</v>
      </c>
      <c r="G129" s="849">
        <v>6032.32</v>
      </c>
      <c r="H129" s="837">
        <v>1</v>
      </c>
      <c r="I129" s="849"/>
      <c r="J129" s="849"/>
      <c r="K129" s="837">
        <v>0</v>
      </c>
      <c r="L129" s="849">
        <v>8</v>
      </c>
      <c r="M129" s="850">
        <v>6032.32</v>
      </c>
    </row>
    <row r="130" spans="1:13" ht="14.45" customHeight="1" x14ac:dyDescent="0.2">
      <c r="A130" s="831" t="s">
        <v>2549</v>
      </c>
      <c r="B130" s="832" t="s">
        <v>2060</v>
      </c>
      <c r="C130" s="832" t="s">
        <v>2268</v>
      </c>
      <c r="D130" s="832" t="s">
        <v>703</v>
      </c>
      <c r="E130" s="832" t="s">
        <v>1171</v>
      </c>
      <c r="F130" s="849"/>
      <c r="G130" s="849"/>
      <c r="H130" s="837"/>
      <c r="I130" s="849">
        <v>15</v>
      </c>
      <c r="J130" s="849">
        <v>0</v>
      </c>
      <c r="K130" s="837"/>
      <c r="L130" s="849">
        <v>15</v>
      </c>
      <c r="M130" s="850">
        <v>0</v>
      </c>
    </row>
    <row r="131" spans="1:13" ht="14.45" customHeight="1" x14ac:dyDescent="0.2">
      <c r="A131" s="831" t="s">
        <v>2549</v>
      </c>
      <c r="B131" s="832" t="s">
        <v>3935</v>
      </c>
      <c r="C131" s="832" t="s">
        <v>3186</v>
      </c>
      <c r="D131" s="832" t="s">
        <v>3187</v>
      </c>
      <c r="E131" s="832" t="s">
        <v>3188</v>
      </c>
      <c r="F131" s="849"/>
      <c r="G131" s="849"/>
      <c r="H131" s="837">
        <v>0</v>
      </c>
      <c r="I131" s="849">
        <v>1</v>
      </c>
      <c r="J131" s="849">
        <v>102.9</v>
      </c>
      <c r="K131" s="837">
        <v>1</v>
      </c>
      <c r="L131" s="849">
        <v>1</v>
      </c>
      <c r="M131" s="850">
        <v>102.9</v>
      </c>
    </row>
    <row r="132" spans="1:13" ht="14.45" customHeight="1" x14ac:dyDescent="0.2">
      <c r="A132" s="831" t="s">
        <v>2549</v>
      </c>
      <c r="B132" s="832" t="s">
        <v>2281</v>
      </c>
      <c r="C132" s="832" t="s">
        <v>2282</v>
      </c>
      <c r="D132" s="832" t="s">
        <v>2283</v>
      </c>
      <c r="E132" s="832" t="s">
        <v>2284</v>
      </c>
      <c r="F132" s="849"/>
      <c r="G132" s="849"/>
      <c r="H132" s="837">
        <v>0</v>
      </c>
      <c r="I132" s="849">
        <v>24</v>
      </c>
      <c r="J132" s="849">
        <v>2715.84</v>
      </c>
      <c r="K132" s="837">
        <v>1</v>
      </c>
      <c r="L132" s="849">
        <v>24</v>
      </c>
      <c r="M132" s="850">
        <v>2715.84</v>
      </c>
    </row>
    <row r="133" spans="1:13" ht="14.45" customHeight="1" x14ac:dyDescent="0.2">
      <c r="A133" s="831" t="s">
        <v>2549</v>
      </c>
      <c r="B133" s="832" t="s">
        <v>2281</v>
      </c>
      <c r="C133" s="832" t="s">
        <v>2466</v>
      </c>
      <c r="D133" s="832" t="s">
        <v>2283</v>
      </c>
      <c r="E133" s="832" t="s">
        <v>2467</v>
      </c>
      <c r="F133" s="849"/>
      <c r="G133" s="849"/>
      <c r="H133" s="837">
        <v>0</v>
      </c>
      <c r="I133" s="849">
        <v>62</v>
      </c>
      <c r="J133" s="849">
        <v>21047.140000000003</v>
      </c>
      <c r="K133" s="837">
        <v>1</v>
      </c>
      <c r="L133" s="849">
        <v>62</v>
      </c>
      <c r="M133" s="850">
        <v>21047.140000000003</v>
      </c>
    </row>
    <row r="134" spans="1:13" ht="14.45" customHeight="1" x14ac:dyDescent="0.2">
      <c r="A134" s="831" t="s">
        <v>2549</v>
      </c>
      <c r="B134" s="832" t="s">
        <v>2281</v>
      </c>
      <c r="C134" s="832" t="s">
        <v>3543</v>
      </c>
      <c r="D134" s="832" t="s">
        <v>3162</v>
      </c>
      <c r="E134" s="832" t="s">
        <v>3386</v>
      </c>
      <c r="F134" s="849"/>
      <c r="G134" s="849"/>
      <c r="H134" s="837">
        <v>0</v>
      </c>
      <c r="I134" s="849">
        <v>4</v>
      </c>
      <c r="J134" s="849">
        <v>3054.52</v>
      </c>
      <c r="K134" s="837">
        <v>1</v>
      </c>
      <c r="L134" s="849">
        <v>4</v>
      </c>
      <c r="M134" s="850">
        <v>3054.52</v>
      </c>
    </row>
    <row r="135" spans="1:13" ht="14.45" customHeight="1" x14ac:dyDescent="0.2">
      <c r="A135" s="831" t="s">
        <v>2549</v>
      </c>
      <c r="B135" s="832" t="s">
        <v>2287</v>
      </c>
      <c r="C135" s="832" t="s">
        <v>3263</v>
      </c>
      <c r="D135" s="832" t="s">
        <v>1214</v>
      </c>
      <c r="E135" s="832" t="s">
        <v>3258</v>
      </c>
      <c r="F135" s="849">
        <v>5</v>
      </c>
      <c r="G135" s="849">
        <v>846.45</v>
      </c>
      <c r="H135" s="837">
        <v>1</v>
      </c>
      <c r="I135" s="849"/>
      <c r="J135" s="849"/>
      <c r="K135" s="837">
        <v>0</v>
      </c>
      <c r="L135" s="849">
        <v>5</v>
      </c>
      <c r="M135" s="850">
        <v>846.45</v>
      </c>
    </row>
    <row r="136" spans="1:13" ht="14.45" customHeight="1" x14ac:dyDescent="0.2">
      <c r="A136" s="831" t="s">
        <v>2549</v>
      </c>
      <c r="B136" s="832" t="s">
        <v>2287</v>
      </c>
      <c r="C136" s="832" t="s">
        <v>3264</v>
      </c>
      <c r="D136" s="832" t="s">
        <v>3265</v>
      </c>
      <c r="E136" s="832" t="s">
        <v>3258</v>
      </c>
      <c r="F136" s="849">
        <v>5</v>
      </c>
      <c r="G136" s="849">
        <v>846.44999999999993</v>
      </c>
      <c r="H136" s="837">
        <v>1</v>
      </c>
      <c r="I136" s="849"/>
      <c r="J136" s="849"/>
      <c r="K136" s="837">
        <v>0</v>
      </c>
      <c r="L136" s="849">
        <v>5</v>
      </c>
      <c r="M136" s="850">
        <v>846.44999999999993</v>
      </c>
    </row>
    <row r="137" spans="1:13" ht="14.45" customHeight="1" x14ac:dyDescent="0.2">
      <c r="A137" s="831" t="s">
        <v>2549</v>
      </c>
      <c r="B137" s="832" t="s">
        <v>2287</v>
      </c>
      <c r="C137" s="832" t="s">
        <v>3266</v>
      </c>
      <c r="D137" s="832" t="s">
        <v>3265</v>
      </c>
      <c r="E137" s="832" t="s">
        <v>3260</v>
      </c>
      <c r="F137" s="849">
        <v>3</v>
      </c>
      <c r="G137" s="849">
        <v>1015.74</v>
      </c>
      <c r="H137" s="837">
        <v>1</v>
      </c>
      <c r="I137" s="849"/>
      <c r="J137" s="849"/>
      <c r="K137" s="837">
        <v>0</v>
      </c>
      <c r="L137" s="849">
        <v>3</v>
      </c>
      <c r="M137" s="850">
        <v>1015.74</v>
      </c>
    </row>
    <row r="138" spans="1:13" ht="14.45" customHeight="1" x14ac:dyDescent="0.2">
      <c r="A138" s="831" t="s">
        <v>2549</v>
      </c>
      <c r="B138" s="832" t="s">
        <v>2287</v>
      </c>
      <c r="C138" s="832" t="s">
        <v>3394</v>
      </c>
      <c r="D138" s="832" t="s">
        <v>3395</v>
      </c>
      <c r="E138" s="832" t="s">
        <v>3260</v>
      </c>
      <c r="F138" s="849">
        <v>12</v>
      </c>
      <c r="G138" s="849">
        <v>4062.96</v>
      </c>
      <c r="H138" s="837">
        <v>1</v>
      </c>
      <c r="I138" s="849"/>
      <c r="J138" s="849"/>
      <c r="K138" s="837">
        <v>0</v>
      </c>
      <c r="L138" s="849">
        <v>12</v>
      </c>
      <c r="M138" s="850">
        <v>4062.96</v>
      </c>
    </row>
    <row r="139" spans="1:13" ht="14.45" customHeight="1" x14ac:dyDescent="0.2">
      <c r="A139" s="831" t="s">
        <v>2549</v>
      </c>
      <c r="B139" s="832" t="s">
        <v>2287</v>
      </c>
      <c r="C139" s="832" t="s">
        <v>3269</v>
      </c>
      <c r="D139" s="832" t="s">
        <v>1214</v>
      </c>
      <c r="E139" s="832" t="s">
        <v>3260</v>
      </c>
      <c r="F139" s="849">
        <v>8</v>
      </c>
      <c r="G139" s="849">
        <v>2708.64</v>
      </c>
      <c r="H139" s="837">
        <v>1</v>
      </c>
      <c r="I139" s="849"/>
      <c r="J139" s="849"/>
      <c r="K139" s="837">
        <v>0</v>
      </c>
      <c r="L139" s="849">
        <v>8</v>
      </c>
      <c r="M139" s="850">
        <v>2708.64</v>
      </c>
    </row>
    <row r="140" spans="1:13" ht="14.45" customHeight="1" x14ac:dyDescent="0.2">
      <c r="A140" s="831" t="s">
        <v>2549</v>
      </c>
      <c r="B140" s="832" t="s">
        <v>2287</v>
      </c>
      <c r="C140" s="832" t="s">
        <v>3270</v>
      </c>
      <c r="D140" s="832" t="s">
        <v>1214</v>
      </c>
      <c r="E140" s="832" t="s">
        <v>3271</v>
      </c>
      <c r="F140" s="849"/>
      <c r="G140" s="849"/>
      <c r="H140" s="837">
        <v>0</v>
      </c>
      <c r="I140" s="849">
        <v>7</v>
      </c>
      <c r="J140" s="849">
        <v>9006.34</v>
      </c>
      <c r="K140" s="837">
        <v>1</v>
      </c>
      <c r="L140" s="849">
        <v>7</v>
      </c>
      <c r="M140" s="850">
        <v>9006.34</v>
      </c>
    </row>
    <row r="141" spans="1:13" ht="14.45" customHeight="1" x14ac:dyDescent="0.2">
      <c r="A141" s="831" t="s">
        <v>2549</v>
      </c>
      <c r="B141" s="832" t="s">
        <v>2287</v>
      </c>
      <c r="C141" s="832" t="s">
        <v>3272</v>
      </c>
      <c r="D141" s="832" t="s">
        <v>3273</v>
      </c>
      <c r="E141" s="832" t="s">
        <v>3258</v>
      </c>
      <c r="F141" s="849">
        <v>10</v>
      </c>
      <c r="G141" s="849">
        <v>1692.9</v>
      </c>
      <c r="H141" s="837">
        <v>1</v>
      </c>
      <c r="I141" s="849"/>
      <c r="J141" s="849"/>
      <c r="K141" s="837">
        <v>0</v>
      </c>
      <c r="L141" s="849">
        <v>10</v>
      </c>
      <c r="M141" s="850">
        <v>1692.9</v>
      </c>
    </row>
    <row r="142" spans="1:13" ht="14.45" customHeight="1" x14ac:dyDescent="0.2">
      <c r="A142" s="831" t="s">
        <v>2549</v>
      </c>
      <c r="B142" s="832" t="s">
        <v>2287</v>
      </c>
      <c r="C142" s="832" t="s">
        <v>2288</v>
      </c>
      <c r="D142" s="832" t="s">
        <v>1214</v>
      </c>
      <c r="E142" s="832" t="s">
        <v>1215</v>
      </c>
      <c r="F142" s="849"/>
      <c r="G142" s="849"/>
      <c r="H142" s="837">
        <v>0</v>
      </c>
      <c r="I142" s="849">
        <v>26</v>
      </c>
      <c r="J142" s="849">
        <v>66903.72</v>
      </c>
      <c r="K142" s="837">
        <v>1</v>
      </c>
      <c r="L142" s="849">
        <v>26</v>
      </c>
      <c r="M142" s="850">
        <v>66903.72</v>
      </c>
    </row>
    <row r="143" spans="1:13" ht="14.45" customHeight="1" x14ac:dyDescent="0.2">
      <c r="A143" s="831" t="s">
        <v>2549</v>
      </c>
      <c r="B143" s="832" t="s">
        <v>2287</v>
      </c>
      <c r="C143" s="832" t="s">
        <v>3591</v>
      </c>
      <c r="D143" s="832" t="s">
        <v>1214</v>
      </c>
      <c r="E143" s="832" t="s">
        <v>3592</v>
      </c>
      <c r="F143" s="849">
        <v>2</v>
      </c>
      <c r="G143" s="849">
        <v>169.3</v>
      </c>
      <c r="H143" s="837">
        <v>1</v>
      </c>
      <c r="I143" s="849"/>
      <c r="J143" s="849"/>
      <c r="K143" s="837">
        <v>0</v>
      </c>
      <c r="L143" s="849">
        <v>2</v>
      </c>
      <c r="M143" s="850">
        <v>169.3</v>
      </c>
    </row>
    <row r="144" spans="1:13" ht="14.45" customHeight="1" x14ac:dyDescent="0.2">
      <c r="A144" s="831" t="s">
        <v>2549</v>
      </c>
      <c r="B144" s="832" t="s">
        <v>2318</v>
      </c>
      <c r="C144" s="832" t="s">
        <v>2319</v>
      </c>
      <c r="D144" s="832" t="s">
        <v>1364</v>
      </c>
      <c r="E144" s="832" t="s">
        <v>2320</v>
      </c>
      <c r="F144" s="849">
        <v>4</v>
      </c>
      <c r="G144" s="849">
        <v>0</v>
      </c>
      <c r="H144" s="837"/>
      <c r="I144" s="849"/>
      <c r="J144" s="849"/>
      <c r="K144" s="837"/>
      <c r="L144" s="849">
        <v>4</v>
      </c>
      <c r="M144" s="850">
        <v>0</v>
      </c>
    </row>
    <row r="145" spans="1:13" ht="14.45" customHeight="1" x14ac:dyDescent="0.2">
      <c r="A145" s="831" t="s">
        <v>2549</v>
      </c>
      <c r="B145" s="832" t="s">
        <v>2318</v>
      </c>
      <c r="C145" s="832" t="s">
        <v>2652</v>
      </c>
      <c r="D145" s="832" t="s">
        <v>2653</v>
      </c>
      <c r="E145" s="832" t="s">
        <v>2294</v>
      </c>
      <c r="F145" s="849">
        <v>2</v>
      </c>
      <c r="G145" s="849">
        <v>0</v>
      </c>
      <c r="H145" s="837"/>
      <c r="I145" s="849"/>
      <c r="J145" s="849"/>
      <c r="K145" s="837"/>
      <c r="L145" s="849">
        <v>2</v>
      </c>
      <c r="M145" s="850">
        <v>0</v>
      </c>
    </row>
    <row r="146" spans="1:13" ht="14.45" customHeight="1" x14ac:dyDescent="0.2">
      <c r="A146" s="831" t="s">
        <v>2549</v>
      </c>
      <c r="B146" s="832" t="s">
        <v>2330</v>
      </c>
      <c r="C146" s="832" t="s">
        <v>3793</v>
      </c>
      <c r="D146" s="832" t="s">
        <v>3794</v>
      </c>
      <c r="E146" s="832" t="s">
        <v>3795</v>
      </c>
      <c r="F146" s="849">
        <v>1</v>
      </c>
      <c r="G146" s="849">
        <v>123.2</v>
      </c>
      <c r="H146" s="837">
        <v>1</v>
      </c>
      <c r="I146" s="849"/>
      <c r="J146" s="849"/>
      <c r="K146" s="837">
        <v>0</v>
      </c>
      <c r="L146" s="849">
        <v>1</v>
      </c>
      <c r="M146" s="850">
        <v>123.2</v>
      </c>
    </row>
    <row r="147" spans="1:13" ht="14.45" customHeight="1" x14ac:dyDescent="0.2">
      <c r="A147" s="831" t="s">
        <v>2549</v>
      </c>
      <c r="B147" s="832" t="s">
        <v>2336</v>
      </c>
      <c r="C147" s="832" t="s">
        <v>3799</v>
      </c>
      <c r="D147" s="832" t="s">
        <v>3800</v>
      </c>
      <c r="E147" s="832" t="s">
        <v>3801</v>
      </c>
      <c r="F147" s="849">
        <v>2</v>
      </c>
      <c r="G147" s="849">
        <v>161.06</v>
      </c>
      <c r="H147" s="837">
        <v>1</v>
      </c>
      <c r="I147" s="849"/>
      <c r="J147" s="849"/>
      <c r="K147" s="837">
        <v>0</v>
      </c>
      <c r="L147" s="849">
        <v>2</v>
      </c>
      <c r="M147" s="850">
        <v>161.06</v>
      </c>
    </row>
    <row r="148" spans="1:13" ht="14.45" customHeight="1" x14ac:dyDescent="0.2">
      <c r="A148" s="831" t="s">
        <v>2549</v>
      </c>
      <c r="B148" s="832" t="s">
        <v>2338</v>
      </c>
      <c r="C148" s="832" t="s">
        <v>3332</v>
      </c>
      <c r="D148" s="832" t="s">
        <v>3333</v>
      </c>
      <c r="E148" s="832" t="s">
        <v>3334</v>
      </c>
      <c r="F148" s="849"/>
      <c r="G148" s="849"/>
      <c r="H148" s="837">
        <v>0</v>
      </c>
      <c r="I148" s="849">
        <v>3</v>
      </c>
      <c r="J148" s="849">
        <v>241.59</v>
      </c>
      <c r="K148" s="837">
        <v>1</v>
      </c>
      <c r="L148" s="849">
        <v>3</v>
      </c>
      <c r="M148" s="850">
        <v>241.59</v>
      </c>
    </row>
    <row r="149" spans="1:13" ht="14.45" customHeight="1" x14ac:dyDescent="0.2">
      <c r="A149" s="831" t="s">
        <v>2549</v>
      </c>
      <c r="B149" s="832" t="s">
        <v>2338</v>
      </c>
      <c r="C149" s="832" t="s">
        <v>3337</v>
      </c>
      <c r="D149" s="832" t="s">
        <v>3333</v>
      </c>
      <c r="E149" s="832" t="s">
        <v>3338</v>
      </c>
      <c r="F149" s="849">
        <v>3</v>
      </c>
      <c r="G149" s="849">
        <v>1200.51</v>
      </c>
      <c r="H149" s="837">
        <v>1</v>
      </c>
      <c r="I149" s="849"/>
      <c r="J149" s="849"/>
      <c r="K149" s="837">
        <v>0</v>
      </c>
      <c r="L149" s="849">
        <v>3</v>
      </c>
      <c r="M149" s="850">
        <v>1200.51</v>
      </c>
    </row>
    <row r="150" spans="1:13" ht="14.45" customHeight="1" x14ac:dyDescent="0.2">
      <c r="A150" s="831" t="s">
        <v>2549</v>
      </c>
      <c r="B150" s="832" t="s">
        <v>2338</v>
      </c>
      <c r="C150" s="832" t="s">
        <v>3499</v>
      </c>
      <c r="D150" s="832" t="s">
        <v>3333</v>
      </c>
      <c r="E150" s="832" t="s">
        <v>3340</v>
      </c>
      <c r="F150" s="849"/>
      <c r="G150" s="849"/>
      <c r="H150" s="837">
        <v>0</v>
      </c>
      <c r="I150" s="849">
        <v>2</v>
      </c>
      <c r="J150" s="849">
        <v>1066.8599999999999</v>
      </c>
      <c r="K150" s="837">
        <v>1</v>
      </c>
      <c r="L150" s="849">
        <v>2</v>
      </c>
      <c r="M150" s="850">
        <v>1066.8599999999999</v>
      </c>
    </row>
    <row r="151" spans="1:13" ht="14.45" customHeight="1" x14ac:dyDescent="0.2">
      <c r="A151" s="831" t="s">
        <v>2549</v>
      </c>
      <c r="B151" s="832" t="s">
        <v>2338</v>
      </c>
      <c r="C151" s="832" t="s">
        <v>3341</v>
      </c>
      <c r="D151" s="832" t="s">
        <v>3333</v>
      </c>
      <c r="E151" s="832" t="s">
        <v>3338</v>
      </c>
      <c r="F151" s="849"/>
      <c r="G151" s="849"/>
      <c r="H151" s="837">
        <v>0</v>
      </c>
      <c r="I151" s="849">
        <v>1</v>
      </c>
      <c r="J151" s="849">
        <v>400.17</v>
      </c>
      <c r="K151" s="837">
        <v>1</v>
      </c>
      <c r="L151" s="849">
        <v>1</v>
      </c>
      <c r="M151" s="850">
        <v>400.17</v>
      </c>
    </row>
    <row r="152" spans="1:13" ht="14.45" customHeight="1" x14ac:dyDescent="0.2">
      <c r="A152" s="831" t="s">
        <v>2549</v>
      </c>
      <c r="B152" s="832" t="s">
        <v>3937</v>
      </c>
      <c r="C152" s="832" t="s">
        <v>3127</v>
      </c>
      <c r="D152" s="832" t="s">
        <v>3128</v>
      </c>
      <c r="E152" s="832" t="s">
        <v>3129</v>
      </c>
      <c r="F152" s="849"/>
      <c r="G152" s="849"/>
      <c r="H152" s="837">
        <v>0</v>
      </c>
      <c r="I152" s="849">
        <v>3</v>
      </c>
      <c r="J152" s="849">
        <v>1685.28</v>
      </c>
      <c r="K152" s="837">
        <v>1</v>
      </c>
      <c r="L152" s="849">
        <v>3</v>
      </c>
      <c r="M152" s="850">
        <v>1685.28</v>
      </c>
    </row>
    <row r="153" spans="1:13" ht="14.45" customHeight="1" x14ac:dyDescent="0.2">
      <c r="A153" s="831" t="s">
        <v>2549</v>
      </c>
      <c r="B153" s="832" t="s">
        <v>3930</v>
      </c>
      <c r="C153" s="832" t="s">
        <v>2896</v>
      </c>
      <c r="D153" s="832" t="s">
        <v>2897</v>
      </c>
      <c r="E153" s="832" t="s">
        <v>2898</v>
      </c>
      <c r="F153" s="849"/>
      <c r="G153" s="849"/>
      <c r="H153" s="837">
        <v>0</v>
      </c>
      <c r="I153" s="849">
        <v>5</v>
      </c>
      <c r="J153" s="849">
        <v>706.25</v>
      </c>
      <c r="K153" s="837">
        <v>1</v>
      </c>
      <c r="L153" s="849">
        <v>5</v>
      </c>
      <c r="M153" s="850">
        <v>706.25</v>
      </c>
    </row>
    <row r="154" spans="1:13" ht="14.45" customHeight="1" x14ac:dyDescent="0.2">
      <c r="A154" s="831" t="s">
        <v>2549</v>
      </c>
      <c r="B154" s="832" t="s">
        <v>2078</v>
      </c>
      <c r="C154" s="832" t="s">
        <v>2731</v>
      </c>
      <c r="D154" s="832" t="s">
        <v>2080</v>
      </c>
      <c r="E154" s="832" t="s">
        <v>2732</v>
      </c>
      <c r="F154" s="849"/>
      <c r="G154" s="849"/>
      <c r="H154" s="837">
        <v>0</v>
      </c>
      <c r="I154" s="849">
        <v>2</v>
      </c>
      <c r="J154" s="849">
        <v>828.14</v>
      </c>
      <c r="K154" s="837">
        <v>1</v>
      </c>
      <c r="L154" s="849">
        <v>2</v>
      </c>
      <c r="M154" s="850">
        <v>828.14</v>
      </c>
    </row>
    <row r="155" spans="1:13" ht="14.45" customHeight="1" x14ac:dyDescent="0.2">
      <c r="A155" s="831" t="s">
        <v>2549</v>
      </c>
      <c r="B155" s="832" t="s">
        <v>3939</v>
      </c>
      <c r="C155" s="832" t="s">
        <v>3352</v>
      </c>
      <c r="D155" s="832" t="s">
        <v>3353</v>
      </c>
      <c r="E155" s="832" t="s">
        <v>3354</v>
      </c>
      <c r="F155" s="849">
        <v>1</v>
      </c>
      <c r="G155" s="849">
        <v>99.94</v>
      </c>
      <c r="H155" s="837">
        <v>1</v>
      </c>
      <c r="I155" s="849"/>
      <c r="J155" s="849"/>
      <c r="K155" s="837">
        <v>0</v>
      </c>
      <c r="L155" s="849">
        <v>1</v>
      </c>
      <c r="M155" s="850">
        <v>99.94</v>
      </c>
    </row>
    <row r="156" spans="1:13" ht="14.45" customHeight="1" x14ac:dyDescent="0.2">
      <c r="A156" s="831" t="s">
        <v>2549</v>
      </c>
      <c r="B156" s="832" t="s">
        <v>3939</v>
      </c>
      <c r="C156" s="832" t="s">
        <v>3358</v>
      </c>
      <c r="D156" s="832" t="s">
        <v>3348</v>
      </c>
      <c r="E156" s="832" t="s">
        <v>3359</v>
      </c>
      <c r="F156" s="849">
        <v>25</v>
      </c>
      <c r="G156" s="849">
        <v>1258</v>
      </c>
      <c r="H156" s="837">
        <v>1</v>
      </c>
      <c r="I156" s="849"/>
      <c r="J156" s="849"/>
      <c r="K156" s="837">
        <v>0</v>
      </c>
      <c r="L156" s="849">
        <v>25</v>
      </c>
      <c r="M156" s="850">
        <v>1258</v>
      </c>
    </row>
    <row r="157" spans="1:13" ht="14.45" customHeight="1" x14ac:dyDescent="0.2">
      <c r="A157" s="831" t="s">
        <v>2549</v>
      </c>
      <c r="B157" s="832" t="s">
        <v>3939</v>
      </c>
      <c r="C157" s="832" t="s">
        <v>3360</v>
      </c>
      <c r="D157" s="832" t="s">
        <v>3348</v>
      </c>
      <c r="E157" s="832" t="s">
        <v>3359</v>
      </c>
      <c r="F157" s="849">
        <v>11</v>
      </c>
      <c r="G157" s="849">
        <v>553.52</v>
      </c>
      <c r="H157" s="837">
        <v>1</v>
      </c>
      <c r="I157" s="849"/>
      <c r="J157" s="849"/>
      <c r="K157" s="837">
        <v>0</v>
      </c>
      <c r="L157" s="849">
        <v>11</v>
      </c>
      <c r="M157" s="850">
        <v>553.52</v>
      </c>
    </row>
    <row r="158" spans="1:13" ht="14.45" customHeight="1" x14ac:dyDescent="0.2">
      <c r="A158" s="831" t="s">
        <v>2549</v>
      </c>
      <c r="B158" s="832" t="s">
        <v>3940</v>
      </c>
      <c r="C158" s="832" t="s">
        <v>3362</v>
      </c>
      <c r="D158" s="832" t="s">
        <v>3363</v>
      </c>
      <c r="E158" s="832" t="s">
        <v>3364</v>
      </c>
      <c r="F158" s="849"/>
      <c r="G158" s="849"/>
      <c r="H158" s="837">
        <v>0</v>
      </c>
      <c r="I158" s="849">
        <v>3</v>
      </c>
      <c r="J158" s="849">
        <v>196.07999999999998</v>
      </c>
      <c r="K158" s="837">
        <v>1</v>
      </c>
      <c r="L158" s="849">
        <v>3</v>
      </c>
      <c r="M158" s="850">
        <v>196.07999999999998</v>
      </c>
    </row>
    <row r="159" spans="1:13" ht="14.45" customHeight="1" x14ac:dyDescent="0.2">
      <c r="A159" s="831" t="s">
        <v>2550</v>
      </c>
      <c r="B159" s="832" t="s">
        <v>3943</v>
      </c>
      <c r="C159" s="832" t="s">
        <v>3040</v>
      </c>
      <c r="D159" s="832" t="s">
        <v>3041</v>
      </c>
      <c r="E159" s="832" t="s">
        <v>3042</v>
      </c>
      <c r="F159" s="849">
        <v>1</v>
      </c>
      <c r="G159" s="849">
        <v>105.32</v>
      </c>
      <c r="H159" s="837">
        <v>1</v>
      </c>
      <c r="I159" s="849"/>
      <c r="J159" s="849"/>
      <c r="K159" s="837">
        <v>0</v>
      </c>
      <c r="L159" s="849">
        <v>1</v>
      </c>
      <c r="M159" s="850">
        <v>105.32</v>
      </c>
    </row>
    <row r="160" spans="1:13" ht="14.45" customHeight="1" x14ac:dyDescent="0.2">
      <c r="A160" s="831" t="s">
        <v>2550</v>
      </c>
      <c r="B160" s="832" t="s">
        <v>2155</v>
      </c>
      <c r="C160" s="832" t="s">
        <v>3043</v>
      </c>
      <c r="D160" s="832" t="s">
        <v>2160</v>
      </c>
      <c r="E160" s="832" t="s">
        <v>3044</v>
      </c>
      <c r="F160" s="849"/>
      <c r="G160" s="849"/>
      <c r="H160" s="837">
        <v>0</v>
      </c>
      <c r="I160" s="849">
        <v>1</v>
      </c>
      <c r="J160" s="849">
        <v>49.08</v>
      </c>
      <c r="K160" s="837">
        <v>1</v>
      </c>
      <c r="L160" s="849">
        <v>1</v>
      </c>
      <c r="M160" s="850">
        <v>49.08</v>
      </c>
    </row>
    <row r="161" spans="1:13" ht="14.45" customHeight="1" x14ac:dyDescent="0.2">
      <c r="A161" s="831" t="s">
        <v>2552</v>
      </c>
      <c r="B161" s="832" t="s">
        <v>2123</v>
      </c>
      <c r="C161" s="832" t="s">
        <v>2613</v>
      </c>
      <c r="D161" s="832" t="s">
        <v>2614</v>
      </c>
      <c r="E161" s="832" t="s">
        <v>2615</v>
      </c>
      <c r="F161" s="849">
        <v>1</v>
      </c>
      <c r="G161" s="849">
        <v>117.03</v>
      </c>
      <c r="H161" s="837">
        <v>1</v>
      </c>
      <c r="I161" s="849"/>
      <c r="J161" s="849"/>
      <c r="K161" s="837">
        <v>0</v>
      </c>
      <c r="L161" s="849">
        <v>1</v>
      </c>
      <c r="M161" s="850">
        <v>117.03</v>
      </c>
    </row>
    <row r="162" spans="1:13" ht="14.45" customHeight="1" x14ac:dyDescent="0.2">
      <c r="A162" s="831" t="s">
        <v>2552</v>
      </c>
      <c r="B162" s="832" t="s">
        <v>2131</v>
      </c>
      <c r="C162" s="832" t="s">
        <v>2415</v>
      </c>
      <c r="D162" s="832" t="s">
        <v>1216</v>
      </c>
      <c r="E162" s="832" t="s">
        <v>2416</v>
      </c>
      <c r="F162" s="849"/>
      <c r="G162" s="849"/>
      <c r="H162" s="837">
        <v>0</v>
      </c>
      <c r="I162" s="849">
        <v>1</v>
      </c>
      <c r="J162" s="849">
        <v>143.09</v>
      </c>
      <c r="K162" s="837">
        <v>1</v>
      </c>
      <c r="L162" s="849">
        <v>1</v>
      </c>
      <c r="M162" s="850">
        <v>143.09</v>
      </c>
    </row>
    <row r="163" spans="1:13" ht="14.45" customHeight="1" x14ac:dyDescent="0.2">
      <c r="A163" s="831" t="s">
        <v>2552</v>
      </c>
      <c r="B163" s="832" t="s">
        <v>2434</v>
      </c>
      <c r="C163" s="832" t="s">
        <v>2435</v>
      </c>
      <c r="D163" s="832" t="s">
        <v>2436</v>
      </c>
      <c r="E163" s="832" t="s">
        <v>2437</v>
      </c>
      <c r="F163" s="849"/>
      <c r="G163" s="849"/>
      <c r="H163" s="837">
        <v>0</v>
      </c>
      <c r="I163" s="849">
        <v>2</v>
      </c>
      <c r="J163" s="849">
        <v>170.54</v>
      </c>
      <c r="K163" s="837">
        <v>1</v>
      </c>
      <c r="L163" s="849">
        <v>2</v>
      </c>
      <c r="M163" s="850">
        <v>170.54</v>
      </c>
    </row>
    <row r="164" spans="1:13" ht="14.45" customHeight="1" x14ac:dyDescent="0.2">
      <c r="A164" s="831" t="s">
        <v>2552</v>
      </c>
      <c r="B164" s="832" t="s">
        <v>3933</v>
      </c>
      <c r="C164" s="832" t="s">
        <v>3227</v>
      </c>
      <c r="D164" s="832" t="s">
        <v>3225</v>
      </c>
      <c r="E164" s="832" t="s">
        <v>3228</v>
      </c>
      <c r="F164" s="849">
        <v>1</v>
      </c>
      <c r="G164" s="849">
        <v>552.64</v>
      </c>
      <c r="H164" s="837">
        <v>1</v>
      </c>
      <c r="I164" s="849"/>
      <c r="J164" s="849"/>
      <c r="K164" s="837">
        <v>0</v>
      </c>
      <c r="L164" s="849">
        <v>1</v>
      </c>
      <c r="M164" s="850">
        <v>552.64</v>
      </c>
    </row>
    <row r="165" spans="1:13" ht="14.45" customHeight="1" x14ac:dyDescent="0.2">
      <c r="A165" s="831" t="s">
        <v>2552</v>
      </c>
      <c r="B165" s="832" t="s">
        <v>3933</v>
      </c>
      <c r="C165" s="832" t="s">
        <v>3231</v>
      </c>
      <c r="D165" s="832" t="s">
        <v>3225</v>
      </c>
      <c r="E165" s="832" t="s">
        <v>3232</v>
      </c>
      <c r="F165" s="849">
        <v>3</v>
      </c>
      <c r="G165" s="849">
        <v>3058.38</v>
      </c>
      <c r="H165" s="837">
        <v>1</v>
      </c>
      <c r="I165" s="849"/>
      <c r="J165" s="849"/>
      <c r="K165" s="837">
        <v>0</v>
      </c>
      <c r="L165" s="849">
        <v>3</v>
      </c>
      <c r="M165" s="850">
        <v>3058.38</v>
      </c>
    </row>
    <row r="166" spans="1:13" ht="14.45" customHeight="1" x14ac:dyDescent="0.2">
      <c r="A166" s="831" t="s">
        <v>2552</v>
      </c>
      <c r="B166" s="832" t="s">
        <v>3933</v>
      </c>
      <c r="C166" s="832" t="s">
        <v>3240</v>
      </c>
      <c r="D166" s="832" t="s">
        <v>3237</v>
      </c>
      <c r="E166" s="832" t="s">
        <v>3232</v>
      </c>
      <c r="F166" s="849"/>
      <c r="G166" s="849"/>
      <c r="H166" s="837">
        <v>0</v>
      </c>
      <c r="I166" s="849">
        <v>6</v>
      </c>
      <c r="J166" s="849">
        <v>6116.76</v>
      </c>
      <c r="K166" s="837">
        <v>1</v>
      </c>
      <c r="L166" s="849">
        <v>6</v>
      </c>
      <c r="M166" s="850">
        <v>6116.76</v>
      </c>
    </row>
    <row r="167" spans="1:13" ht="14.45" customHeight="1" x14ac:dyDescent="0.2">
      <c r="A167" s="831" t="s">
        <v>2552</v>
      </c>
      <c r="B167" s="832" t="s">
        <v>2264</v>
      </c>
      <c r="C167" s="832" t="s">
        <v>3136</v>
      </c>
      <c r="D167" s="832" t="s">
        <v>2266</v>
      </c>
      <c r="E167" s="832" t="s">
        <v>3137</v>
      </c>
      <c r="F167" s="849"/>
      <c r="G167" s="849"/>
      <c r="H167" s="837">
        <v>0</v>
      </c>
      <c r="I167" s="849">
        <v>6</v>
      </c>
      <c r="J167" s="849">
        <v>1396.08</v>
      </c>
      <c r="K167" s="837">
        <v>1</v>
      </c>
      <c r="L167" s="849">
        <v>6</v>
      </c>
      <c r="M167" s="850">
        <v>1396.08</v>
      </c>
    </row>
    <row r="168" spans="1:13" ht="14.45" customHeight="1" x14ac:dyDescent="0.2">
      <c r="A168" s="831" t="s">
        <v>2552</v>
      </c>
      <c r="B168" s="832" t="s">
        <v>2264</v>
      </c>
      <c r="C168" s="832" t="s">
        <v>2265</v>
      </c>
      <c r="D168" s="832" t="s">
        <v>2266</v>
      </c>
      <c r="E168" s="832" t="s">
        <v>2267</v>
      </c>
      <c r="F168" s="849"/>
      <c r="G168" s="849"/>
      <c r="H168" s="837">
        <v>0</v>
      </c>
      <c r="I168" s="849">
        <v>3</v>
      </c>
      <c r="J168" s="849">
        <v>1454.25</v>
      </c>
      <c r="K168" s="837">
        <v>1</v>
      </c>
      <c r="L168" s="849">
        <v>3</v>
      </c>
      <c r="M168" s="850">
        <v>1454.25</v>
      </c>
    </row>
    <row r="169" spans="1:13" ht="14.45" customHeight="1" x14ac:dyDescent="0.2">
      <c r="A169" s="831" t="s">
        <v>2552</v>
      </c>
      <c r="B169" s="832" t="s">
        <v>2264</v>
      </c>
      <c r="C169" s="832" t="s">
        <v>3150</v>
      </c>
      <c r="D169" s="832" t="s">
        <v>3151</v>
      </c>
      <c r="E169" s="832" t="s">
        <v>3152</v>
      </c>
      <c r="F169" s="849">
        <v>6</v>
      </c>
      <c r="G169" s="849">
        <v>11633.82</v>
      </c>
      <c r="H169" s="837">
        <v>1</v>
      </c>
      <c r="I169" s="849"/>
      <c r="J169" s="849"/>
      <c r="K169" s="837">
        <v>0</v>
      </c>
      <c r="L169" s="849">
        <v>6</v>
      </c>
      <c r="M169" s="850">
        <v>11633.82</v>
      </c>
    </row>
    <row r="170" spans="1:13" ht="14.45" customHeight="1" x14ac:dyDescent="0.2">
      <c r="A170" s="831" t="s">
        <v>2552</v>
      </c>
      <c r="B170" s="832" t="s">
        <v>2264</v>
      </c>
      <c r="C170" s="832" t="s">
        <v>3382</v>
      </c>
      <c r="D170" s="832" t="s">
        <v>3151</v>
      </c>
      <c r="E170" s="832" t="s">
        <v>3383</v>
      </c>
      <c r="F170" s="849">
        <v>6</v>
      </c>
      <c r="G170" s="849">
        <v>2908.5</v>
      </c>
      <c r="H170" s="837">
        <v>1</v>
      </c>
      <c r="I170" s="849"/>
      <c r="J170" s="849"/>
      <c r="K170" s="837">
        <v>0</v>
      </c>
      <c r="L170" s="849">
        <v>6</v>
      </c>
      <c r="M170" s="850">
        <v>2908.5</v>
      </c>
    </row>
    <row r="171" spans="1:13" ht="14.45" customHeight="1" x14ac:dyDescent="0.2">
      <c r="A171" s="831" t="s">
        <v>2552</v>
      </c>
      <c r="B171" s="832" t="s">
        <v>2264</v>
      </c>
      <c r="C171" s="832" t="s">
        <v>2448</v>
      </c>
      <c r="D171" s="832" t="s">
        <v>2449</v>
      </c>
      <c r="E171" s="832" t="s">
        <v>2450</v>
      </c>
      <c r="F171" s="849"/>
      <c r="G171" s="849"/>
      <c r="H171" s="837">
        <v>0</v>
      </c>
      <c r="I171" s="849">
        <v>3</v>
      </c>
      <c r="J171" s="849">
        <v>1454.25</v>
      </c>
      <c r="K171" s="837">
        <v>1</v>
      </c>
      <c r="L171" s="849">
        <v>3</v>
      </c>
      <c r="M171" s="850">
        <v>1454.25</v>
      </c>
    </row>
    <row r="172" spans="1:13" ht="14.45" customHeight="1" x14ac:dyDescent="0.2">
      <c r="A172" s="831" t="s">
        <v>2552</v>
      </c>
      <c r="B172" s="832" t="s">
        <v>2453</v>
      </c>
      <c r="C172" s="832" t="s">
        <v>2454</v>
      </c>
      <c r="D172" s="832" t="s">
        <v>2455</v>
      </c>
      <c r="E172" s="832" t="s">
        <v>2456</v>
      </c>
      <c r="F172" s="849"/>
      <c r="G172" s="849"/>
      <c r="H172" s="837">
        <v>0</v>
      </c>
      <c r="I172" s="849">
        <v>10</v>
      </c>
      <c r="J172" s="849">
        <v>7540.4</v>
      </c>
      <c r="K172" s="837">
        <v>1</v>
      </c>
      <c r="L172" s="849">
        <v>10</v>
      </c>
      <c r="M172" s="850">
        <v>7540.4</v>
      </c>
    </row>
    <row r="173" spans="1:13" ht="14.45" customHeight="1" x14ac:dyDescent="0.2">
      <c r="A173" s="831" t="s">
        <v>2552</v>
      </c>
      <c r="B173" s="832" t="s">
        <v>2453</v>
      </c>
      <c r="C173" s="832" t="s">
        <v>3098</v>
      </c>
      <c r="D173" s="832" t="s">
        <v>2455</v>
      </c>
      <c r="E173" s="832" t="s">
        <v>3099</v>
      </c>
      <c r="F173" s="849"/>
      <c r="G173" s="849"/>
      <c r="H173" s="837">
        <v>0</v>
      </c>
      <c r="I173" s="849">
        <v>61</v>
      </c>
      <c r="J173" s="849">
        <v>68994.66</v>
      </c>
      <c r="K173" s="837">
        <v>1</v>
      </c>
      <c r="L173" s="849">
        <v>61</v>
      </c>
      <c r="M173" s="850">
        <v>68994.66</v>
      </c>
    </row>
    <row r="174" spans="1:13" ht="14.45" customHeight="1" x14ac:dyDescent="0.2">
      <c r="A174" s="831" t="s">
        <v>2552</v>
      </c>
      <c r="B174" s="832" t="s">
        <v>2453</v>
      </c>
      <c r="C174" s="832" t="s">
        <v>3100</v>
      </c>
      <c r="D174" s="832" t="s">
        <v>2455</v>
      </c>
      <c r="E174" s="832" t="s">
        <v>3101</v>
      </c>
      <c r="F174" s="849"/>
      <c r="G174" s="849"/>
      <c r="H174" s="837">
        <v>0</v>
      </c>
      <c r="I174" s="849">
        <v>11</v>
      </c>
      <c r="J174" s="849">
        <v>16588.879999999997</v>
      </c>
      <c r="K174" s="837">
        <v>1</v>
      </c>
      <c r="L174" s="849">
        <v>11</v>
      </c>
      <c r="M174" s="850">
        <v>16588.879999999997</v>
      </c>
    </row>
    <row r="175" spans="1:13" ht="14.45" customHeight="1" x14ac:dyDescent="0.2">
      <c r="A175" s="831" t="s">
        <v>2552</v>
      </c>
      <c r="B175" s="832" t="s">
        <v>2453</v>
      </c>
      <c r="C175" s="832" t="s">
        <v>3108</v>
      </c>
      <c r="D175" s="832" t="s">
        <v>3107</v>
      </c>
      <c r="E175" s="832" t="s">
        <v>3099</v>
      </c>
      <c r="F175" s="849">
        <v>6</v>
      </c>
      <c r="G175" s="849">
        <v>6786.36</v>
      </c>
      <c r="H175" s="837">
        <v>1</v>
      </c>
      <c r="I175" s="849"/>
      <c r="J175" s="849"/>
      <c r="K175" s="837">
        <v>0</v>
      </c>
      <c r="L175" s="849">
        <v>6</v>
      </c>
      <c r="M175" s="850">
        <v>6786.36</v>
      </c>
    </row>
    <row r="176" spans="1:13" ht="14.45" customHeight="1" x14ac:dyDescent="0.2">
      <c r="A176" s="831" t="s">
        <v>2552</v>
      </c>
      <c r="B176" s="832" t="s">
        <v>2060</v>
      </c>
      <c r="C176" s="832" t="s">
        <v>2268</v>
      </c>
      <c r="D176" s="832" t="s">
        <v>703</v>
      </c>
      <c r="E176" s="832" t="s">
        <v>1171</v>
      </c>
      <c r="F176" s="849"/>
      <c r="G176" s="849"/>
      <c r="H176" s="837"/>
      <c r="I176" s="849">
        <v>22</v>
      </c>
      <c r="J176" s="849">
        <v>0</v>
      </c>
      <c r="K176" s="837"/>
      <c r="L176" s="849">
        <v>22</v>
      </c>
      <c r="M176" s="850">
        <v>0</v>
      </c>
    </row>
    <row r="177" spans="1:13" ht="14.45" customHeight="1" x14ac:dyDescent="0.2">
      <c r="A177" s="831" t="s">
        <v>2552</v>
      </c>
      <c r="B177" s="832" t="s">
        <v>2281</v>
      </c>
      <c r="C177" s="832" t="s">
        <v>2466</v>
      </c>
      <c r="D177" s="832" t="s">
        <v>2283</v>
      </c>
      <c r="E177" s="832" t="s">
        <v>2467</v>
      </c>
      <c r="F177" s="849"/>
      <c r="G177" s="849"/>
      <c r="H177" s="837">
        <v>0</v>
      </c>
      <c r="I177" s="849">
        <v>30</v>
      </c>
      <c r="J177" s="849">
        <v>10184.1</v>
      </c>
      <c r="K177" s="837">
        <v>1</v>
      </c>
      <c r="L177" s="849">
        <v>30</v>
      </c>
      <c r="M177" s="850">
        <v>10184.1</v>
      </c>
    </row>
    <row r="178" spans="1:13" ht="14.45" customHeight="1" x14ac:dyDescent="0.2">
      <c r="A178" s="831" t="s">
        <v>2552</v>
      </c>
      <c r="B178" s="832" t="s">
        <v>2281</v>
      </c>
      <c r="C178" s="832" t="s">
        <v>3161</v>
      </c>
      <c r="D178" s="832" t="s">
        <v>3162</v>
      </c>
      <c r="E178" s="832" t="s">
        <v>3163</v>
      </c>
      <c r="F178" s="849"/>
      <c r="G178" s="849"/>
      <c r="H178" s="837">
        <v>0</v>
      </c>
      <c r="I178" s="849">
        <v>1</v>
      </c>
      <c r="J178" s="849">
        <v>483.4</v>
      </c>
      <c r="K178" s="837">
        <v>1</v>
      </c>
      <c r="L178" s="849">
        <v>1</v>
      </c>
      <c r="M178" s="850">
        <v>483.4</v>
      </c>
    </row>
    <row r="179" spans="1:13" ht="14.45" customHeight="1" x14ac:dyDescent="0.2">
      <c r="A179" s="831" t="s">
        <v>2552</v>
      </c>
      <c r="B179" s="832" t="s">
        <v>2281</v>
      </c>
      <c r="C179" s="832" t="s">
        <v>3384</v>
      </c>
      <c r="D179" s="832" t="s">
        <v>3385</v>
      </c>
      <c r="E179" s="832" t="s">
        <v>3386</v>
      </c>
      <c r="F179" s="849">
        <v>5</v>
      </c>
      <c r="G179" s="849">
        <v>3818.15</v>
      </c>
      <c r="H179" s="837">
        <v>1</v>
      </c>
      <c r="I179" s="849"/>
      <c r="J179" s="849"/>
      <c r="K179" s="837">
        <v>0</v>
      </c>
      <c r="L179" s="849">
        <v>5</v>
      </c>
      <c r="M179" s="850">
        <v>3818.15</v>
      </c>
    </row>
    <row r="180" spans="1:13" ht="14.45" customHeight="1" x14ac:dyDescent="0.2">
      <c r="A180" s="831" t="s">
        <v>2552</v>
      </c>
      <c r="B180" s="832" t="s">
        <v>2287</v>
      </c>
      <c r="C180" s="832" t="s">
        <v>3393</v>
      </c>
      <c r="D180" s="832" t="s">
        <v>3278</v>
      </c>
      <c r="E180" s="832" t="s">
        <v>3260</v>
      </c>
      <c r="F180" s="849">
        <v>2</v>
      </c>
      <c r="G180" s="849">
        <v>677.16</v>
      </c>
      <c r="H180" s="837">
        <v>1</v>
      </c>
      <c r="I180" s="849"/>
      <c r="J180" s="849"/>
      <c r="K180" s="837">
        <v>0</v>
      </c>
      <c r="L180" s="849">
        <v>2</v>
      </c>
      <c r="M180" s="850">
        <v>677.16</v>
      </c>
    </row>
    <row r="181" spans="1:13" ht="14.45" customHeight="1" x14ac:dyDescent="0.2">
      <c r="A181" s="831" t="s">
        <v>2552</v>
      </c>
      <c r="B181" s="832" t="s">
        <v>2287</v>
      </c>
      <c r="C181" s="832" t="s">
        <v>3266</v>
      </c>
      <c r="D181" s="832" t="s">
        <v>3265</v>
      </c>
      <c r="E181" s="832" t="s">
        <v>3260</v>
      </c>
      <c r="F181" s="849">
        <v>4</v>
      </c>
      <c r="G181" s="849">
        <v>1354.32</v>
      </c>
      <c r="H181" s="837">
        <v>1</v>
      </c>
      <c r="I181" s="849"/>
      <c r="J181" s="849"/>
      <c r="K181" s="837">
        <v>0</v>
      </c>
      <c r="L181" s="849">
        <v>4</v>
      </c>
      <c r="M181" s="850">
        <v>1354.32</v>
      </c>
    </row>
    <row r="182" spans="1:13" ht="14.45" customHeight="1" x14ac:dyDescent="0.2">
      <c r="A182" s="831" t="s">
        <v>2552</v>
      </c>
      <c r="B182" s="832" t="s">
        <v>2287</v>
      </c>
      <c r="C182" s="832" t="s">
        <v>3394</v>
      </c>
      <c r="D182" s="832" t="s">
        <v>3395</v>
      </c>
      <c r="E182" s="832" t="s">
        <v>3260</v>
      </c>
      <c r="F182" s="849">
        <v>3</v>
      </c>
      <c r="G182" s="849">
        <v>1015.74</v>
      </c>
      <c r="H182" s="837">
        <v>1</v>
      </c>
      <c r="I182" s="849"/>
      <c r="J182" s="849"/>
      <c r="K182" s="837">
        <v>0</v>
      </c>
      <c r="L182" s="849">
        <v>3</v>
      </c>
      <c r="M182" s="850">
        <v>1015.74</v>
      </c>
    </row>
    <row r="183" spans="1:13" ht="14.45" customHeight="1" x14ac:dyDescent="0.2">
      <c r="A183" s="831" t="s">
        <v>2552</v>
      </c>
      <c r="B183" s="832" t="s">
        <v>2287</v>
      </c>
      <c r="C183" s="832" t="s">
        <v>3396</v>
      </c>
      <c r="D183" s="832" t="s">
        <v>3278</v>
      </c>
      <c r="E183" s="832" t="s">
        <v>3397</v>
      </c>
      <c r="F183" s="849">
        <v>8</v>
      </c>
      <c r="G183" s="849">
        <v>677.2</v>
      </c>
      <c r="H183" s="837">
        <v>1</v>
      </c>
      <c r="I183" s="849"/>
      <c r="J183" s="849"/>
      <c r="K183" s="837">
        <v>0</v>
      </c>
      <c r="L183" s="849">
        <v>8</v>
      </c>
      <c r="M183" s="850">
        <v>677.2</v>
      </c>
    </row>
    <row r="184" spans="1:13" ht="14.45" customHeight="1" x14ac:dyDescent="0.2">
      <c r="A184" s="831" t="s">
        <v>2552</v>
      </c>
      <c r="B184" s="832" t="s">
        <v>2287</v>
      </c>
      <c r="C184" s="832" t="s">
        <v>3269</v>
      </c>
      <c r="D184" s="832" t="s">
        <v>1214</v>
      </c>
      <c r="E184" s="832" t="s">
        <v>3260</v>
      </c>
      <c r="F184" s="849">
        <v>3</v>
      </c>
      <c r="G184" s="849">
        <v>1015.74</v>
      </c>
      <c r="H184" s="837">
        <v>1</v>
      </c>
      <c r="I184" s="849"/>
      <c r="J184" s="849"/>
      <c r="K184" s="837">
        <v>0</v>
      </c>
      <c r="L184" s="849">
        <v>3</v>
      </c>
      <c r="M184" s="850">
        <v>1015.74</v>
      </c>
    </row>
    <row r="185" spans="1:13" ht="14.45" customHeight="1" x14ac:dyDescent="0.2">
      <c r="A185" s="831" t="s">
        <v>2552</v>
      </c>
      <c r="B185" s="832" t="s">
        <v>2287</v>
      </c>
      <c r="C185" s="832" t="s">
        <v>3270</v>
      </c>
      <c r="D185" s="832" t="s">
        <v>1214</v>
      </c>
      <c r="E185" s="832" t="s">
        <v>3271</v>
      </c>
      <c r="F185" s="849"/>
      <c r="G185" s="849"/>
      <c r="H185" s="837">
        <v>0</v>
      </c>
      <c r="I185" s="849">
        <v>2</v>
      </c>
      <c r="J185" s="849">
        <v>2573.2399999999998</v>
      </c>
      <c r="K185" s="837">
        <v>1</v>
      </c>
      <c r="L185" s="849">
        <v>2</v>
      </c>
      <c r="M185" s="850">
        <v>2573.2399999999998</v>
      </c>
    </row>
    <row r="186" spans="1:13" ht="14.45" customHeight="1" x14ac:dyDescent="0.2">
      <c r="A186" s="831" t="s">
        <v>2552</v>
      </c>
      <c r="B186" s="832" t="s">
        <v>2287</v>
      </c>
      <c r="C186" s="832" t="s">
        <v>2288</v>
      </c>
      <c r="D186" s="832" t="s">
        <v>1214</v>
      </c>
      <c r="E186" s="832" t="s">
        <v>1215</v>
      </c>
      <c r="F186" s="849"/>
      <c r="G186" s="849"/>
      <c r="H186" s="837">
        <v>0</v>
      </c>
      <c r="I186" s="849">
        <v>2</v>
      </c>
      <c r="J186" s="849">
        <v>5146.4399999999996</v>
      </c>
      <c r="K186" s="837">
        <v>1</v>
      </c>
      <c r="L186" s="849">
        <v>2</v>
      </c>
      <c r="M186" s="850">
        <v>5146.4399999999996</v>
      </c>
    </row>
    <row r="187" spans="1:13" ht="14.45" customHeight="1" x14ac:dyDescent="0.2">
      <c r="A187" s="831" t="s">
        <v>2552</v>
      </c>
      <c r="B187" s="832" t="s">
        <v>2318</v>
      </c>
      <c r="C187" s="832" t="s">
        <v>2319</v>
      </c>
      <c r="D187" s="832" t="s">
        <v>1364</v>
      </c>
      <c r="E187" s="832" t="s">
        <v>2320</v>
      </c>
      <c r="F187" s="849">
        <v>4</v>
      </c>
      <c r="G187" s="849">
        <v>0</v>
      </c>
      <c r="H187" s="837"/>
      <c r="I187" s="849"/>
      <c r="J187" s="849"/>
      <c r="K187" s="837"/>
      <c r="L187" s="849">
        <v>4</v>
      </c>
      <c r="M187" s="850">
        <v>0</v>
      </c>
    </row>
    <row r="188" spans="1:13" ht="14.45" customHeight="1" x14ac:dyDescent="0.2">
      <c r="A188" s="831" t="s">
        <v>2552</v>
      </c>
      <c r="B188" s="832" t="s">
        <v>2318</v>
      </c>
      <c r="C188" s="832" t="s">
        <v>2652</v>
      </c>
      <c r="D188" s="832" t="s">
        <v>2653</v>
      </c>
      <c r="E188" s="832" t="s">
        <v>2294</v>
      </c>
      <c r="F188" s="849">
        <v>3</v>
      </c>
      <c r="G188" s="849">
        <v>0</v>
      </c>
      <c r="H188" s="837"/>
      <c r="I188" s="849"/>
      <c r="J188" s="849"/>
      <c r="K188" s="837"/>
      <c r="L188" s="849">
        <v>3</v>
      </c>
      <c r="M188" s="850">
        <v>0</v>
      </c>
    </row>
    <row r="189" spans="1:13" ht="14.45" customHeight="1" x14ac:dyDescent="0.2">
      <c r="A189" s="831" t="s">
        <v>2552</v>
      </c>
      <c r="B189" s="832" t="s">
        <v>3936</v>
      </c>
      <c r="C189" s="832" t="s">
        <v>2665</v>
      </c>
      <c r="D189" s="832" t="s">
        <v>829</v>
      </c>
      <c r="E189" s="832" t="s">
        <v>830</v>
      </c>
      <c r="F189" s="849"/>
      <c r="G189" s="849"/>
      <c r="H189" s="837">
        <v>0</v>
      </c>
      <c r="I189" s="849">
        <v>1</v>
      </c>
      <c r="J189" s="849">
        <v>132</v>
      </c>
      <c r="K189" s="837">
        <v>1</v>
      </c>
      <c r="L189" s="849">
        <v>1</v>
      </c>
      <c r="M189" s="850">
        <v>132</v>
      </c>
    </row>
    <row r="190" spans="1:13" ht="14.45" customHeight="1" x14ac:dyDescent="0.2">
      <c r="A190" s="831" t="s">
        <v>2552</v>
      </c>
      <c r="B190" s="832" t="s">
        <v>2330</v>
      </c>
      <c r="C190" s="832" t="s">
        <v>3132</v>
      </c>
      <c r="D190" s="832" t="s">
        <v>3133</v>
      </c>
      <c r="E190" s="832" t="s">
        <v>828</v>
      </c>
      <c r="F190" s="849">
        <v>3</v>
      </c>
      <c r="G190" s="849">
        <v>396</v>
      </c>
      <c r="H190" s="837">
        <v>1</v>
      </c>
      <c r="I190" s="849"/>
      <c r="J190" s="849"/>
      <c r="K190" s="837">
        <v>0</v>
      </c>
      <c r="L190" s="849">
        <v>3</v>
      </c>
      <c r="M190" s="850">
        <v>396</v>
      </c>
    </row>
    <row r="191" spans="1:13" ht="14.45" customHeight="1" x14ac:dyDescent="0.2">
      <c r="A191" s="831" t="s">
        <v>2552</v>
      </c>
      <c r="B191" s="832" t="s">
        <v>2338</v>
      </c>
      <c r="C191" s="832" t="s">
        <v>3337</v>
      </c>
      <c r="D191" s="832" t="s">
        <v>3333</v>
      </c>
      <c r="E191" s="832" t="s">
        <v>3338</v>
      </c>
      <c r="F191" s="849">
        <v>1</v>
      </c>
      <c r="G191" s="849">
        <v>400.17</v>
      </c>
      <c r="H191" s="837">
        <v>1</v>
      </c>
      <c r="I191" s="849"/>
      <c r="J191" s="849"/>
      <c r="K191" s="837">
        <v>0</v>
      </c>
      <c r="L191" s="849">
        <v>1</v>
      </c>
      <c r="M191" s="850">
        <v>400.17</v>
      </c>
    </row>
    <row r="192" spans="1:13" ht="14.45" customHeight="1" x14ac:dyDescent="0.2">
      <c r="A192" s="831" t="s">
        <v>2552</v>
      </c>
      <c r="B192" s="832" t="s">
        <v>2338</v>
      </c>
      <c r="C192" s="832" t="s">
        <v>3339</v>
      </c>
      <c r="D192" s="832" t="s">
        <v>3333</v>
      </c>
      <c r="E192" s="832" t="s">
        <v>3340</v>
      </c>
      <c r="F192" s="849">
        <v>2</v>
      </c>
      <c r="G192" s="849">
        <v>1066.8599999999999</v>
      </c>
      <c r="H192" s="837">
        <v>1</v>
      </c>
      <c r="I192" s="849"/>
      <c r="J192" s="849"/>
      <c r="K192" s="837">
        <v>0</v>
      </c>
      <c r="L192" s="849">
        <v>2</v>
      </c>
      <c r="M192" s="850">
        <v>1066.8599999999999</v>
      </c>
    </row>
    <row r="193" spans="1:13" ht="14.45" customHeight="1" x14ac:dyDescent="0.2">
      <c r="A193" s="831" t="s">
        <v>2552</v>
      </c>
      <c r="B193" s="832" t="s">
        <v>3937</v>
      </c>
      <c r="C193" s="832" t="s">
        <v>3127</v>
      </c>
      <c r="D193" s="832" t="s">
        <v>3128</v>
      </c>
      <c r="E193" s="832" t="s">
        <v>3129</v>
      </c>
      <c r="F193" s="849"/>
      <c r="G193" s="849"/>
      <c r="H193" s="837">
        <v>0</v>
      </c>
      <c r="I193" s="849">
        <v>4</v>
      </c>
      <c r="J193" s="849">
        <v>2247.04</v>
      </c>
      <c r="K193" s="837">
        <v>1</v>
      </c>
      <c r="L193" s="849">
        <v>4</v>
      </c>
      <c r="M193" s="850">
        <v>2247.04</v>
      </c>
    </row>
    <row r="194" spans="1:13" ht="14.45" customHeight="1" x14ac:dyDescent="0.2">
      <c r="A194" s="831" t="s">
        <v>2552</v>
      </c>
      <c r="B194" s="832" t="s">
        <v>3939</v>
      </c>
      <c r="C194" s="832" t="s">
        <v>3347</v>
      </c>
      <c r="D194" s="832" t="s">
        <v>3348</v>
      </c>
      <c r="E194" s="832" t="s">
        <v>3349</v>
      </c>
      <c r="F194" s="849">
        <v>3</v>
      </c>
      <c r="G194" s="849">
        <v>150.96</v>
      </c>
      <c r="H194" s="837">
        <v>1</v>
      </c>
      <c r="I194" s="849"/>
      <c r="J194" s="849"/>
      <c r="K194" s="837">
        <v>0</v>
      </c>
      <c r="L194" s="849">
        <v>3</v>
      </c>
      <c r="M194" s="850">
        <v>150.96</v>
      </c>
    </row>
    <row r="195" spans="1:13" ht="14.45" customHeight="1" x14ac:dyDescent="0.2">
      <c r="A195" s="831" t="s">
        <v>2552</v>
      </c>
      <c r="B195" s="832" t="s">
        <v>3939</v>
      </c>
      <c r="C195" s="832" t="s">
        <v>3358</v>
      </c>
      <c r="D195" s="832" t="s">
        <v>3348</v>
      </c>
      <c r="E195" s="832" t="s">
        <v>3359</v>
      </c>
      <c r="F195" s="849">
        <v>6</v>
      </c>
      <c r="G195" s="849">
        <v>301.92</v>
      </c>
      <c r="H195" s="837">
        <v>1</v>
      </c>
      <c r="I195" s="849"/>
      <c r="J195" s="849"/>
      <c r="K195" s="837">
        <v>0</v>
      </c>
      <c r="L195" s="849">
        <v>6</v>
      </c>
      <c r="M195" s="850">
        <v>301.92</v>
      </c>
    </row>
    <row r="196" spans="1:13" ht="14.45" customHeight="1" x14ac:dyDescent="0.2">
      <c r="A196" s="831" t="s">
        <v>2552</v>
      </c>
      <c r="B196" s="832" t="s">
        <v>3940</v>
      </c>
      <c r="C196" s="832" t="s">
        <v>3362</v>
      </c>
      <c r="D196" s="832" t="s">
        <v>3363</v>
      </c>
      <c r="E196" s="832" t="s">
        <v>3364</v>
      </c>
      <c r="F196" s="849"/>
      <c r="G196" s="849"/>
      <c r="H196" s="837">
        <v>0</v>
      </c>
      <c r="I196" s="849">
        <v>4</v>
      </c>
      <c r="J196" s="849">
        <v>261.44</v>
      </c>
      <c r="K196" s="837">
        <v>1</v>
      </c>
      <c r="L196" s="849">
        <v>4</v>
      </c>
      <c r="M196" s="850">
        <v>261.44</v>
      </c>
    </row>
    <row r="197" spans="1:13" ht="14.45" customHeight="1" x14ac:dyDescent="0.2">
      <c r="A197" s="831" t="s">
        <v>2554</v>
      </c>
      <c r="B197" s="832" t="s">
        <v>3944</v>
      </c>
      <c r="C197" s="832" t="s">
        <v>2945</v>
      </c>
      <c r="D197" s="832" t="s">
        <v>2946</v>
      </c>
      <c r="E197" s="832" t="s">
        <v>2947</v>
      </c>
      <c r="F197" s="849"/>
      <c r="G197" s="849"/>
      <c r="H197" s="837">
        <v>0</v>
      </c>
      <c r="I197" s="849">
        <v>3</v>
      </c>
      <c r="J197" s="849">
        <v>688.14</v>
      </c>
      <c r="K197" s="837">
        <v>1</v>
      </c>
      <c r="L197" s="849">
        <v>3</v>
      </c>
      <c r="M197" s="850">
        <v>688.14</v>
      </c>
    </row>
    <row r="198" spans="1:13" ht="14.45" customHeight="1" x14ac:dyDescent="0.2">
      <c r="A198" s="831" t="s">
        <v>2554</v>
      </c>
      <c r="B198" s="832" t="s">
        <v>2123</v>
      </c>
      <c r="C198" s="832" t="s">
        <v>2948</v>
      </c>
      <c r="D198" s="832" t="s">
        <v>2949</v>
      </c>
      <c r="E198" s="832" t="s">
        <v>2126</v>
      </c>
      <c r="F198" s="849">
        <v>2</v>
      </c>
      <c r="G198" s="849">
        <v>70.22</v>
      </c>
      <c r="H198" s="837">
        <v>1</v>
      </c>
      <c r="I198" s="849"/>
      <c r="J198" s="849"/>
      <c r="K198" s="837">
        <v>0</v>
      </c>
      <c r="L198" s="849">
        <v>2</v>
      </c>
      <c r="M198" s="850">
        <v>70.22</v>
      </c>
    </row>
    <row r="199" spans="1:13" ht="14.45" customHeight="1" x14ac:dyDescent="0.2">
      <c r="A199" s="831" t="s">
        <v>2554</v>
      </c>
      <c r="B199" s="832" t="s">
        <v>2131</v>
      </c>
      <c r="C199" s="832" t="s">
        <v>2415</v>
      </c>
      <c r="D199" s="832" t="s">
        <v>1216</v>
      </c>
      <c r="E199" s="832" t="s">
        <v>2416</v>
      </c>
      <c r="F199" s="849"/>
      <c r="G199" s="849"/>
      <c r="H199" s="837">
        <v>0</v>
      </c>
      <c r="I199" s="849">
        <v>1</v>
      </c>
      <c r="J199" s="849">
        <v>143.09</v>
      </c>
      <c r="K199" s="837">
        <v>1</v>
      </c>
      <c r="L199" s="849">
        <v>1</v>
      </c>
      <c r="M199" s="850">
        <v>143.09</v>
      </c>
    </row>
    <row r="200" spans="1:13" ht="14.45" customHeight="1" x14ac:dyDescent="0.2">
      <c r="A200" s="831" t="s">
        <v>2554</v>
      </c>
      <c r="B200" s="832" t="s">
        <v>3945</v>
      </c>
      <c r="C200" s="832" t="s">
        <v>2968</v>
      </c>
      <c r="D200" s="832" t="s">
        <v>2969</v>
      </c>
      <c r="E200" s="832" t="s">
        <v>2970</v>
      </c>
      <c r="F200" s="849"/>
      <c r="G200" s="849"/>
      <c r="H200" s="837">
        <v>0</v>
      </c>
      <c r="I200" s="849">
        <v>1</v>
      </c>
      <c r="J200" s="849">
        <v>263.68</v>
      </c>
      <c r="K200" s="837">
        <v>1</v>
      </c>
      <c r="L200" s="849">
        <v>1</v>
      </c>
      <c r="M200" s="850">
        <v>263.68</v>
      </c>
    </row>
    <row r="201" spans="1:13" ht="14.45" customHeight="1" x14ac:dyDescent="0.2">
      <c r="A201" s="831" t="s">
        <v>2554</v>
      </c>
      <c r="B201" s="832" t="s">
        <v>3945</v>
      </c>
      <c r="C201" s="832" t="s">
        <v>2971</v>
      </c>
      <c r="D201" s="832" t="s">
        <v>2972</v>
      </c>
      <c r="E201" s="832" t="s">
        <v>2973</v>
      </c>
      <c r="F201" s="849">
        <v>1</v>
      </c>
      <c r="G201" s="849">
        <v>79.11</v>
      </c>
      <c r="H201" s="837">
        <v>1</v>
      </c>
      <c r="I201" s="849"/>
      <c r="J201" s="849"/>
      <c r="K201" s="837">
        <v>0</v>
      </c>
      <c r="L201" s="849">
        <v>1</v>
      </c>
      <c r="M201" s="850">
        <v>79.11</v>
      </c>
    </row>
    <row r="202" spans="1:13" ht="14.45" customHeight="1" x14ac:dyDescent="0.2">
      <c r="A202" s="831" t="s">
        <v>2554</v>
      </c>
      <c r="B202" s="832" t="s">
        <v>3946</v>
      </c>
      <c r="C202" s="832" t="s">
        <v>2961</v>
      </c>
      <c r="D202" s="832" t="s">
        <v>1033</v>
      </c>
      <c r="E202" s="832" t="s">
        <v>1034</v>
      </c>
      <c r="F202" s="849">
        <v>1</v>
      </c>
      <c r="G202" s="849">
        <v>79.099999999999994</v>
      </c>
      <c r="H202" s="837">
        <v>1</v>
      </c>
      <c r="I202" s="849"/>
      <c r="J202" s="849"/>
      <c r="K202" s="837">
        <v>0</v>
      </c>
      <c r="L202" s="849">
        <v>1</v>
      </c>
      <c r="M202" s="850">
        <v>79.099999999999994</v>
      </c>
    </row>
    <row r="203" spans="1:13" ht="14.45" customHeight="1" x14ac:dyDescent="0.2">
      <c r="A203" s="831" t="s">
        <v>2554</v>
      </c>
      <c r="B203" s="832" t="s">
        <v>3947</v>
      </c>
      <c r="C203" s="832" t="s">
        <v>2957</v>
      </c>
      <c r="D203" s="832" t="s">
        <v>2958</v>
      </c>
      <c r="E203" s="832" t="s">
        <v>2959</v>
      </c>
      <c r="F203" s="849"/>
      <c r="G203" s="849"/>
      <c r="H203" s="837">
        <v>0</v>
      </c>
      <c r="I203" s="849">
        <v>1</v>
      </c>
      <c r="J203" s="849">
        <v>654.6</v>
      </c>
      <c r="K203" s="837">
        <v>1</v>
      </c>
      <c r="L203" s="849">
        <v>1</v>
      </c>
      <c r="M203" s="850">
        <v>654.6</v>
      </c>
    </row>
    <row r="204" spans="1:13" ht="14.45" customHeight="1" x14ac:dyDescent="0.2">
      <c r="A204" s="831" t="s">
        <v>2554</v>
      </c>
      <c r="B204" s="832" t="s">
        <v>2155</v>
      </c>
      <c r="C204" s="832" t="s">
        <v>2168</v>
      </c>
      <c r="D204" s="832" t="s">
        <v>2157</v>
      </c>
      <c r="E204" s="832" t="s">
        <v>2169</v>
      </c>
      <c r="F204" s="849"/>
      <c r="G204" s="849"/>
      <c r="H204" s="837">
        <v>0</v>
      </c>
      <c r="I204" s="849">
        <v>3</v>
      </c>
      <c r="J204" s="849">
        <v>147.24</v>
      </c>
      <c r="K204" s="837">
        <v>1</v>
      </c>
      <c r="L204" s="849">
        <v>3</v>
      </c>
      <c r="M204" s="850">
        <v>147.24</v>
      </c>
    </row>
    <row r="205" spans="1:13" ht="14.45" customHeight="1" x14ac:dyDescent="0.2">
      <c r="A205" s="831" t="s">
        <v>2554</v>
      </c>
      <c r="B205" s="832" t="s">
        <v>2155</v>
      </c>
      <c r="C205" s="832" t="s">
        <v>2978</v>
      </c>
      <c r="D205" s="832" t="s">
        <v>2157</v>
      </c>
      <c r="E205" s="832" t="s">
        <v>2979</v>
      </c>
      <c r="F205" s="849"/>
      <c r="G205" s="849"/>
      <c r="H205" s="837">
        <v>0</v>
      </c>
      <c r="I205" s="849">
        <v>3</v>
      </c>
      <c r="J205" s="849">
        <v>252.54000000000002</v>
      </c>
      <c r="K205" s="837">
        <v>1</v>
      </c>
      <c r="L205" s="849">
        <v>3</v>
      </c>
      <c r="M205" s="850">
        <v>252.54000000000002</v>
      </c>
    </row>
    <row r="206" spans="1:13" ht="14.45" customHeight="1" x14ac:dyDescent="0.2">
      <c r="A206" s="831" t="s">
        <v>2554</v>
      </c>
      <c r="B206" s="832" t="s">
        <v>2176</v>
      </c>
      <c r="C206" s="832" t="s">
        <v>2177</v>
      </c>
      <c r="D206" s="832" t="s">
        <v>1476</v>
      </c>
      <c r="E206" s="832" t="s">
        <v>2178</v>
      </c>
      <c r="F206" s="849"/>
      <c r="G206" s="849"/>
      <c r="H206" s="837">
        <v>0</v>
      </c>
      <c r="I206" s="849">
        <v>3</v>
      </c>
      <c r="J206" s="849">
        <v>675.18000000000006</v>
      </c>
      <c r="K206" s="837">
        <v>1</v>
      </c>
      <c r="L206" s="849">
        <v>3</v>
      </c>
      <c r="M206" s="850">
        <v>675.18000000000006</v>
      </c>
    </row>
    <row r="207" spans="1:13" ht="14.45" customHeight="1" x14ac:dyDescent="0.2">
      <c r="A207" s="831" t="s">
        <v>2554</v>
      </c>
      <c r="B207" s="832" t="s">
        <v>2193</v>
      </c>
      <c r="C207" s="832" t="s">
        <v>2194</v>
      </c>
      <c r="D207" s="832" t="s">
        <v>2195</v>
      </c>
      <c r="E207" s="832" t="s">
        <v>2196</v>
      </c>
      <c r="F207" s="849"/>
      <c r="G207" s="849"/>
      <c r="H207" s="837">
        <v>0</v>
      </c>
      <c r="I207" s="849">
        <v>1</v>
      </c>
      <c r="J207" s="849">
        <v>119.7</v>
      </c>
      <c r="K207" s="837">
        <v>1</v>
      </c>
      <c r="L207" s="849">
        <v>1</v>
      </c>
      <c r="M207" s="850">
        <v>119.7</v>
      </c>
    </row>
    <row r="208" spans="1:13" ht="14.45" customHeight="1" x14ac:dyDescent="0.2">
      <c r="A208" s="831" t="s">
        <v>2554</v>
      </c>
      <c r="B208" s="832" t="s">
        <v>2225</v>
      </c>
      <c r="C208" s="832" t="s">
        <v>2741</v>
      </c>
      <c r="D208" s="832" t="s">
        <v>2742</v>
      </c>
      <c r="E208" s="832" t="s">
        <v>2743</v>
      </c>
      <c r="F208" s="849">
        <v>2</v>
      </c>
      <c r="G208" s="849">
        <v>272.08</v>
      </c>
      <c r="H208" s="837">
        <v>1</v>
      </c>
      <c r="I208" s="849"/>
      <c r="J208" s="849"/>
      <c r="K208" s="837">
        <v>0</v>
      </c>
      <c r="L208" s="849">
        <v>2</v>
      </c>
      <c r="M208" s="850">
        <v>272.08</v>
      </c>
    </row>
    <row r="209" spans="1:13" ht="14.45" customHeight="1" x14ac:dyDescent="0.2">
      <c r="A209" s="831" t="s">
        <v>2554</v>
      </c>
      <c r="B209" s="832" t="s">
        <v>3936</v>
      </c>
      <c r="C209" s="832" t="s">
        <v>3112</v>
      </c>
      <c r="D209" s="832" t="s">
        <v>829</v>
      </c>
      <c r="E209" s="832" t="s">
        <v>3110</v>
      </c>
      <c r="F209" s="849"/>
      <c r="G209" s="849"/>
      <c r="H209" s="837">
        <v>0</v>
      </c>
      <c r="I209" s="849">
        <v>1</v>
      </c>
      <c r="J209" s="849">
        <v>264</v>
      </c>
      <c r="K209" s="837">
        <v>1</v>
      </c>
      <c r="L209" s="849">
        <v>1</v>
      </c>
      <c r="M209" s="850">
        <v>264</v>
      </c>
    </row>
    <row r="210" spans="1:13" ht="14.45" customHeight="1" x14ac:dyDescent="0.2">
      <c r="A210" s="831" t="s">
        <v>2554</v>
      </c>
      <c r="B210" s="832" t="s">
        <v>2344</v>
      </c>
      <c r="C210" s="832" t="s">
        <v>2345</v>
      </c>
      <c r="D210" s="832" t="s">
        <v>1359</v>
      </c>
      <c r="E210" s="832" t="s">
        <v>828</v>
      </c>
      <c r="F210" s="849"/>
      <c r="G210" s="849"/>
      <c r="H210" s="837">
        <v>0</v>
      </c>
      <c r="I210" s="849">
        <v>1</v>
      </c>
      <c r="J210" s="849">
        <v>58.77</v>
      </c>
      <c r="K210" s="837">
        <v>1</v>
      </c>
      <c r="L210" s="849">
        <v>1</v>
      </c>
      <c r="M210" s="850">
        <v>58.77</v>
      </c>
    </row>
    <row r="211" spans="1:13" ht="14.45" customHeight="1" x14ac:dyDescent="0.2">
      <c r="A211" s="831" t="s">
        <v>2554</v>
      </c>
      <c r="B211" s="832" t="s">
        <v>3940</v>
      </c>
      <c r="C211" s="832" t="s">
        <v>2975</v>
      </c>
      <c r="D211" s="832" t="s">
        <v>2976</v>
      </c>
      <c r="E211" s="832" t="s">
        <v>2977</v>
      </c>
      <c r="F211" s="849">
        <v>7</v>
      </c>
      <c r="G211" s="849">
        <v>0</v>
      </c>
      <c r="H211" s="837"/>
      <c r="I211" s="849"/>
      <c r="J211" s="849"/>
      <c r="K211" s="837"/>
      <c r="L211" s="849">
        <v>7</v>
      </c>
      <c r="M211" s="850">
        <v>0</v>
      </c>
    </row>
    <row r="212" spans="1:13" ht="14.45" customHeight="1" x14ac:dyDescent="0.2">
      <c r="A212" s="831" t="s">
        <v>2555</v>
      </c>
      <c r="B212" s="832" t="s">
        <v>2377</v>
      </c>
      <c r="C212" s="832" t="s">
        <v>3428</v>
      </c>
      <c r="D212" s="832" t="s">
        <v>1789</v>
      </c>
      <c r="E212" s="832" t="s">
        <v>3429</v>
      </c>
      <c r="F212" s="849">
        <v>1</v>
      </c>
      <c r="G212" s="849">
        <v>86.43</v>
      </c>
      <c r="H212" s="837">
        <v>1</v>
      </c>
      <c r="I212" s="849"/>
      <c r="J212" s="849"/>
      <c r="K212" s="837">
        <v>0</v>
      </c>
      <c r="L212" s="849">
        <v>1</v>
      </c>
      <c r="M212" s="850">
        <v>86.43</v>
      </c>
    </row>
    <row r="213" spans="1:13" ht="14.45" customHeight="1" x14ac:dyDescent="0.2">
      <c r="A213" s="831" t="s">
        <v>2555</v>
      </c>
      <c r="B213" s="832" t="s">
        <v>2377</v>
      </c>
      <c r="C213" s="832" t="s">
        <v>2378</v>
      </c>
      <c r="D213" s="832" t="s">
        <v>2379</v>
      </c>
      <c r="E213" s="832" t="s">
        <v>1791</v>
      </c>
      <c r="F213" s="849"/>
      <c r="G213" s="849"/>
      <c r="H213" s="837">
        <v>0</v>
      </c>
      <c r="I213" s="849">
        <v>1</v>
      </c>
      <c r="J213" s="849">
        <v>86.43</v>
      </c>
      <c r="K213" s="837">
        <v>1</v>
      </c>
      <c r="L213" s="849">
        <v>1</v>
      </c>
      <c r="M213" s="850">
        <v>86.43</v>
      </c>
    </row>
    <row r="214" spans="1:13" ht="14.45" customHeight="1" x14ac:dyDescent="0.2">
      <c r="A214" s="831" t="s">
        <v>2555</v>
      </c>
      <c r="B214" s="832" t="s">
        <v>2123</v>
      </c>
      <c r="C214" s="832" t="s">
        <v>3412</v>
      </c>
      <c r="D214" s="832" t="s">
        <v>2125</v>
      </c>
      <c r="E214" s="832" t="s">
        <v>3413</v>
      </c>
      <c r="F214" s="849">
        <v>1</v>
      </c>
      <c r="G214" s="849">
        <v>17.559999999999999</v>
      </c>
      <c r="H214" s="837">
        <v>1</v>
      </c>
      <c r="I214" s="849"/>
      <c r="J214" s="849"/>
      <c r="K214" s="837">
        <v>0</v>
      </c>
      <c r="L214" s="849">
        <v>1</v>
      </c>
      <c r="M214" s="850">
        <v>17.559999999999999</v>
      </c>
    </row>
    <row r="215" spans="1:13" ht="14.45" customHeight="1" x14ac:dyDescent="0.2">
      <c r="A215" s="831" t="s">
        <v>2555</v>
      </c>
      <c r="B215" s="832" t="s">
        <v>2409</v>
      </c>
      <c r="C215" s="832" t="s">
        <v>3407</v>
      </c>
      <c r="D215" s="832" t="s">
        <v>2411</v>
      </c>
      <c r="E215" s="832" t="s">
        <v>3042</v>
      </c>
      <c r="F215" s="849"/>
      <c r="G215" s="849"/>
      <c r="H215" s="837">
        <v>0</v>
      </c>
      <c r="I215" s="849">
        <v>2</v>
      </c>
      <c r="J215" s="849">
        <v>186.54</v>
      </c>
      <c r="K215" s="837">
        <v>1</v>
      </c>
      <c r="L215" s="849">
        <v>2</v>
      </c>
      <c r="M215" s="850">
        <v>186.54</v>
      </c>
    </row>
    <row r="216" spans="1:13" ht="14.45" customHeight="1" x14ac:dyDescent="0.2">
      <c r="A216" s="831" t="s">
        <v>2555</v>
      </c>
      <c r="B216" s="832" t="s">
        <v>2137</v>
      </c>
      <c r="C216" s="832" t="s">
        <v>3439</v>
      </c>
      <c r="D216" s="832" t="s">
        <v>3440</v>
      </c>
      <c r="E216" s="832" t="s">
        <v>2347</v>
      </c>
      <c r="F216" s="849">
        <v>1</v>
      </c>
      <c r="G216" s="849">
        <v>279.52999999999997</v>
      </c>
      <c r="H216" s="837">
        <v>1</v>
      </c>
      <c r="I216" s="849"/>
      <c r="J216" s="849"/>
      <c r="K216" s="837">
        <v>0</v>
      </c>
      <c r="L216" s="849">
        <v>1</v>
      </c>
      <c r="M216" s="850">
        <v>279.52999999999997</v>
      </c>
    </row>
    <row r="217" spans="1:13" ht="14.45" customHeight="1" x14ac:dyDescent="0.2">
      <c r="A217" s="831" t="s">
        <v>2555</v>
      </c>
      <c r="B217" s="832" t="s">
        <v>2176</v>
      </c>
      <c r="C217" s="832" t="s">
        <v>2432</v>
      </c>
      <c r="D217" s="832" t="s">
        <v>1476</v>
      </c>
      <c r="E217" s="832" t="s">
        <v>2433</v>
      </c>
      <c r="F217" s="849"/>
      <c r="G217" s="849"/>
      <c r="H217" s="837">
        <v>0</v>
      </c>
      <c r="I217" s="849">
        <v>2</v>
      </c>
      <c r="J217" s="849">
        <v>308.72000000000003</v>
      </c>
      <c r="K217" s="837">
        <v>1</v>
      </c>
      <c r="L217" s="849">
        <v>2</v>
      </c>
      <c r="M217" s="850">
        <v>308.72000000000003</v>
      </c>
    </row>
    <row r="218" spans="1:13" ht="14.45" customHeight="1" x14ac:dyDescent="0.2">
      <c r="A218" s="831" t="s">
        <v>2555</v>
      </c>
      <c r="B218" s="832" t="s">
        <v>2434</v>
      </c>
      <c r="C218" s="832" t="s">
        <v>3074</v>
      </c>
      <c r="D218" s="832" t="s">
        <v>2436</v>
      </c>
      <c r="E218" s="832" t="s">
        <v>1863</v>
      </c>
      <c r="F218" s="849"/>
      <c r="G218" s="849"/>
      <c r="H218" s="837">
        <v>0</v>
      </c>
      <c r="I218" s="849">
        <v>2</v>
      </c>
      <c r="J218" s="849">
        <v>341.04</v>
      </c>
      <c r="K218" s="837">
        <v>1</v>
      </c>
      <c r="L218" s="849">
        <v>2</v>
      </c>
      <c r="M218" s="850">
        <v>341.04</v>
      </c>
    </row>
    <row r="219" spans="1:13" ht="14.45" customHeight="1" x14ac:dyDescent="0.2">
      <c r="A219" s="831" t="s">
        <v>2555</v>
      </c>
      <c r="B219" s="832" t="s">
        <v>2060</v>
      </c>
      <c r="C219" s="832" t="s">
        <v>2268</v>
      </c>
      <c r="D219" s="832" t="s">
        <v>703</v>
      </c>
      <c r="E219" s="832" t="s">
        <v>1171</v>
      </c>
      <c r="F219" s="849"/>
      <c r="G219" s="849"/>
      <c r="H219" s="837"/>
      <c r="I219" s="849">
        <v>2</v>
      </c>
      <c r="J219" s="849">
        <v>0</v>
      </c>
      <c r="K219" s="837"/>
      <c r="L219" s="849">
        <v>2</v>
      </c>
      <c r="M219" s="850">
        <v>0</v>
      </c>
    </row>
    <row r="220" spans="1:13" ht="14.45" customHeight="1" x14ac:dyDescent="0.2">
      <c r="A220" s="831" t="s">
        <v>2555</v>
      </c>
      <c r="B220" s="832" t="s">
        <v>3948</v>
      </c>
      <c r="C220" s="832" t="s">
        <v>3403</v>
      </c>
      <c r="D220" s="832" t="s">
        <v>3404</v>
      </c>
      <c r="E220" s="832" t="s">
        <v>3405</v>
      </c>
      <c r="F220" s="849"/>
      <c r="G220" s="849"/>
      <c r="H220" s="837">
        <v>0</v>
      </c>
      <c r="I220" s="849">
        <v>1</v>
      </c>
      <c r="J220" s="849">
        <v>161.93</v>
      </c>
      <c r="K220" s="837">
        <v>1</v>
      </c>
      <c r="L220" s="849">
        <v>1</v>
      </c>
      <c r="M220" s="850">
        <v>161.93</v>
      </c>
    </row>
    <row r="221" spans="1:13" ht="14.45" customHeight="1" x14ac:dyDescent="0.2">
      <c r="A221" s="831" t="s">
        <v>2555</v>
      </c>
      <c r="B221" s="832" t="s">
        <v>3949</v>
      </c>
      <c r="C221" s="832" t="s">
        <v>3417</v>
      </c>
      <c r="D221" s="832" t="s">
        <v>3418</v>
      </c>
      <c r="E221" s="832" t="s">
        <v>2591</v>
      </c>
      <c r="F221" s="849"/>
      <c r="G221" s="849"/>
      <c r="H221" s="837">
        <v>0</v>
      </c>
      <c r="I221" s="849">
        <v>2</v>
      </c>
      <c r="J221" s="849">
        <v>352.64</v>
      </c>
      <c r="K221" s="837">
        <v>1</v>
      </c>
      <c r="L221" s="849">
        <v>2</v>
      </c>
      <c r="M221" s="850">
        <v>352.64</v>
      </c>
    </row>
    <row r="222" spans="1:13" ht="14.45" customHeight="1" x14ac:dyDescent="0.2">
      <c r="A222" s="831" t="s">
        <v>2556</v>
      </c>
      <c r="B222" s="832" t="s">
        <v>2131</v>
      </c>
      <c r="C222" s="832" t="s">
        <v>2132</v>
      </c>
      <c r="D222" s="832" t="s">
        <v>1216</v>
      </c>
      <c r="E222" s="832" t="s">
        <v>2126</v>
      </c>
      <c r="F222" s="849"/>
      <c r="G222" s="849"/>
      <c r="H222" s="837">
        <v>0</v>
      </c>
      <c r="I222" s="849">
        <v>4</v>
      </c>
      <c r="J222" s="849">
        <v>190.8</v>
      </c>
      <c r="K222" s="837">
        <v>1</v>
      </c>
      <c r="L222" s="849">
        <v>4</v>
      </c>
      <c r="M222" s="850">
        <v>190.8</v>
      </c>
    </row>
    <row r="223" spans="1:13" ht="14.45" customHeight="1" x14ac:dyDescent="0.2">
      <c r="A223" s="831" t="s">
        <v>2556</v>
      </c>
      <c r="B223" s="832" t="s">
        <v>2155</v>
      </c>
      <c r="C223" s="832" t="s">
        <v>2166</v>
      </c>
      <c r="D223" s="832" t="s">
        <v>2157</v>
      </c>
      <c r="E223" s="832" t="s">
        <v>2167</v>
      </c>
      <c r="F223" s="849"/>
      <c r="G223" s="849"/>
      <c r="H223" s="837">
        <v>0</v>
      </c>
      <c r="I223" s="849">
        <v>2</v>
      </c>
      <c r="J223" s="849">
        <v>126.28</v>
      </c>
      <c r="K223" s="837">
        <v>1</v>
      </c>
      <c r="L223" s="849">
        <v>2</v>
      </c>
      <c r="M223" s="850">
        <v>126.28</v>
      </c>
    </row>
    <row r="224" spans="1:13" ht="14.45" customHeight="1" x14ac:dyDescent="0.2">
      <c r="A224" s="831" t="s">
        <v>2556</v>
      </c>
      <c r="B224" s="832" t="s">
        <v>2193</v>
      </c>
      <c r="C224" s="832" t="s">
        <v>2194</v>
      </c>
      <c r="D224" s="832" t="s">
        <v>2195</v>
      </c>
      <c r="E224" s="832" t="s">
        <v>2196</v>
      </c>
      <c r="F224" s="849"/>
      <c r="G224" s="849"/>
      <c r="H224" s="837">
        <v>0</v>
      </c>
      <c r="I224" s="849">
        <v>2</v>
      </c>
      <c r="J224" s="849">
        <v>239.4</v>
      </c>
      <c r="K224" s="837">
        <v>1</v>
      </c>
      <c r="L224" s="849">
        <v>2</v>
      </c>
      <c r="M224" s="850">
        <v>239.4</v>
      </c>
    </row>
    <row r="225" spans="1:13" ht="14.45" customHeight="1" x14ac:dyDescent="0.2">
      <c r="A225" s="831" t="s">
        <v>2556</v>
      </c>
      <c r="B225" s="832" t="s">
        <v>2318</v>
      </c>
      <c r="C225" s="832" t="s">
        <v>2917</v>
      </c>
      <c r="D225" s="832" t="s">
        <v>1364</v>
      </c>
      <c r="E225" s="832" t="s">
        <v>2484</v>
      </c>
      <c r="F225" s="849">
        <v>1</v>
      </c>
      <c r="G225" s="849">
        <v>0</v>
      </c>
      <c r="H225" s="837"/>
      <c r="I225" s="849"/>
      <c r="J225" s="849"/>
      <c r="K225" s="837"/>
      <c r="L225" s="849">
        <v>1</v>
      </c>
      <c r="M225" s="850">
        <v>0</v>
      </c>
    </row>
    <row r="226" spans="1:13" ht="14.45" customHeight="1" x14ac:dyDescent="0.2">
      <c r="A226" s="831" t="s">
        <v>2557</v>
      </c>
      <c r="B226" s="832" t="s">
        <v>3933</v>
      </c>
      <c r="C226" s="832" t="s">
        <v>3236</v>
      </c>
      <c r="D226" s="832" t="s">
        <v>3237</v>
      </c>
      <c r="E226" s="832" t="s">
        <v>3226</v>
      </c>
      <c r="F226" s="849"/>
      <c r="G226" s="849"/>
      <c r="H226" s="837">
        <v>0</v>
      </c>
      <c r="I226" s="849">
        <v>4</v>
      </c>
      <c r="J226" s="849">
        <v>8155.72</v>
      </c>
      <c r="K226" s="837">
        <v>1</v>
      </c>
      <c r="L226" s="849">
        <v>4</v>
      </c>
      <c r="M226" s="850">
        <v>8155.72</v>
      </c>
    </row>
    <row r="227" spans="1:13" ht="14.45" customHeight="1" x14ac:dyDescent="0.2">
      <c r="A227" s="831" t="s">
        <v>2557</v>
      </c>
      <c r="B227" s="832" t="s">
        <v>3933</v>
      </c>
      <c r="C227" s="832" t="s">
        <v>3238</v>
      </c>
      <c r="D227" s="832" t="s">
        <v>3237</v>
      </c>
      <c r="E227" s="832" t="s">
        <v>3230</v>
      </c>
      <c r="F227" s="849"/>
      <c r="G227" s="849"/>
      <c r="H227" s="837">
        <v>0</v>
      </c>
      <c r="I227" s="849">
        <v>3</v>
      </c>
      <c r="J227" s="849">
        <v>1067.3700000000001</v>
      </c>
      <c r="K227" s="837">
        <v>1</v>
      </c>
      <c r="L227" s="849">
        <v>3</v>
      </c>
      <c r="M227" s="850">
        <v>1067.3700000000001</v>
      </c>
    </row>
    <row r="228" spans="1:13" ht="14.45" customHeight="1" x14ac:dyDescent="0.2">
      <c r="A228" s="831" t="s">
        <v>2557</v>
      </c>
      <c r="B228" s="832" t="s">
        <v>2264</v>
      </c>
      <c r="C228" s="832" t="s">
        <v>2451</v>
      </c>
      <c r="D228" s="832" t="s">
        <v>2449</v>
      </c>
      <c r="E228" s="832" t="s">
        <v>2452</v>
      </c>
      <c r="F228" s="849"/>
      <c r="G228" s="849"/>
      <c r="H228" s="837">
        <v>0</v>
      </c>
      <c r="I228" s="849">
        <v>2</v>
      </c>
      <c r="J228" s="849">
        <v>1938.96</v>
      </c>
      <c r="K228" s="837">
        <v>1</v>
      </c>
      <c r="L228" s="849">
        <v>2</v>
      </c>
      <c r="M228" s="850">
        <v>1938.96</v>
      </c>
    </row>
    <row r="229" spans="1:13" ht="14.45" customHeight="1" x14ac:dyDescent="0.2">
      <c r="A229" s="831" t="s">
        <v>2557</v>
      </c>
      <c r="B229" s="832" t="s">
        <v>2264</v>
      </c>
      <c r="C229" s="832" t="s">
        <v>3156</v>
      </c>
      <c r="D229" s="832" t="s">
        <v>2449</v>
      </c>
      <c r="E229" s="832" t="s">
        <v>3140</v>
      </c>
      <c r="F229" s="849"/>
      <c r="G229" s="849"/>
      <c r="H229" s="837">
        <v>0</v>
      </c>
      <c r="I229" s="849">
        <v>2</v>
      </c>
      <c r="J229" s="849">
        <v>3877.94</v>
      </c>
      <c r="K229" s="837">
        <v>1</v>
      </c>
      <c r="L229" s="849">
        <v>2</v>
      </c>
      <c r="M229" s="850">
        <v>3877.94</v>
      </c>
    </row>
    <row r="230" spans="1:13" ht="14.45" customHeight="1" x14ac:dyDescent="0.2">
      <c r="A230" s="831" t="s">
        <v>2557</v>
      </c>
      <c r="B230" s="832" t="s">
        <v>2281</v>
      </c>
      <c r="C230" s="832" t="s">
        <v>3159</v>
      </c>
      <c r="D230" s="832" t="s">
        <v>2283</v>
      </c>
      <c r="E230" s="832" t="s">
        <v>3160</v>
      </c>
      <c r="F230" s="849"/>
      <c r="G230" s="849"/>
      <c r="H230" s="837">
        <v>0</v>
      </c>
      <c r="I230" s="849">
        <v>2</v>
      </c>
      <c r="J230" s="849">
        <v>678.94</v>
      </c>
      <c r="K230" s="837">
        <v>1</v>
      </c>
      <c r="L230" s="849">
        <v>2</v>
      </c>
      <c r="M230" s="850">
        <v>678.94</v>
      </c>
    </row>
    <row r="231" spans="1:13" ht="14.45" customHeight="1" x14ac:dyDescent="0.2">
      <c r="A231" s="831" t="s">
        <v>2557</v>
      </c>
      <c r="B231" s="832" t="s">
        <v>2281</v>
      </c>
      <c r="C231" s="832" t="s">
        <v>2282</v>
      </c>
      <c r="D231" s="832" t="s">
        <v>2283</v>
      </c>
      <c r="E231" s="832" t="s">
        <v>2284</v>
      </c>
      <c r="F231" s="849"/>
      <c r="G231" s="849"/>
      <c r="H231" s="837">
        <v>0</v>
      </c>
      <c r="I231" s="849">
        <v>5</v>
      </c>
      <c r="J231" s="849">
        <v>565.79999999999995</v>
      </c>
      <c r="K231" s="837">
        <v>1</v>
      </c>
      <c r="L231" s="849">
        <v>5</v>
      </c>
      <c r="M231" s="850">
        <v>565.79999999999995</v>
      </c>
    </row>
    <row r="232" spans="1:13" ht="14.45" customHeight="1" x14ac:dyDescent="0.2">
      <c r="A232" s="831" t="s">
        <v>2557</v>
      </c>
      <c r="B232" s="832" t="s">
        <v>2281</v>
      </c>
      <c r="C232" s="832" t="s">
        <v>2466</v>
      </c>
      <c r="D232" s="832" t="s">
        <v>2283</v>
      </c>
      <c r="E232" s="832" t="s">
        <v>2467</v>
      </c>
      <c r="F232" s="849"/>
      <c r="G232" s="849"/>
      <c r="H232" s="837">
        <v>0</v>
      </c>
      <c r="I232" s="849">
        <v>1</v>
      </c>
      <c r="J232" s="849">
        <v>339.47</v>
      </c>
      <c r="K232" s="837">
        <v>1</v>
      </c>
      <c r="L232" s="849">
        <v>1</v>
      </c>
      <c r="M232" s="850">
        <v>339.47</v>
      </c>
    </row>
    <row r="233" spans="1:13" ht="14.45" customHeight="1" x14ac:dyDescent="0.2">
      <c r="A233" s="831" t="s">
        <v>2557</v>
      </c>
      <c r="B233" s="832" t="s">
        <v>2308</v>
      </c>
      <c r="C233" s="832" t="s">
        <v>2309</v>
      </c>
      <c r="D233" s="832" t="s">
        <v>2310</v>
      </c>
      <c r="E233" s="832" t="s">
        <v>2311</v>
      </c>
      <c r="F233" s="849"/>
      <c r="G233" s="849"/>
      <c r="H233" s="837">
        <v>0</v>
      </c>
      <c r="I233" s="849">
        <v>2</v>
      </c>
      <c r="J233" s="849">
        <v>18.8</v>
      </c>
      <c r="K233" s="837">
        <v>1</v>
      </c>
      <c r="L233" s="849">
        <v>2</v>
      </c>
      <c r="M233" s="850">
        <v>18.8</v>
      </c>
    </row>
    <row r="234" spans="1:13" ht="14.45" customHeight="1" x14ac:dyDescent="0.2">
      <c r="A234" s="831" t="s">
        <v>2557</v>
      </c>
      <c r="B234" s="832" t="s">
        <v>3936</v>
      </c>
      <c r="C234" s="832" t="s">
        <v>3441</v>
      </c>
      <c r="D234" s="832" t="s">
        <v>829</v>
      </c>
      <c r="E234" s="832" t="s">
        <v>830</v>
      </c>
      <c r="F234" s="849"/>
      <c r="G234" s="849"/>
      <c r="H234" s="837">
        <v>0</v>
      </c>
      <c r="I234" s="849">
        <v>3</v>
      </c>
      <c r="J234" s="849">
        <v>396</v>
      </c>
      <c r="K234" s="837">
        <v>1</v>
      </c>
      <c r="L234" s="849">
        <v>3</v>
      </c>
      <c r="M234" s="850">
        <v>396</v>
      </c>
    </row>
    <row r="235" spans="1:13" ht="14.45" customHeight="1" x14ac:dyDescent="0.2">
      <c r="A235" s="831" t="s">
        <v>2557</v>
      </c>
      <c r="B235" s="832" t="s">
        <v>3937</v>
      </c>
      <c r="C235" s="832" t="s">
        <v>3127</v>
      </c>
      <c r="D235" s="832" t="s">
        <v>3128</v>
      </c>
      <c r="E235" s="832" t="s">
        <v>3129</v>
      </c>
      <c r="F235" s="849"/>
      <c r="G235" s="849"/>
      <c r="H235" s="837">
        <v>0</v>
      </c>
      <c r="I235" s="849">
        <v>3</v>
      </c>
      <c r="J235" s="849">
        <v>1685.28</v>
      </c>
      <c r="K235" s="837">
        <v>1</v>
      </c>
      <c r="L235" s="849">
        <v>3</v>
      </c>
      <c r="M235" s="850">
        <v>1685.28</v>
      </c>
    </row>
    <row r="236" spans="1:13" ht="14.45" customHeight="1" x14ac:dyDescent="0.2">
      <c r="A236" s="831" t="s">
        <v>2557</v>
      </c>
      <c r="B236" s="832" t="s">
        <v>3939</v>
      </c>
      <c r="C236" s="832" t="s">
        <v>3352</v>
      </c>
      <c r="D236" s="832" t="s">
        <v>3353</v>
      </c>
      <c r="E236" s="832" t="s">
        <v>3354</v>
      </c>
      <c r="F236" s="849">
        <v>9</v>
      </c>
      <c r="G236" s="849">
        <v>899.46</v>
      </c>
      <c r="H236" s="837">
        <v>1</v>
      </c>
      <c r="I236" s="849"/>
      <c r="J236" s="849"/>
      <c r="K236" s="837">
        <v>0</v>
      </c>
      <c r="L236" s="849">
        <v>9</v>
      </c>
      <c r="M236" s="850">
        <v>899.46</v>
      </c>
    </row>
    <row r="237" spans="1:13" ht="14.45" customHeight="1" x14ac:dyDescent="0.2">
      <c r="A237" s="831" t="s">
        <v>2559</v>
      </c>
      <c r="B237" s="832" t="s">
        <v>2070</v>
      </c>
      <c r="C237" s="832" t="s">
        <v>2375</v>
      </c>
      <c r="D237" s="832" t="s">
        <v>2074</v>
      </c>
      <c r="E237" s="832" t="s">
        <v>2376</v>
      </c>
      <c r="F237" s="849"/>
      <c r="G237" s="849"/>
      <c r="H237" s="837">
        <v>0</v>
      </c>
      <c r="I237" s="849">
        <v>4</v>
      </c>
      <c r="J237" s="849">
        <v>460.72</v>
      </c>
      <c r="K237" s="837">
        <v>1</v>
      </c>
      <c r="L237" s="849">
        <v>4</v>
      </c>
      <c r="M237" s="850">
        <v>460.72</v>
      </c>
    </row>
    <row r="238" spans="1:13" ht="14.45" customHeight="1" x14ac:dyDescent="0.2">
      <c r="A238" s="831" t="s">
        <v>2559</v>
      </c>
      <c r="B238" s="832" t="s">
        <v>2090</v>
      </c>
      <c r="C238" s="832" t="s">
        <v>2715</v>
      </c>
      <c r="D238" s="832" t="s">
        <v>2716</v>
      </c>
      <c r="E238" s="832" t="s">
        <v>2717</v>
      </c>
      <c r="F238" s="849"/>
      <c r="G238" s="849"/>
      <c r="H238" s="837">
        <v>0</v>
      </c>
      <c r="I238" s="849">
        <v>1</v>
      </c>
      <c r="J238" s="849">
        <v>923.74</v>
      </c>
      <c r="K238" s="837">
        <v>1</v>
      </c>
      <c r="L238" s="849">
        <v>1</v>
      </c>
      <c r="M238" s="850">
        <v>923.74</v>
      </c>
    </row>
    <row r="239" spans="1:13" ht="14.45" customHeight="1" x14ac:dyDescent="0.2">
      <c r="A239" s="831" t="s">
        <v>2559</v>
      </c>
      <c r="B239" s="832" t="s">
        <v>2176</v>
      </c>
      <c r="C239" s="832" t="s">
        <v>2738</v>
      </c>
      <c r="D239" s="832" t="s">
        <v>1476</v>
      </c>
      <c r="E239" s="832" t="s">
        <v>2433</v>
      </c>
      <c r="F239" s="849">
        <v>2</v>
      </c>
      <c r="G239" s="849">
        <v>308.72000000000003</v>
      </c>
      <c r="H239" s="837">
        <v>1</v>
      </c>
      <c r="I239" s="849"/>
      <c r="J239" s="849"/>
      <c r="K239" s="837">
        <v>0</v>
      </c>
      <c r="L239" s="849">
        <v>2</v>
      </c>
      <c r="M239" s="850">
        <v>308.72000000000003</v>
      </c>
    </row>
    <row r="240" spans="1:13" ht="14.45" customHeight="1" x14ac:dyDescent="0.2">
      <c r="A240" s="831" t="s">
        <v>2559</v>
      </c>
      <c r="B240" s="832" t="s">
        <v>2176</v>
      </c>
      <c r="C240" s="832" t="s">
        <v>2739</v>
      </c>
      <c r="D240" s="832" t="s">
        <v>1476</v>
      </c>
      <c r="E240" s="832" t="s">
        <v>2433</v>
      </c>
      <c r="F240" s="849">
        <v>6</v>
      </c>
      <c r="G240" s="849">
        <v>926.16000000000008</v>
      </c>
      <c r="H240" s="837">
        <v>1</v>
      </c>
      <c r="I240" s="849"/>
      <c r="J240" s="849"/>
      <c r="K240" s="837">
        <v>0</v>
      </c>
      <c r="L240" s="849">
        <v>6</v>
      </c>
      <c r="M240" s="850">
        <v>926.16000000000008</v>
      </c>
    </row>
    <row r="241" spans="1:13" ht="14.45" customHeight="1" x14ac:dyDescent="0.2">
      <c r="A241" s="831" t="s">
        <v>2559</v>
      </c>
      <c r="B241" s="832" t="s">
        <v>2434</v>
      </c>
      <c r="C241" s="832" t="s">
        <v>2662</v>
      </c>
      <c r="D241" s="832" t="s">
        <v>2663</v>
      </c>
      <c r="E241" s="832" t="s">
        <v>1863</v>
      </c>
      <c r="F241" s="849">
        <v>1</v>
      </c>
      <c r="G241" s="849">
        <v>170.52</v>
      </c>
      <c r="H241" s="837">
        <v>1</v>
      </c>
      <c r="I241" s="849"/>
      <c r="J241" s="849"/>
      <c r="K241" s="837">
        <v>0</v>
      </c>
      <c r="L241" s="849">
        <v>1</v>
      </c>
      <c r="M241" s="850">
        <v>170.52</v>
      </c>
    </row>
    <row r="242" spans="1:13" ht="14.45" customHeight="1" x14ac:dyDescent="0.2">
      <c r="A242" s="831" t="s">
        <v>2559</v>
      </c>
      <c r="B242" s="832" t="s">
        <v>2442</v>
      </c>
      <c r="C242" s="832" t="s">
        <v>2443</v>
      </c>
      <c r="D242" s="832" t="s">
        <v>2444</v>
      </c>
      <c r="E242" s="832" t="s">
        <v>2445</v>
      </c>
      <c r="F242" s="849"/>
      <c r="G242" s="849"/>
      <c r="H242" s="837">
        <v>0</v>
      </c>
      <c r="I242" s="849">
        <v>1</v>
      </c>
      <c r="J242" s="849">
        <v>70.48</v>
      </c>
      <c r="K242" s="837">
        <v>1</v>
      </c>
      <c r="L242" s="849">
        <v>1</v>
      </c>
      <c r="M242" s="850">
        <v>70.48</v>
      </c>
    </row>
    <row r="243" spans="1:13" ht="14.45" customHeight="1" x14ac:dyDescent="0.2">
      <c r="A243" s="831" t="s">
        <v>2559</v>
      </c>
      <c r="B243" s="832" t="s">
        <v>3933</v>
      </c>
      <c r="C243" s="832" t="s">
        <v>3224</v>
      </c>
      <c r="D243" s="832" t="s">
        <v>3225</v>
      </c>
      <c r="E243" s="832" t="s">
        <v>3226</v>
      </c>
      <c r="F243" s="849">
        <v>8</v>
      </c>
      <c r="G243" s="849">
        <v>16311.439999999999</v>
      </c>
      <c r="H243" s="837">
        <v>1</v>
      </c>
      <c r="I243" s="849"/>
      <c r="J243" s="849"/>
      <c r="K243" s="837">
        <v>0</v>
      </c>
      <c r="L243" s="849">
        <v>8</v>
      </c>
      <c r="M243" s="850">
        <v>16311.439999999999</v>
      </c>
    </row>
    <row r="244" spans="1:13" ht="14.45" customHeight="1" x14ac:dyDescent="0.2">
      <c r="A244" s="831" t="s">
        <v>2559</v>
      </c>
      <c r="B244" s="832" t="s">
        <v>3933</v>
      </c>
      <c r="C244" s="832" t="s">
        <v>3231</v>
      </c>
      <c r="D244" s="832" t="s">
        <v>3225</v>
      </c>
      <c r="E244" s="832" t="s">
        <v>3232</v>
      </c>
      <c r="F244" s="849">
        <v>10</v>
      </c>
      <c r="G244" s="849">
        <v>10194.6</v>
      </c>
      <c r="H244" s="837">
        <v>1</v>
      </c>
      <c r="I244" s="849"/>
      <c r="J244" s="849"/>
      <c r="K244" s="837">
        <v>0</v>
      </c>
      <c r="L244" s="849">
        <v>10</v>
      </c>
      <c r="M244" s="850">
        <v>10194.6</v>
      </c>
    </row>
    <row r="245" spans="1:13" ht="14.45" customHeight="1" x14ac:dyDescent="0.2">
      <c r="A245" s="831" t="s">
        <v>2559</v>
      </c>
      <c r="B245" s="832" t="s">
        <v>3933</v>
      </c>
      <c r="C245" s="832" t="s">
        <v>3236</v>
      </c>
      <c r="D245" s="832" t="s">
        <v>3237</v>
      </c>
      <c r="E245" s="832" t="s">
        <v>3226</v>
      </c>
      <c r="F245" s="849"/>
      <c r="G245" s="849"/>
      <c r="H245" s="837">
        <v>0</v>
      </c>
      <c r="I245" s="849">
        <v>31</v>
      </c>
      <c r="J245" s="849">
        <v>63206.829999999994</v>
      </c>
      <c r="K245" s="837">
        <v>1</v>
      </c>
      <c r="L245" s="849">
        <v>31</v>
      </c>
      <c r="M245" s="850">
        <v>63206.829999999994</v>
      </c>
    </row>
    <row r="246" spans="1:13" ht="14.45" customHeight="1" x14ac:dyDescent="0.2">
      <c r="A246" s="831" t="s">
        <v>2559</v>
      </c>
      <c r="B246" s="832" t="s">
        <v>3933</v>
      </c>
      <c r="C246" s="832" t="s">
        <v>3238</v>
      </c>
      <c r="D246" s="832" t="s">
        <v>3237</v>
      </c>
      <c r="E246" s="832" t="s">
        <v>3230</v>
      </c>
      <c r="F246" s="849"/>
      <c r="G246" s="849"/>
      <c r="H246" s="837">
        <v>0</v>
      </c>
      <c r="I246" s="849">
        <v>18</v>
      </c>
      <c r="J246" s="849">
        <v>6404.22</v>
      </c>
      <c r="K246" s="837">
        <v>1</v>
      </c>
      <c r="L246" s="849">
        <v>18</v>
      </c>
      <c r="M246" s="850">
        <v>6404.22</v>
      </c>
    </row>
    <row r="247" spans="1:13" ht="14.45" customHeight="1" x14ac:dyDescent="0.2">
      <c r="A247" s="831" t="s">
        <v>2559</v>
      </c>
      <c r="B247" s="832" t="s">
        <v>3933</v>
      </c>
      <c r="C247" s="832" t="s">
        <v>3239</v>
      </c>
      <c r="D247" s="832" t="s">
        <v>3237</v>
      </c>
      <c r="E247" s="832" t="s">
        <v>3228</v>
      </c>
      <c r="F247" s="849"/>
      <c r="G247" s="849"/>
      <c r="H247" s="837">
        <v>0</v>
      </c>
      <c r="I247" s="849">
        <v>59</v>
      </c>
      <c r="J247" s="849">
        <v>32605.760000000002</v>
      </c>
      <c r="K247" s="837">
        <v>1</v>
      </c>
      <c r="L247" s="849">
        <v>59</v>
      </c>
      <c r="M247" s="850">
        <v>32605.760000000002</v>
      </c>
    </row>
    <row r="248" spans="1:13" ht="14.45" customHeight="1" x14ac:dyDescent="0.2">
      <c r="A248" s="831" t="s">
        <v>2559</v>
      </c>
      <c r="B248" s="832" t="s">
        <v>3933</v>
      </c>
      <c r="C248" s="832" t="s">
        <v>3240</v>
      </c>
      <c r="D248" s="832" t="s">
        <v>3237</v>
      </c>
      <c r="E248" s="832" t="s">
        <v>3232</v>
      </c>
      <c r="F248" s="849"/>
      <c r="G248" s="849"/>
      <c r="H248" s="837">
        <v>0</v>
      </c>
      <c r="I248" s="849">
        <v>59</v>
      </c>
      <c r="J248" s="849">
        <v>60148.14</v>
      </c>
      <c r="K248" s="837">
        <v>1</v>
      </c>
      <c r="L248" s="849">
        <v>59</v>
      </c>
      <c r="M248" s="850">
        <v>60148.14</v>
      </c>
    </row>
    <row r="249" spans="1:13" ht="14.45" customHeight="1" x14ac:dyDescent="0.2">
      <c r="A249" s="831" t="s">
        <v>2559</v>
      </c>
      <c r="B249" s="832" t="s">
        <v>3933</v>
      </c>
      <c r="C249" s="832" t="s">
        <v>3485</v>
      </c>
      <c r="D249" s="832" t="s">
        <v>3234</v>
      </c>
      <c r="E249" s="832" t="s">
        <v>3230</v>
      </c>
      <c r="F249" s="849">
        <v>3</v>
      </c>
      <c r="G249" s="849">
        <v>1067.3700000000001</v>
      </c>
      <c r="H249" s="837">
        <v>1</v>
      </c>
      <c r="I249" s="849"/>
      <c r="J249" s="849"/>
      <c r="K249" s="837">
        <v>0</v>
      </c>
      <c r="L249" s="849">
        <v>3</v>
      </c>
      <c r="M249" s="850">
        <v>1067.3700000000001</v>
      </c>
    </row>
    <row r="250" spans="1:13" ht="14.45" customHeight="1" x14ac:dyDescent="0.2">
      <c r="A250" s="831" t="s">
        <v>2559</v>
      </c>
      <c r="B250" s="832" t="s">
        <v>2264</v>
      </c>
      <c r="C250" s="832" t="s">
        <v>3136</v>
      </c>
      <c r="D250" s="832" t="s">
        <v>2266</v>
      </c>
      <c r="E250" s="832" t="s">
        <v>3137</v>
      </c>
      <c r="F250" s="849"/>
      <c r="G250" s="849"/>
      <c r="H250" s="837">
        <v>0</v>
      </c>
      <c r="I250" s="849">
        <v>30</v>
      </c>
      <c r="J250" s="849">
        <v>6980.4</v>
      </c>
      <c r="K250" s="837">
        <v>1</v>
      </c>
      <c r="L250" s="849">
        <v>30</v>
      </c>
      <c r="M250" s="850">
        <v>6980.4</v>
      </c>
    </row>
    <row r="251" spans="1:13" ht="14.45" customHeight="1" x14ac:dyDescent="0.2">
      <c r="A251" s="831" t="s">
        <v>2559</v>
      </c>
      <c r="B251" s="832" t="s">
        <v>2264</v>
      </c>
      <c r="C251" s="832" t="s">
        <v>3138</v>
      </c>
      <c r="D251" s="832" t="s">
        <v>3139</v>
      </c>
      <c r="E251" s="832" t="s">
        <v>3140</v>
      </c>
      <c r="F251" s="849"/>
      <c r="G251" s="849"/>
      <c r="H251" s="837">
        <v>0</v>
      </c>
      <c r="I251" s="849">
        <v>12</v>
      </c>
      <c r="J251" s="849">
        <v>23267.64</v>
      </c>
      <c r="K251" s="837">
        <v>1</v>
      </c>
      <c r="L251" s="849">
        <v>12</v>
      </c>
      <c r="M251" s="850">
        <v>23267.64</v>
      </c>
    </row>
    <row r="252" spans="1:13" ht="14.45" customHeight="1" x14ac:dyDescent="0.2">
      <c r="A252" s="831" t="s">
        <v>2559</v>
      </c>
      <c r="B252" s="832" t="s">
        <v>2264</v>
      </c>
      <c r="C252" s="832" t="s">
        <v>3144</v>
      </c>
      <c r="D252" s="832" t="s">
        <v>2266</v>
      </c>
      <c r="E252" s="832" t="s">
        <v>3145</v>
      </c>
      <c r="F252" s="849"/>
      <c r="G252" s="849"/>
      <c r="H252" s="837">
        <v>0</v>
      </c>
      <c r="I252" s="849">
        <v>35</v>
      </c>
      <c r="J252" s="849">
        <v>67863.950000000012</v>
      </c>
      <c r="K252" s="837">
        <v>1</v>
      </c>
      <c r="L252" s="849">
        <v>35</v>
      </c>
      <c r="M252" s="850">
        <v>67863.950000000012</v>
      </c>
    </row>
    <row r="253" spans="1:13" ht="14.45" customHeight="1" x14ac:dyDescent="0.2">
      <c r="A253" s="831" t="s">
        <v>2559</v>
      </c>
      <c r="B253" s="832" t="s">
        <v>2264</v>
      </c>
      <c r="C253" s="832" t="s">
        <v>3146</v>
      </c>
      <c r="D253" s="832" t="s">
        <v>2266</v>
      </c>
      <c r="E253" s="832" t="s">
        <v>3147</v>
      </c>
      <c r="F253" s="849"/>
      <c r="G253" s="849"/>
      <c r="H253" s="837">
        <v>0</v>
      </c>
      <c r="I253" s="849">
        <v>7</v>
      </c>
      <c r="J253" s="849">
        <v>10179.61</v>
      </c>
      <c r="K253" s="837">
        <v>1</v>
      </c>
      <c r="L253" s="849">
        <v>7</v>
      </c>
      <c r="M253" s="850">
        <v>10179.61</v>
      </c>
    </row>
    <row r="254" spans="1:13" ht="14.45" customHeight="1" x14ac:dyDescent="0.2">
      <c r="A254" s="831" t="s">
        <v>2559</v>
      </c>
      <c r="B254" s="832" t="s">
        <v>2264</v>
      </c>
      <c r="C254" s="832" t="s">
        <v>2265</v>
      </c>
      <c r="D254" s="832" t="s">
        <v>2266</v>
      </c>
      <c r="E254" s="832" t="s">
        <v>2267</v>
      </c>
      <c r="F254" s="849"/>
      <c r="G254" s="849"/>
      <c r="H254" s="837">
        <v>0</v>
      </c>
      <c r="I254" s="849">
        <v>30</v>
      </c>
      <c r="J254" s="849">
        <v>14542.5</v>
      </c>
      <c r="K254" s="837">
        <v>1</v>
      </c>
      <c r="L254" s="849">
        <v>30</v>
      </c>
      <c r="M254" s="850">
        <v>14542.5</v>
      </c>
    </row>
    <row r="255" spans="1:13" ht="14.45" customHeight="1" x14ac:dyDescent="0.2">
      <c r="A255" s="831" t="s">
        <v>2559</v>
      </c>
      <c r="B255" s="832" t="s">
        <v>2264</v>
      </c>
      <c r="C255" s="832" t="s">
        <v>3148</v>
      </c>
      <c r="D255" s="832" t="s">
        <v>2266</v>
      </c>
      <c r="E255" s="832" t="s">
        <v>3149</v>
      </c>
      <c r="F255" s="849"/>
      <c r="G255" s="849"/>
      <c r="H255" s="837">
        <v>0</v>
      </c>
      <c r="I255" s="849">
        <v>8</v>
      </c>
      <c r="J255" s="849">
        <v>7755.84</v>
      </c>
      <c r="K255" s="837">
        <v>1</v>
      </c>
      <c r="L255" s="849">
        <v>8</v>
      </c>
      <c r="M255" s="850">
        <v>7755.84</v>
      </c>
    </row>
    <row r="256" spans="1:13" ht="14.45" customHeight="1" x14ac:dyDescent="0.2">
      <c r="A256" s="831" t="s">
        <v>2559</v>
      </c>
      <c r="B256" s="832" t="s">
        <v>2264</v>
      </c>
      <c r="C256" s="832" t="s">
        <v>3153</v>
      </c>
      <c r="D256" s="832" t="s">
        <v>3139</v>
      </c>
      <c r="E256" s="832" t="s">
        <v>2450</v>
      </c>
      <c r="F256" s="849"/>
      <c r="G256" s="849"/>
      <c r="H256" s="837">
        <v>0</v>
      </c>
      <c r="I256" s="849">
        <v>12</v>
      </c>
      <c r="J256" s="849">
        <v>5817</v>
      </c>
      <c r="K256" s="837">
        <v>1</v>
      </c>
      <c r="L256" s="849">
        <v>12</v>
      </c>
      <c r="M256" s="850">
        <v>5817</v>
      </c>
    </row>
    <row r="257" spans="1:13" ht="14.45" customHeight="1" x14ac:dyDescent="0.2">
      <c r="A257" s="831" t="s">
        <v>2559</v>
      </c>
      <c r="B257" s="832" t="s">
        <v>2264</v>
      </c>
      <c r="C257" s="832" t="s">
        <v>2448</v>
      </c>
      <c r="D257" s="832" t="s">
        <v>2449</v>
      </c>
      <c r="E257" s="832" t="s">
        <v>2450</v>
      </c>
      <c r="F257" s="849"/>
      <c r="G257" s="849"/>
      <c r="H257" s="837">
        <v>0</v>
      </c>
      <c r="I257" s="849">
        <v>18</v>
      </c>
      <c r="J257" s="849">
        <v>8725.5</v>
      </c>
      <c r="K257" s="837">
        <v>1</v>
      </c>
      <c r="L257" s="849">
        <v>18</v>
      </c>
      <c r="M257" s="850">
        <v>8725.5</v>
      </c>
    </row>
    <row r="258" spans="1:13" ht="14.45" customHeight="1" x14ac:dyDescent="0.2">
      <c r="A258" s="831" t="s">
        <v>2559</v>
      </c>
      <c r="B258" s="832" t="s">
        <v>2264</v>
      </c>
      <c r="C258" s="832" t="s">
        <v>2451</v>
      </c>
      <c r="D258" s="832" t="s">
        <v>2449</v>
      </c>
      <c r="E258" s="832" t="s">
        <v>2452</v>
      </c>
      <c r="F258" s="849"/>
      <c r="G258" s="849"/>
      <c r="H258" s="837">
        <v>0</v>
      </c>
      <c r="I258" s="849">
        <v>6</v>
      </c>
      <c r="J258" s="849">
        <v>5816.88</v>
      </c>
      <c r="K258" s="837">
        <v>1</v>
      </c>
      <c r="L258" s="849">
        <v>6</v>
      </c>
      <c r="M258" s="850">
        <v>5816.88</v>
      </c>
    </row>
    <row r="259" spans="1:13" ht="14.45" customHeight="1" x14ac:dyDescent="0.2">
      <c r="A259" s="831" t="s">
        <v>2559</v>
      </c>
      <c r="B259" s="832" t="s">
        <v>2453</v>
      </c>
      <c r="C259" s="832" t="s">
        <v>2454</v>
      </c>
      <c r="D259" s="832" t="s">
        <v>2455</v>
      </c>
      <c r="E259" s="832" t="s">
        <v>2456</v>
      </c>
      <c r="F259" s="849"/>
      <c r="G259" s="849"/>
      <c r="H259" s="837">
        <v>0</v>
      </c>
      <c r="I259" s="849">
        <v>54</v>
      </c>
      <c r="J259" s="849">
        <v>40718.159999999996</v>
      </c>
      <c r="K259" s="837">
        <v>1</v>
      </c>
      <c r="L259" s="849">
        <v>54</v>
      </c>
      <c r="M259" s="850">
        <v>40718.159999999996</v>
      </c>
    </row>
    <row r="260" spans="1:13" ht="14.45" customHeight="1" x14ac:dyDescent="0.2">
      <c r="A260" s="831" t="s">
        <v>2559</v>
      </c>
      <c r="B260" s="832" t="s">
        <v>2453</v>
      </c>
      <c r="C260" s="832" t="s">
        <v>3098</v>
      </c>
      <c r="D260" s="832" t="s">
        <v>2455</v>
      </c>
      <c r="E260" s="832" t="s">
        <v>3099</v>
      </c>
      <c r="F260" s="849"/>
      <c r="G260" s="849"/>
      <c r="H260" s="837">
        <v>0</v>
      </c>
      <c r="I260" s="849">
        <v>42</v>
      </c>
      <c r="J260" s="849">
        <v>47504.520000000004</v>
      </c>
      <c r="K260" s="837">
        <v>1</v>
      </c>
      <c r="L260" s="849">
        <v>42</v>
      </c>
      <c r="M260" s="850">
        <v>47504.520000000004</v>
      </c>
    </row>
    <row r="261" spans="1:13" ht="14.45" customHeight="1" x14ac:dyDescent="0.2">
      <c r="A261" s="831" t="s">
        <v>2559</v>
      </c>
      <c r="B261" s="832" t="s">
        <v>2453</v>
      </c>
      <c r="C261" s="832" t="s">
        <v>3100</v>
      </c>
      <c r="D261" s="832" t="s">
        <v>2455</v>
      </c>
      <c r="E261" s="832" t="s">
        <v>3101</v>
      </c>
      <c r="F261" s="849"/>
      <c r="G261" s="849"/>
      <c r="H261" s="837">
        <v>0</v>
      </c>
      <c r="I261" s="849">
        <v>24</v>
      </c>
      <c r="J261" s="849">
        <v>36193.919999999998</v>
      </c>
      <c r="K261" s="837">
        <v>1</v>
      </c>
      <c r="L261" s="849">
        <v>24</v>
      </c>
      <c r="M261" s="850">
        <v>36193.919999999998</v>
      </c>
    </row>
    <row r="262" spans="1:13" ht="14.45" customHeight="1" x14ac:dyDescent="0.2">
      <c r="A262" s="831" t="s">
        <v>2559</v>
      </c>
      <c r="B262" s="832" t="s">
        <v>2453</v>
      </c>
      <c r="C262" s="832" t="s">
        <v>3104</v>
      </c>
      <c r="D262" s="832" t="s">
        <v>2455</v>
      </c>
      <c r="E262" s="832" t="s">
        <v>3105</v>
      </c>
      <c r="F262" s="849">
        <v>4</v>
      </c>
      <c r="G262" s="849">
        <v>6032.32</v>
      </c>
      <c r="H262" s="837">
        <v>1</v>
      </c>
      <c r="I262" s="849"/>
      <c r="J262" s="849"/>
      <c r="K262" s="837">
        <v>0</v>
      </c>
      <c r="L262" s="849">
        <v>4</v>
      </c>
      <c r="M262" s="850">
        <v>6032.32</v>
      </c>
    </row>
    <row r="263" spans="1:13" ht="14.45" customHeight="1" x14ac:dyDescent="0.2">
      <c r="A263" s="831" t="s">
        <v>2559</v>
      </c>
      <c r="B263" s="832" t="s">
        <v>2453</v>
      </c>
      <c r="C263" s="832" t="s">
        <v>3452</v>
      </c>
      <c r="D263" s="832" t="s">
        <v>2455</v>
      </c>
      <c r="E263" s="832" t="s">
        <v>3453</v>
      </c>
      <c r="F263" s="849">
        <v>6</v>
      </c>
      <c r="G263" s="849">
        <v>18097.02</v>
      </c>
      <c r="H263" s="837">
        <v>1</v>
      </c>
      <c r="I263" s="849"/>
      <c r="J263" s="849"/>
      <c r="K263" s="837">
        <v>0</v>
      </c>
      <c r="L263" s="849">
        <v>6</v>
      </c>
      <c r="M263" s="850">
        <v>18097.02</v>
      </c>
    </row>
    <row r="264" spans="1:13" ht="14.45" customHeight="1" x14ac:dyDescent="0.2">
      <c r="A264" s="831" t="s">
        <v>2559</v>
      </c>
      <c r="B264" s="832" t="s">
        <v>2453</v>
      </c>
      <c r="C264" s="832" t="s">
        <v>3106</v>
      </c>
      <c r="D264" s="832" t="s">
        <v>3107</v>
      </c>
      <c r="E264" s="832" t="s">
        <v>2456</v>
      </c>
      <c r="F264" s="849">
        <v>12</v>
      </c>
      <c r="G264" s="849">
        <v>9048.48</v>
      </c>
      <c r="H264" s="837">
        <v>1</v>
      </c>
      <c r="I264" s="849"/>
      <c r="J264" s="849"/>
      <c r="K264" s="837">
        <v>0</v>
      </c>
      <c r="L264" s="849">
        <v>12</v>
      </c>
      <c r="M264" s="850">
        <v>9048.48</v>
      </c>
    </row>
    <row r="265" spans="1:13" ht="14.45" customHeight="1" x14ac:dyDescent="0.2">
      <c r="A265" s="831" t="s">
        <v>2559</v>
      </c>
      <c r="B265" s="832" t="s">
        <v>2060</v>
      </c>
      <c r="C265" s="832" t="s">
        <v>2268</v>
      </c>
      <c r="D265" s="832" t="s">
        <v>703</v>
      </c>
      <c r="E265" s="832" t="s">
        <v>1171</v>
      </c>
      <c r="F265" s="849"/>
      <c r="G265" s="849"/>
      <c r="H265" s="837"/>
      <c r="I265" s="849">
        <v>43</v>
      </c>
      <c r="J265" s="849">
        <v>0</v>
      </c>
      <c r="K265" s="837"/>
      <c r="L265" s="849">
        <v>43</v>
      </c>
      <c r="M265" s="850">
        <v>0</v>
      </c>
    </row>
    <row r="266" spans="1:13" ht="14.45" customHeight="1" x14ac:dyDescent="0.2">
      <c r="A266" s="831" t="s">
        <v>2559</v>
      </c>
      <c r="B266" s="832" t="s">
        <v>2060</v>
      </c>
      <c r="C266" s="832" t="s">
        <v>2457</v>
      </c>
      <c r="D266" s="832" t="s">
        <v>2458</v>
      </c>
      <c r="E266" s="832" t="s">
        <v>1729</v>
      </c>
      <c r="F266" s="849">
        <v>3</v>
      </c>
      <c r="G266" s="849">
        <v>0</v>
      </c>
      <c r="H266" s="837"/>
      <c r="I266" s="849"/>
      <c r="J266" s="849"/>
      <c r="K266" s="837"/>
      <c r="L266" s="849">
        <v>3</v>
      </c>
      <c r="M266" s="850">
        <v>0</v>
      </c>
    </row>
    <row r="267" spans="1:13" ht="14.45" customHeight="1" x14ac:dyDescent="0.2">
      <c r="A267" s="831" t="s">
        <v>2559</v>
      </c>
      <c r="B267" s="832" t="s">
        <v>3935</v>
      </c>
      <c r="C267" s="832" t="s">
        <v>3462</v>
      </c>
      <c r="D267" s="832" t="s">
        <v>3463</v>
      </c>
      <c r="E267" s="832" t="s">
        <v>3464</v>
      </c>
      <c r="F267" s="849"/>
      <c r="G267" s="849"/>
      <c r="H267" s="837">
        <v>0</v>
      </c>
      <c r="I267" s="849">
        <v>4</v>
      </c>
      <c r="J267" s="849">
        <v>274.39999999999998</v>
      </c>
      <c r="K267" s="837">
        <v>1</v>
      </c>
      <c r="L267" s="849">
        <v>4</v>
      </c>
      <c r="M267" s="850">
        <v>274.39999999999998</v>
      </c>
    </row>
    <row r="268" spans="1:13" ht="14.45" customHeight="1" x14ac:dyDescent="0.2">
      <c r="A268" s="831" t="s">
        <v>2559</v>
      </c>
      <c r="B268" s="832" t="s">
        <v>2281</v>
      </c>
      <c r="C268" s="832" t="s">
        <v>3159</v>
      </c>
      <c r="D268" s="832" t="s">
        <v>2283</v>
      </c>
      <c r="E268" s="832" t="s">
        <v>3160</v>
      </c>
      <c r="F268" s="849"/>
      <c r="G268" s="849"/>
      <c r="H268" s="837">
        <v>0</v>
      </c>
      <c r="I268" s="849">
        <v>2</v>
      </c>
      <c r="J268" s="849">
        <v>678.94</v>
      </c>
      <c r="K268" s="837">
        <v>1</v>
      </c>
      <c r="L268" s="849">
        <v>2</v>
      </c>
      <c r="M268" s="850">
        <v>678.94</v>
      </c>
    </row>
    <row r="269" spans="1:13" ht="14.45" customHeight="1" x14ac:dyDescent="0.2">
      <c r="A269" s="831" t="s">
        <v>2559</v>
      </c>
      <c r="B269" s="832" t="s">
        <v>2281</v>
      </c>
      <c r="C269" s="832" t="s">
        <v>2466</v>
      </c>
      <c r="D269" s="832" t="s">
        <v>2283</v>
      </c>
      <c r="E269" s="832" t="s">
        <v>2467</v>
      </c>
      <c r="F269" s="849"/>
      <c r="G269" s="849"/>
      <c r="H269" s="837">
        <v>0</v>
      </c>
      <c r="I269" s="849">
        <v>97</v>
      </c>
      <c r="J269" s="849">
        <v>32928.590000000004</v>
      </c>
      <c r="K269" s="837">
        <v>1</v>
      </c>
      <c r="L269" s="849">
        <v>97</v>
      </c>
      <c r="M269" s="850">
        <v>32928.590000000004</v>
      </c>
    </row>
    <row r="270" spans="1:13" ht="14.45" customHeight="1" x14ac:dyDescent="0.2">
      <c r="A270" s="831" t="s">
        <v>2559</v>
      </c>
      <c r="B270" s="832" t="s">
        <v>2281</v>
      </c>
      <c r="C270" s="832" t="s">
        <v>3384</v>
      </c>
      <c r="D270" s="832" t="s">
        <v>3385</v>
      </c>
      <c r="E270" s="832" t="s">
        <v>3386</v>
      </c>
      <c r="F270" s="849">
        <v>6</v>
      </c>
      <c r="G270" s="849">
        <v>4581.78</v>
      </c>
      <c r="H270" s="837">
        <v>1</v>
      </c>
      <c r="I270" s="849"/>
      <c r="J270" s="849"/>
      <c r="K270" s="837">
        <v>0</v>
      </c>
      <c r="L270" s="849">
        <v>6</v>
      </c>
      <c r="M270" s="850">
        <v>4581.78</v>
      </c>
    </row>
    <row r="271" spans="1:13" ht="14.45" customHeight="1" x14ac:dyDescent="0.2">
      <c r="A271" s="831" t="s">
        <v>2559</v>
      </c>
      <c r="B271" s="832" t="s">
        <v>2281</v>
      </c>
      <c r="C271" s="832" t="s">
        <v>3455</v>
      </c>
      <c r="D271" s="832" t="s">
        <v>3456</v>
      </c>
      <c r="E271" s="832" t="s">
        <v>2467</v>
      </c>
      <c r="F271" s="849">
        <v>2</v>
      </c>
      <c r="G271" s="849">
        <v>678.94</v>
      </c>
      <c r="H271" s="837">
        <v>1</v>
      </c>
      <c r="I271" s="849"/>
      <c r="J271" s="849"/>
      <c r="K271" s="837">
        <v>0</v>
      </c>
      <c r="L271" s="849">
        <v>2</v>
      </c>
      <c r="M271" s="850">
        <v>678.94</v>
      </c>
    </row>
    <row r="272" spans="1:13" ht="14.45" customHeight="1" x14ac:dyDescent="0.2">
      <c r="A272" s="831" t="s">
        <v>2559</v>
      </c>
      <c r="B272" s="832" t="s">
        <v>2281</v>
      </c>
      <c r="C272" s="832" t="s">
        <v>3457</v>
      </c>
      <c r="D272" s="832" t="s">
        <v>3456</v>
      </c>
      <c r="E272" s="832" t="s">
        <v>2284</v>
      </c>
      <c r="F272" s="849">
        <v>2</v>
      </c>
      <c r="G272" s="849">
        <v>226.32</v>
      </c>
      <c r="H272" s="837">
        <v>1</v>
      </c>
      <c r="I272" s="849"/>
      <c r="J272" s="849"/>
      <c r="K272" s="837">
        <v>0</v>
      </c>
      <c r="L272" s="849">
        <v>2</v>
      </c>
      <c r="M272" s="850">
        <v>226.32</v>
      </c>
    </row>
    <row r="273" spans="1:13" ht="14.45" customHeight="1" x14ac:dyDescent="0.2">
      <c r="A273" s="831" t="s">
        <v>2559</v>
      </c>
      <c r="B273" s="832" t="s">
        <v>2281</v>
      </c>
      <c r="C273" s="832" t="s">
        <v>3458</v>
      </c>
      <c r="D273" s="832" t="s">
        <v>3459</v>
      </c>
      <c r="E273" s="832" t="s">
        <v>2284</v>
      </c>
      <c r="F273" s="849">
        <v>1</v>
      </c>
      <c r="G273" s="849">
        <v>113.16</v>
      </c>
      <c r="H273" s="837">
        <v>1</v>
      </c>
      <c r="I273" s="849"/>
      <c r="J273" s="849"/>
      <c r="K273" s="837">
        <v>0</v>
      </c>
      <c r="L273" s="849">
        <v>1</v>
      </c>
      <c r="M273" s="850">
        <v>113.16</v>
      </c>
    </row>
    <row r="274" spans="1:13" ht="14.45" customHeight="1" x14ac:dyDescent="0.2">
      <c r="A274" s="831" t="s">
        <v>2559</v>
      </c>
      <c r="B274" s="832" t="s">
        <v>2287</v>
      </c>
      <c r="C274" s="832" t="s">
        <v>3256</v>
      </c>
      <c r="D274" s="832" t="s">
        <v>3257</v>
      </c>
      <c r="E274" s="832" t="s">
        <v>3258</v>
      </c>
      <c r="F274" s="849">
        <v>6</v>
      </c>
      <c r="G274" s="849">
        <v>1015.74</v>
      </c>
      <c r="H274" s="837">
        <v>1</v>
      </c>
      <c r="I274" s="849"/>
      <c r="J274" s="849"/>
      <c r="K274" s="837">
        <v>0</v>
      </c>
      <c r="L274" s="849">
        <v>6</v>
      </c>
      <c r="M274" s="850">
        <v>1015.74</v>
      </c>
    </row>
    <row r="275" spans="1:13" ht="14.45" customHeight="1" x14ac:dyDescent="0.2">
      <c r="A275" s="831" t="s">
        <v>2559</v>
      </c>
      <c r="B275" s="832" t="s">
        <v>2287</v>
      </c>
      <c r="C275" s="832" t="s">
        <v>3259</v>
      </c>
      <c r="D275" s="832" t="s">
        <v>3257</v>
      </c>
      <c r="E275" s="832" t="s">
        <v>3260</v>
      </c>
      <c r="F275" s="849">
        <v>18</v>
      </c>
      <c r="G275" s="849">
        <v>6094.4400000000005</v>
      </c>
      <c r="H275" s="837">
        <v>1</v>
      </c>
      <c r="I275" s="849"/>
      <c r="J275" s="849"/>
      <c r="K275" s="837">
        <v>0</v>
      </c>
      <c r="L275" s="849">
        <v>18</v>
      </c>
      <c r="M275" s="850">
        <v>6094.4400000000005</v>
      </c>
    </row>
    <row r="276" spans="1:13" ht="14.45" customHeight="1" x14ac:dyDescent="0.2">
      <c r="A276" s="831" t="s">
        <v>2559</v>
      </c>
      <c r="B276" s="832" t="s">
        <v>2287</v>
      </c>
      <c r="C276" s="832" t="s">
        <v>3488</v>
      </c>
      <c r="D276" s="832" t="s">
        <v>3278</v>
      </c>
      <c r="E276" s="832" t="s">
        <v>3258</v>
      </c>
      <c r="F276" s="849">
        <v>2</v>
      </c>
      <c r="G276" s="849">
        <v>338.58</v>
      </c>
      <c r="H276" s="837">
        <v>1</v>
      </c>
      <c r="I276" s="849"/>
      <c r="J276" s="849"/>
      <c r="K276" s="837">
        <v>0</v>
      </c>
      <c r="L276" s="849">
        <v>2</v>
      </c>
      <c r="M276" s="850">
        <v>338.58</v>
      </c>
    </row>
    <row r="277" spans="1:13" ht="14.45" customHeight="1" x14ac:dyDescent="0.2">
      <c r="A277" s="831" t="s">
        <v>2559</v>
      </c>
      <c r="B277" s="832" t="s">
        <v>2287</v>
      </c>
      <c r="C277" s="832" t="s">
        <v>3263</v>
      </c>
      <c r="D277" s="832" t="s">
        <v>1214</v>
      </c>
      <c r="E277" s="832" t="s">
        <v>3258</v>
      </c>
      <c r="F277" s="849">
        <v>16</v>
      </c>
      <c r="G277" s="849">
        <v>2708.64</v>
      </c>
      <c r="H277" s="837">
        <v>1</v>
      </c>
      <c r="I277" s="849"/>
      <c r="J277" s="849"/>
      <c r="K277" s="837">
        <v>0</v>
      </c>
      <c r="L277" s="849">
        <v>16</v>
      </c>
      <c r="M277" s="850">
        <v>2708.64</v>
      </c>
    </row>
    <row r="278" spans="1:13" ht="14.45" customHeight="1" x14ac:dyDescent="0.2">
      <c r="A278" s="831" t="s">
        <v>2559</v>
      </c>
      <c r="B278" s="832" t="s">
        <v>2287</v>
      </c>
      <c r="C278" s="832" t="s">
        <v>3264</v>
      </c>
      <c r="D278" s="832" t="s">
        <v>3265</v>
      </c>
      <c r="E278" s="832" t="s">
        <v>3258</v>
      </c>
      <c r="F278" s="849">
        <v>5</v>
      </c>
      <c r="G278" s="849">
        <v>846.45</v>
      </c>
      <c r="H278" s="837">
        <v>1</v>
      </c>
      <c r="I278" s="849"/>
      <c r="J278" s="849"/>
      <c r="K278" s="837">
        <v>0</v>
      </c>
      <c r="L278" s="849">
        <v>5</v>
      </c>
      <c r="M278" s="850">
        <v>846.45</v>
      </c>
    </row>
    <row r="279" spans="1:13" ht="14.45" customHeight="1" x14ac:dyDescent="0.2">
      <c r="A279" s="831" t="s">
        <v>2559</v>
      </c>
      <c r="B279" s="832" t="s">
        <v>2287</v>
      </c>
      <c r="C279" s="832" t="s">
        <v>3266</v>
      </c>
      <c r="D279" s="832" t="s">
        <v>3265</v>
      </c>
      <c r="E279" s="832" t="s">
        <v>3260</v>
      </c>
      <c r="F279" s="849">
        <v>8</v>
      </c>
      <c r="G279" s="849">
        <v>2708.64</v>
      </c>
      <c r="H279" s="837">
        <v>1</v>
      </c>
      <c r="I279" s="849"/>
      <c r="J279" s="849"/>
      <c r="K279" s="837">
        <v>0</v>
      </c>
      <c r="L279" s="849">
        <v>8</v>
      </c>
      <c r="M279" s="850">
        <v>2708.64</v>
      </c>
    </row>
    <row r="280" spans="1:13" ht="14.45" customHeight="1" x14ac:dyDescent="0.2">
      <c r="A280" s="831" t="s">
        <v>2559</v>
      </c>
      <c r="B280" s="832" t="s">
        <v>2287</v>
      </c>
      <c r="C280" s="832" t="s">
        <v>3269</v>
      </c>
      <c r="D280" s="832" t="s">
        <v>1214</v>
      </c>
      <c r="E280" s="832" t="s">
        <v>3260</v>
      </c>
      <c r="F280" s="849">
        <v>58</v>
      </c>
      <c r="G280" s="849">
        <v>19637.640000000003</v>
      </c>
      <c r="H280" s="837">
        <v>1</v>
      </c>
      <c r="I280" s="849"/>
      <c r="J280" s="849"/>
      <c r="K280" s="837">
        <v>0</v>
      </c>
      <c r="L280" s="849">
        <v>58</v>
      </c>
      <c r="M280" s="850">
        <v>19637.640000000003</v>
      </c>
    </row>
    <row r="281" spans="1:13" ht="14.45" customHeight="1" x14ac:dyDescent="0.2">
      <c r="A281" s="831" t="s">
        <v>2559</v>
      </c>
      <c r="B281" s="832" t="s">
        <v>2287</v>
      </c>
      <c r="C281" s="832" t="s">
        <v>3270</v>
      </c>
      <c r="D281" s="832" t="s">
        <v>1214</v>
      </c>
      <c r="E281" s="832" t="s">
        <v>3271</v>
      </c>
      <c r="F281" s="849"/>
      <c r="G281" s="849"/>
      <c r="H281" s="837">
        <v>0</v>
      </c>
      <c r="I281" s="849">
        <v>6</v>
      </c>
      <c r="J281" s="849">
        <v>7719.7199999999993</v>
      </c>
      <c r="K281" s="837">
        <v>1</v>
      </c>
      <c r="L281" s="849">
        <v>6</v>
      </c>
      <c r="M281" s="850">
        <v>7719.7199999999993</v>
      </c>
    </row>
    <row r="282" spans="1:13" ht="14.45" customHeight="1" x14ac:dyDescent="0.2">
      <c r="A282" s="831" t="s">
        <v>2559</v>
      </c>
      <c r="B282" s="832" t="s">
        <v>2287</v>
      </c>
      <c r="C282" s="832" t="s">
        <v>3272</v>
      </c>
      <c r="D282" s="832" t="s">
        <v>3273</v>
      </c>
      <c r="E282" s="832" t="s">
        <v>3258</v>
      </c>
      <c r="F282" s="849">
        <v>2</v>
      </c>
      <c r="G282" s="849">
        <v>338.58</v>
      </c>
      <c r="H282" s="837">
        <v>1</v>
      </c>
      <c r="I282" s="849"/>
      <c r="J282" s="849"/>
      <c r="K282" s="837">
        <v>0</v>
      </c>
      <c r="L282" s="849">
        <v>2</v>
      </c>
      <c r="M282" s="850">
        <v>338.58</v>
      </c>
    </row>
    <row r="283" spans="1:13" ht="14.45" customHeight="1" x14ac:dyDescent="0.2">
      <c r="A283" s="831" t="s">
        <v>2559</v>
      </c>
      <c r="B283" s="832" t="s">
        <v>2287</v>
      </c>
      <c r="C283" s="832" t="s">
        <v>2288</v>
      </c>
      <c r="D283" s="832" t="s">
        <v>1214</v>
      </c>
      <c r="E283" s="832" t="s">
        <v>1215</v>
      </c>
      <c r="F283" s="849"/>
      <c r="G283" s="849"/>
      <c r="H283" s="837">
        <v>0</v>
      </c>
      <c r="I283" s="849">
        <v>21</v>
      </c>
      <c r="J283" s="849">
        <v>54037.619999999995</v>
      </c>
      <c r="K283" s="837">
        <v>1</v>
      </c>
      <c r="L283" s="849">
        <v>21</v>
      </c>
      <c r="M283" s="850">
        <v>54037.619999999995</v>
      </c>
    </row>
    <row r="284" spans="1:13" ht="14.45" customHeight="1" x14ac:dyDescent="0.2">
      <c r="A284" s="831" t="s">
        <v>2559</v>
      </c>
      <c r="B284" s="832" t="s">
        <v>2287</v>
      </c>
      <c r="C284" s="832" t="s">
        <v>3274</v>
      </c>
      <c r="D284" s="832" t="s">
        <v>1214</v>
      </c>
      <c r="E284" s="832" t="s">
        <v>3268</v>
      </c>
      <c r="F284" s="849"/>
      <c r="G284" s="849"/>
      <c r="H284" s="837">
        <v>0</v>
      </c>
      <c r="I284" s="849">
        <v>3</v>
      </c>
      <c r="J284" s="849">
        <v>2031.5099999999998</v>
      </c>
      <c r="K284" s="837">
        <v>1</v>
      </c>
      <c r="L284" s="849">
        <v>3</v>
      </c>
      <c r="M284" s="850">
        <v>2031.5099999999998</v>
      </c>
    </row>
    <row r="285" spans="1:13" ht="14.45" customHeight="1" x14ac:dyDescent="0.2">
      <c r="A285" s="831" t="s">
        <v>2559</v>
      </c>
      <c r="B285" s="832" t="s">
        <v>2287</v>
      </c>
      <c r="C285" s="832" t="s">
        <v>3489</v>
      </c>
      <c r="D285" s="832" t="s">
        <v>3490</v>
      </c>
      <c r="E285" s="832" t="s">
        <v>3260</v>
      </c>
      <c r="F285" s="849">
        <v>2</v>
      </c>
      <c r="G285" s="849">
        <v>3430.96</v>
      </c>
      <c r="H285" s="837">
        <v>1</v>
      </c>
      <c r="I285" s="849"/>
      <c r="J285" s="849"/>
      <c r="K285" s="837">
        <v>0</v>
      </c>
      <c r="L285" s="849">
        <v>2</v>
      </c>
      <c r="M285" s="850">
        <v>3430.96</v>
      </c>
    </row>
    <row r="286" spans="1:13" ht="14.45" customHeight="1" x14ac:dyDescent="0.2">
      <c r="A286" s="831" t="s">
        <v>2559</v>
      </c>
      <c r="B286" s="832" t="s">
        <v>2287</v>
      </c>
      <c r="C286" s="832" t="s">
        <v>3491</v>
      </c>
      <c r="D286" s="832" t="s">
        <v>3273</v>
      </c>
      <c r="E286" s="832" t="s">
        <v>3268</v>
      </c>
      <c r="F286" s="849">
        <v>3</v>
      </c>
      <c r="G286" s="849">
        <v>2031.5099999999998</v>
      </c>
      <c r="H286" s="837">
        <v>1</v>
      </c>
      <c r="I286" s="849"/>
      <c r="J286" s="849"/>
      <c r="K286" s="837">
        <v>0</v>
      </c>
      <c r="L286" s="849">
        <v>3</v>
      </c>
      <c r="M286" s="850">
        <v>2031.5099999999998</v>
      </c>
    </row>
    <row r="287" spans="1:13" ht="14.45" customHeight="1" x14ac:dyDescent="0.2">
      <c r="A287" s="831" t="s">
        <v>2559</v>
      </c>
      <c r="B287" s="832" t="s">
        <v>2308</v>
      </c>
      <c r="C287" s="832" t="s">
        <v>2309</v>
      </c>
      <c r="D287" s="832" t="s">
        <v>2310</v>
      </c>
      <c r="E287" s="832" t="s">
        <v>2311</v>
      </c>
      <c r="F287" s="849"/>
      <c r="G287" s="849"/>
      <c r="H287" s="837">
        <v>0</v>
      </c>
      <c r="I287" s="849">
        <v>2</v>
      </c>
      <c r="J287" s="849">
        <v>18.8</v>
      </c>
      <c r="K287" s="837">
        <v>1</v>
      </c>
      <c r="L287" s="849">
        <v>2</v>
      </c>
      <c r="M287" s="850">
        <v>18.8</v>
      </c>
    </row>
    <row r="288" spans="1:13" ht="14.45" customHeight="1" x14ac:dyDescent="0.2">
      <c r="A288" s="831" t="s">
        <v>2559</v>
      </c>
      <c r="B288" s="832" t="s">
        <v>2318</v>
      </c>
      <c r="C288" s="832" t="s">
        <v>2319</v>
      </c>
      <c r="D288" s="832" t="s">
        <v>1364</v>
      </c>
      <c r="E288" s="832" t="s">
        <v>2320</v>
      </c>
      <c r="F288" s="849">
        <v>13</v>
      </c>
      <c r="G288" s="849">
        <v>0</v>
      </c>
      <c r="H288" s="837"/>
      <c r="I288" s="849"/>
      <c r="J288" s="849"/>
      <c r="K288" s="837"/>
      <c r="L288" s="849">
        <v>13</v>
      </c>
      <c r="M288" s="850">
        <v>0</v>
      </c>
    </row>
    <row r="289" spans="1:13" ht="14.45" customHeight="1" x14ac:dyDescent="0.2">
      <c r="A289" s="831" t="s">
        <v>2559</v>
      </c>
      <c r="B289" s="832" t="s">
        <v>2318</v>
      </c>
      <c r="C289" s="832" t="s">
        <v>2821</v>
      </c>
      <c r="D289" s="832" t="s">
        <v>2822</v>
      </c>
      <c r="E289" s="832" t="s">
        <v>2823</v>
      </c>
      <c r="F289" s="849">
        <v>1</v>
      </c>
      <c r="G289" s="849">
        <v>0</v>
      </c>
      <c r="H289" s="837"/>
      <c r="I289" s="849"/>
      <c r="J289" s="849"/>
      <c r="K289" s="837"/>
      <c r="L289" s="849">
        <v>1</v>
      </c>
      <c r="M289" s="850">
        <v>0</v>
      </c>
    </row>
    <row r="290" spans="1:13" ht="14.45" customHeight="1" x14ac:dyDescent="0.2">
      <c r="A290" s="831" t="s">
        <v>2559</v>
      </c>
      <c r="B290" s="832" t="s">
        <v>3936</v>
      </c>
      <c r="C290" s="832" t="s">
        <v>2665</v>
      </c>
      <c r="D290" s="832" t="s">
        <v>829</v>
      </c>
      <c r="E290" s="832" t="s">
        <v>830</v>
      </c>
      <c r="F290" s="849"/>
      <c r="G290" s="849"/>
      <c r="H290" s="837">
        <v>0</v>
      </c>
      <c r="I290" s="849">
        <v>3</v>
      </c>
      <c r="J290" s="849">
        <v>396</v>
      </c>
      <c r="K290" s="837">
        <v>1</v>
      </c>
      <c r="L290" s="849">
        <v>3</v>
      </c>
      <c r="M290" s="850">
        <v>396</v>
      </c>
    </row>
    <row r="291" spans="1:13" ht="14.45" customHeight="1" x14ac:dyDescent="0.2">
      <c r="A291" s="831" t="s">
        <v>2559</v>
      </c>
      <c r="B291" s="832" t="s">
        <v>3936</v>
      </c>
      <c r="C291" s="832" t="s">
        <v>3111</v>
      </c>
      <c r="D291" s="832" t="s">
        <v>827</v>
      </c>
      <c r="E291" s="832" t="s">
        <v>828</v>
      </c>
      <c r="F291" s="849"/>
      <c r="G291" s="849"/>
      <c r="H291" s="837">
        <v>0</v>
      </c>
      <c r="I291" s="849">
        <v>109</v>
      </c>
      <c r="J291" s="849">
        <v>7192.9099999999989</v>
      </c>
      <c r="K291" s="837">
        <v>1</v>
      </c>
      <c r="L291" s="849">
        <v>109</v>
      </c>
      <c r="M291" s="850">
        <v>7192.9099999999989</v>
      </c>
    </row>
    <row r="292" spans="1:13" ht="14.45" customHeight="1" x14ac:dyDescent="0.2">
      <c r="A292" s="831" t="s">
        <v>2559</v>
      </c>
      <c r="B292" s="832" t="s">
        <v>3936</v>
      </c>
      <c r="C292" s="832" t="s">
        <v>3441</v>
      </c>
      <c r="D292" s="832" t="s">
        <v>829</v>
      </c>
      <c r="E292" s="832" t="s">
        <v>830</v>
      </c>
      <c r="F292" s="849"/>
      <c r="G292" s="849"/>
      <c r="H292" s="837">
        <v>0</v>
      </c>
      <c r="I292" s="849">
        <v>22</v>
      </c>
      <c r="J292" s="849">
        <v>2904</v>
      </c>
      <c r="K292" s="837">
        <v>1</v>
      </c>
      <c r="L292" s="849">
        <v>22</v>
      </c>
      <c r="M292" s="850">
        <v>2904</v>
      </c>
    </row>
    <row r="293" spans="1:13" ht="14.45" customHeight="1" x14ac:dyDescent="0.2">
      <c r="A293" s="831" t="s">
        <v>2559</v>
      </c>
      <c r="B293" s="832" t="s">
        <v>2338</v>
      </c>
      <c r="C293" s="832" t="s">
        <v>3332</v>
      </c>
      <c r="D293" s="832" t="s">
        <v>3333</v>
      </c>
      <c r="E293" s="832" t="s">
        <v>3334</v>
      </c>
      <c r="F293" s="849"/>
      <c r="G293" s="849"/>
      <c r="H293" s="837">
        <v>0</v>
      </c>
      <c r="I293" s="849">
        <v>2</v>
      </c>
      <c r="J293" s="849">
        <v>161.06</v>
      </c>
      <c r="K293" s="837">
        <v>1</v>
      </c>
      <c r="L293" s="849">
        <v>2</v>
      </c>
      <c r="M293" s="850">
        <v>161.06</v>
      </c>
    </row>
    <row r="294" spans="1:13" ht="14.45" customHeight="1" x14ac:dyDescent="0.2">
      <c r="A294" s="831" t="s">
        <v>2559</v>
      </c>
      <c r="B294" s="832" t="s">
        <v>2338</v>
      </c>
      <c r="C294" s="832" t="s">
        <v>3339</v>
      </c>
      <c r="D294" s="832" t="s">
        <v>3333</v>
      </c>
      <c r="E294" s="832" t="s">
        <v>3340</v>
      </c>
      <c r="F294" s="849">
        <v>1</v>
      </c>
      <c r="G294" s="849">
        <v>533.42999999999995</v>
      </c>
      <c r="H294" s="837">
        <v>1</v>
      </c>
      <c r="I294" s="849"/>
      <c r="J294" s="849"/>
      <c r="K294" s="837">
        <v>0</v>
      </c>
      <c r="L294" s="849">
        <v>1</v>
      </c>
      <c r="M294" s="850">
        <v>533.42999999999995</v>
      </c>
    </row>
    <row r="295" spans="1:13" ht="14.45" customHeight="1" x14ac:dyDescent="0.2">
      <c r="A295" s="831" t="s">
        <v>2559</v>
      </c>
      <c r="B295" s="832" t="s">
        <v>2338</v>
      </c>
      <c r="C295" s="832" t="s">
        <v>3499</v>
      </c>
      <c r="D295" s="832" t="s">
        <v>3333</v>
      </c>
      <c r="E295" s="832" t="s">
        <v>3340</v>
      </c>
      <c r="F295" s="849"/>
      <c r="G295" s="849"/>
      <c r="H295" s="837">
        <v>0</v>
      </c>
      <c r="I295" s="849">
        <v>1</v>
      </c>
      <c r="J295" s="849">
        <v>533.42999999999995</v>
      </c>
      <c r="K295" s="837">
        <v>1</v>
      </c>
      <c r="L295" s="849">
        <v>1</v>
      </c>
      <c r="M295" s="850">
        <v>533.42999999999995</v>
      </c>
    </row>
    <row r="296" spans="1:13" ht="14.45" customHeight="1" x14ac:dyDescent="0.2">
      <c r="A296" s="831" t="s">
        <v>2559</v>
      </c>
      <c r="B296" s="832" t="s">
        <v>2338</v>
      </c>
      <c r="C296" s="832" t="s">
        <v>3500</v>
      </c>
      <c r="D296" s="832" t="s">
        <v>3333</v>
      </c>
      <c r="E296" s="832" t="s">
        <v>3334</v>
      </c>
      <c r="F296" s="849"/>
      <c r="G296" s="849"/>
      <c r="H296" s="837">
        <v>0</v>
      </c>
      <c r="I296" s="849">
        <v>3</v>
      </c>
      <c r="J296" s="849">
        <v>241.59</v>
      </c>
      <c r="K296" s="837">
        <v>1</v>
      </c>
      <c r="L296" s="849">
        <v>3</v>
      </c>
      <c r="M296" s="850">
        <v>241.59</v>
      </c>
    </row>
    <row r="297" spans="1:13" ht="14.45" customHeight="1" x14ac:dyDescent="0.2">
      <c r="A297" s="831" t="s">
        <v>2559</v>
      </c>
      <c r="B297" s="832" t="s">
        <v>3937</v>
      </c>
      <c r="C297" s="832" t="s">
        <v>3127</v>
      </c>
      <c r="D297" s="832" t="s">
        <v>3128</v>
      </c>
      <c r="E297" s="832" t="s">
        <v>3129</v>
      </c>
      <c r="F297" s="849"/>
      <c r="G297" s="849"/>
      <c r="H297" s="837">
        <v>0</v>
      </c>
      <c r="I297" s="849">
        <v>43</v>
      </c>
      <c r="J297" s="849">
        <v>24155.68</v>
      </c>
      <c r="K297" s="837">
        <v>1</v>
      </c>
      <c r="L297" s="849">
        <v>43</v>
      </c>
      <c r="M297" s="850">
        <v>24155.68</v>
      </c>
    </row>
    <row r="298" spans="1:13" ht="14.45" customHeight="1" x14ac:dyDescent="0.2">
      <c r="A298" s="831" t="s">
        <v>2559</v>
      </c>
      <c r="B298" s="832" t="s">
        <v>2078</v>
      </c>
      <c r="C298" s="832" t="s">
        <v>2731</v>
      </c>
      <c r="D298" s="832" t="s">
        <v>2080</v>
      </c>
      <c r="E298" s="832" t="s">
        <v>2732</v>
      </c>
      <c r="F298" s="849"/>
      <c r="G298" s="849"/>
      <c r="H298" s="837">
        <v>0</v>
      </c>
      <c r="I298" s="849">
        <v>4</v>
      </c>
      <c r="J298" s="849">
        <v>1656.28</v>
      </c>
      <c r="K298" s="837">
        <v>1</v>
      </c>
      <c r="L298" s="849">
        <v>4</v>
      </c>
      <c r="M298" s="850">
        <v>1656.28</v>
      </c>
    </row>
    <row r="299" spans="1:13" ht="14.45" customHeight="1" x14ac:dyDescent="0.2">
      <c r="A299" s="831" t="s">
        <v>2559</v>
      </c>
      <c r="B299" s="832" t="s">
        <v>3940</v>
      </c>
      <c r="C299" s="832" t="s">
        <v>3362</v>
      </c>
      <c r="D299" s="832" t="s">
        <v>3363</v>
      </c>
      <c r="E299" s="832" t="s">
        <v>3364</v>
      </c>
      <c r="F299" s="849"/>
      <c r="G299" s="849"/>
      <c r="H299" s="837">
        <v>0</v>
      </c>
      <c r="I299" s="849">
        <v>5</v>
      </c>
      <c r="J299" s="849">
        <v>326.8</v>
      </c>
      <c r="K299" s="837">
        <v>1</v>
      </c>
      <c r="L299" s="849">
        <v>5</v>
      </c>
      <c r="M299" s="850">
        <v>326.8</v>
      </c>
    </row>
    <row r="300" spans="1:13" ht="14.45" customHeight="1" x14ac:dyDescent="0.2">
      <c r="A300" s="831" t="s">
        <v>2560</v>
      </c>
      <c r="B300" s="832" t="s">
        <v>2070</v>
      </c>
      <c r="C300" s="832" t="s">
        <v>3247</v>
      </c>
      <c r="D300" s="832" t="s">
        <v>2074</v>
      </c>
      <c r="E300" s="832" t="s">
        <v>2646</v>
      </c>
      <c r="F300" s="849"/>
      <c r="G300" s="849"/>
      <c r="H300" s="837">
        <v>0</v>
      </c>
      <c r="I300" s="849">
        <v>1</v>
      </c>
      <c r="J300" s="849">
        <v>57.6</v>
      </c>
      <c r="K300" s="837">
        <v>1</v>
      </c>
      <c r="L300" s="849">
        <v>1</v>
      </c>
      <c r="M300" s="850">
        <v>57.6</v>
      </c>
    </row>
    <row r="301" spans="1:13" ht="14.45" customHeight="1" x14ac:dyDescent="0.2">
      <c r="A301" s="831" t="s">
        <v>2560</v>
      </c>
      <c r="B301" s="832" t="s">
        <v>2070</v>
      </c>
      <c r="C301" s="832" t="s">
        <v>2375</v>
      </c>
      <c r="D301" s="832" t="s">
        <v>2074</v>
      </c>
      <c r="E301" s="832" t="s">
        <v>2376</v>
      </c>
      <c r="F301" s="849"/>
      <c r="G301" s="849"/>
      <c r="H301" s="837">
        <v>0</v>
      </c>
      <c r="I301" s="849">
        <v>1</v>
      </c>
      <c r="J301" s="849">
        <v>115.18</v>
      </c>
      <c r="K301" s="837">
        <v>1</v>
      </c>
      <c r="L301" s="849">
        <v>1</v>
      </c>
      <c r="M301" s="850">
        <v>115.18</v>
      </c>
    </row>
    <row r="302" spans="1:13" ht="14.45" customHeight="1" x14ac:dyDescent="0.2">
      <c r="A302" s="831" t="s">
        <v>2560</v>
      </c>
      <c r="B302" s="832" t="s">
        <v>2112</v>
      </c>
      <c r="C302" s="832" t="s">
        <v>3867</v>
      </c>
      <c r="D302" s="832" t="s">
        <v>1001</v>
      </c>
      <c r="E302" s="832" t="s">
        <v>3868</v>
      </c>
      <c r="F302" s="849"/>
      <c r="G302" s="849"/>
      <c r="H302" s="837"/>
      <c r="I302" s="849">
        <v>1</v>
      </c>
      <c r="J302" s="849">
        <v>0</v>
      </c>
      <c r="K302" s="837"/>
      <c r="L302" s="849">
        <v>1</v>
      </c>
      <c r="M302" s="850">
        <v>0</v>
      </c>
    </row>
    <row r="303" spans="1:13" ht="14.45" customHeight="1" x14ac:dyDescent="0.2">
      <c r="A303" s="831" t="s">
        <v>2560</v>
      </c>
      <c r="B303" s="832" t="s">
        <v>2119</v>
      </c>
      <c r="C303" s="832" t="s">
        <v>3208</v>
      </c>
      <c r="D303" s="832" t="s">
        <v>3209</v>
      </c>
      <c r="E303" s="832" t="s">
        <v>789</v>
      </c>
      <c r="F303" s="849">
        <v>1</v>
      </c>
      <c r="G303" s="849">
        <v>234.07</v>
      </c>
      <c r="H303" s="837">
        <v>1</v>
      </c>
      <c r="I303" s="849"/>
      <c r="J303" s="849"/>
      <c r="K303" s="837">
        <v>0</v>
      </c>
      <c r="L303" s="849">
        <v>1</v>
      </c>
      <c r="M303" s="850">
        <v>234.07</v>
      </c>
    </row>
    <row r="304" spans="1:13" ht="14.45" customHeight="1" x14ac:dyDescent="0.2">
      <c r="A304" s="831" t="s">
        <v>2560</v>
      </c>
      <c r="B304" s="832" t="s">
        <v>2155</v>
      </c>
      <c r="C304" s="832" t="s">
        <v>2166</v>
      </c>
      <c r="D304" s="832" t="s">
        <v>2157</v>
      </c>
      <c r="E304" s="832" t="s">
        <v>2167</v>
      </c>
      <c r="F304" s="849"/>
      <c r="G304" s="849"/>
      <c r="H304" s="837">
        <v>0</v>
      </c>
      <c r="I304" s="849">
        <v>1</v>
      </c>
      <c r="J304" s="849">
        <v>63.14</v>
      </c>
      <c r="K304" s="837">
        <v>1</v>
      </c>
      <c r="L304" s="849">
        <v>1</v>
      </c>
      <c r="M304" s="850">
        <v>63.14</v>
      </c>
    </row>
    <row r="305" spans="1:13" ht="14.45" customHeight="1" x14ac:dyDescent="0.2">
      <c r="A305" s="831" t="s">
        <v>2560</v>
      </c>
      <c r="B305" s="832" t="s">
        <v>2442</v>
      </c>
      <c r="C305" s="832" t="s">
        <v>2443</v>
      </c>
      <c r="D305" s="832" t="s">
        <v>2444</v>
      </c>
      <c r="E305" s="832" t="s">
        <v>2445</v>
      </c>
      <c r="F305" s="849"/>
      <c r="G305" s="849"/>
      <c r="H305" s="837">
        <v>0</v>
      </c>
      <c r="I305" s="849">
        <v>6</v>
      </c>
      <c r="J305" s="849">
        <v>422.88</v>
      </c>
      <c r="K305" s="837">
        <v>1</v>
      </c>
      <c r="L305" s="849">
        <v>6</v>
      </c>
      <c r="M305" s="850">
        <v>422.88</v>
      </c>
    </row>
    <row r="306" spans="1:13" ht="14.45" customHeight="1" x14ac:dyDescent="0.2">
      <c r="A306" s="831" t="s">
        <v>2560</v>
      </c>
      <c r="B306" s="832" t="s">
        <v>3933</v>
      </c>
      <c r="C306" s="832" t="s">
        <v>3224</v>
      </c>
      <c r="D306" s="832" t="s">
        <v>3225</v>
      </c>
      <c r="E306" s="832" t="s">
        <v>3226</v>
      </c>
      <c r="F306" s="849">
        <v>17</v>
      </c>
      <c r="G306" s="849">
        <v>34661.81</v>
      </c>
      <c r="H306" s="837">
        <v>1</v>
      </c>
      <c r="I306" s="849"/>
      <c r="J306" s="849"/>
      <c r="K306" s="837">
        <v>0</v>
      </c>
      <c r="L306" s="849">
        <v>17</v>
      </c>
      <c r="M306" s="850">
        <v>34661.81</v>
      </c>
    </row>
    <row r="307" spans="1:13" ht="14.45" customHeight="1" x14ac:dyDescent="0.2">
      <c r="A307" s="831" t="s">
        <v>2560</v>
      </c>
      <c r="B307" s="832" t="s">
        <v>3933</v>
      </c>
      <c r="C307" s="832" t="s">
        <v>3227</v>
      </c>
      <c r="D307" s="832" t="s">
        <v>3225</v>
      </c>
      <c r="E307" s="832" t="s">
        <v>3228</v>
      </c>
      <c r="F307" s="849">
        <v>13</v>
      </c>
      <c r="G307" s="849">
        <v>7184.32</v>
      </c>
      <c r="H307" s="837">
        <v>1</v>
      </c>
      <c r="I307" s="849"/>
      <c r="J307" s="849"/>
      <c r="K307" s="837">
        <v>0</v>
      </c>
      <c r="L307" s="849">
        <v>13</v>
      </c>
      <c r="M307" s="850">
        <v>7184.32</v>
      </c>
    </row>
    <row r="308" spans="1:13" ht="14.45" customHeight="1" x14ac:dyDescent="0.2">
      <c r="A308" s="831" t="s">
        <v>2560</v>
      </c>
      <c r="B308" s="832" t="s">
        <v>3933</v>
      </c>
      <c r="C308" s="832" t="s">
        <v>3229</v>
      </c>
      <c r="D308" s="832" t="s">
        <v>3225</v>
      </c>
      <c r="E308" s="832" t="s">
        <v>3230</v>
      </c>
      <c r="F308" s="849">
        <v>4</v>
      </c>
      <c r="G308" s="849">
        <v>1423.16</v>
      </c>
      <c r="H308" s="837">
        <v>1</v>
      </c>
      <c r="I308" s="849"/>
      <c r="J308" s="849"/>
      <c r="K308" s="837">
        <v>0</v>
      </c>
      <c r="L308" s="849">
        <v>4</v>
      </c>
      <c r="M308" s="850">
        <v>1423.16</v>
      </c>
    </row>
    <row r="309" spans="1:13" ht="14.45" customHeight="1" x14ac:dyDescent="0.2">
      <c r="A309" s="831" t="s">
        <v>2560</v>
      </c>
      <c r="B309" s="832" t="s">
        <v>3933</v>
      </c>
      <c r="C309" s="832" t="s">
        <v>3231</v>
      </c>
      <c r="D309" s="832" t="s">
        <v>3225</v>
      </c>
      <c r="E309" s="832" t="s">
        <v>3232</v>
      </c>
      <c r="F309" s="849">
        <v>8</v>
      </c>
      <c r="G309" s="849">
        <v>8155.68</v>
      </c>
      <c r="H309" s="837">
        <v>1</v>
      </c>
      <c r="I309" s="849"/>
      <c r="J309" s="849"/>
      <c r="K309" s="837">
        <v>0</v>
      </c>
      <c r="L309" s="849">
        <v>8</v>
      </c>
      <c r="M309" s="850">
        <v>8155.68</v>
      </c>
    </row>
    <row r="310" spans="1:13" ht="14.45" customHeight="1" x14ac:dyDescent="0.2">
      <c r="A310" s="831" t="s">
        <v>2560</v>
      </c>
      <c r="B310" s="832" t="s">
        <v>3933</v>
      </c>
      <c r="C310" s="832" t="s">
        <v>3236</v>
      </c>
      <c r="D310" s="832" t="s">
        <v>3237</v>
      </c>
      <c r="E310" s="832" t="s">
        <v>3226</v>
      </c>
      <c r="F310" s="849"/>
      <c r="G310" s="849"/>
      <c r="H310" s="837">
        <v>0</v>
      </c>
      <c r="I310" s="849">
        <v>6</v>
      </c>
      <c r="J310" s="849">
        <v>12233.58</v>
      </c>
      <c r="K310" s="837">
        <v>1</v>
      </c>
      <c r="L310" s="849">
        <v>6</v>
      </c>
      <c r="M310" s="850">
        <v>12233.58</v>
      </c>
    </row>
    <row r="311" spans="1:13" ht="14.45" customHeight="1" x14ac:dyDescent="0.2">
      <c r="A311" s="831" t="s">
        <v>2560</v>
      </c>
      <c r="B311" s="832" t="s">
        <v>3933</v>
      </c>
      <c r="C311" s="832" t="s">
        <v>3238</v>
      </c>
      <c r="D311" s="832" t="s">
        <v>3237</v>
      </c>
      <c r="E311" s="832" t="s">
        <v>3230</v>
      </c>
      <c r="F311" s="849"/>
      <c r="G311" s="849"/>
      <c r="H311" s="837">
        <v>0</v>
      </c>
      <c r="I311" s="849">
        <v>8</v>
      </c>
      <c r="J311" s="849">
        <v>2846.32</v>
      </c>
      <c r="K311" s="837">
        <v>1</v>
      </c>
      <c r="L311" s="849">
        <v>8</v>
      </c>
      <c r="M311" s="850">
        <v>2846.32</v>
      </c>
    </row>
    <row r="312" spans="1:13" ht="14.45" customHeight="1" x14ac:dyDescent="0.2">
      <c r="A312" s="831" t="s">
        <v>2560</v>
      </c>
      <c r="B312" s="832" t="s">
        <v>3933</v>
      </c>
      <c r="C312" s="832" t="s">
        <v>3239</v>
      </c>
      <c r="D312" s="832" t="s">
        <v>3237</v>
      </c>
      <c r="E312" s="832" t="s">
        <v>3228</v>
      </c>
      <c r="F312" s="849"/>
      <c r="G312" s="849"/>
      <c r="H312" s="837">
        <v>0</v>
      </c>
      <c r="I312" s="849">
        <v>53</v>
      </c>
      <c r="J312" s="849">
        <v>29289.919999999998</v>
      </c>
      <c r="K312" s="837">
        <v>1</v>
      </c>
      <c r="L312" s="849">
        <v>53</v>
      </c>
      <c r="M312" s="850">
        <v>29289.919999999998</v>
      </c>
    </row>
    <row r="313" spans="1:13" ht="14.45" customHeight="1" x14ac:dyDescent="0.2">
      <c r="A313" s="831" t="s">
        <v>2560</v>
      </c>
      <c r="B313" s="832" t="s">
        <v>3933</v>
      </c>
      <c r="C313" s="832" t="s">
        <v>3240</v>
      </c>
      <c r="D313" s="832" t="s">
        <v>3237</v>
      </c>
      <c r="E313" s="832" t="s">
        <v>3232</v>
      </c>
      <c r="F313" s="849"/>
      <c r="G313" s="849"/>
      <c r="H313" s="837">
        <v>0</v>
      </c>
      <c r="I313" s="849">
        <v>36</v>
      </c>
      <c r="J313" s="849">
        <v>36700.560000000005</v>
      </c>
      <c r="K313" s="837">
        <v>1</v>
      </c>
      <c r="L313" s="849">
        <v>36</v>
      </c>
      <c r="M313" s="850">
        <v>36700.560000000005</v>
      </c>
    </row>
    <row r="314" spans="1:13" ht="14.45" customHeight="1" x14ac:dyDescent="0.2">
      <c r="A314" s="831" t="s">
        <v>2560</v>
      </c>
      <c r="B314" s="832" t="s">
        <v>3933</v>
      </c>
      <c r="C314" s="832" t="s">
        <v>3485</v>
      </c>
      <c r="D314" s="832" t="s">
        <v>3234</v>
      </c>
      <c r="E314" s="832" t="s">
        <v>3230</v>
      </c>
      <c r="F314" s="849">
        <v>5</v>
      </c>
      <c r="G314" s="849">
        <v>1778.9500000000003</v>
      </c>
      <c r="H314" s="837">
        <v>1</v>
      </c>
      <c r="I314" s="849"/>
      <c r="J314" s="849"/>
      <c r="K314" s="837">
        <v>0</v>
      </c>
      <c r="L314" s="849">
        <v>5</v>
      </c>
      <c r="M314" s="850">
        <v>1778.9500000000003</v>
      </c>
    </row>
    <row r="315" spans="1:13" ht="14.45" customHeight="1" x14ac:dyDescent="0.2">
      <c r="A315" s="831" t="s">
        <v>2560</v>
      </c>
      <c r="B315" s="832" t="s">
        <v>3933</v>
      </c>
      <c r="C315" s="832" t="s">
        <v>3806</v>
      </c>
      <c r="D315" s="832" t="s">
        <v>3242</v>
      </c>
      <c r="E315" s="832" t="s">
        <v>3807</v>
      </c>
      <c r="F315" s="849">
        <v>3</v>
      </c>
      <c r="G315" s="849">
        <v>1657.92</v>
      </c>
      <c r="H315" s="837">
        <v>1</v>
      </c>
      <c r="I315" s="849"/>
      <c r="J315" s="849"/>
      <c r="K315" s="837">
        <v>0</v>
      </c>
      <c r="L315" s="849">
        <v>3</v>
      </c>
      <c r="M315" s="850">
        <v>1657.92</v>
      </c>
    </row>
    <row r="316" spans="1:13" ht="14.45" customHeight="1" x14ac:dyDescent="0.2">
      <c r="A316" s="831" t="s">
        <v>2560</v>
      </c>
      <c r="B316" s="832" t="s">
        <v>2264</v>
      </c>
      <c r="C316" s="832" t="s">
        <v>3136</v>
      </c>
      <c r="D316" s="832" t="s">
        <v>2266</v>
      </c>
      <c r="E316" s="832" t="s">
        <v>3137</v>
      </c>
      <c r="F316" s="849"/>
      <c r="G316" s="849"/>
      <c r="H316" s="837">
        <v>0</v>
      </c>
      <c r="I316" s="849">
        <v>12</v>
      </c>
      <c r="J316" s="849">
        <v>2792.16</v>
      </c>
      <c r="K316" s="837">
        <v>1</v>
      </c>
      <c r="L316" s="849">
        <v>12</v>
      </c>
      <c r="M316" s="850">
        <v>2792.16</v>
      </c>
    </row>
    <row r="317" spans="1:13" ht="14.45" customHeight="1" x14ac:dyDescent="0.2">
      <c r="A317" s="831" t="s">
        <v>2560</v>
      </c>
      <c r="B317" s="832" t="s">
        <v>2264</v>
      </c>
      <c r="C317" s="832" t="s">
        <v>3796</v>
      </c>
      <c r="D317" s="832" t="s">
        <v>3139</v>
      </c>
      <c r="E317" s="832" t="s">
        <v>3538</v>
      </c>
      <c r="F317" s="849"/>
      <c r="G317" s="849"/>
      <c r="H317" s="837">
        <v>0</v>
      </c>
      <c r="I317" s="849">
        <v>12</v>
      </c>
      <c r="J317" s="849">
        <v>17450.760000000002</v>
      </c>
      <c r="K317" s="837">
        <v>1</v>
      </c>
      <c r="L317" s="849">
        <v>12</v>
      </c>
      <c r="M317" s="850">
        <v>17450.760000000002</v>
      </c>
    </row>
    <row r="318" spans="1:13" ht="14.45" customHeight="1" x14ac:dyDescent="0.2">
      <c r="A318" s="831" t="s">
        <v>2560</v>
      </c>
      <c r="B318" s="832" t="s">
        <v>2264</v>
      </c>
      <c r="C318" s="832" t="s">
        <v>3533</v>
      </c>
      <c r="D318" s="832" t="s">
        <v>3142</v>
      </c>
      <c r="E318" s="832" t="s">
        <v>3534</v>
      </c>
      <c r="F318" s="849">
        <v>2</v>
      </c>
      <c r="G318" s="849">
        <v>10644.16</v>
      </c>
      <c r="H318" s="837">
        <v>1</v>
      </c>
      <c r="I318" s="849"/>
      <c r="J318" s="849"/>
      <c r="K318" s="837">
        <v>0</v>
      </c>
      <c r="L318" s="849">
        <v>2</v>
      </c>
      <c r="M318" s="850">
        <v>10644.16</v>
      </c>
    </row>
    <row r="319" spans="1:13" ht="14.45" customHeight="1" x14ac:dyDescent="0.2">
      <c r="A319" s="831" t="s">
        <v>2560</v>
      </c>
      <c r="B319" s="832" t="s">
        <v>2264</v>
      </c>
      <c r="C319" s="832" t="s">
        <v>3144</v>
      </c>
      <c r="D319" s="832" t="s">
        <v>2266</v>
      </c>
      <c r="E319" s="832" t="s">
        <v>3145</v>
      </c>
      <c r="F319" s="849"/>
      <c r="G319" s="849"/>
      <c r="H319" s="837">
        <v>0</v>
      </c>
      <c r="I319" s="849">
        <v>12</v>
      </c>
      <c r="J319" s="849">
        <v>23267.64</v>
      </c>
      <c r="K319" s="837">
        <v>1</v>
      </c>
      <c r="L319" s="849">
        <v>12</v>
      </c>
      <c r="M319" s="850">
        <v>23267.64</v>
      </c>
    </row>
    <row r="320" spans="1:13" ht="14.45" customHeight="1" x14ac:dyDescent="0.2">
      <c r="A320" s="831" t="s">
        <v>2560</v>
      </c>
      <c r="B320" s="832" t="s">
        <v>2264</v>
      </c>
      <c r="C320" s="832" t="s">
        <v>2265</v>
      </c>
      <c r="D320" s="832" t="s">
        <v>2266</v>
      </c>
      <c r="E320" s="832" t="s">
        <v>2267</v>
      </c>
      <c r="F320" s="849"/>
      <c r="G320" s="849"/>
      <c r="H320" s="837">
        <v>0</v>
      </c>
      <c r="I320" s="849">
        <v>27</v>
      </c>
      <c r="J320" s="849">
        <v>13088.25</v>
      </c>
      <c r="K320" s="837">
        <v>1</v>
      </c>
      <c r="L320" s="849">
        <v>27</v>
      </c>
      <c r="M320" s="850">
        <v>13088.25</v>
      </c>
    </row>
    <row r="321" spans="1:13" ht="14.45" customHeight="1" x14ac:dyDescent="0.2">
      <c r="A321" s="831" t="s">
        <v>2560</v>
      </c>
      <c r="B321" s="832" t="s">
        <v>2264</v>
      </c>
      <c r="C321" s="832" t="s">
        <v>3148</v>
      </c>
      <c r="D321" s="832" t="s">
        <v>2266</v>
      </c>
      <c r="E321" s="832" t="s">
        <v>3149</v>
      </c>
      <c r="F321" s="849"/>
      <c r="G321" s="849"/>
      <c r="H321" s="837">
        <v>0</v>
      </c>
      <c r="I321" s="849">
        <v>13</v>
      </c>
      <c r="J321" s="849">
        <v>12603.24</v>
      </c>
      <c r="K321" s="837">
        <v>1</v>
      </c>
      <c r="L321" s="849">
        <v>13</v>
      </c>
      <c r="M321" s="850">
        <v>12603.24</v>
      </c>
    </row>
    <row r="322" spans="1:13" ht="14.45" customHeight="1" x14ac:dyDescent="0.2">
      <c r="A322" s="831" t="s">
        <v>2560</v>
      </c>
      <c r="B322" s="832" t="s">
        <v>2264</v>
      </c>
      <c r="C322" s="832" t="s">
        <v>3150</v>
      </c>
      <c r="D322" s="832" t="s">
        <v>3151</v>
      </c>
      <c r="E322" s="832" t="s">
        <v>3152</v>
      </c>
      <c r="F322" s="849">
        <v>6</v>
      </c>
      <c r="G322" s="849">
        <v>11633.82</v>
      </c>
      <c r="H322" s="837">
        <v>1</v>
      </c>
      <c r="I322" s="849"/>
      <c r="J322" s="849"/>
      <c r="K322" s="837">
        <v>0</v>
      </c>
      <c r="L322" s="849">
        <v>6</v>
      </c>
      <c r="M322" s="850">
        <v>11633.82</v>
      </c>
    </row>
    <row r="323" spans="1:13" ht="14.45" customHeight="1" x14ac:dyDescent="0.2">
      <c r="A323" s="831" t="s">
        <v>2560</v>
      </c>
      <c r="B323" s="832" t="s">
        <v>2264</v>
      </c>
      <c r="C323" s="832" t="s">
        <v>3382</v>
      </c>
      <c r="D323" s="832" t="s">
        <v>3151</v>
      </c>
      <c r="E323" s="832" t="s">
        <v>3383</v>
      </c>
      <c r="F323" s="849">
        <v>8</v>
      </c>
      <c r="G323" s="849">
        <v>3878</v>
      </c>
      <c r="H323" s="837">
        <v>1</v>
      </c>
      <c r="I323" s="849"/>
      <c r="J323" s="849"/>
      <c r="K323" s="837">
        <v>0</v>
      </c>
      <c r="L323" s="849">
        <v>8</v>
      </c>
      <c r="M323" s="850">
        <v>3878</v>
      </c>
    </row>
    <row r="324" spans="1:13" ht="14.45" customHeight="1" x14ac:dyDescent="0.2">
      <c r="A324" s="831" t="s">
        <v>2560</v>
      </c>
      <c r="B324" s="832" t="s">
        <v>2264</v>
      </c>
      <c r="C324" s="832" t="s">
        <v>3153</v>
      </c>
      <c r="D324" s="832" t="s">
        <v>3139</v>
      </c>
      <c r="E324" s="832" t="s">
        <v>2450</v>
      </c>
      <c r="F324" s="849"/>
      <c r="G324" s="849"/>
      <c r="H324" s="837">
        <v>0</v>
      </c>
      <c r="I324" s="849">
        <v>6</v>
      </c>
      <c r="J324" s="849">
        <v>2908.5</v>
      </c>
      <c r="K324" s="837">
        <v>1</v>
      </c>
      <c r="L324" s="849">
        <v>6</v>
      </c>
      <c r="M324" s="850">
        <v>2908.5</v>
      </c>
    </row>
    <row r="325" spans="1:13" ht="14.45" customHeight="1" x14ac:dyDescent="0.2">
      <c r="A325" s="831" t="s">
        <v>2560</v>
      </c>
      <c r="B325" s="832" t="s">
        <v>2264</v>
      </c>
      <c r="C325" s="832" t="s">
        <v>2448</v>
      </c>
      <c r="D325" s="832" t="s">
        <v>2449</v>
      </c>
      <c r="E325" s="832" t="s">
        <v>2450</v>
      </c>
      <c r="F325" s="849"/>
      <c r="G325" s="849"/>
      <c r="H325" s="837">
        <v>0</v>
      </c>
      <c r="I325" s="849">
        <v>9</v>
      </c>
      <c r="J325" s="849">
        <v>4362.75</v>
      </c>
      <c r="K325" s="837">
        <v>1</v>
      </c>
      <c r="L325" s="849">
        <v>9</v>
      </c>
      <c r="M325" s="850">
        <v>4362.75</v>
      </c>
    </row>
    <row r="326" spans="1:13" ht="14.45" customHeight="1" x14ac:dyDescent="0.2">
      <c r="A326" s="831" t="s">
        <v>2560</v>
      </c>
      <c r="B326" s="832" t="s">
        <v>2264</v>
      </c>
      <c r="C326" s="832" t="s">
        <v>2451</v>
      </c>
      <c r="D326" s="832" t="s">
        <v>2449</v>
      </c>
      <c r="E326" s="832" t="s">
        <v>2452</v>
      </c>
      <c r="F326" s="849"/>
      <c r="G326" s="849"/>
      <c r="H326" s="837">
        <v>0</v>
      </c>
      <c r="I326" s="849">
        <v>11</v>
      </c>
      <c r="J326" s="849">
        <v>10664.279999999999</v>
      </c>
      <c r="K326" s="837">
        <v>1</v>
      </c>
      <c r="L326" s="849">
        <v>11</v>
      </c>
      <c r="M326" s="850">
        <v>10664.279999999999</v>
      </c>
    </row>
    <row r="327" spans="1:13" ht="14.45" customHeight="1" x14ac:dyDescent="0.2">
      <c r="A327" s="831" t="s">
        <v>2560</v>
      </c>
      <c r="B327" s="832" t="s">
        <v>2264</v>
      </c>
      <c r="C327" s="832" t="s">
        <v>3156</v>
      </c>
      <c r="D327" s="832" t="s">
        <v>2449</v>
      </c>
      <c r="E327" s="832" t="s">
        <v>3140</v>
      </c>
      <c r="F327" s="849"/>
      <c r="G327" s="849"/>
      <c r="H327" s="837">
        <v>0</v>
      </c>
      <c r="I327" s="849">
        <v>6</v>
      </c>
      <c r="J327" s="849">
        <v>11633.82</v>
      </c>
      <c r="K327" s="837">
        <v>1</v>
      </c>
      <c r="L327" s="849">
        <v>6</v>
      </c>
      <c r="M327" s="850">
        <v>11633.82</v>
      </c>
    </row>
    <row r="328" spans="1:13" ht="14.45" customHeight="1" x14ac:dyDescent="0.2">
      <c r="A328" s="831" t="s">
        <v>2560</v>
      </c>
      <c r="B328" s="832" t="s">
        <v>2453</v>
      </c>
      <c r="C328" s="832" t="s">
        <v>2454</v>
      </c>
      <c r="D328" s="832" t="s">
        <v>2455</v>
      </c>
      <c r="E328" s="832" t="s">
        <v>2456</v>
      </c>
      <c r="F328" s="849"/>
      <c r="G328" s="849"/>
      <c r="H328" s="837">
        <v>0</v>
      </c>
      <c r="I328" s="849">
        <v>34</v>
      </c>
      <c r="J328" s="849">
        <v>25637.360000000001</v>
      </c>
      <c r="K328" s="837">
        <v>1</v>
      </c>
      <c r="L328" s="849">
        <v>34</v>
      </c>
      <c r="M328" s="850">
        <v>25637.360000000001</v>
      </c>
    </row>
    <row r="329" spans="1:13" ht="14.45" customHeight="1" x14ac:dyDescent="0.2">
      <c r="A329" s="831" t="s">
        <v>2560</v>
      </c>
      <c r="B329" s="832" t="s">
        <v>2453</v>
      </c>
      <c r="C329" s="832" t="s">
        <v>3098</v>
      </c>
      <c r="D329" s="832" t="s">
        <v>2455</v>
      </c>
      <c r="E329" s="832" t="s">
        <v>3099</v>
      </c>
      <c r="F329" s="849"/>
      <c r="G329" s="849"/>
      <c r="H329" s="837">
        <v>0</v>
      </c>
      <c r="I329" s="849">
        <v>16</v>
      </c>
      <c r="J329" s="849">
        <v>18096.96</v>
      </c>
      <c r="K329" s="837">
        <v>1</v>
      </c>
      <c r="L329" s="849">
        <v>16</v>
      </c>
      <c r="M329" s="850">
        <v>18096.96</v>
      </c>
    </row>
    <row r="330" spans="1:13" ht="14.45" customHeight="1" x14ac:dyDescent="0.2">
      <c r="A330" s="831" t="s">
        <v>2560</v>
      </c>
      <c r="B330" s="832" t="s">
        <v>2453</v>
      </c>
      <c r="C330" s="832" t="s">
        <v>3100</v>
      </c>
      <c r="D330" s="832" t="s">
        <v>2455</v>
      </c>
      <c r="E330" s="832" t="s">
        <v>3101</v>
      </c>
      <c r="F330" s="849"/>
      <c r="G330" s="849"/>
      <c r="H330" s="837">
        <v>0</v>
      </c>
      <c r="I330" s="849">
        <v>6</v>
      </c>
      <c r="J330" s="849">
        <v>9048.48</v>
      </c>
      <c r="K330" s="837">
        <v>1</v>
      </c>
      <c r="L330" s="849">
        <v>6</v>
      </c>
      <c r="M330" s="850">
        <v>9048.48</v>
      </c>
    </row>
    <row r="331" spans="1:13" ht="14.45" customHeight="1" x14ac:dyDescent="0.2">
      <c r="A331" s="831" t="s">
        <v>2560</v>
      </c>
      <c r="B331" s="832" t="s">
        <v>2453</v>
      </c>
      <c r="C331" s="832" t="s">
        <v>3508</v>
      </c>
      <c r="D331" s="832" t="s">
        <v>3103</v>
      </c>
      <c r="E331" s="832" t="s">
        <v>2456</v>
      </c>
      <c r="F331" s="849">
        <v>12</v>
      </c>
      <c r="G331" s="849">
        <v>7755.84</v>
      </c>
      <c r="H331" s="837">
        <v>1</v>
      </c>
      <c r="I331" s="849"/>
      <c r="J331" s="849"/>
      <c r="K331" s="837">
        <v>0</v>
      </c>
      <c r="L331" s="849">
        <v>12</v>
      </c>
      <c r="M331" s="850">
        <v>7755.84</v>
      </c>
    </row>
    <row r="332" spans="1:13" ht="14.45" customHeight="1" x14ac:dyDescent="0.2">
      <c r="A332" s="831" t="s">
        <v>2560</v>
      </c>
      <c r="B332" s="832" t="s">
        <v>2453</v>
      </c>
      <c r="C332" s="832" t="s">
        <v>3104</v>
      </c>
      <c r="D332" s="832" t="s">
        <v>2455</v>
      </c>
      <c r="E332" s="832" t="s">
        <v>3105</v>
      </c>
      <c r="F332" s="849">
        <v>6</v>
      </c>
      <c r="G332" s="849">
        <v>9048.48</v>
      </c>
      <c r="H332" s="837">
        <v>1</v>
      </c>
      <c r="I332" s="849"/>
      <c r="J332" s="849"/>
      <c r="K332" s="837">
        <v>0</v>
      </c>
      <c r="L332" s="849">
        <v>6</v>
      </c>
      <c r="M332" s="850">
        <v>9048.48</v>
      </c>
    </row>
    <row r="333" spans="1:13" ht="14.45" customHeight="1" x14ac:dyDescent="0.2">
      <c r="A333" s="831" t="s">
        <v>2560</v>
      </c>
      <c r="B333" s="832" t="s">
        <v>2453</v>
      </c>
      <c r="C333" s="832" t="s">
        <v>3452</v>
      </c>
      <c r="D333" s="832" t="s">
        <v>2455</v>
      </c>
      <c r="E333" s="832" t="s">
        <v>3453</v>
      </c>
      <c r="F333" s="849">
        <v>6</v>
      </c>
      <c r="G333" s="849">
        <v>18097.02</v>
      </c>
      <c r="H333" s="837">
        <v>1</v>
      </c>
      <c r="I333" s="849"/>
      <c r="J333" s="849"/>
      <c r="K333" s="837">
        <v>0</v>
      </c>
      <c r="L333" s="849">
        <v>6</v>
      </c>
      <c r="M333" s="850">
        <v>18097.02</v>
      </c>
    </row>
    <row r="334" spans="1:13" ht="14.45" customHeight="1" x14ac:dyDescent="0.2">
      <c r="A334" s="831" t="s">
        <v>2560</v>
      </c>
      <c r="B334" s="832" t="s">
        <v>2453</v>
      </c>
      <c r="C334" s="832" t="s">
        <v>3106</v>
      </c>
      <c r="D334" s="832" t="s">
        <v>3107</v>
      </c>
      <c r="E334" s="832" t="s">
        <v>2456</v>
      </c>
      <c r="F334" s="849">
        <v>11</v>
      </c>
      <c r="G334" s="849">
        <v>8294.4399999999987</v>
      </c>
      <c r="H334" s="837">
        <v>1</v>
      </c>
      <c r="I334" s="849"/>
      <c r="J334" s="849"/>
      <c r="K334" s="837">
        <v>0</v>
      </c>
      <c r="L334" s="849">
        <v>11</v>
      </c>
      <c r="M334" s="850">
        <v>8294.4399999999987</v>
      </c>
    </row>
    <row r="335" spans="1:13" ht="14.45" customHeight="1" x14ac:dyDescent="0.2">
      <c r="A335" s="831" t="s">
        <v>2560</v>
      </c>
      <c r="B335" s="832" t="s">
        <v>2060</v>
      </c>
      <c r="C335" s="832" t="s">
        <v>2268</v>
      </c>
      <c r="D335" s="832" t="s">
        <v>703</v>
      </c>
      <c r="E335" s="832" t="s">
        <v>1171</v>
      </c>
      <c r="F335" s="849"/>
      <c r="G335" s="849"/>
      <c r="H335" s="837"/>
      <c r="I335" s="849">
        <v>46</v>
      </c>
      <c r="J335" s="849">
        <v>0</v>
      </c>
      <c r="K335" s="837"/>
      <c r="L335" s="849">
        <v>46</v>
      </c>
      <c r="M335" s="850">
        <v>0</v>
      </c>
    </row>
    <row r="336" spans="1:13" ht="14.45" customHeight="1" x14ac:dyDescent="0.2">
      <c r="A336" s="831" t="s">
        <v>2560</v>
      </c>
      <c r="B336" s="832" t="s">
        <v>3934</v>
      </c>
      <c r="C336" s="832" t="s">
        <v>3871</v>
      </c>
      <c r="D336" s="832" t="s">
        <v>3872</v>
      </c>
      <c r="E336" s="832" t="s">
        <v>3873</v>
      </c>
      <c r="F336" s="849">
        <v>4</v>
      </c>
      <c r="G336" s="849">
        <v>241.56</v>
      </c>
      <c r="H336" s="837">
        <v>1</v>
      </c>
      <c r="I336" s="849"/>
      <c r="J336" s="849"/>
      <c r="K336" s="837">
        <v>0</v>
      </c>
      <c r="L336" s="849">
        <v>4</v>
      </c>
      <c r="M336" s="850">
        <v>241.56</v>
      </c>
    </row>
    <row r="337" spans="1:13" ht="14.45" customHeight="1" x14ac:dyDescent="0.2">
      <c r="A337" s="831" t="s">
        <v>2560</v>
      </c>
      <c r="B337" s="832" t="s">
        <v>3935</v>
      </c>
      <c r="C337" s="832" t="s">
        <v>3462</v>
      </c>
      <c r="D337" s="832" t="s">
        <v>3463</v>
      </c>
      <c r="E337" s="832" t="s">
        <v>3464</v>
      </c>
      <c r="F337" s="849"/>
      <c r="G337" s="849"/>
      <c r="H337" s="837">
        <v>0</v>
      </c>
      <c r="I337" s="849">
        <v>4</v>
      </c>
      <c r="J337" s="849">
        <v>274.39999999999998</v>
      </c>
      <c r="K337" s="837">
        <v>1</v>
      </c>
      <c r="L337" s="849">
        <v>4</v>
      </c>
      <c r="M337" s="850">
        <v>274.39999999999998</v>
      </c>
    </row>
    <row r="338" spans="1:13" ht="14.45" customHeight="1" x14ac:dyDescent="0.2">
      <c r="A338" s="831" t="s">
        <v>2560</v>
      </c>
      <c r="B338" s="832" t="s">
        <v>2281</v>
      </c>
      <c r="C338" s="832" t="s">
        <v>3159</v>
      </c>
      <c r="D338" s="832" t="s">
        <v>2283</v>
      </c>
      <c r="E338" s="832" t="s">
        <v>3160</v>
      </c>
      <c r="F338" s="849"/>
      <c r="G338" s="849"/>
      <c r="H338" s="837">
        <v>0</v>
      </c>
      <c r="I338" s="849">
        <v>18</v>
      </c>
      <c r="J338" s="849">
        <v>6110.46</v>
      </c>
      <c r="K338" s="837">
        <v>1</v>
      </c>
      <c r="L338" s="849">
        <v>18</v>
      </c>
      <c r="M338" s="850">
        <v>6110.46</v>
      </c>
    </row>
    <row r="339" spans="1:13" ht="14.45" customHeight="1" x14ac:dyDescent="0.2">
      <c r="A339" s="831" t="s">
        <v>2560</v>
      </c>
      <c r="B339" s="832" t="s">
        <v>2281</v>
      </c>
      <c r="C339" s="832" t="s">
        <v>3852</v>
      </c>
      <c r="D339" s="832" t="s">
        <v>2283</v>
      </c>
      <c r="E339" s="832" t="s">
        <v>3853</v>
      </c>
      <c r="F339" s="849"/>
      <c r="G339" s="849"/>
      <c r="H339" s="837">
        <v>0</v>
      </c>
      <c r="I339" s="849">
        <v>2</v>
      </c>
      <c r="J339" s="849">
        <v>905.22</v>
      </c>
      <c r="K339" s="837">
        <v>1</v>
      </c>
      <c r="L339" s="849">
        <v>2</v>
      </c>
      <c r="M339" s="850">
        <v>905.22</v>
      </c>
    </row>
    <row r="340" spans="1:13" ht="14.45" customHeight="1" x14ac:dyDescent="0.2">
      <c r="A340" s="831" t="s">
        <v>2560</v>
      </c>
      <c r="B340" s="832" t="s">
        <v>2281</v>
      </c>
      <c r="C340" s="832" t="s">
        <v>2282</v>
      </c>
      <c r="D340" s="832" t="s">
        <v>2283</v>
      </c>
      <c r="E340" s="832" t="s">
        <v>2284</v>
      </c>
      <c r="F340" s="849"/>
      <c r="G340" s="849"/>
      <c r="H340" s="837">
        <v>0</v>
      </c>
      <c r="I340" s="849">
        <v>16</v>
      </c>
      <c r="J340" s="849">
        <v>1810.56</v>
      </c>
      <c r="K340" s="837">
        <v>1</v>
      </c>
      <c r="L340" s="849">
        <v>16</v>
      </c>
      <c r="M340" s="850">
        <v>1810.56</v>
      </c>
    </row>
    <row r="341" spans="1:13" ht="14.45" customHeight="1" x14ac:dyDescent="0.2">
      <c r="A341" s="831" t="s">
        <v>2560</v>
      </c>
      <c r="B341" s="832" t="s">
        <v>2281</v>
      </c>
      <c r="C341" s="832" t="s">
        <v>2466</v>
      </c>
      <c r="D341" s="832" t="s">
        <v>2283</v>
      </c>
      <c r="E341" s="832" t="s">
        <v>2467</v>
      </c>
      <c r="F341" s="849"/>
      <c r="G341" s="849"/>
      <c r="H341" s="837">
        <v>0</v>
      </c>
      <c r="I341" s="849">
        <v>68</v>
      </c>
      <c r="J341" s="849">
        <v>23083.960000000003</v>
      </c>
      <c r="K341" s="837">
        <v>1</v>
      </c>
      <c r="L341" s="849">
        <v>68</v>
      </c>
      <c r="M341" s="850">
        <v>23083.960000000003</v>
      </c>
    </row>
    <row r="342" spans="1:13" ht="14.45" customHeight="1" x14ac:dyDescent="0.2">
      <c r="A342" s="831" t="s">
        <v>2560</v>
      </c>
      <c r="B342" s="832" t="s">
        <v>2281</v>
      </c>
      <c r="C342" s="832" t="s">
        <v>3543</v>
      </c>
      <c r="D342" s="832" t="s">
        <v>3162</v>
      </c>
      <c r="E342" s="832" t="s">
        <v>3386</v>
      </c>
      <c r="F342" s="849"/>
      <c r="G342" s="849"/>
      <c r="H342" s="837">
        <v>0</v>
      </c>
      <c r="I342" s="849">
        <v>3</v>
      </c>
      <c r="J342" s="849">
        <v>2290.89</v>
      </c>
      <c r="K342" s="837">
        <v>1</v>
      </c>
      <c r="L342" s="849">
        <v>3</v>
      </c>
      <c r="M342" s="850">
        <v>2290.89</v>
      </c>
    </row>
    <row r="343" spans="1:13" ht="14.45" customHeight="1" x14ac:dyDescent="0.2">
      <c r="A343" s="831" t="s">
        <v>2560</v>
      </c>
      <c r="B343" s="832" t="s">
        <v>2281</v>
      </c>
      <c r="C343" s="832" t="s">
        <v>3384</v>
      </c>
      <c r="D343" s="832" t="s">
        <v>3385</v>
      </c>
      <c r="E343" s="832" t="s">
        <v>3386</v>
      </c>
      <c r="F343" s="849">
        <v>7</v>
      </c>
      <c r="G343" s="849">
        <v>5345.41</v>
      </c>
      <c r="H343" s="837">
        <v>1</v>
      </c>
      <c r="I343" s="849"/>
      <c r="J343" s="849"/>
      <c r="K343" s="837">
        <v>0</v>
      </c>
      <c r="L343" s="849">
        <v>7</v>
      </c>
      <c r="M343" s="850">
        <v>5345.41</v>
      </c>
    </row>
    <row r="344" spans="1:13" ht="14.45" customHeight="1" x14ac:dyDescent="0.2">
      <c r="A344" s="831" t="s">
        <v>2560</v>
      </c>
      <c r="B344" s="832" t="s">
        <v>2281</v>
      </c>
      <c r="C344" s="832" t="s">
        <v>3455</v>
      </c>
      <c r="D344" s="832" t="s">
        <v>3456</v>
      </c>
      <c r="E344" s="832" t="s">
        <v>2467</v>
      </c>
      <c r="F344" s="849">
        <v>3</v>
      </c>
      <c r="G344" s="849">
        <v>1018.4100000000001</v>
      </c>
      <c r="H344" s="837">
        <v>1</v>
      </c>
      <c r="I344" s="849"/>
      <c r="J344" s="849"/>
      <c r="K344" s="837">
        <v>0</v>
      </c>
      <c r="L344" s="849">
        <v>3</v>
      </c>
      <c r="M344" s="850">
        <v>1018.4100000000001</v>
      </c>
    </row>
    <row r="345" spans="1:13" ht="14.45" customHeight="1" x14ac:dyDescent="0.2">
      <c r="A345" s="831" t="s">
        <v>2560</v>
      </c>
      <c r="B345" s="832" t="s">
        <v>2287</v>
      </c>
      <c r="C345" s="832" t="s">
        <v>3259</v>
      </c>
      <c r="D345" s="832" t="s">
        <v>3257</v>
      </c>
      <c r="E345" s="832" t="s">
        <v>3260</v>
      </c>
      <c r="F345" s="849">
        <v>4</v>
      </c>
      <c r="G345" s="849">
        <v>1354.32</v>
      </c>
      <c r="H345" s="837">
        <v>1</v>
      </c>
      <c r="I345" s="849"/>
      <c r="J345" s="849"/>
      <c r="K345" s="837">
        <v>0</v>
      </c>
      <c r="L345" s="849">
        <v>4</v>
      </c>
      <c r="M345" s="850">
        <v>1354.32</v>
      </c>
    </row>
    <row r="346" spans="1:13" ht="14.45" customHeight="1" x14ac:dyDescent="0.2">
      <c r="A346" s="831" t="s">
        <v>2560</v>
      </c>
      <c r="B346" s="832" t="s">
        <v>2287</v>
      </c>
      <c r="C346" s="832" t="s">
        <v>3393</v>
      </c>
      <c r="D346" s="832" t="s">
        <v>3278</v>
      </c>
      <c r="E346" s="832" t="s">
        <v>3260</v>
      </c>
      <c r="F346" s="849">
        <v>2</v>
      </c>
      <c r="G346" s="849">
        <v>677.16</v>
      </c>
      <c r="H346" s="837">
        <v>1</v>
      </c>
      <c r="I346" s="849"/>
      <c r="J346" s="849"/>
      <c r="K346" s="837">
        <v>0</v>
      </c>
      <c r="L346" s="849">
        <v>2</v>
      </c>
      <c r="M346" s="850">
        <v>677.16</v>
      </c>
    </row>
    <row r="347" spans="1:13" ht="14.45" customHeight="1" x14ac:dyDescent="0.2">
      <c r="A347" s="831" t="s">
        <v>2560</v>
      </c>
      <c r="B347" s="832" t="s">
        <v>2287</v>
      </c>
      <c r="C347" s="832" t="s">
        <v>3263</v>
      </c>
      <c r="D347" s="832" t="s">
        <v>1214</v>
      </c>
      <c r="E347" s="832" t="s">
        <v>3258</v>
      </c>
      <c r="F347" s="849">
        <v>8</v>
      </c>
      <c r="G347" s="849">
        <v>1354.32</v>
      </c>
      <c r="H347" s="837">
        <v>1</v>
      </c>
      <c r="I347" s="849"/>
      <c r="J347" s="849"/>
      <c r="K347" s="837">
        <v>0</v>
      </c>
      <c r="L347" s="849">
        <v>8</v>
      </c>
      <c r="M347" s="850">
        <v>1354.32</v>
      </c>
    </row>
    <row r="348" spans="1:13" ht="14.45" customHeight="1" x14ac:dyDescent="0.2">
      <c r="A348" s="831" t="s">
        <v>2560</v>
      </c>
      <c r="B348" s="832" t="s">
        <v>2287</v>
      </c>
      <c r="C348" s="832" t="s">
        <v>3266</v>
      </c>
      <c r="D348" s="832" t="s">
        <v>3265</v>
      </c>
      <c r="E348" s="832" t="s">
        <v>3260</v>
      </c>
      <c r="F348" s="849">
        <v>6</v>
      </c>
      <c r="G348" s="849">
        <v>2031.48</v>
      </c>
      <c r="H348" s="837">
        <v>1</v>
      </c>
      <c r="I348" s="849"/>
      <c r="J348" s="849"/>
      <c r="K348" s="837">
        <v>0</v>
      </c>
      <c r="L348" s="849">
        <v>6</v>
      </c>
      <c r="M348" s="850">
        <v>2031.48</v>
      </c>
    </row>
    <row r="349" spans="1:13" ht="14.45" customHeight="1" x14ac:dyDescent="0.2">
      <c r="A349" s="831" t="s">
        <v>2560</v>
      </c>
      <c r="B349" s="832" t="s">
        <v>2287</v>
      </c>
      <c r="C349" s="832" t="s">
        <v>3267</v>
      </c>
      <c r="D349" s="832" t="s">
        <v>3257</v>
      </c>
      <c r="E349" s="832" t="s">
        <v>3268</v>
      </c>
      <c r="F349" s="849">
        <v>3</v>
      </c>
      <c r="G349" s="849">
        <v>2031.5099999999998</v>
      </c>
      <c r="H349" s="837">
        <v>1</v>
      </c>
      <c r="I349" s="849"/>
      <c r="J349" s="849"/>
      <c r="K349" s="837">
        <v>0</v>
      </c>
      <c r="L349" s="849">
        <v>3</v>
      </c>
      <c r="M349" s="850">
        <v>2031.5099999999998</v>
      </c>
    </row>
    <row r="350" spans="1:13" ht="14.45" customHeight="1" x14ac:dyDescent="0.2">
      <c r="A350" s="831" t="s">
        <v>2560</v>
      </c>
      <c r="B350" s="832" t="s">
        <v>2287</v>
      </c>
      <c r="C350" s="832" t="s">
        <v>3394</v>
      </c>
      <c r="D350" s="832" t="s">
        <v>3395</v>
      </c>
      <c r="E350" s="832" t="s">
        <v>3260</v>
      </c>
      <c r="F350" s="849">
        <v>5</v>
      </c>
      <c r="G350" s="849">
        <v>1692.8999999999999</v>
      </c>
      <c r="H350" s="837">
        <v>1</v>
      </c>
      <c r="I350" s="849"/>
      <c r="J350" s="849"/>
      <c r="K350" s="837">
        <v>0</v>
      </c>
      <c r="L350" s="849">
        <v>5</v>
      </c>
      <c r="M350" s="850">
        <v>1692.8999999999999</v>
      </c>
    </row>
    <row r="351" spans="1:13" ht="14.45" customHeight="1" x14ac:dyDescent="0.2">
      <c r="A351" s="831" t="s">
        <v>2560</v>
      </c>
      <c r="B351" s="832" t="s">
        <v>2287</v>
      </c>
      <c r="C351" s="832" t="s">
        <v>3396</v>
      </c>
      <c r="D351" s="832" t="s">
        <v>3278</v>
      </c>
      <c r="E351" s="832" t="s">
        <v>3397</v>
      </c>
      <c r="F351" s="849">
        <v>12</v>
      </c>
      <c r="G351" s="849">
        <v>1015.8000000000001</v>
      </c>
      <c r="H351" s="837">
        <v>1</v>
      </c>
      <c r="I351" s="849"/>
      <c r="J351" s="849"/>
      <c r="K351" s="837">
        <v>0</v>
      </c>
      <c r="L351" s="849">
        <v>12</v>
      </c>
      <c r="M351" s="850">
        <v>1015.8000000000001</v>
      </c>
    </row>
    <row r="352" spans="1:13" ht="14.45" customHeight="1" x14ac:dyDescent="0.2">
      <c r="A352" s="831" t="s">
        <v>2560</v>
      </c>
      <c r="B352" s="832" t="s">
        <v>2287</v>
      </c>
      <c r="C352" s="832" t="s">
        <v>3269</v>
      </c>
      <c r="D352" s="832" t="s">
        <v>1214</v>
      </c>
      <c r="E352" s="832" t="s">
        <v>3260</v>
      </c>
      <c r="F352" s="849">
        <v>27</v>
      </c>
      <c r="G352" s="849">
        <v>9141.66</v>
      </c>
      <c r="H352" s="837">
        <v>1</v>
      </c>
      <c r="I352" s="849"/>
      <c r="J352" s="849"/>
      <c r="K352" s="837">
        <v>0</v>
      </c>
      <c r="L352" s="849">
        <v>27</v>
      </c>
      <c r="M352" s="850">
        <v>9141.66</v>
      </c>
    </row>
    <row r="353" spans="1:13" ht="14.45" customHeight="1" x14ac:dyDescent="0.2">
      <c r="A353" s="831" t="s">
        <v>2560</v>
      </c>
      <c r="B353" s="832" t="s">
        <v>2287</v>
      </c>
      <c r="C353" s="832" t="s">
        <v>3270</v>
      </c>
      <c r="D353" s="832" t="s">
        <v>1214</v>
      </c>
      <c r="E353" s="832" t="s">
        <v>3271</v>
      </c>
      <c r="F353" s="849"/>
      <c r="G353" s="849"/>
      <c r="H353" s="837">
        <v>0</v>
      </c>
      <c r="I353" s="849">
        <v>16</v>
      </c>
      <c r="J353" s="849">
        <v>20585.919999999998</v>
      </c>
      <c r="K353" s="837">
        <v>1</v>
      </c>
      <c r="L353" s="849">
        <v>16</v>
      </c>
      <c r="M353" s="850">
        <v>20585.919999999998</v>
      </c>
    </row>
    <row r="354" spans="1:13" ht="14.45" customHeight="1" x14ac:dyDescent="0.2">
      <c r="A354" s="831" t="s">
        <v>2560</v>
      </c>
      <c r="B354" s="832" t="s">
        <v>2287</v>
      </c>
      <c r="C354" s="832" t="s">
        <v>3272</v>
      </c>
      <c r="D354" s="832" t="s">
        <v>3273</v>
      </c>
      <c r="E354" s="832" t="s">
        <v>3258</v>
      </c>
      <c r="F354" s="849">
        <v>27</v>
      </c>
      <c r="G354" s="849">
        <v>4570.83</v>
      </c>
      <c r="H354" s="837">
        <v>1</v>
      </c>
      <c r="I354" s="849"/>
      <c r="J354" s="849"/>
      <c r="K354" s="837">
        <v>0</v>
      </c>
      <c r="L354" s="849">
        <v>27</v>
      </c>
      <c r="M354" s="850">
        <v>4570.83</v>
      </c>
    </row>
    <row r="355" spans="1:13" ht="14.45" customHeight="1" x14ac:dyDescent="0.2">
      <c r="A355" s="831" t="s">
        <v>2560</v>
      </c>
      <c r="B355" s="832" t="s">
        <v>2287</v>
      </c>
      <c r="C355" s="832" t="s">
        <v>2288</v>
      </c>
      <c r="D355" s="832" t="s">
        <v>1214</v>
      </c>
      <c r="E355" s="832" t="s">
        <v>1215</v>
      </c>
      <c r="F355" s="849"/>
      <c r="G355" s="849"/>
      <c r="H355" s="837">
        <v>0</v>
      </c>
      <c r="I355" s="849">
        <v>14</v>
      </c>
      <c r="J355" s="849">
        <v>36025.08</v>
      </c>
      <c r="K355" s="837">
        <v>1</v>
      </c>
      <c r="L355" s="849">
        <v>14</v>
      </c>
      <c r="M355" s="850">
        <v>36025.08</v>
      </c>
    </row>
    <row r="356" spans="1:13" ht="14.45" customHeight="1" x14ac:dyDescent="0.2">
      <c r="A356" s="831" t="s">
        <v>2560</v>
      </c>
      <c r="B356" s="832" t="s">
        <v>2287</v>
      </c>
      <c r="C356" s="832" t="s">
        <v>3274</v>
      </c>
      <c r="D356" s="832" t="s">
        <v>1214</v>
      </c>
      <c r="E356" s="832" t="s">
        <v>3268</v>
      </c>
      <c r="F356" s="849"/>
      <c r="G356" s="849"/>
      <c r="H356" s="837">
        <v>0</v>
      </c>
      <c r="I356" s="849">
        <v>9</v>
      </c>
      <c r="J356" s="849">
        <v>6094.5299999999988</v>
      </c>
      <c r="K356" s="837">
        <v>1</v>
      </c>
      <c r="L356" s="849">
        <v>9</v>
      </c>
      <c r="M356" s="850">
        <v>6094.5299999999988</v>
      </c>
    </row>
    <row r="357" spans="1:13" ht="14.45" customHeight="1" x14ac:dyDescent="0.2">
      <c r="A357" s="831" t="s">
        <v>2560</v>
      </c>
      <c r="B357" s="832" t="s">
        <v>2287</v>
      </c>
      <c r="C357" s="832" t="s">
        <v>3869</v>
      </c>
      <c r="D357" s="832" t="s">
        <v>3278</v>
      </c>
      <c r="E357" s="832" t="s">
        <v>3870</v>
      </c>
      <c r="F357" s="849">
        <v>2</v>
      </c>
      <c r="G357" s="849">
        <v>169.92</v>
      </c>
      <c r="H357" s="837">
        <v>1</v>
      </c>
      <c r="I357" s="849"/>
      <c r="J357" s="849"/>
      <c r="K357" s="837">
        <v>0</v>
      </c>
      <c r="L357" s="849">
        <v>2</v>
      </c>
      <c r="M357" s="850">
        <v>169.92</v>
      </c>
    </row>
    <row r="358" spans="1:13" ht="14.45" customHeight="1" x14ac:dyDescent="0.2">
      <c r="A358" s="831" t="s">
        <v>2560</v>
      </c>
      <c r="B358" s="832" t="s">
        <v>2287</v>
      </c>
      <c r="C358" s="832" t="s">
        <v>3718</v>
      </c>
      <c r="D358" s="832" t="s">
        <v>3719</v>
      </c>
      <c r="E358" s="832" t="s">
        <v>3720</v>
      </c>
      <c r="F358" s="849">
        <v>3</v>
      </c>
      <c r="G358" s="849">
        <v>5146.4400000000005</v>
      </c>
      <c r="H358" s="837">
        <v>1</v>
      </c>
      <c r="I358" s="849"/>
      <c r="J358" s="849"/>
      <c r="K358" s="837">
        <v>0</v>
      </c>
      <c r="L358" s="849">
        <v>3</v>
      </c>
      <c r="M358" s="850">
        <v>5146.4400000000005</v>
      </c>
    </row>
    <row r="359" spans="1:13" ht="14.45" customHeight="1" x14ac:dyDescent="0.2">
      <c r="A359" s="831" t="s">
        <v>2560</v>
      </c>
      <c r="B359" s="832" t="s">
        <v>2287</v>
      </c>
      <c r="C359" s="832" t="s">
        <v>3825</v>
      </c>
      <c r="D359" s="832" t="s">
        <v>3490</v>
      </c>
      <c r="E359" s="832" t="s">
        <v>3268</v>
      </c>
      <c r="F359" s="849">
        <v>3</v>
      </c>
      <c r="G359" s="849">
        <v>10292.43</v>
      </c>
      <c r="H359" s="837">
        <v>1</v>
      </c>
      <c r="I359" s="849"/>
      <c r="J359" s="849"/>
      <c r="K359" s="837">
        <v>0</v>
      </c>
      <c r="L359" s="849">
        <v>3</v>
      </c>
      <c r="M359" s="850">
        <v>10292.43</v>
      </c>
    </row>
    <row r="360" spans="1:13" ht="14.45" customHeight="1" x14ac:dyDescent="0.2">
      <c r="A360" s="831" t="s">
        <v>2560</v>
      </c>
      <c r="B360" s="832" t="s">
        <v>2063</v>
      </c>
      <c r="C360" s="832" t="s">
        <v>3700</v>
      </c>
      <c r="D360" s="832" t="s">
        <v>3701</v>
      </c>
      <c r="E360" s="832" t="s">
        <v>3702</v>
      </c>
      <c r="F360" s="849">
        <v>3</v>
      </c>
      <c r="G360" s="849">
        <v>0</v>
      </c>
      <c r="H360" s="837"/>
      <c r="I360" s="849"/>
      <c r="J360" s="849"/>
      <c r="K360" s="837"/>
      <c r="L360" s="849">
        <v>3</v>
      </c>
      <c r="M360" s="850">
        <v>0</v>
      </c>
    </row>
    <row r="361" spans="1:13" ht="14.45" customHeight="1" x14ac:dyDescent="0.2">
      <c r="A361" s="831" t="s">
        <v>2560</v>
      </c>
      <c r="B361" s="832" t="s">
        <v>2318</v>
      </c>
      <c r="C361" s="832" t="s">
        <v>2319</v>
      </c>
      <c r="D361" s="832" t="s">
        <v>1364</v>
      </c>
      <c r="E361" s="832" t="s">
        <v>2320</v>
      </c>
      <c r="F361" s="849">
        <v>10</v>
      </c>
      <c r="G361" s="849">
        <v>0</v>
      </c>
      <c r="H361" s="837"/>
      <c r="I361" s="849"/>
      <c r="J361" s="849"/>
      <c r="K361" s="837"/>
      <c r="L361" s="849">
        <v>10</v>
      </c>
      <c r="M361" s="850">
        <v>0</v>
      </c>
    </row>
    <row r="362" spans="1:13" ht="14.45" customHeight="1" x14ac:dyDescent="0.2">
      <c r="A362" s="831" t="s">
        <v>2560</v>
      </c>
      <c r="B362" s="832" t="s">
        <v>2318</v>
      </c>
      <c r="C362" s="832" t="s">
        <v>2821</v>
      </c>
      <c r="D362" s="832" t="s">
        <v>2822</v>
      </c>
      <c r="E362" s="832" t="s">
        <v>2823</v>
      </c>
      <c r="F362" s="849">
        <v>1</v>
      </c>
      <c r="G362" s="849">
        <v>0</v>
      </c>
      <c r="H362" s="837"/>
      <c r="I362" s="849"/>
      <c r="J362" s="849"/>
      <c r="K362" s="837"/>
      <c r="L362" s="849">
        <v>1</v>
      </c>
      <c r="M362" s="850">
        <v>0</v>
      </c>
    </row>
    <row r="363" spans="1:13" ht="14.45" customHeight="1" x14ac:dyDescent="0.2">
      <c r="A363" s="831" t="s">
        <v>2560</v>
      </c>
      <c r="B363" s="832" t="s">
        <v>2318</v>
      </c>
      <c r="C363" s="832" t="s">
        <v>2652</v>
      </c>
      <c r="D363" s="832" t="s">
        <v>2653</v>
      </c>
      <c r="E363" s="832" t="s">
        <v>2294</v>
      </c>
      <c r="F363" s="849">
        <v>1</v>
      </c>
      <c r="G363" s="849">
        <v>0</v>
      </c>
      <c r="H363" s="837"/>
      <c r="I363" s="849"/>
      <c r="J363" s="849"/>
      <c r="K363" s="837"/>
      <c r="L363" s="849">
        <v>1</v>
      </c>
      <c r="M363" s="850">
        <v>0</v>
      </c>
    </row>
    <row r="364" spans="1:13" ht="14.45" customHeight="1" x14ac:dyDescent="0.2">
      <c r="A364" s="831" t="s">
        <v>2560</v>
      </c>
      <c r="B364" s="832" t="s">
        <v>2318</v>
      </c>
      <c r="C364" s="832" t="s">
        <v>3344</v>
      </c>
      <c r="D364" s="832" t="s">
        <v>1364</v>
      </c>
      <c r="E364" s="832" t="s">
        <v>2320</v>
      </c>
      <c r="F364" s="849"/>
      <c r="G364" s="849"/>
      <c r="H364" s="837"/>
      <c r="I364" s="849">
        <v>2</v>
      </c>
      <c r="J364" s="849">
        <v>0</v>
      </c>
      <c r="K364" s="837"/>
      <c r="L364" s="849">
        <v>2</v>
      </c>
      <c r="M364" s="850">
        <v>0</v>
      </c>
    </row>
    <row r="365" spans="1:13" ht="14.45" customHeight="1" x14ac:dyDescent="0.2">
      <c r="A365" s="831" t="s">
        <v>2560</v>
      </c>
      <c r="B365" s="832" t="s">
        <v>3936</v>
      </c>
      <c r="C365" s="832" t="s">
        <v>3111</v>
      </c>
      <c r="D365" s="832" t="s">
        <v>827</v>
      </c>
      <c r="E365" s="832" t="s">
        <v>828</v>
      </c>
      <c r="F365" s="849"/>
      <c r="G365" s="849"/>
      <c r="H365" s="837">
        <v>0</v>
      </c>
      <c r="I365" s="849">
        <v>6</v>
      </c>
      <c r="J365" s="849">
        <v>395.93999999999994</v>
      </c>
      <c r="K365" s="837">
        <v>1</v>
      </c>
      <c r="L365" s="849">
        <v>6</v>
      </c>
      <c r="M365" s="850">
        <v>395.93999999999994</v>
      </c>
    </row>
    <row r="366" spans="1:13" ht="14.45" customHeight="1" x14ac:dyDescent="0.2">
      <c r="A366" s="831" t="s">
        <v>2560</v>
      </c>
      <c r="B366" s="832" t="s">
        <v>3936</v>
      </c>
      <c r="C366" s="832" t="s">
        <v>3441</v>
      </c>
      <c r="D366" s="832" t="s">
        <v>829</v>
      </c>
      <c r="E366" s="832" t="s">
        <v>830</v>
      </c>
      <c r="F366" s="849"/>
      <c r="G366" s="849"/>
      <c r="H366" s="837">
        <v>0</v>
      </c>
      <c r="I366" s="849">
        <v>3</v>
      </c>
      <c r="J366" s="849">
        <v>396</v>
      </c>
      <c r="K366" s="837">
        <v>1</v>
      </c>
      <c r="L366" s="849">
        <v>3</v>
      </c>
      <c r="M366" s="850">
        <v>396</v>
      </c>
    </row>
    <row r="367" spans="1:13" ht="14.45" customHeight="1" x14ac:dyDescent="0.2">
      <c r="A367" s="831" t="s">
        <v>2560</v>
      </c>
      <c r="B367" s="832" t="s">
        <v>2321</v>
      </c>
      <c r="C367" s="832" t="s">
        <v>2322</v>
      </c>
      <c r="D367" s="832" t="s">
        <v>749</v>
      </c>
      <c r="E367" s="832" t="s">
        <v>830</v>
      </c>
      <c r="F367" s="849"/>
      <c r="G367" s="849"/>
      <c r="H367" s="837">
        <v>0</v>
      </c>
      <c r="I367" s="849">
        <v>4</v>
      </c>
      <c r="J367" s="849">
        <v>528</v>
      </c>
      <c r="K367" s="837">
        <v>1</v>
      </c>
      <c r="L367" s="849">
        <v>4</v>
      </c>
      <c r="M367" s="850">
        <v>528</v>
      </c>
    </row>
    <row r="368" spans="1:13" ht="14.45" customHeight="1" x14ac:dyDescent="0.2">
      <c r="A368" s="831" t="s">
        <v>2560</v>
      </c>
      <c r="B368" s="832" t="s">
        <v>2330</v>
      </c>
      <c r="C368" s="832" t="s">
        <v>3132</v>
      </c>
      <c r="D368" s="832" t="s">
        <v>3133</v>
      </c>
      <c r="E368" s="832" t="s">
        <v>828</v>
      </c>
      <c r="F368" s="849">
        <v>3</v>
      </c>
      <c r="G368" s="849">
        <v>396</v>
      </c>
      <c r="H368" s="837">
        <v>1</v>
      </c>
      <c r="I368" s="849"/>
      <c r="J368" s="849"/>
      <c r="K368" s="837">
        <v>0</v>
      </c>
      <c r="L368" s="849">
        <v>3</v>
      </c>
      <c r="M368" s="850">
        <v>396</v>
      </c>
    </row>
    <row r="369" spans="1:13" ht="14.45" customHeight="1" x14ac:dyDescent="0.2">
      <c r="A369" s="831" t="s">
        <v>2560</v>
      </c>
      <c r="B369" s="832" t="s">
        <v>2338</v>
      </c>
      <c r="C369" s="832" t="s">
        <v>3332</v>
      </c>
      <c r="D369" s="832" t="s">
        <v>3333</v>
      </c>
      <c r="E369" s="832" t="s">
        <v>3334</v>
      </c>
      <c r="F369" s="849"/>
      <c r="G369" s="849"/>
      <c r="H369" s="837">
        <v>0</v>
      </c>
      <c r="I369" s="849">
        <v>25</v>
      </c>
      <c r="J369" s="849">
        <v>2013.2499999999998</v>
      </c>
      <c r="K369" s="837">
        <v>1</v>
      </c>
      <c r="L369" s="849">
        <v>25</v>
      </c>
      <c r="M369" s="850">
        <v>2013.2499999999998</v>
      </c>
    </row>
    <row r="370" spans="1:13" ht="14.45" customHeight="1" x14ac:dyDescent="0.2">
      <c r="A370" s="831" t="s">
        <v>2560</v>
      </c>
      <c r="B370" s="832" t="s">
        <v>2338</v>
      </c>
      <c r="C370" s="832" t="s">
        <v>3337</v>
      </c>
      <c r="D370" s="832" t="s">
        <v>3333</v>
      </c>
      <c r="E370" s="832" t="s">
        <v>3338</v>
      </c>
      <c r="F370" s="849">
        <v>9</v>
      </c>
      <c r="G370" s="849">
        <v>3601.53</v>
      </c>
      <c r="H370" s="837">
        <v>1</v>
      </c>
      <c r="I370" s="849"/>
      <c r="J370" s="849"/>
      <c r="K370" s="837">
        <v>0</v>
      </c>
      <c r="L370" s="849">
        <v>9</v>
      </c>
      <c r="M370" s="850">
        <v>3601.53</v>
      </c>
    </row>
    <row r="371" spans="1:13" ht="14.45" customHeight="1" x14ac:dyDescent="0.2">
      <c r="A371" s="831" t="s">
        <v>2560</v>
      </c>
      <c r="B371" s="832" t="s">
        <v>2338</v>
      </c>
      <c r="C371" s="832" t="s">
        <v>3339</v>
      </c>
      <c r="D371" s="832" t="s">
        <v>3333</v>
      </c>
      <c r="E371" s="832" t="s">
        <v>3340</v>
      </c>
      <c r="F371" s="849">
        <v>3</v>
      </c>
      <c r="G371" s="849">
        <v>1600.29</v>
      </c>
      <c r="H371" s="837">
        <v>1</v>
      </c>
      <c r="I371" s="849"/>
      <c r="J371" s="849"/>
      <c r="K371" s="837">
        <v>0</v>
      </c>
      <c r="L371" s="849">
        <v>3</v>
      </c>
      <c r="M371" s="850">
        <v>1600.29</v>
      </c>
    </row>
    <row r="372" spans="1:13" ht="14.45" customHeight="1" x14ac:dyDescent="0.2">
      <c r="A372" s="831" t="s">
        <v>2560</v>
      </c>
      <c r="B372" s="832" t="s">
        <v>2338</v>
      </c>
      <c r="C372" s="832" t="s">
        <v>3341</v>
      </c>
      <c r="D372" s="832" t="s">
        <v>3333</v>
      </c>
      <c r="E372" s="832" t="s">
        <v>3338</v>
      </c>
      <c r="F372" s="849"/>
      <c r="G372" s="849"/>
      <c r="H372" s="837">
        <v>0</v>
      </c>
      <c r="I372" s="849">
        <v>1</v>
      </c>
      <c r="J372" s="849">
        <v>400.17</v>
      </c>
      <c r="K372" s="837">
        <v>1</v>
      </c>
      <c r="L372" s="849">
        <v>1</v>
      </c>
      <c r="M372" s="850">
        <v>400.17</v>
      </c>
    </row>
    <row r="373" spans="1:13" ht="14.45" customHeight="1" x14ac:dyDescent="0.2">
      <c r="A373" s="831" t="s">
        <v>2560</v>
      </c>
      <c r="B373" s="832" t="s">
        <v>3937</v>
      </c>
      <c r="C373" s="832" t="s">
        <v>3127</v>
      </c>
      <c r="D373" s="832" t="s">
        <v>3128</v>
      </c>
      <c r="E373" s="832" t="s">
        <v>3129</v>
      </c>
      <c r="F373" s="849"/>
      <c r="G373" s="849"/>
      <c r="H373" s="837">
        <v>0</v>
      </c>
      <c r="I373" s="849">
        <v>10</v>
      </c>
      <c r="J373" s="849">
        <v>5617.5999999999995</v>
      </c>
      <c r="K373" s="837">
        <v>1</v>
      </c>
      <c r="L373" s="849">
        <v>10</v>
      </c>
      <c r="M373" s="850">
        <v>5617.5999999999995</v>
      </c>
    </row>
    <row r="374" spans="1:13" ht="14.45" customHeight="1" x14ac:dyDescent="0.2">
      <c r="A374" s="831" t="s">
        <v>2560</v>
      </c>
      <c r="B374" s="832" t="s">
        <v>3949</v>
      </c>
      <c r="C374" s="832" t="s">
        <v>3665</v>
      </c>
      <c r="D374" s="832" t="s">
        <v>2788</v>
      </c>
      <c r="E374" s="832" t="s">
        <v>2126</v>
      </c>
      <c r="F374" s="849">
        <v>2</v>
      </c>
      <c r="G374" s="849">
        <v>117.54</v>
      </c>
      <c r="H374" s="837">
        <v>1</v>
      </c>
      <c r="I374" s="849"/>
      <c r="J374" s="849"/>
      <c r="K374" s="837">
        <v>0</v>
      </c>
      <c r="L374" s="849">
        <v>2</v>
      </c>
      <c r="M374" s="850">
        <v>117.54</v>
      </c>
    </row>
    <row r="375" spans="1:13" ht="14.45" customHeight="1" x14ac:dyDescent="0.2">
      <c r="A375" s="831" t="s">
        <v>2560</v>
      </c>
      <c r="B375" s="832" t="s">
        <v>2078</v>
      </c>
      <c r="C375" s="832" t="s">
        <v>2731</v>
      </c>
      <c r="D375" s="832" t="s">
        <v>2080</v>
      </c>
      <c r="E375" s="832" t="s">
        <v>2732</v>
      </c>
      <c r="F375" s="849"/>
      <c r="G375" s="849"/>
      <c r="H375" s="837">
        <v>0</v>
      </c>
      <c r="I375" s="849">
        <v>6</v>
      </c>
      <c r="J375" s="849">
        <v>2484.42</v>
      </c>
      <c r="K375" s="837">
        <v>1</v>
      </c>
      <c r="L375" s="849">
        <v>6</v>
      </c>
      <c r="M375" s="850">
        <v>2484.42</v>
      </c>
    </row>
    <row r="376" spans="1:13" ht="14.45" customHeight="1" x14ac:dyDescent="0.2">
      <c r="A376" s="831" t="s">
        <v>2560</v>
      </c>
      <c r="B376" s="832" t="s">
        <v>3939</v>
      </c>
      <c r="C376" s="832" t="s">
        <v>3633</v>
      </c>
      <c r="D376" s="832" t="s">
        <v>2735</v>
      </c>
      <c r="E376" s="832" t="s">
        <v>3349</v>
      </c>
      <c r="F376" s="849">
        <v>12</v>
      </c>
      <c r="G376" s="849">
        <v>603.84</v>
      </c>
      <c r="H376" s="837">
        <v>1</v>
      </c>
      <c r="I376" s="849"/>
      <c r="J376" s="849"/>
      <c r="K376" s="837">
        <v>0</v>
      </c>
      <c r="L376" s="849">
        <v>12</v>
      </c>
      <c r="M376" s="850">
        <v>603.84</v>
      </c>
    </row>
    <row r="377" spans="1:13" ht="14.45" customHeight="1" x14ac:dyDescent="0.2">
      <c r="A377" s="831" t="s">
        <v>2560</v>
      </c>
      <c r="B377" s="832" t="s">
        <v>3939</v>
      </c>
      <c r="C377" s="832" t="s">
        <v>3347</v>
      </c>
      <c r="D377" s="832" t="s">
        <v>3348</v>
      </c>
      <c r="E377" s="832" t="s">
        <v>3349</v>
      </c>
      <c r="F377" s="849">
        <v>6</v>
      </c>
      <c r="G377" s="849">
        <v>301.92</v>
      </c>
      <c r="H377" s="837">
        <v>1</v>
      </c>
      <c r="I377" s="849"/>
      <c r="J377" s="849"/>
      <c r="K377" s="837">
        <v>0</v>
      </c>
      <c r="L377" s="849">
        <v>6</v>
      </c>
      <c r="M377" s="850">
        <v>301.92</v>
      </c>
    </row>
    <row r="378" spans="1:13" ht="14.45" customHeight="1" x14ac:dyDescent="0.2">
      <c r="A378" s="831" t="s">
        <v>2560</v>
      </c>
      <c r="B378" s="832" t="s">
        <v>3939</v>
      </c>
      <c r="C378" s="832" t="s">
        <v>3352</v>
      </c>
      <c r="D378" s="832" t="s">
        <v>3353</v>
      </c>
      <c r="E378" s="832" t="s">
        <v>3354</v>
      </c>
      <c r="F378" s="849">
        <v>17</v>
      </c>
      <c r="G378" s="849">
        <v>1698.9799999999998</v>
      </c>
      <c r="H378" s="837">
        <v>1</v>
      </c>
      <c r="I378" s="849"/>
      <c r="J378" s="849"/>
      <c r="K378" s="837">
        <v>0</v>
      </c>
      <c r="L378" s="849">
        <v>17</v>
      </c>
      <c r="M378" s="850">
        <v>1698.9799999999998</v>
      </c>
    </row>
    <row r="379" spans="1:13" ht="14.45" customHeight="1" x14ac:dyDescent="0.2">
      <c r="A379" s="831" t="s">
        <v>2560</v>
      </c>
      <c r="B379" s="832" t="s">
        <v>3939</v>
      </c>
      <c r="C379" s="832" t="s">
        <v>3358</v>
      </c>
      <c r="D379" s="832" t="s">
        <v>3348</v>
      </c>
      <c r="E379" s="832" t="s">
        <v>3359</v>
      </c>
      <c r="F379" s="849">
        <v>2</v>
      </c>
      <c r="G379" s="849">
        <v>100.64</v>
      </c>
      <c r="H379" s="837">
        <v>1</v>
      </c>
      <c r="I379" s="849"/>
      <c r="J379" s="849"/>
      <c r="K379" s="837">
        <v>0</v>
      </c>
      <c r="L379" s="849">
        <v>2</v>
      </c>
      <c r="M379" s="850">
        <v>100.64</v>
      </c>
    </row>
    <row r="380" spans="1:13" ht="14.45" customHeight="1" x14ac:dyDescent="0.2">
      <c r="A380" s="831" t="s">
        <v>2560</v>
      </c>
      <c r="B380" s="832" t="s">
        <v>3940</v>
      </c>
      <c r="C380" s="832" t="s">
        <v>3362</v>
      </c>
      <c r="D380" s="832" t="s">
        <v>3363</v>
      </c>
      <c r="E380" s="832" t="s">
        <v>3364</v>
      </c>
      <c r="F380" s="849"/>
      <c r="G380" s="849"/>
      <c r="H380" s="837">
        <v>0</v>
      </c>
      <c r="I380" s="849">
        <v>17</v>
      </c>
      <c r="J380" s="849">
        <v>1111.1199999999999</v>
      </c>
      <c r="K380" s="837">
        <v>1</v>
      </c>
      <c r="L380" s="849">
        <v>17</v>
      </c>
      <c r="M380" s="850">
        <v>1111.1199999999999</v>
      </c>
    </row>
    <row r="381" spans="1:13" ht="14.45" customHeight="1" x14ac:dyDescent="0.2">
      <c r="A381" s="831" t="s">
        <v>2561</v>
      </c>
      <c r="B381" s="832" t="s">
        <v>2176</v>
      </c>
      <c r="C381" s="832" t="s">
        <v>2761</v>
      </c>
      <c r="D381" s="832" t="s">
        <v>2762</v>
      </c>
      <c r="E381" s="832" t="s">
        <v>2763</v>
      </c>
      <c r="F381" s="849">
        <v>1</v>
      </c>
      <c r="G381" s="849">
        <v>154.36000000000001</v>
      </c>
      <c r="H381" s="837">
        <v>1</v>
      </c>
      <c r="I381" s="849"/>
      <c r="J381" s="849"/>
      <c r="K381" s="837">
        <v>0</v>
      </c>
      <c r="L381" s="849">
        <v>1</v>
      </c>
      <c r="M381" s="850">
        <v>154.36000000000001</v>
      </c>
    </row>
    <row r="382" spans="1:13" ht="14.45" customHeight="1" x14ac:dyDescent="0.2">
      <c r="A382" s="831" t="s">
        <v>2561</v>
      </c>
      <c r="B382" s="832" t="s">
        <v>2225</v>
      </c>
      <c r="C382" s="832" t="s">
        <v>2741</v>
      </c>
      <c r="D382" s="832" t="s">
        <v>2742</v>
      </c>
      <c r="E382" s="832" t="s">
        <v>2743</v>
      </c>
      <c r="F382" s="849">
        <v>1</v>
      </c>
      <c r="G382" s="849">
        <v>136.04</v>
      </c>
      <c r="H382" s="837">
        <v>1</v>
      </c>
      <c r="I382" s="849"/>
      <c r="J382" s="849"/>
      <c r="K382" s="837">
        <v>0</v>
      </c>
      <c r="L382" s="849">
        <v>1</v>
      </c>
      <c r="M382" s="850">
        <v>136.04</v>
      </c>
    </row>
    <row r="383" spans="1:13" ht="14.45" customHeight="1" x14ac:dyDescent="0.2">
      <c r="A383" s="831" t="s">
        <v>2561</v>
      </c>
      <c r="B383" s="832" t="s">
        <v>2340</v>
      </c>
      <c r="C383" s="832" t="s">
        <v>2529</v>
      </c>
      <c r="D383" s="832" t="s">
        <v>1939</v>
      </c>
      <c r="E383" s="832" t="s">
        <v>2530</v>
      </c>
      <c r="F383" s="849"/>
      <c r="G383" s="849"/>
      <c r="H383" s="837">
        <v>0</v>
      </c>
      <c r="I383" s="849">
        <v>3</v>
      </c>
      <c r="J383" s="849">
        <v>191.25</v>
      </c>
      <c r="K383" s="837">
        <v>1</v>
      </c>
      <c r="L383" s="849">
        <v>3</v>
      </c>
      <c r="M383" s="850">
        <v>191.25</v>
      </c>
    </row>
    <row r="384" spans="1:13" ht="14.45" customHeight="1" x14ac:dyDescent="0.2">
      <c r="A384" s="831" t="s">
        <v>2562</v>
      </c>
      <c r="B384" s="832" t="s">
        <v>2070</v>
      </c>
      <c r="C384" s="832" t="s">
        <v>3247</v>
      </c>
      <c r="D384" s="832" t="s">
        <v>2074</v>
      </c>
      <c r="E384" s="832" t="s">
        <v>2646</v>
      </c>
      <c r="F384" s="849"/>
      <c r="G384" s="849"/>
      <c r="H384" s="837">
        <v>0</v>
      </c>
      <c r="I384" s="849">
        <v>3</v>
      </c>
      <c r="J384" s="849">
        <v>172.8</v>
      </c>
      <c r="K384" s="837">
        <v>1</v>
      </c>
      <c r="L384" s="849">
        <v>3</v>
      </c>
      <c r="M384" s="850">
        <v>172.8</v>
      </c>
    </row>
    <row r="385" spans="1:13" ht="14.45" customHeight="1" x14ac:dyDescent="0.2">
      <c r="A385" s="831" t="s">
        <v>2562</v>
      </c>
      <c r="B385" s="832" t="s">
        <v>2070</v>
      </c>
      <c r="C385" s="832" t="s">
        <v>2375</v>
      </c>
      <c r="D385" s="832" t="s">
        <v>2074</v>
      </c>
      <c r="E385" s="832" t="s">
        <v>2376</v>
      </c>
      <c r="F385" s="849"/>
      <c r="G385" s="849"/>
      <c r="H385" s="837">
        <v>0</v>
      </c>
      <c r="I385" s="849">
        <v>3</v>
      </c>
      <c r="J385" s="849">
        <v>345.54</v>
      </c>
      <c r="K385" s="837">
        <v>1</v>
      </c>
      <c r="L385" s="849">
        <v>3</v>
      </c>
      <c r="M385" s="850">
        <v>345.54</v>
      </c>
    </row>
    <row r="386" spans="1:13" ht="14.45" customHeight="1" x14ac:dyDescent="0.2">
      <c r="A386" s="831" t="s">
        <v>2562</v>
      </c>
      <c r="B386" s="832" t="s">
        <v>2090</v>
      </c>
      <c r="C386" s="832" t="s">
        <v>3579</v>
      </c>
      <c r="D386" s="832" t="s">
        <v>2716</v>
      </c>
      <c r="E386" s="832" t="s">
        <v>3580</v>
      </c>
      <c r="F386" s="849"/>
      <c r="G386" s="849"/>
      <c r="H386" s="837">
        <v>0</v>
      </c>
      <c r="I386" s="849">
        <v>3</v>
      </c>
      <c r="J386" s="849">
        <v>1104.48</v>
      </c>
      <c r="K386" s="837">
        <v>1</v>
      </c>
      <c r="L386" s="849">
        <v>3</v>
      </c>
      <c r="M386" s="850">
        <v>1104.48</v>
      </c>
    </row>
    <row r="387" spans="1:13" ht="14.45" customHeight="1" x14ac:dyDescent="0.2">
      <c r="A387" s="831" t="s">
        <v>2562</v>
      </c>
      <c r="B387" s="832" t="s">
        <v>2090</v>
      </c>
      <c r="C387" s="832" t="s">
        <v>3581</v>
      </c>
      <c r="D387" s="832" t="s">
        <v>2716</v>
      </c>
      <c r="E387" s="832" t="s">
        <v>3582</v>
      </c>
      <c r="F387" s="849"/>
      <c r="G387" s="849"/>
      <c r="H387" s="837">
        <v>0</v>
      </c>
      <c r="I387" s="849">
        <v>5</v>
      </c>
      <c r="J387" s="849">
        <v>5773.4000000000005</v>
      </c>
      <c r="K387" s="837">
        <v>1</v>
      </c>
      <c r="L387" s="849">
        <v>5</v>
      </c>
      <c r="M387" s="850">
        <v>5773.4000000000005</v>
      </c>
    </row>
    <row r="388" spans="1:13" ht="14.45" customHeight="1" x14ac:dyDescent="0.2">
      <c r="A388" s="831" t="s">
        <v>2562</v>
      </c>
      <c r="B388" s="832" t="s">
        <v>3932</v>
      </c>
      <c r="C388" s="832" t="s">
        <v>3090</v>
      </c>
      <c r="D388" s="832" t="s">
        <v>3091</v>
      </c>
      <c r="E388" s="832" t="s">
        <v>3092</v>
      </c>
      <c r="F388" s="849">
        <v>3</v>
      </c>
      <c r="G388" s="849">
        <v>277.62</v>
      </c>
      <c r="H388" s="837">
        <v>1</v>
      </c>
      <c r="I388" s="849"/>
      <c r="J388" s="849"/>
      <c r="K388" s="837">
        <v>0</v>
      </c>
      <c r="L388" s="849">
        <v>3</v>
      </c>
      <c r="M388" s="850">
        <v>277.62</v>
      </c>
    </row>
    <row r="389" spans="1:13" ht="14.45" customHeight="1" x14ac:dyDescent="0.2">
      <c r="A389" s="831" t="s">
        <v>2562</v>
      </c>
      <c r="B389" s="832" t="s">
        <v>2409</v>
      </c>
      <c r="C389" s="832" t="s">
        <v>3501</v>
      </c>
      <c r="D389" s="832" t="s">
        <v>2411</v>
      </c>
      <c r="E389" s="832" t="s">
        <v>2423</v>
      </c>
      <c r="F389" s="849"/>
      <c r="G389" s="849"/>
      <c r="H389" s="837">
        <v>0</v>
      </c>
      <c r="I389" s="849">
        <v>1</v>
      </c>
      <c r="J389" s="849">
        <v>31.09</v>
      </c>
      <c r="K389" s="837">
        <v>1</v>
      </c>
      <c r="L389" s="849">
        <v>1</v>
      </c>
      <c r="M389" s="850">
        <v>31.09</v>
      </c>
    </row>
    <row r="390" spans="1:13" ht="14.45" customHeight="1" x14ac:dyDescent="0.2">
      <c r="A390" s="831" t="s">
        <v>2562</v>
      </c>
      <c r="B390" s="832" t="s">
        <v>3950</v>
      </c>
      <c r="C390" s="832" t="s">
        <v>3564</v>
      </c>
      <c r="D390" s="832" t="s">
        <v>3565</v>
      </c>
      <c r="E390" s="832" t="s">
        <v>3566</v>
      </c>
      <c r="F390" s="849"/>
      <c r="G390" s="849"/>
      <c r="H390" s="837">
        <v>0</v>
      </c>
      <c r="I390" s="849">
        <v>1</v>
      </c>
      <c r="J390" s="849">
        <v>103.64</v>
      </c>
      <c r="K390" s="837">
        <v>1</v>
      </c>
      <c r="L390" s="849">
        <v>1</v>
      </c>
      <c r="M390" s="850">
        <v>103.64</v>
      </c>
    </row>
    <row r="391" spans="1:13" ht="14.45" customHeight="1" x14ac:dyDescent="0.2">
      <c r="A391" s="831" t="s">
        <v>2562</v>
      </c>
      <c r="B391" s="832" t="s">
        <v>2131</v>
      </c>
      <c r="C391" s="832" t="s">
        <v>2132</v>
      </c>
      <c r="D391" s="832" t="s">
        <v>1216</v>
      </c>
      <c r="E391" s="832" t="s">
        <v>2126</v>
      </c>
      <c r="F391" s="849"/>
      <c r="G391" s="849"/>
      <c r="H391" s="837">
        <v>0</v>
      </c>
      <c r="I391" s="849">
        <v>1</v>
      </c>
      <c r="J391" s="849">
        <v>47.7</v>
      </c>
      <c r="K391" s="837">
        <v>1</v>
      </c>
      <c r="L391" s="849">
        <v>1</v>
      </c>
      <c r="M391" s="850">
        <v>47.7</v>
      </c>
    </row>
    <row r="392" spans="1:13" ht="14.45" customHeight="1" x14ac:dyDescent="0.2">
      <c r="A392" s="831" t="s">
        <v>2562</v>
      </c>
      <c r="B392" s="832" t="s">
        <v>2131</v>
      </c>
      <c r="C392" s="832" t="s">
        <v>2417</v>
      </c>
      <c r="D392" s="832" t="s">
        <v>1763</v>
      </c>
      <c r="E392" s="832" t="s">
        <v>828</v>
      </c>
      <c r="F392" s="849"/>
      <c r="G392" s="849"/>
      <c r="H392" s="837">
        <v>0</v>
      </c>
      <c r="I392" s="849">
        <v>2</v>
      </c>
      <c r="J392" s="849">
        <v>190.78</v>
      </c>
      <c r="K392" s="837">
        <v>1</v>
      </c>
      <c r="L392" s="849">
        <v>2</v>
      </c>
      <c r="M392" s="850">
        <v>190.78</v>
      </c>
    </row>
    <row r="393" spans="1:13" ht="14.45" customHeight="1" x14ac:dyDescent="0.2">
      <c r="A393" s="831" t="s">
        <v>2562</v>
      </c>
      <c r="B393" s="832" t="s">
        <v>2137</v>
      </c>
      <c r="C393" s="832" t="s">
        <v>3597</v>
      </c>
      <c r="D393" s="832" t="s">
        <v>2857</v>
      </c>
      <c r="E393" s="832" t="s">
        <v>3598</v>
      </c>
      <c r="F393" s="849">
        <v>3</v>
      </c>
      <c r="G393" s="849">
        <v>1290.1500000000001</v>
      </c>
      <c r="H393" s="837">
        <v>1</v>
      </c>
      <c r="I393" s="849"/>
      <c r="J393" s="849"/>
      <c r="K393" s="837">
        <v>0</v>
      </c>
      <c r="L393" s="849">
        <v>3</v>
      </c>
      <c r="M393" s="850">
        <v>1290.1500000000001</v>
      </c>
    </row>
    <row r="394" spans="1:13" ht="14.45" customHeight="1" x14ac:dyDescent="0.2">
      <c r="A394" s="831" t="s">
        <v>2562</v>
      </c>
      <c r="B394" s="832" t="s">
        <v>2055</v>
      </c>
      <c r="C394" s="832" t="s">
        <v>3574</v>
      </c>
      <c r="D394" s="832" t="s">
        <v>3575</v>
      </c>
      <c r="E394" s="832" t="s">
        <v>3516</v>
      </c>
      <c r="F394" s="849">
        <v>3</v>
      </c>
      <c r="G394" s="849">
        <v>98.609999999999985</v>
      </c>
      <c r="H394" s="837">
        <v>1</v>
      </c>
      <c r="I394" s="849"/>
      <c r="J394" s="849"/>
      <c r="K394" s="837">
        <v>0</v>
      </c>
      <c r="L394" s="849">
        <v>3</v>
      </c>
      <c r="M394" s="850">
        <v>98.609999999999985</v>
      </c>
    </row>
    <row r="395" spans="1:13" ht="14.45" customHeight="1" x14ac:dyDescent="0.2">
      <c r="A395" s="831" t="s">
        <v>2562</v>
      </c>
      <c r="B395" s="832" t="s">
        <v>2055</v>
      </c>
      <c r="C395" s="832" t="s">
        <v>3571</v>
      </c>
      <c r="D395" s="832" t="s">
        <v>3572</v>
      </c>
      <c r="E395" s="832" t="s">
        <v>3573</v>
      </c>
      <c r="F395" s="849"/>
      <c r="G395" s="849"/>
      <c r="H395" s="837">
        <v>0</v>
      </c>
      <c r="I395" s="849">
        <v>3</v>
      </c>
      <c r="J395" s="849">
        <v>98.609999999999985</v>
      </c>
      <c r="K395" s="837">
        <v>1</v>
      </c>
      <c r="L395" s="849">
        <v>3</v>
      </c>
      <c r="M395" s="850">
        <v>98.609999999999985</v>
      </c>
    </row>
    <row r="396" spans="1:13" ht="14.45" customHeight="1" x14ac:dyDescent="0.2">
      <c r="A396" s="831" t="s">
        <v>2562</v>
      </c>
      <c r="B396" s="832" t="s">
        <v>2176</v>
      </c>
      <c r="C396" s="832" t="s">
        <v>3636</v>
      </c>
      <c r="D396" s="832" t="s">
        <v>3637</v>
      </c>
      <c r="E396" s="832" t="s">
        <v>3638</v>
      </c>
      <c r="F396" s="849"/>
      <c r="G396" s="849"/>
      <c r="H396" s="837">
        <v>0</v>
      </c>
      <c r="I396" s="849">
        <v>2</v>
      </c>
      <c r="J396" s="849">
        <v>299.04000000000002</v>
      </c>
      <c r="K396" s="837">
        <v>1</v>
      </c>
      <c r="L396" s="849">
        <v>2</v>
      </c>
      <c r="M396" s="850">
        <v>299.04000000000002</v>
      </c>
    </row>
    <row r="397" spans="1:13" ht="14.45" customHeight="1" x14ac:dyDescent="0.2">
      <c r="A397" s="831" t="s">
        <v>2562</v>
      </c>
      <c r="B397" s="832" t="s">
        <v>2176</v>
      </c>
      <c r="C397" s="832" t="s">
        <v>2738</v>
      </c>
      <c r="D397" s="832" t="s">
        <v>1476</v>
      </c>
      <c r="E397" s="832" t="s">
        <v>2433</v>
      </c>
      <c r="F397" s="849">
        <v>2</v>
      </c>
      <c r="G397" s="849">
        <v>308.72000000000003</v>
      </c>
      <c r="H397" s="837">
        <v>1</v>
      </c>
      <c r="I397" s="849"/>
      <c r="J397" s="849"/>
      <c r="K397" s="837">
        <v>0</v>
      </c>
      <c r="L397" s="849">
        <v>2</v>
      </c>
      <c r="M397" s="850">
        <v>308.72000000000003</v>
      </c>
    </row>
    <row r="398" spans="1:13" ht="14.45" customHeight="1" x14ac:dyDescent="0.2">
      <c r="A398" s="831" t="s">
        <v>2562</v>
      </c>
      <c r="B398" s="832" t="s">
        <v>3942</v>
      </c>
      <c r="C398" s="832" t="s">
        <v>3620</v>
      </c>
      <c r="D398" s="832" t="s">
        <v>3621</v>
      </c>
      <c r="E398" s="832" t="s">
        <v>3622</v>
      </c>
      <c r="F398" s="849">
        <v>1</v>
      </c>
      <c r="G398" s="849">
        <v>1427.23</v>
      </c>
      <c r="H398" s="837">
        <v>1</v>
      </c>
      <c r="I398" s="849"/>
      <c r="J398" s="849"/>
      <c r="K398" s="837">
        <v>0</v>
      </c>
      <c r="L398" s="849">
        <v>1</v>
      </c>
      <c r="M398" s="850">
        <v>1427.23</v>
      </c>
    </row>
    <row r="399" spans="1:13" ht="14.45" customHeight="1" x14ac:dyDescent="0.2">
      <c r="A399" s="831" t="s">
        <v>2562</v>
      </c>
      <c r="B399" s="832" t="s">
        <v>2442</v>
      </c>
      <c r="C399" s="832" t="s">
        <v>2443</v>
      </c>
      <c r="D399" s="832" t="s">
        <v>2444</v>
      </c>
      <c r="E399" s="832" t="s">
        <v>2445</v>
      </c>
      <c r="F399" s="849"/>
      <c r="G399" s="849"/>
      <c r="H399" s="837">
        <v>0</v>
      </c>
      <c r="I399" s="849">
        <v>14</v>
      </c>
      <c r="J399" s="849">
        <v>986.72</v>
      </c>
      <c r="K399" s="837">
        <v>1</v>
      </c>
      <c r="L399" s="849">
        <v>14</v>
      </c>
      <c r="M399" s="850">
        <v>986.72</v>
      </c>
    </row>
    <row r="400" spans="1:13" ht="14.45" customHeight="1" x14ac:dyDescent="0.2">
      <c r="A400" s="831" t="s">
        <v>2562</v>
      </c>
      <c r="B400" s="832" t="s">
        <v>2442</v>
      </c>
      <c r="C400" s="832" t="s">
        <v>3568</v>
      </c>
      <c r="D400" s="832" t="s">
        <v>2444</v>
      </c>
      <c r="E400" s="832" t="s">
        <v>3569</v>
      </c>
      <c r="F400" s="849"/>
      <c r="G400" s="849"/>
      <c r="H400" s="837">
        <v>0</v>
      </c>
      <c r="I400" s="849">
        <v>1</v>
      </c>
      <c r="J400" s="849">
        <v>140.96</v>
      </c>
      <c r="K400" s="837">
        <v>1</v>
      </c>
      <c r="L400" s="849">
        <v>1</v>
      </c>
      <c r="M400" s="850">
        <v>140.96</v>
      </c>
    </row>
    <row r="401" spans="1:13" ht="14.45" customHeight="1" x14ac:dyDescent="0.2">
      <c r="A401" s="831" t="s">
        <v>2562</v>
      </c>
      <c r="B401" s="832" t="s">
        <v>3933</v>
      </c>
      <c r="C401" s="832" t="s">
        <v>3224</v>
      </c>
      <c r="D401" s="832" t="s">
        <v>3225</v>
      </c>
      <c r="E401" s="832" t="s">
        <v>3226</v>
      </c>
      <c r="F401" s="849">
        <v>10</v>
      </c>
      <c r="G401" s="849">
        <v>20389.3</v>
      </c>
      <c r="H401" s="837">
        <v>1</v>
      </c>
      <c r="I401" s="849"/>
      <c r="J401" s="849"/>
      <c r="K401" s="837">
        <v>0</v>
      </c>
      <c r="L401" s="849">
        <v>10</v>
      </c>
      <c r="M401" s="850">
        <v>20389.3</v>
      </c>
    </row>
    <row r="402" spans="1:13" ht="14.45" customHeight="1" x14ac:dyDescent="0.2">
      <c r="A402" s="831" t="s">
        <v>2562</v>
      </c>
      <c r="B402" s="832" t="s">
        <v>3933</v>
      </c>
      <c r="C402" s="832" t="s">
        <v>3227</v>
      </c>
      <c r="D402" s="832" t="s">
        <v>3225</v>
      </c>
      <c r="E402" s="832" t="s">
        <v>3228</v>
      </c>
      <c r="F402" s="849">
        <v>10</v>
      </c>
      <c r="G402" s="849">
        <v>5526.4</v>
      </c>
      <c r="H402" s="837">
        <v>1</v>
      </c>
      <c r="I402" s="849"/>
      <c r="J402" s="849"/>
      <c r="K402" s="837">
        <v>0</v>
      </c>
      <c r="L402" s="849">
        <v>10</v>
      </c>
      <c r="M402" s="850">
        <v>5526.4</v>
      </c>
    </row>
    <row r="403" spans="1:13" ht="14.45" customHeight="1" x14ac:dyDescent="0.2">
      <c r="A403" s="831" t="s">
        <v>2562</v>
      </c>
      <c r="B403" s="832" t="s">
        <v>3933</v>
      </c>
      <c r="C403" s="832" t="s">
        <v>3231</v>
      </c>
      <c r="D403" s="832" t="s">
        <v>3225</v>
      </c>
      <c r="E403" s="832" t="s">
        <v>3232</v>
      </c>
      <c r="F403" s="849">
        <v>18</v>
      </c>
      <c r="G403" s="849">
        <v>18350.28</v>
      </c>
      <c r="H403" s="837">
        <v>1</v>
      </c>
      <c r="I403" s="849"/>
      <c r="J403" s="849"/>
      <c r="K403" s="837">
        <v>0</v>
      </c>
      <c r="L403" s="849">
        <v>18</v>
      </c>
      <c r="M403" s="850">
        <v>18350.28</v>
      </c>
    </row>
    <row r="404" spans="1:13" ht="14.45" customHeight="1" x14ac:dyDescent="0.2">
      <c r="A404" s="831" t="s">
        <v>2562</v>
      </c>
      <c r="B404" s="832" t="s">
        <v>3933</v>
      </c>
      <c r="C404" s="832" t="s">
        <v>3233</v>
      </c>
      <c r="D404" s="832" t="s">
        <v>3234</v>
      </c>
      <c r="E404" s="832" t="s">
        <v>3232</v>
      </c>
      <c r="F404" s="849">
        <v>8</v>
      </c>
      <c r="G404" s="849">
        <v>8155.68</v>
      </c>
      <c r="H404" s="837">
        <v>1</v>
      </c>
      <c r="I404" s="849"/>
      <c r="J404" s="849"/>
      <c r="K404" s="837">
        <v>0</v>
      </c>
      <c r="L404" s="849">
        <v>8</v>
      </c>
      <c r="M404" s="850">
        <v>8155.68</v>
      </c>
    </row>
    <row r="405" spans="1:13" ht="14.45" customHeight="1" x14ac:dyDescent="0.2">
      <c r="A405" s="831" t="s">
        <v>2562</v>
      </c>
      <c r="B405" s="832" t="s">
        <v>3933</v>
      </c>
      <c r="C405" s="832" t="s">
        <v>3235</v>
      </c>
      <c r="D405" s="832" t="s">
        <v>3234</v>
      </c>
      <c r="E405" s="832" t="s">
        <v>3228</v>
      </c>
      <c r="F405" s="849">
        <v>3</v>
      </c>
      <c r="G405" s="849">
        <v>1657.92</v>
      </c>
      <c r="H405" s="837">
        <v>1</v>
      </c>
      <c r="I405" s="849"/>
      <c r="J405" s="849"/>
      <c r="K405" s="837">
        <v>0</v>
      </c>
      <c r="L405" s="849">
        <v>3</v>
      </c>
      <c r="M405" s="850">
        <v>1657.92</v>
      </c>
    </row>
    <row r="406" spans="1:13" ht="14.45" customHeight="1" x14ac:dyDescent="0.2">
      <c r="A406" s="831" t="s">
        <v>2562</v>
      </c>
      <c r="B406" s="832" t="s">
        <v>3933</v>
      </c>
      <c r="C406" s="832" t="s">
        <v>3236</v>
      </c>
      <c r="D406" s="832" t="s">
        <v>3237</v>
      </c>
      <c r="E406" s="832" t="s">
        <v>3226</v>
      </c>
      <c r="F406" s="849"/>
      <c r="G406" s="849"/>
      <c r="H406" s="837">
        <v>0</v>
      </c>
      <c r="I406" s="849">
        <v>27</v>
      </c>
      <c r="J406" s="849">
        <v>55051.11</v>
      </c>
      <c r="K406" s="837">
        <v>1</v>
      </c>
      <c r="L406" s="849">
        <v>27</v>
      </c>
      <c r="M406" s="850">
        <v>55051.11</v>
      </c>
    </row>
    <row r="407" spans="1:13" ht="14.45" customHeight="1" x14ac:dyDescent="0.2">
      <c r="A407" s="831" t="s">
        <v>2562</v>
      </c>
      <c r="B407" s="832" t="s">
        <v>3933</v>
      </c>
      <c r="C407" s="832" t="s">
        <v>3238</v>
      </c>
      <c r="D407" s="832" t="s">
        <v>3237</v>
      </c>
      <c r="E407" s="832" t="s">
        <v>3230</v>
      </c>
      <c r="F407" s="849"/>
      <c r="G407" s="849"/>
      <c r="H407" s="837">
        <v>0</v>
      </c>
      <c r="I407" s="849">
        <v>20</v>
      </c>
      <c r="J407" s="849">
        <v>7115.8000000000011</v>
      </c>
      <c r="K407" s="837">
        <v>1</v>
      </c>
      <c r="L407" s="849">
        <v>20</v>
      </c>
      <c r="M407" s="850">
        <v>7115.8000000000011</v>
      </c>
    </row>
    <row r="408" spans="1:13" ht="14.45" customHeight="1" x14ac:dyDescent="0.2">
      <c r="A408" s="831" t="s">
        <v>2562</v>
      </c>
      <c r="B408" s="832" t="s">
        <v>3933</v>
      </c>
      <c r="C408" s="832" t="s">
        <v>3239</v>
      </c>
      <c r="D408" s="832" t="s">
        <v>3237</v>
      </c>
      <c r="E408" s="832" t="s">
        <v>3228</v>
      </c>
      <c r="F408" s="849"/>
      <c r="G408" s="849"/>
      <c r="H408" s="837">
        <v>0</v>
      </c>
      <c r="I408" s="849">
        <v>45</v>
      </c>
      <c r="J408" s="849">
        <v>24868.800000000007</v>
      </c>
      <c r="K408" s="837">
        <v>1</v>
      </c>
      <c r="L408" s="849">
        <v>45</v>
      </c>
      <c r="M408" s="850">
        <v>24868.800000000007</v>
      </c>
    </row>
    <row r="409" spans="1:13" ht="14.45" customHeight="1" x14ac:dyDescent="0.2">
      <c r="A409" s="831" t="s">
        <v>2562</v>
      </c>
      <c r="B409" s="832" t="s">
        <v>3933</v>
      </c>
      <c r="C409" s="832" t="s">
        <v>3240</v>
      </c>
      <c r="D409" s="832" t="s">
        <v>3237</v>
      </c>
      <c r="E409" s="832" t="s">
        <v>3232</v>
      </c>
      <c r="F409" s="849"/>
      <c r="G409" s="849"/>
      <c r="H409" s="837">
        <v>0</v>
      </c>
      <c r="I409" s="849">
        <v>43</v>
      </c>
      <c r="J409" s="849">
        <v>43836.78</v>
      </c>
      <c r="K409" s="837">
        <v>1</v>
      </c>
      <c r="L409" s="849">
        <v>43</v>
      </c>
      <c r="M409" s="850">
        <v>43836.78</v>
      </c>
    </row>
    <row r="410" spans="1:13" ht="14.45" customHeight="1" x14ac:dyDescent="0.2">
      <c r="A410" s="831" t="s">
        <v>2562</v>
      </c>
      <c r="B410" s="832" t="s">
        <v>3933</v>
      </c>
      <c r="C410" s="832" t="s">
        <v>3485</v>
      </c>
      <c r="D410" s="832" t="s">
        <v>3234</v>
      </c>
      <c r="E410" s="832" t="s">
        <v>3230</v>
      </c>
      <c r="F410" s="849">
        <v>11</v>
      </c>
      <c r="G410" s="849">
        <v>3913.6900000000005</v>
      </c>
      <c r="H410" s="837">
        <v>1</v>
      </c>
      <c r="I410" s="849"/>
      <c r="J410" s="849"/>
      <c r="K410" s="837">
        <v>0</v>
      </c>
      <c r="L410" s="849">
        <v>11</v>
      </c>
      <c r="M410" s="850">
        <v>3913.6900000000005</v>
      </c>
    </row>
    <row r="411" spans="1:13" ht="14.45" customHeight="1" x14ac:dyDescent="0.2">
      <c r="A411" s="831" t="s">
        <v>2562</v>
      </c>
      <c r="B411" s="832" t="s">
        <v>2264</v>
      </c>
      <c r="C411" s="832" t="s">
        <v>3136</v>
      </c>
      <c r="D411" s="832" t="s">
        <v>2266</v>
      </c>
      <c r="E411" s="832" t="s">
        <v>3137</v>
      </c>
      <c r="F411" s="849"/>
      <c r="G411" s="849"/>
      <c r="H411" s="837">
        <v>0</v>
      </c>
      <c r="I411" s="849">
        <v>18</v>
      </c>
      <c r="J411" s="849">
        <v>4188.24</v>
      </c>
      <c r="K411" s="837">
        <v>1</v>
      </c>
      <c r="L411" s="849">
        <v>18</v>
      </c>
      <c r="M411" s="850">
        <v>4188.24</v>
      </c>
    </row>
    <row r="412" spans="1:13" ht="14.45" customHeight="1" x14ac:dyDescent="0.2">
      <c r="A412" s="831" t="s">
        <v>2562</v>
      </c>
      <c r="B412" s="832" t="s">
        <v>2264</v>
      </c>
      <c r="C412" s="832" t="s">
        <v>3532</v>
      </c>
      <c r="D412" s="832" t="s">
        <v>3139</v>
      </c>
      <c r="E412" s="832" t="s">
        <v>2452</v>
      </c>
      <c r="F412" s="849"/>
      <c r="G412" s="849"/>
      <c r="H412" s="837">
        <v>0</v>
      </c>
      <c r="I412" s="849">
        <v>6</v>
      </c>
      <c r="J412" s="849">
        <v>5816.88</v>
      </c>
      <c r="K412" s="837">
        <v>1</v>
      </c>
      <c r="L412" s="849">
        <v>6</v>
      </c>
      <c r="M412" s="850">
        <v>5816.88</v>
      </c>
    </row>
    <row r="413" spans="1:13" ht="14.45" customHeight="1" x14ac:dyDescent="0.2">
      <c r="A413" s="831" t="s">
        <v>2562</v>
      </c>
      <c r="B413" s="832" t="s">
        <v>2264</v>
      </c>
      <c r="C413" s="832" t="s">
        <v>3138</v>
      </c>
      <c r="D413" s="832" t="s">
        <v>3139</v>
      </c>
      <c r="E413" s="832" t="s">
        <v>3140</v>
      </c>
      <c r="F413" s="849"/>
      <c r="G413" s="849"/>
      <c r="H413" s="837">
        <v>0</v>
      </c>
      <c r="I413" s="849">
        <v>20</v>
      </c>
      <c r="J413" s="849">
        <v>38779.399999999994</v>
      </c>
      <c r="K413" s="837">
        <v>1</v>
      </c>
      <c r="L413" s="849">
        <v>20</v>
      </c>
      <c r="M413" s="850">
        <v>38779.399999999994</v>
      </c>
    </row>
    <row r="414" spans="1:13" ht="14.45" customHeight="1" x14ac:dyDescent="0.2">
      <c r="A414" s="831" t="s">
        <v>2562</v>
      </c>
      <c r="B414" s="832" t="s">
        <v>2264</v>
      </c>
      <c r="C414" s="832" t="s">
        <v>3141</v>
      </c>
      <c r="D414" s="832" t="s">
        <v>3142</v>
      </c>
      <c r="E414" s="832" t="s">
        <v>3143</v>
      </c>
      <c r="F414" s="849">
        <v>6</v>
      </c>
      <c r="G414" s="849">
        <v>31932.480000000003</v>
      </c>
      <c r="H414" s="837">
        <v>1</v>
      </c>
      <c r="I414" s="849"/>
      <c r="J414" s="849"/>
      <c r="K414" s="837">
        <v>0</v>
      </c>
      <c r="L414" s="849">
        <v>6</v>
      </c>
      <c r="M414" s="850">
        <v>31932.480000000003</v>
      </c>
    </row>
    <row r="415" spans="1:13" ht="14.45" customHeight="1" x14ac:dyDescent="0.2">
      <c r="A415" s="831" t="s">
        <v>2562</v>
      </c>
      <c r="B415" s="832" t="s">
        <v>2264</v>
      </c>
      <c r="C415" s="832" t="s">
        <v>3533</v>
      </c>
      <c r="D415" s="832" t="s">
        <v>3142</v>
      </c>
      <c r="E415" s="832" t="s">
        <v>3534</v>
      </c>
      <c r="F415" s="849">
        <v>9</v>
      </c>
      <c r="G415" s="849">
        <v>47898.720000000001</v>
      </c>
      <c r="H415" s="837">
        <v>1</v>
      </c>
      <c r="I415" s="849"/>
      <c r="J415" s="849"/>
      <c r="K415" s="837">
        <v>0</v>
      </c>
      <c r="L415" s="849">
        <v>9</v>
      </c>
      <c r="M415" s="850">
        <v>47898.720000000001</v>
      </c>
    </row>
    <row r="416" spans="1:13" ht="14.45" customHeight="1" x14ac:dyDescent="0.2">
      <c r="A416" s="831" t="s">
        <v>2562</v>
      </c>
      <c r="B416" s="832" t="s">
        <v>2264</v>
      </c>
      <c r="C416" s="832" t="s">
        <v>3144</v>
      </c>
      <c r="D416" s="832" t="s">
        <v>2266</v>
      </c>
      <c r="E416" s="832" t="s">
        <v>3145</v>
      </c>
      <c r="F416" s="849"/>
      <c r="G416" s="849"/>
      <c r="H416" s="837">
        <v>0</v>
      </c>
      <c r="I416" s="849">
        <v>18</v>
      </c>
      <c r="J416" s="849">
        <v>34901.46</v>
      </c>
      <c r="K416" s="837">
        <v>1</v>
      </c>
      <c r="L416" s="849">
        <v>18</v>
      </c>
      <c r="M416" s="850">
        <v>34901.46</v>
      </c>
    </row>
    <row r="417" spans="1:13" ht="14.45" customHeight="1" x14ac:dyDescent="0.2">
      <c r="A417" s="831" t="s">
        <v>2562</v>
      </c>
      <c r="B417" s="832" t="s">
        <v>2264</v>
      </c>
      <c r="C417" s="832" t="s">
        <v>3146</v>
      </c>
      <c r="D417" s="832" t="s">
        <v>2266</v>
      </c>
      <c r="E417" s="832" t="s">
        <v>3147</v>
      </c>
      <c r="F417" s="849"/>
      <c r="G417" s="849"/>
      <c r="H417" s="837">
        <v>0</v>
      </c>
      <c r="I417" s="849">
        <v>12</v>
      </c>
      <c r="J417" s="849">
        <v>17450.760000000002</v>
      </c>
      <c r="K417" s="837">
        <v>1</v>
      </c>
      <c r="L417" s="849">
        <v>12</v>
      </c>
      <c r="M417" s="850">
        <v>17450.760000000002</v>
      </c>
    </row>
    <row r="418" spans="1:13" ht="14.45" customHeight="1" x14ac:dyDescent="0.2">
      <c r="A418" s="831" t="s">
        <v>2562</v>
      </c>
      <c r="B418" s="832" t="s">
        <v>2264</v>
      </c>
      <c r="C418" s="832" t="s">
        <v>2265</v>
      </c>
      <c r="D418" s="832" t="s">
        <v>2266</v>
      </c>
      <c r="E418" s="832" t="s">
        <v>2267</v>
      </c>
      <c r="F418" s="849"/>
      <c r="G418" s="849"/>
      <c r="H418" s="837">
        <v>0</v>
      </c>
      <c r="I418" s="849">
        <v>20</v>
      </c>
      <c r="J418" s="849">
        <v>9695</v>
      </c>
      <c r="K418" s="837">
        <v>1</v>
      </c>
      <c r="L418" s="849">
        <v>20</v>
      </c>
      <c r="M418" s="850">
        <v>9695</v>
      </c>
    </row>
    <row r="419" spans="1:13" ht="14.45" customHeight="1" x14ac:dyDescent="0.2">
      <c r="A419" s="831" t="s">
        <v>2562</v>
      </c>
      <c r="B419" s="832" t="s">
        <v>2264</v>
      </c>
      <c r="C419" s="832" t="s">
        <v>3148</v>
      </c>
      <c r="D419" s="832" t="s">
        <v>2266</v>
      </c>
      <c r="E419" s="832" t="s">
        <v>3149</v>
      </c>
      <c r="F419" s="849"/>
      <c r="G419" s="849"/>
      <c r="H419" s="837">
        <v>0</v>
      </c>
      <c r="I419" s="849">
        <v>30</v>
      </c>
      <c r="J419" s="849">
        <v>29084.400000000001</v>
      </c>
      <c r="K419" s="837">
        <v>1</v>
      </c>
      <c r="L419" s="849">
        <v>30</v>
      </c>
      <c r="M419" s="850">
        <v>29084.400000000001</v>
      </c>
    </row>
    <row r="420" spans="1:13" ht="14.45" customHeight="1" x14ac:dyDescent="0.2">
      <c r="A420" s="831" t="s">
        <v>2562</v>
      </c>
      <c r="B420" s="832" t="s">
        <v>2264</v>
      </c>
      <c r="C420" s="832" t="s">
        <v>3150</v>
      </c>
      <c r="D420" s="832" t="s">
        <v>3151</v>
      </c>
      <c r="E420" s="832" t="s">
        <v>3152</v>
      </c>
      <c r="F420" s="849">
        <v>10</v>
      </c>
      <c r="G420" s="849">
        <v>19389.7</v>
      </c>
      <c r="H420" s="837">
        <v>1</v>
      </c>
      <c r="I420" s="849"/>
      <c r="J420" s="849"/>
      <c r="K420" s="837">
        <v>0</v>
      </c>
      <c r="L420" s="849">
        <v>10</v>
      </c>
      <c r="M420" s="850">
        <v>19389.7</v>
      </c>
    </row>
    <row r="421" spans="1:13" ht="14.45" customHeight="1" x14ac:dyDescent="0.2">
      <c r="A421" s="831" t="s">
        <v>2562</v>
      </c>
      <c r="B421" s="832" t="s">
        <v>2264</v>
      </c>
      <c r="C421" s="832" t="s">
        <v>3382</v>
      </c>
      <c r="D421" s="832" t="s">
        <v>3151</v>
      </c>
      <c r="E421" s="832" t="s">
        <v>3383</v>
      </c>
      <c r="F421" s="849">
        <v>6</v>
      </c>
      <c r="G421" s="849">
        <v>2908.5</v>
      </c>
      <c r="H421" s="837">
        <v>1</v>
      </c>
      <c r="I421" s="849"/>
      <c r="J421" s="849"/>
      <c r="K421" s="837">
        <v>0</v>
      </c>
      <c r="L421" s="849">
        <v>6</v>
      </c>
      <c r="M421" s="850">
        <v>2908.5</v>
      </c>
    </row>
    <row r="422" spans="1:13" ht="14.45" customHeight="1" x14ac:dyDescent="0.2">
      <c r="A422" s="831" t="s">
        <v>2562</v>
      </c>
      <c r="B422" s="832" t="s">
        <v>2264</v>
      </c>
      <c r="C422" s="832" t="s">
        <v>3153</v>
      </c>
      <c r="D422" s="832" t="s">
        <v>3139</v>
      </c>
      <c r="E422" s="832" t="s">
        <v>2450</v>
      </c>
      <c r="F422" s="849"/>
      <c r="G422" s="849"/>
      <c r="H422" s="837">
        <v>0</v>
      </c>
      <c r="I422" s="849">
        <v>21</v>
      </c>
      <c r="J422" s="849">
        <v>10179.75</v>
      </c>
      <c r="K422" s="837">
        <v>1</v>
      </c>
      <c r="L422" s="849">
        <v>21</v>
      </c>
      <c r="M422" s="850">
        <v>10179.75</v>
      </c>
    </row>
    <row r="423" spans="1:13" ht="14.45" customHeight="1" x14ac:dyDescent="0.2">
      <c r="A423" s="831" t="s">
        <v>2562</v>
      </c>
      <c r="B423" s="832" t="s">
        <v>2264</v>
      </c>
      <c r="C423" s="832" t="s">
        <v>3154</v>
      </c>
      <c r="D423" s="832" t="s">
        <v>3151</v>
      </c>
      <c r="E423" s="832" t="s">
        <v>3155</v>
      </c>
      <c r="F423" s="849">
        <v>22</v>
      </c>
      <c r="G423" s="849">
        <v>21328.559999999998</v>
      </c>
      <c r="H423" s="837">
        <v>1</v>
      </c>
      <c r="I423" s="849"/>
      <c r="J423" s="849"/>
      <c r="K423" s="837">
        <v>0</v>
      </c>
      <c r="L423" s="849">
        <v>22</v>
      </c>
      <c r="M423" s="850">
        <v>21328.559999999998</v>
      </c>
    </row>
    <row r="424" spans="1:13" ht="14.45" customHeight="1" x14ac:dyDescent="0.2">
      <c r="A424" s="831" t="s">
        <v>2562</v>
      </c>
      <c r="B424" s="832" t="s">
        <v>2264</v>
      </c>
      <c r="C424" s="832" t="s">
        <v>2448</v>
      </c>
      <c r="D424" s="832" t="s">
        <v>2449</v>
      </c>
      <c r="E424" s="832" t="s">
        <v>2450</v>
      </c>
      <c r="F424" s="849"/>
      <c r="G424" s="849"/>
      <c r="H424" s="837">
        <v>0</v>
      </c>
      <c r="I424" s="849">
        <v>52</v>
      </c>
      <c r="J424" s="849">
        <v>25207</v>
      </c>
      <c r="K424" s="837">
        <v>1</v>
      </c>
      <c r="L424" s="849">
        <v>52</v>
      </c>
      <c r="M424" s="850">
        <v>25207</v>
      </c>
    </row>
    <row r="425" spans="1:13" ht="14.45" customHeight="1" x14ac:dyDescent="0.2">
      <c r="A425" s="831" t="s">
        <v>2562</v>
      </c>
      <c r="B425" s="832" t="s">
        <v>2264</v>
      </c>
      <c r="C425" s="832" t="s">
        <v>2451</v>
      </c>
      <c r="D425" s="832" t="s">
        <v>2449</v>
      </c>
      <c r="E425" s="832" t="s">
        <v>2452</v>
      </c>
      <c r="F425" s="849"/>
      <c r="G425" s="849"/>
      <c r="H425" s="837">
        <v>0</v>
      </c>
      <c r="I425" s="849">
        <v>23</v>
      </c>
      <c r="J425" s="849">
        <v>22298.04</v>
      </c>
      <c r="K425" s="837">
        <v>1</v>
      </c>
      <c r="L425" s="849">
        <v>23</v>
      </c>
      <c r="M425" s="850">
        <v>22298.04</v>
      </c>
    </row>
    <row r="426" spans="1:13" ht="14.45" customHeight="1" x14ac:dyDescent="0.2">
      <c r="A426" s="831" t="s">
        <v>2562</v>
      </c>
      <c r="B426" s="832" t="s">
        <v>2264</v>
      </c>
      <c r="C426" s="832" t="s">
        <v>3156</v>
      </c>
      <c r="D426" s="832" t="s">
        <v>2449</v>
      </c>
      <c r="E426" s="832" t="s">
        <v>3140</v>
      </c>
      <c r="F426" s="849"/>
      <c r="G426" s="849"/>
      <c r="H426" s="837">
        <v>0</v>
      </c>
      <c r="I426" s="849">
        <v>54</v>
      </c>
      <c r="J426" s="849">
        <v>104704.38</v>
      </c>
      <c r="K426" s="837">
        <v>1</v>
      </c>
      <c r="L426" s="849">
        <v>54</v>
      </c>
      <c r="M426" s="850">
        <v>104704.38</v>
      </c>
    </row>
    <row r="427" spans="1:13" ht="14.45" customHeight="1" x14ac:dyDescent="0.2">
      <c r="A427" s="831" t="s">
        <v>2562</v>
      </c>
      <c r="B427" s="832" t="s">
        <v>2264</v>
      </c>
      <c r="C427" s="832" t="s">
        <v>3535</v>
      </c>
      <c r="D427" s="832" t="s">
        <v>2449</v>
      </c>
      <c r="E427" s="832" t="s">
        <v>3536</v>
      </c>
      <c r="F427" s="849"/>
      <c r="G427" s="849"/>
      <c r="H427" s="837">
        <v>0</v>
      </c>
      <c r="I427" s="849">
        <v>12</v>
      </c>
      <c r="J427" s="849">
        <v>2908.44</v>
      </c>
      <c r="K427" s="837">
        <v>1</v>
      </c>
      <c r="L427" s="849">
        <v>12</v>
      </c>
      <c r="M427" s="850">
        <v>2908.44</v>
      </c>
    </row>
    <row r="428" spans="1:13" ht="14.45" customHeight="1" x14ac:dyDescent="0.2">
      <c r="A428" s="831" t="s">
        <v>2562</v>
      </c>
      <c r="B428" s="832" t="s">
        <v>2264</v>
      </c>
      <c r="C428" s="832" t="s">
        <v>3537</v>
      </c>
      <c r="D428" s="832" t="s">
        <v>2449</v>
      </c>
      <c r="E428" s="832" t="s">
        <v>3538</v>
      </c>
      <c r="F428" s="849"/>
      <c r="G428" s="849"/>
      <c r="H428" s="837">
        <v>0</v>
      </c>
      <c r="I428" s="849">
        <v>22</v>
      </c>
      <c r="J428" s="849">
        <v>31993.06</v>
      </c>
      <c r="K428" s="837">
        <v>1</v>
      </c>
      <c r="L428" s="849">
        <v>22</v>
      </c>
      <c r="M428" s="850">
        <v>31993.06</v>
      </c>
    </row>
    <row r="429" spans="1:13" ht="14.45" customHeight="1" x14ac:dyDescent="0.2">
      <c r="A429" s="831" t="s">
        <v>2562</v>
      </c>
      <c r="B429" s="832" t="s">
        <v>2453</v>
      </c>
      <c r="C429" s="832" t="s">
        <v>2454</v>
      </c>
      <c r="D429" s="832" t="s">
        <v>2455</v>
      </c>
      <c r="E429" s="832" t="s">
        <v>2456</v>
      </c>
      <c r="F429" s="849"/>
      <c r="G429" s="849"/>
      <c r="H429" s="837">
        <v>0</v>
      </c>
      <c r="I429" s="849">
        <v>37</v>
      </c>
      <c r="J429" s="849">
        <v>27899.48</v>
      </c>
      <c r="K429" s="837">
        <v>1</v>
      </c>
      <c r="L429" s="849">
        <v>37</v>
      </c>
      <c r="M429" s="850">
        <v>27899.48</v>
      </c>
    </row>
    <row r="430" spans="1:13" ht="14.45" customHeight="1" x14ac:dyDescent="0.2">
      <c r="A430" s="831" t="s">
        <v>2562</v>
      </c>
      <c r="B430" s="832" t="s">
        <v>2453</v>
      </c>
      <c r="C430" s="832" t="s">
        <v>3098</v>
      </c>
      <c r="D430" s="832" t="s">
        <v>2455</v>
      </c>
      <c r="E430" s="832" t="s">
        <v>3099</v>
      </c>
      <c r="F430" s="849"/>
      <c r="G430" s="849"/>
      <c r="H430" s="837">
        <v>0</v>
      </c>
      <c r="I430" s="849">
        <v>29</v>
      </c>
      <c r="J430" s="849">
        <v>32800.74</v>
      </c>
      <c r="K430" s="837">
        <v>1</v>
      </c>
      <c r="L430" s="849">
        <v>29</v>
      </c>
      <c r="M430" s="850">
        <v>32800.74</v>
      </c>
    </row>
    <row r="431" spans="1:13" ht="14.45" customHeight="1" x14ac:dyDescent="0.2">
      <c r="A431" s="831" t="s">
        <v>2562</v>
      </c>
      <c r="B431" s="832" t="s">
        <v>2453</v>
      </c>
      <c r="C431" s="832" t="s">
        <v>3100</v>
      </c>
      <c r="D431" s="832" t="s">
        <v>2455</v>
      </c>
      <c r="E431" s="832" t="s">
        <v>3101</v>
      </c>
      <c r="F431" s="849"/>
      <c r="G431" s="849"/>
      <c r="H431" s="837">
        <v>0</v>
      </c>
      <c r="I431" s="849">
        <v>18</v>
      </c>
      <c r="J431" s="849">
        <v>27145.439999999999</v>
      </c>
      <c r="K431" s="837">
        <v>1</v>
      </c>
      <c r="L431" s="849">
        <v>18</v>
      </c>
      <c r="M431" s="850">
        <v>27145.439999999999</v>
      </c>
    </row>
    <row r="432" spans="1:13" ht="14.45" customHeight="1" x14ac:dyDescent="0.2">
      <c r="A432" s="831" t="s">
        <v>2562</v>
      </c>
      <c r="B432" s="832" t="s">
        <v>2453</v>
      </c>
      <c r="C432" s="832" t="s">
        <v>3508</v>
      </c>
      <c r="D432" s="832" t="s">
        <v>3103</v>
      </c>
      <c r="E432" s="832" t="s">
        <v>2456</v>
      </c>
      <c r="F432" s="849">
        <v>18</v>
      </c>
      <c r="G432" s="849">
        <v>11633.76</v>
      </c>
      <c r="H432" s="837">
        <v>1</v>
      </c>
      <c r="I432" s="849"/>
      <c r="J432" s="849"/>
      <c r="K432" s="837">
        <v>0</v>
      </c>
      <c r="L432" s="849">
        <v>18</v>
      </c>
      <c r="M432" s="850">
        <v>11633.76</v>
      </c>
    </row>
    <row r="433" spans="1:13" ht="14.45" customHeight="1" x14ac:dyDescent="0.2">
      <c r="A433" s="831" t="s">
        <v>2562</v>
      </c>
      <c r="B433" s="832" t="s">
        <v>2453</v>
      </c>
      <c r="C433" s="832" t="s">
        <v>3108</v>
      </c>
      <c r="D433" s="832" t="s">
        <v>3107</v>
      </c>
      <c r="E433" s="832" t="s">
        <v>3099</v>
      </c>
      <c r="F433" s="849">
        <v>1</v>
      </c>
      <c r="G433" s="849">
        <v>1131.06</v>
      </c>
      <c r="H433" s="837">
        <v>1</v>
      </c>
      <c r="I433" s="849"/>
      <c r="J433" s="849"/>
      <c r="K433" s="837">
        <v>0</v>
      </c>
      <c r="L433" s="849">
        <v>1</v>
      </c>
      <c r="M433" s="850">
        <v>1131.06</v>
      </c>
    </row>
    <row r="434" spans="1:13" ht="14.45" customHeight="1" x14ac:dyDescent="0.2">
      <c r="A434" s="831" t="s">
        <v>2562</v>
      </c>
      <c r="B434" s="832" t="s">
        <v>2453</v>
      </c>
      <c r="C434" s="832" t="s">
        <v>3509</v>
      </c>
      <c r="D434" s="832" t="s">
        <v>3107</v>
      </c>
      <c r="E434" s="832" t="s">
        <v>2456</v>
      </c>
      <c r="F434" s="849">
        <v>12</v>
      </c>
      <c r="G434" s="849">
        <v>9048.48</v>
      </c>
      <c r="H434" s="837">
        <v>1</v>
      </c>
      <c r="I434" s="849"/>
      <c r="J434" s="849"/>
      <c r="K434" s="837">
        <v>0</v>
      </c>
      <c r="L434" s="849">
        <v>12</v>
      </c>
      <c r="M434" s="850">
        <v>9048.48</v>
      </c>
    </row>
    <row r="435" spans="1:13" ht="14.45" customHeight="1" x14ac:dyDescent="0.2">
      <c r="A435" s="831" t="s">
        <v>2562</v>
      </c>
      <c r="B435" s="832" t="s">
        <v>2060</v>
      </c>
      <c r="C435" s="832" t="s">
        <v>2268</v>
      </c>
      <c r="D435" s="832" t="s">
        <v>703</v>
      </c>
      <c r="E435" s="832" t="s">
        <v>1171</v>
      </c>
      <c r="F435" s="849"/>
      <c r="G435" s="849"/>
      <c r="H435" s="837"/>
      <c r="I435" s="849">
        <v>57</v>
      </c>
      <c r="J435" s="849">
        <v>0</v>
      </c>
      <c r="K435" s="837"/>
      <c r="L435" s="849">
        <v>57</v>
      </c>
      <c r="M435" s="850">
        <v>0</v>
      </c>
    </row>
    <row r="436" spans="1:13" ht="14.45" customHeight="1" x14ac:dyDescent="0.2">
      <c r="A436" s="831" t="s">
        <v>2562</v>
      </c>
      <c r="B436" s="832" t="s">
        <v>2060</v>
      </c>
      <c r="C436" s="832" t="s">
        <v>2457</v>
      </c>
      <c r="D436" s="832" t="s">
        <v>2458</v>
      </c>
      <c r="E436" s="832" t="s">
        <v>1729</v>
      </c>
      <c r="F436" s="849">
        <v>22</v>
      </c>
      <c r="G436" s="849">
        <v>0</v>
      </c>
      <c r="H436" s="837"/>
      <c r="I436" s="849"/>
      <c r="J436" s="849"/>
      <c r="K436" s="837"/>
      <c r="L436" s="849">
        <v>22</v>
      </c>
      <c r="M436" s="850">
        <v>0</v>
      </c>
    </row>
    <row r="437" spans="1:13" ht="14.45" customHeight="1" x14ac:dyDescent="0.2">
      <c r="A437" s="831" t="s">
        <v>2562</v>
      </c>
      <c r="B437" s="832" t="s">
        <v>2060</v>
      </c>
      <c r="C437" s="832" t="s">
        <v>3599</v>
      </c>
      <c r="D437" s="832" t="s">
        <v>2458</v>
      </c>
      <c r="E437" s="832" t="s">
        <v>3600</v>
      </c>
      <c r="F437" s="849">
        <v>3</v>
      </c>
      <c r="G437" s="849">
        <v>0</v>
      </c>
      <c r="H437" s="837"/>
      <c r="I437" s="849"/>
      <c r="J437" s="849"/>
      <c r="K437" s="837"/>
      <c r="L437" s="849">
        <v>3</v>
      </c>
      <c r="M437" s="850">
        <v>0</v>
      </c>
    </row>
    <row r="438" spans="1:13" ht="14.45" customHeight="1" x14ac:dyDescent="0.2">
      <c r="A438" s="831" t="s">
        <v>2562</v>
      </c>
      <c r="B438" s="832" t="s">
        <v>3934</v>
      </c>
      <c r="C438" s="832" t="s">
        <v>3285</v>
      </c>
      <c r="D438" s="832" t="s">
        <v>3286</v>
      </c>
      <c r="E438" s="832" t="s">
        <v>3287</v>
      </c>
      <c r="F438" s="849"/>
      <c r="G438" s="849"/>
      <c r="H438" s="837">
        <v>0</v>
      </c>
      <c r="I438" s="849">
        <v>3</v>
      </c>
      <c r="J438" s="849">
        <v>181.17000000000002</v>
      </c>
      <c r="K438" s="837">
        <v>1</v>
      </c>
      <c r="L438" s="849">
        <v>3</v>
      </c>
      <c r="M438" s="850">
        <v>181.17000000000002</v>
      </c>
    </row>
    <row r="439" spans="1:13" ht="14.45" customHeight="1" x14ac:dyDescent="0.2">
      <c r="A439" s="831" t="s">
        <v>2562</v>
      </c>
      <c r="B439" s="832" t="s">
        <v>3934</v>
      </c>
      <c r="C439" s="832" t="s">
        <v>3601</v>
      </c>
      <c r="D439" s="832" t="s">
        <v>3289</v>
      </c>
      <c r="E439" s="832" t="s">
        <v>3602</v>
      </c>
      <c r="F439" s="849">
        <v>6</v>
      </c>
      <c r="G439" s="849">
        <v>241.5</v>
      </c>
      <c r="H439" s="837">
        <v>1</v>
      </c>
      <c r="I439" s="849"/>
      <c r="J439" s="849"/>
      <c r="K439" s="837">
        <v>0</v>
      </c>
      <c r="L439" s="849">
        <v>6</v>
      </c>
      <c r="M439" s="850">
        <v>241.5</v>
      </c>
    </row>
    <row r="440" spans="1:13" ht="14.45" customHeight="1" x14ac:dyDescent="0.2">
      <c r="A440" s="831" t="s">
        <v>2562</v>
      </c>
      <c r="B440" s="832" t="s">
        <v>3935</v>
      </c>
      <c r="C440" s="832" t="s">
        <v>3186</v>
      </c>
      <c r="D440" s="832" t="s">
        <v>3187</v>
      </c>
      <c r="E440" s="832" t="s">
        <v>3188</v>
      </c>
      <c r="F440" s="849"/>
      <c r="G440" s="849"/>
      <c r="H440" s="837">
        <v>0</v>
      </c>
      <c r="I440" s="849">
        <v>9</v>
      </c>
      <c r="J440" s="849">
        <v>926.10000000000014</v>
      </c>
      <c r="K440" s="837">
        <v>1</v>
      </c>
      <c r="L440" s="849">
        <v>9</v>
      </c>
      <c r="M440" s="850">
        <v>926.10000000000014</v>
      </c>
    </row>
    <row r="441" spans="1:13" ht="14.45" customHeight="1" x14ac:dyDescent="0.2">
      <c r="A441" s="831" t="s">
        <v>2562</v>
      </c>
      <c r="B441" s="832" t="s">
        <v>2281</v>
      </c>
      <c r="C441" s="832" t="s">
        <v>3159</v>
      </c>
      <c r="D441" s="832" t="s">
        <v>2283</v>
      </c>
      <c r="E441" s="832" t="s">
        <v>3160</v>
      </c>
      <c r="F441" s="849"/>
      <c r="G441" s="849"/>
      <c r="H441" s="837">
        <v>0</v>
      </c>
      <c r="I441" s="849">
        <v>2</v>
      </c>
      <c r="J441" s="849">
        <v>678.94</v>
      </c>
      <c r="K441" s="837">
        <v>1</v>
      </c>
      <c r="L441" s="849">
        <v>2</v>
      </c>
      <c r="M441" s="850">
        <v>678.94</v>
      </c>
    </row>
    <row r="442" spans="1:13" ht="14.45" customHeight="1" x14ac:dyDescent="0.2">
      <c r="A442" s="831" t="s">
        <v>2562</v>
      </c>
      <c r="B442" s="832" t="s">
        <v>2281</v>
      </c>
      <c r="C442" s="832" t="s">
        <v>3539</v>
      </c>
      <c r="D442" s="832" t="s">
        <v>2283</v>
      </c>
      <c r="E442" s="832" t="s">
        <v>3540</v>
      </c>
      <c r="F442" s="849">
        <v>1</v>
      </c>
      <c r="G442" s="849">
        <v>22.64</v>
      </c>
      <c r="H442" s="837">
        <v>1</v>
      </c>
      <c r="I442" s="849"/>
      <c r="J442" s="849"/>
      <c r="K442" s="837">
        <v>0</v>
      </c>
      <c r="L442" s="849">
        <v>1</v>
      </c>
      <c r="M442" s="850">
        <v>22.64</v>
      </c>
    </row>
    <row r="443" spans="1:13" ht="14.45" customHeight="1" x14ac:dyDescent="0.2">
      <c r="A443" s="831" t="s">
        <v>2562</v>
      </c>
      <c r="B443" s="832" t="s">
        <v>2281</v>
      </c>
      <c r="C443" s="832" t="s">
        <v>2282</v>
      </c>
      <c r="D443" s="832" t="s">
        <v>2283</v>
      </c>
      <c r="E443" s="832" t="s">
        <v>2284</v>
      </c>
      <c r="F443" s="849"/>
      <c r="G443" s="849"/>
      <c r="H443" s="837">
        <v>0</v>
      </c>
      <c r="I443" s="849">
        <v>9</v>
      </c>
      <c r="J443" s="849">
        <v>1018.4399999999999</v>
      </c>
      <c r="K443" s="837">
        <v>1</v>
      </c>
      <c r="L443" s="849">
        <v>9</v>
      </c>
      <c r="M443" s="850">
        <v>1018.4399999999999</v>
      </c>
    </row>
    <row r="444" spans="1:13" ht="14.45" customHeight="1" x14ac:dyDescent="0.2">
      <c r="A444" s="831" t="s">
        <v>2562</v>
      </c>
      <c r="B444" s="832" t="s">
        <v>2281</v>
      </c>
      <c r="C444" s="832" t="s">
        <v>2466</v>
      </c>
      <c r="D444" s="832" t="s">
        <v>2283</v>
      </c>
      <c r="E444" s="832" t="s">
        <v>2467</v>
      </c>
      <c r="F444" s="849"/>
      <c r="G444" s="849"/>
      <c r="H444" s="837">
        <v>0</v>
      </c>
      <c r="I444" s="849">
        <v>117</v>
      </c>
      <c r="J444" s="849">
        <v>39717.99</v>
      </c>
      <c r="K444" s="837">
        <v>1</v>
      </c>
      <c r="L444" s="849">
        <v>117</v>
      </c>
      <c r="M444" s="850">
        <v>39717.99</v>
      </c>
    </row>
    <row r="445" spans="1:13" ht="14.45" customHeight="1" x14ac:dyDescent="0.2">
      <c r="A445" s="831" t="s">
        <v>2562</v>
      </c>
      <c r="B445" s="832" t="s">
        <v>2281</v>
      </c>
      <c r="C445" s="832" t="s">
        <v>3541</v>
      </c>
      <c r="D445" s="832" t="s">
        <v>2283</v>
      </c>
      <c r="E445" s="832" t="s">
        <v>3542</v>
      </c>
      <c r="F445" s="849"/>
      <c r="G445" s="849"/>
      <c r="H445" s="837">
        <v>0</v>
      </c>
      <c r="I445" s="849">
        <v>8</v>
      </c>
      <c r="J445" s="849">
        <v>1810.48</v>
      </c>
      <c r="K445" s="837">
        <v>1</v>
      </c>
      <c r="L445" s="849">
        <v>8</v>
      </c>
      <c r="M445" s="850">
        <v>1810.48</v>
      </c>
    </row>
    <row r="446" spans="1:13" ht="14.45" customHeight="1" x14ac:dyDescent="0.2">
      <c r="A446" s="831" t="s">
        <v>2562</v>
      </c>
      <c r="B446" s="832" t="s">
        <v>2281</v>
      </c>
      <c r="C446" s="832" t="s">
        <v>3543</v>
      </c>
      <c r="D446" s="832" t="s">
        <v>3162</v>
      </c>
      <c r="E446" s="832" t="s">
        <v>3386</v>
      </c>
      <c r="F446" s="849"/>
      <c r="G446" s="849"/>
      <c r="H446" s="837">
        <v>0</v>
      </c>
      <c r="I446" s="849">
        <v>9</v>
      </c>
      <c r="J446" s="849">
        <v>6872.67</v>
      </c>
      <c r="K446" s="837">
        <v>1</v>
      </c>
      <c r="L446" s="849">
        <v>9</v>
      </c>
      <c r="M446" s="850">
        <v>6872.67</v>
      </c>
    </row>
    <row r="447" spans="1:13" ht="14.45" customHeight="1" x14ac:dyDescent="0.2">
      <c r="A447" s="831" t="s">
        <v>2562</v>
      </c>
      <c r="B447" s="832" t="s">
        <v>2281</v>
      </c>
      <c r="C447" s="832" t="s">
        <v>3544</v>
      </c>
      <c r="D447" s="832" t="s">
        <v>3385</v>
      </c>
      <c r="E447" s="832" t="s">
        <v>3545</v>
      </c>
      <c r="F447" s="849">
        <v>5</v>
      </c>
      <c r="G447" s="849">
        <v>1697.3500000000001</v>
      </c>
      <c r="H447" s="837">
        <v>1</v>
      </c>
      <c r="I447" s="849"/>
      <c r="J447" s="849"/>
      <c r="K447" s="837">
        <v>0</v>
      </c>
      <c r="L447" s="849">
        <v>5</v>
      </c>
      <c r="M447" s="850">
        <v>1697.3500000000001</v>
      </c>
    </row>
    <row r="448" spans="1:13" ht="14.45" customHeight="1" x14ac:dyDescent="0.2">
      <c r="A448" s="831" t="s">
        <v>2562</v>
      </c>
      <c r="B448" s="832" t="s">
        <v>2287</v>
      </c>
      <c r="C448" s="832" t="s">
        <v>3256</v>
      </c>
      <c r="D448" s="832" t="s">
        <v>3257</v>
      </c>
      <c r="E448" s="832" t="s">
        <v>3258</v>
      </c>
      <c r="F448" s="849">
        <v>5</v>
      </c>
      <c r="G448" s="849">
        <v>846.45</v>
      </c>
      <c r="H448" s="837">
        <v>1</v>
      </c>
      <c r="I448" s="849"/>
      <c r="J448" s="849"/>
      <c r="K448" s="837">
        <v>0</v>
      </c>
      <c r="L448" s="849">
        <v>5</v>
      </c>
      <c r="M448" s="850">
        <v>846.45</v>
      </c>
    </row>
    <row r="449" spans="1:13" ht="14.45" customHeight="1" x14ac:dyDescent="0.2">
      <c r="A449" s="831" t="s">
        <v>2562</v>
      </c>
      <c r="B449" s="832" t="s">
        <v>2287</v>
      </c>
      <c r="C449" s="832" t="s">
        <v>3259</v>
      </c>
      <c r="D449" s="832" t="s">
        <v>3257</v>
      </c>
      <c r="E449" s="832" t="s">
        <v>3260</v>
      </c>
      <c r="F449" s="849">
        <v>7</v>
      </c>
      <c r="G449" s="849">
        <v>2370.06</v>
      </c>
      <c r="H449" s="837">
        <v>1</v>
      </c>
      <c r="I449" s="849"/>
      <c r="J449" s="849"/>
      <c r="K449" s="837">
        <v>0</v>
      </c>
      <c r="L449" s="849">
        <v>7</v>
      </c>
      <c r="M449" s="850">
        <v>2370.06</v>
      </c>
    </row>
    <row r="450" spans="1:13" ht="14.45" customHeight="1" x14ac:dyDescent="0.2">
      <c r="A450" s="831" t="s">
        <v>2562</v>
      </c>
      <c r="B450" s="832" t="s">
        <v>2287</v>
      </c>
      <c r="C450" s="832" t="s">
        <v>3393</v>
      </c>
      <c r="D450" s="832" t="s">
        <v>3278</v>
      </c>
      <c r="E450" s="832" t="s">
        <v>3260</v>
      </c>
      <c r="F450" s="849">
        <v>2</v>
      </c>
      <c r="G450" s="849">
        <v>677.16</v>
      </c>
      <c r="H450" s="837">
        <v>1</v>
      </c>
      <c r="I450" s="849"/>
      <c r="J450" s="849"/>
      <c r="K450" s="837">
        <v>0</v>
      </c>
      <c r="L450" s="849">
        <v>2</v>
      </c>
      <c r="M450" s="850">
        <v>677.16</v>
      </c>
    </row>
    <row r="451" spans="1:13" ht="14.45" customHeight="1" x14ac:dyDescent="0.2">
      <c r="A451" s="831" t="s">
        <v>2562</v>
      </c>
      <c r="B451" s="832" t="s">
        <v>2287</v>
      </c>
      <c r="C451" s="832" t="s">
        <v>3263</v>
      </c>
      <c r="D451" s="832" t="s">
        <v>1214</v>
      </c>
      <c r="E451" s="832" t="s">
        <v>3258</v>
      </c>
      <c r="F451" s="849">
        <v>19</v>
      </c>
      <c r="G451" s="849">
        <v>3216.5099999999998</v>
      </c>
      <c r="H451" s="837">
        <v>1</v>
      </c>
      <c r="I451" s="849"/>
      <c r="J451" s="849"/>
      <c r="K451" s="837">
        <v>0</v>
      </c>
      <c r="L451" s="849">
        <v>19</v>
      </c>
      <c r="M451" s="850">
        <v>3216.5099999999998</v>
      </c>
    </row>
    <row r="452" spans="1:13" ht="14.45" customHeight="1" x14ac:dyDescent="0.2">
      <c r="A452" s="831" t="s">
        <v>2562</v>
      </c>
      <c r="B452" s="832" t="s">
        <v>2287</v>
      </c>
      <c r="C452" s="832" t="s">
        <v>3266</v>
      </c>
      <c r="D452" s="832" t="s">
        <v>3265</v>
      </c>
      <c r="E452" s="832" t="s">
        <v>3260</v>
      </c>
      <c r="F452" s="849">
        <v>11</v>
      </c>
      <c r="G452" s="849">
        <v>3724.38</v>
      </c>
      <c r="H452" s="837">
        <v>1</v>
      </c>
      <c r="I452" s="849"/>
      <c r="J452" s="849"/>
      <c r="K452" s="837">
        <v>0</v>
      </c>
      <c r="L452" s="849">
        <v>11</v>
      </c>
      <c r="M452" s="850">
        <v>3724.38</v>
      </c>
    </row>
    <row r="453" spans="1:13" ht="14.45" customHeight="1" x14ac:dyDescent="0.2">
      <c r="A453" s="831" t="s">
        <v>2562</v>
      </c>
      <c r="B453" s="832" t="s">
        <v>2287</v>
      </c>
      <c r="C453" s="832" t="s">
        <v>3267</v>
      </c>
      <c r="D453" s="832" t="s">
        <v>3257</v>
      </c>
      <c r="E453" s="832" t="s">
        <v>3268</v>
      </c>
      <c r="F453" s="849">
        <v>1</v>
      </c>
      <c r="G453" s="849">
        <v>677.17</v>
      </c>
      <c r="H453" s="837">
        <v>1</v>
      </c>
      <c r="I453" s="849"/>
      <c r="J453" s="849"/>
      <c r="K453" s="837">
        <v>0</v>
      </c>
      <c r="L453" s="849">
        <v>1</v>
      </c>
      <c r="M453" s="850">
        <v>677.17</v>
      </c>
    </row>
    <row r="454" spans="1:13" ht="14.45" customHeight="1" x14ac:dyDescent="0.2">
      <c r="A454" s="831" t="s">
        <v>2562</v>
      </c>
      <c r="B454" s="832" t="s">
        <v>2287</v>
      </c>
      <c r="C454" s="832" t="s">
        <v>3394</v>
      </c>
      <c r="D454" s="832" t="s">
        <v>3395</v>
      </c>
      <c r="E454" s="832" t="s">
        <v>3260</v>
      </c>
      <c r="F454" s="849">
        <v>3</v>
      </c>
      <c r="G454" s="849">
        <v>1015.74</v>
      </c>
      <c r="H454" s="837">
        <v>1</v>
      </c>
      <c r="I454" s="849"/>
      <c r="J454" s="849"/>
      <c r="K454" s="837">
        <v>0</v>
      </c>
      <c r="L454" s="849">
        <v>3</v>
      </c>
      <c r="M454" s="850">
        <v>1015.74</v>
      </c>
    </row>
    <row r="455" spans="1:13" ht="14.45" customHeight="1" x14ac:dyDescent="0.2">
      <c r="A455" s="831" t="s">
        <v>2562</v>
      </c>
      <c r="B455" s="832" t="s">
        <v>2287</v>
      </c>
      <c r="C455" s="832" t="s">
        <v>3396</v>
      </c>
      <c r="D455" s="832" t="s">
        <v>3278</v>
      </c>
      <c r="E455" s="832" t="s">
        <v>3397</v>
      </c>
      <c r="F455" s="849">
        <v>3</v>
      </c>
      <c r="G455" s="849">
        <v>253.95000000000002</v>
      </c>
      <c r="H455" s="837">
        <v>1</v>
      </c>
      <c r="I455" s="849"/>
      <c r="J455" s="849"/>
      <c r="K455" s="837">
        <v>0</v>
      </c>
      <c r="L455" s="849">
        <v>3</v>
      </c>
      <c r="M455" s="850">
        <v>253.95000000000002</v>
      </c>
    </row>
    <row r="456" spans="1:13" ht="14.45" customHeight="1" x14ac:dyDescent="0.2">
      <c r="A456" s="831" t="s">
        <v>2562</v>
      </c>
      <c r="B456" s="832" t="s">
        <v>2287</v>
      </c>
      <c r="C456" s="832" t="s">
        <v>3269</v>
      </c>
      <c r="D456" s="832" t="s">
        <v>1214</v>
      </c>
      <c r="E456" s="832" t="s">
        <v>3260</v>
      </c>
      <c r="F456" s="849">
        <v>28</v>
      </c>
      <c r="G456" s="849">
        <v>9480.24</v>
      </c>
      <c r="H456" s="837">
        <v>1</v>
      </c>
      <c r="I456" s="849"/>
      <c r="J456" s="849"/>
      <c r="K456" s="837">
        <v>0</v>
      </c>
      <c r="L456" s="849">
        <v>28</v>
      </c>
      <c r="M456" s="850">
        <v>9480.24</v>
      </c>
    </row>
    <row r="457" spans="1:13" ht="14.45" customHeight="1" x14ac:dyDescent="0.2">
      <c r="A457" s="831" t="s">
        <v>2562</v>
      </c>
      <c r="B457" s="832" t="s">
        <v>2287</v>
      </c>
      <c r="C457" s="832" t="s">
        <v>3270</v>
      </c>
      <c r="D457" s="832" t="s">
        <v>1214</v>
      </c>
      <c r="E457" s="832" t="s">
        <v>3271</v>
      </c>
      <c r="F457" s="849"/>
      <c r="G457" s="849"/>
      <c r="H457" s="837">
        <v>0</v>
      </c>
      <c r="I457" s="849">
        <v>18</v>
      </c>
      <c r="J457" s="849">
        <v>23159.159999999996</v>
      </c>
      <c r="K457" s="837">
        <v>1</v>
      </c>
      <c r="L457" s="849">
        <v>18</v>
      </c>
      <c r="M457" s="850">
        <v>23159.159999999996</v>
      </c>
    </row>
    <row r="458" spans="1:13" ht="14.45" customHeight="1" x14ac:dyDescent="0.2">
      <c r="A458" s="831" t="s">
        <v>2562</v>
      </c>
      <c r="B458" s="832" t="s">
        <v>2287</v>
      </c>
      <c r="C458" s="832" t="s">
        <v>3272</v>
      </c>
      <c r="D458" s="832" t="s">
        <v>3273</v>
      </c>
      <c r="E458" s="832" t="s">
        <v>3258</v>
      </c>
      <c r="F458" s="849">
        <v>1</v>
      </c>
      <c r="G458" s="849">
        <v>169.29</v>
      </c>
      <c r="H458" s="837">
        <v>1</v>
      </c>
      <c r="I458" s="849"/>
      <c r="J458" s="849"/>
      <c r="K458" s="837">
        <v>0</v>
      </c>
      <c r="L458" s="849">
        <v>1</v>
      </c>
      <c r="M458" s="850">
        <v>169.29</v>
      </c>
    </row>
    <row r="459" spans="1:13" ht="14.45" customHeight="1" x14ac:dyDescent="0.2">
      <c r="A459" s="831" t="s">
        <v>2562</v>
      </c>
      <c r="B459" s="832" t="s">
        <v>2287</v>
      </c>
      <c r="C459" s="832" t="s">
        <v>2288</v>
      </c>
      <c r="D459" s="832" t="s">
        <v>1214</v>
      </c>
      <c r="E459" s="832" t="s">
        <v>1215</v>
      </c>
      <c r="F459" s="849"/>
      <c r="G459" s="849"/>
      <c r="H459" s="837">
        <v>0</v>
      </c>
      <c r="I459" s="849">
        <v>27</v>
      </c>
      <c r="J459" s="849">
        <v>69476.94</v>
      </c>
      <c r="K459" s="837">
        <v>1</v>
      </c>
      <c r="L459" s="849">
        <v>27</v>
      </c>
      <c r="M459" s="850">
        <v>69476.94</v>
      </c>
    </row>
    <row r="460" spans="1:13" ht="14.45" customHeight="1" x14ac:dyDescent="0.2">
      <c r="A460" s="831" t="s">
        <v>2562</v>
      </c>
      <c r="B460" s="832" t="s">
        <v>2287</v>
      </c>
      <c r="C460" s="832" t="s">
        <v>3274</v>
      </c>
      <c r="D460" s="832" t="s">
        <v>1214</v>
      </c>
      <c r="E460" s="832" t="s">
        <v>3268</v>
      </c>
      <c r="F460" s="849"/>
      <c r="G460" s="849"/>
      <c r="H460" s="837">
        <v>0</v>
      </c>
      <c r="I460" s="849">
        <v>24</v>
      </c>
      <c r="J460" s="849">
        <v>16252.079999999998</v>
      </c>
      <c r="K460" s="837">
        <v>1</v>
      </c>
      <c r="L460" s="849">
        <v>24</v>
      </c>
      <c r="M460" s="850">
        <v>16252.079999999998</v>
      </c>
    </row>
    <row r="461" spans="1:13" ht="14.45" customHeight="1" x14ac:dyDescent="0.2">
      <c r="A461" s="831" t="s">
        <v>2562</v>
      </c>
      <c r="B461" s="832" t="s">
        <v>2287</v>
      </c>
      <c r="C461" s="832" t="s">
        <v>3593</v>
      </c>
      <c r="D461" s="832" t="s">
        <v>1214</v>
      </c>
      <c r="E461" s="832" t="s">
        <v>3594</v>
      </c>
      <c r="F461" s="849">
        <v>6</v>
      </c>
      <c r="G461" s="849">
        <v>253.98</v>
      </c>
      <c r="H461" s="837">
        <v>1</v>
      </c>
      <c r="I461" s="849"/>
      <c r="J461" s="849"/>
      <c r="K461" s="837">
        <v>0</v>
      </c>
      <c r="L461" s="849">
        <v>6</v>
      </c>
      <c r="M461" s="850">
        <v>253.98</v>
      </c>
    </row>
    <row r="462" spans="1:13" ht="14.45" customHeight="1" x14ac:dyDescent="0.2">
      <c r="A462" s="831" t="s">
        <v>2562</v>
      </c>
      <c r="B462" s="832" t="s">
        <v>2287</v>
      </c>
      <c r="C462" s="832" t="s">
        <v>3591</v>
      </c>
      <c r="D462" s="832" t="s">
        <v>1214</v>
      </c>
      <c r="E462" s="832" t="s">
        <v>3592</v>
      </c>
      <c r="F462" s="849">
        <v>6</v>
      </c>
      <c r="G462" s="849">
        <v>507.90000000000003</v>
      </c>
      <c r="H462" s="837">
        <v>1</v>
      </c>
      <c r="I462" s="849"/>
      <c r="J462" s="849"/>
      <c r="K462" s="837">
        <v>0</v>
      </c>
      <c r="L462" s="849">
        <v>6</v>
      </c>
      <c r="M462" s="850">
        <v>507.90000000000003</v>
      </c>
    </row>
    <row r="463" spans="1:13" ht="14.45" customHeight="1" x14ac:dyDescent="0.2">
      <c r="A463" s="831" t="s">
        <v>2562</v>
      </c>
      <c r="B463" s="832" t="s">
        <v>2308</v>
      </c>
      <c r="C463" s="832" t="s">
        <v>2309</v>
      </c>
      <c r="D463" s="832" t="s">
        <v>2310</v>
      </c>
      <c r="E463" s="832" t="s">
        <v>2311</v>
      </c>
      <c r="F463" s="849"/>
      <c r="G463" s="849"/>
      <c r="H463" s="837">
        <v>0</v>
      </c>
      <c r="I463" s="849">
        <v>2</v>
      </c>
      <c r="J463" s="849">
        <v>18.8</v>
      </c>
      <c r="K463" s="837">
        <v>1</v>
      </c>
      <c r="L463" s="849">
        <v>2</v>
      </c>
      <c r="M463" s="850">
        <v>18.8</v>
      </c>
    </row>
    <row r="464" spans="1:13" ht="14.45" customHeight="1" x14ac:dyDescent="0.2">
      <c r="A464" s="831" t="s">
        <v>2562</v>
      </c>
      <c r="B464" s="832" t="s">
        <v>2318</v>
      </c>
      <c r="C464" s="832" t="s">
        <v>3629</v>
      </c>
      <c r="D464" s="832" t="s">
        <v>1364</v>
      </c>
      <c r="E464" s="832" t="s">
        <v>2484</v>
      </c>
      <c r="F464" s="849">
        <v>1</v>
      </c>
      <c r="G464" s="849">
        <v>0</v>
      </c>
      <c r="H464" s="837"/>
      <c r="I464" s="849"/>
      <c r="J464" s="849"/>
      <c r="K464" s="837"/>
      <c r="L464" s="849">
        <v>1</v>
      </c>
      <c r="M464" s="850">
        <v>0</v>
      </c>
    </row>
    <row r="465" spans="1:13" ht="14.45" customHeight="1" x14ac:dyDescent="0.2">
      <c r="A465" s="831" t="s">
        <v>2562</v>
      </c>
      <c r="B465" s="832" t="s">
        <v>2318</v>
      </c>
      <c r="C465" s="832" t="s">
        <v>2319</v>
      </c>
      <c r="D465" s="832" t="s">
        <v>1364</v>
      </c>
      <c r="E465" s="832" t="s">
        <v>2320</v>
      </c>
      <c r="F465" s="849">
        <v>17</v>
      </c>
      <c r="G465" s="849">
        <v>0</v>
      </c>
      <c r="H465" s="837"/>
      <c r="I465" s="849"/>
      <c r="J465" s="849"/>
      <c r="K465" s="837"/>
      <c r="L465" s="849">
        <v>17</v>
      </c>
      <c r="M465" s="850">
        <v>0</v>
      </c>
    </row>
    <row r="466" spans="1:13" ht="14.45" customHeight="1" x14ac:dyDescent="0.2">
      <c r="A466" s="831" t="s">
        <v>2562</v>
      </c>
      <c r="B466" s="832" t="s">
        <v>2318</v>
      </c>
      <c r="C466" s="832" t="s">
        <v>2821</v>
      </c>
      <c r="D466" s="832" t="s">
        <v>2822</v>
      </c>
      <c r="E466" s="832" t="s">
        <v>2823</v>
      </c>
      <c r="F466" s="849">
        <v>1</v>
      </c>
      <c r="G466" s="849">
        <v>0</v>
      </c>
      <c r="H466" s="837"/>
      <c r="I466" s="849"/>
      <c r="J466" s="849"/>
      <c r="K466" s="837"/>
      <c r="L466" s="849">
        <v>1</v>
      </c>
      <c r="M466" s="850">
        <v>0</v>
      </c>
    </row>
    <row r="467" spans="1:13" ht="14.45" customHeight="1" x14ac:dyDescent="0.2">
      <c r="A467" s="831" t="s">
        <v>2562</v>
      </c>
      <c r="B467" s="832" t="s">
        <v>2318</v>
      </c>
      <c r="C467" s="832" t="s">
        <v>2652</v>
      </c>
      <c r="D467" s="832" t="s">
        <v>2653</v>
      </c>
      <c r="E467" s="832" t="s">
        <v>2294</v>
      </c>
      <c r="F467" s="849">
        <v>3</v>
      </c>
      <c r="G467" s="849">
        <v>0</v>
      </c>
      <c r="H467" s="837"/>
      <c r="I467" s="849"/>
      <c r="J467" s="849"/>
      <c r="K467" s="837"/>
      <c r="L467" s="849">
        <v>3</v>
      </c>
      <c r="M467" s="850">
        <v>0</v>
      </c>
    </row>
    <row r="468" spans="1:13" ht="14.45" customHeight="1" x14ac:dyDescent="0.2">
      <c r="A468" s="831" t="s">
        <v>2562</v>
      </c>
      <c r="B468" s="832" t="s">
        <v>2318</v>
      </c>
      <c r="C468" s="832" t="s">
        <v>3344</v>
      </c>
      <c r="D468" s="832" t="s">
        <v>1364</v>
      </c>
      <c r="E468" s="832" t="s">
        <v>2320</v>
      </c>
      <c r="F468" s="849"/>
      <c r="G468" s="849"/>
      <c r="H468" s="837"/>
      <c r="I468" s="849">
        <v>1</v>
      </c>
      <c r="J468" s="849">
        <v>0</v>
      </c>
      <c r="K468" s="837"/>
      <c r="L468" s="849">
        <v>1</v>
      </c>
      <c r="M468" s="850">
        <v>0</v>
      </c>
    </row>
    <row r="469" spans="1:13" ht="14.45" customHeight="1" x14ac:dyDescent="0.2">
      <c r="A469" s="831" t="s">
        <v>2562</v>
      </c>
      <c r="B469" s="832" t="s">
        <v>3936</v>
      </c>
      <c r="C469" s="832" t="s">
        <v>3109</v>
      </c>
      <c r="D469" s="832" t="s">
        <v>829</v>
      </c>
      <c r="E469" s="832" t="s">
        <v>3110</v>
      </c>
      <c r="F469" s="849"/>
      <c r="G469" s="849"/>
      <c r="H469" s="837">
        <v>0</v>
      </c>
      <c r="I469" s="849">
        <v>1</v>
      </c>
      <c r="J469" s="849">
        <v>264</v>
      </c>
      <c r="K469" s="837">
        <v>1</v>
      </c>
      <c r="L469" s="849">
        <v>1</v>
      </c>
      <c r="M469" s="850">
        <v>264</v>
      </c>
    </row>
    <row r="470" spans="1:13" ht="14.45" customHeight="1" x14ac:dyDescent="0.2">
      <c r="A470" s="831" t="s">
        <v>2562</v>
      </c>
      <c r="B470" s="832" t="s">
        <v>3936</v>
      </c>
      <c r="C470" s="832" t="s">
        <v>3111</v>
      </c>
      <c r="D470" s="832" t="s">
        <v>827</v>
      </c>
      <c r="E470" s="832" t="s">
        <v>828</v>
      </c>
      <c r="F470" s="849"/>
      <c r="G470" s="849"/>
      <c r="H470" s="837">
        <v>0</v>
      </c>
      <c r="I470" s="849">
        <v>12</v>
      </c>
      <c r="J470" s="849">
        <v>791.87999999999988</v>
      </c>
      <c r="K470" s="837">
        <v>1</v>
      </c>
      <c r="L470" s="849">
        <v>12</v>
      </c>
      <c r="M470" s="850">
        <v>791.87999999999988</v>
      </c>
    </row>
    <row r="471" spans="1:13" ht="14.45" customHeight="1" x14ac:dyDescent="0.2">
      <c r="A471" s="831" t="s">
        <v>2562</v>
      </c>
      <c r="B471" s="832" t="s">
        <v>3936</v>
      </c>
      <c r="C471" s="832" t="s">
        <v>3441</v>
      </c>
      <c r="D471" s="832" t="s">
        <v>829</v>
      </c>
      <c r="E471" s="832" t="s">
        <v>830</v>
      </c>
      <c r="F471" s="849"/>
      <c r="G471" s="849"/>
      <c r="H471" s="837">
        <v>0</v>
      </c>
      <c r="I471" s="849">
        <v>3</v>
      </c>
      <c r="J471" s="849">
        <v>396</v>
      </c>
      <c r="K471" s="837">
        <v>1</v>
      </c>
      <c r="L471" s="849">
        <v>3</v>
      </c>
      <c r="M471" s="850">
        <v>396</v>
      </c>
    </row>
    <row r="472" spans="1:13" ht="14.45" customHeight="1" x14ac:dyDescent="0.2">
      <c r="A472" s="831" t="s">
        <v>2562</v>
      </c>
      <c r="B472" s="832" t="s">
        <v>2321</v>
      </c>
      <c r="C472" s="832" t="s">
        <v>3587</v>
      </c>
      <c r="D472" s="832" t="s">
        <v>749</v>
      </c>
      <c r="E472" s="832" t="s">
        <v>3588</v>
      </c>
      <c r="F472" s="849"/>
      <c r="G472" s="849"/>
      <c r="H472" s="837">
        <v>0</v>
      </c>
      <c r="I472" s="849">
        <v>2</v>
      </c>
      <c r="J472" s="849">
        <v>879.96</v>
      </c>
      <c r="K472" s="837">
        <v>1</v>
      </c>
      <c r="L472" s="849">
        <v>2</v>
      </c>
      <c r="M472" s="850">
        <v>879.96</v>
      </c>
    </row>
    <row r="473" spans="1:13" ht="14.45" customHeight="1" x14ac:dyDescent="0.2">
      <c r="A473" s="831" t="s">
        <v>2562</v>
      </c>
      <c r="B473" s="832" t="s">
        <v>2336</v>
      </c>
      <c r="C473" s="832" t="s">
        <v>3211</v>
      </c>
      <c r="D473" s="832" t="s">
        <v>1144</v>
      </c>
      <c r="E473" s="832" t="s">
        <v>2491</v>
      </c>
      <c r="F473" s="849">
        <v>3</v>
      </c>
      <c r="G473" s="849">
        <v>483.18</v>
      </c>
      <c r="H473" s="837">
        <v>1</v>
      </c>
      <c r="I473" s="849"/>
      <c r="J473" s="849"/>
      <c r="K473" s="837">
        <v>0</v>
      </c>
      <c r="L473" s="849">
        <v>3</v>
      </c>
      <c r="M473" s="850">
        <v>483.18</v>
      </c>
    </row>
    <row r="474" spans="1:13" ht="14.45" customHeight="1" x14ac:dyDescent="0.2">
      <c r="A474" s="831" t="s">
        <v>2562</v>
      </c>
      <c r="B474" s="832" t="s">
        <v>2338</v>
      </c>
      <c r="C474" s="832" t="s">
        <v>3332</v>
      </c>
      <c r="D474" s="832" t="s">
        <v>3333</v>
      </c>
      <c r="E474" s="832" t="s">
        <v>3334</v>
      </c>
      <c r="F474" s="849"/>
      <c r="G474" s="849"/>
      <c r="H474" s="837">
        <v>0</v>
      </c>
      <c r="I474" s="849">
        <v>13</v>
      </c>
      <c r="J474" s="849">
        <v>1046.8900000000001</v>
      </c>
      <c r="K474" s="837">
        <v>1</v>
      </c>
      <c r="L474" s="849">
        <v>13</v>
      </c>
      <c r="M474" s="850">
        <v>1046.8900000000001</v>
      </c>
    </row>
    <row r="475" spans="1:13" ht="14.45" customHeight="1" x14ac:dyDescent="0.2">
      <c r="A475" s="831" t="s">
        <v>2562</v>
      </c>
      <c r="B475" s="832" t="s">
        <v>2338</v>
      </c>
      <c r="C475" s="832" t="s">
        <v>3337</v>
      </c>
      <c r="D475" s="832" t="s">
        <v>3333</v>
      </c>
      <c r="E475" s="832" t="s">
        <v>3338</v>
      </c>
      <c r="F475" s="849">
        <v>1</v>
      </c>
      <c r="G475" s="849">
        <v>400.17</v>
      </c>
      <c r="H475" s="837">
        <v>1</v>
      </c>
      <c r="I475" s="849"/>
      <c r="J475" s="849"/>
      <c r="K475" s="837">
        <v>0</v>
      </c>
      <c r="L475" s="849">
        <v>1</v>
      </c>
      <c r="M475" s="850">
        <v>400.17</v>
      </c>
    </row>
    <row r="476" spans="1:13" ht="14.45" customHeight="1" x14ac:dyDescent="0.2">
      <c r="A476" s="831" t="s">
        <v>2562</v>
      </c>
      <c r="B476" s="832" t="s">
        <v>2338</v>
      </c>
      <c r="C476" s="832" t="s">
        <v>3339</v>
      </c>
      <c r="D476" s="832" t="s">
        <v>3333</v>
      </c>
      <c r="E476" s="832" t="s">
        <v>3340</v>
      </c>
      <c r="F476" s="849">
        <v>2</v>
      </c>
      <c r="G476" s="849">
        <v>1066.8599999999999</v>
      </c>
      <c r="H476" s="837">
        <v>1</v>
      </c>
      <c r="I476" s="849"/>
      <c r="J476" s="849"/>
      <c r="K476" s="837">
        <v>0</v>
      </c>
      <c r="L476" s="849">
        <v>2</v>
      </c>
      <c r="M476" s="850">
        <v>1066.8599999999999</v>
      </c>
    </row>
    <row r="477" spans="1:13" ht="14.45" customHeight="1" x14ac:dyDescent="0.2">
      <c r="A477" s="831" t="s">
        <v>2562</v>
      </c>
      <c r="B477" s="832" t="s">
        <v>3937</v>
      </c>
      <c r="C477" s="832" t="s">
        <v>3127</v>
      </c>
      <c r="D477" s="832" t="s">
        <v>3128</v>
      </c>
      <c r="E477" s="832" t="s">
        <v>3129</v>
      </c>
      <c r="F477" s="849"/>
      <c r="G477" s="849"/>
      <c r="H477" s="837">
        <v>0</v>
      </c>
      <c r="I477" s="849">
        <v>16</v>
      </c>
      <c r="J477" s="849">
        <v>8988.16</v>
      </c>
      <c r="K477" s="837">
        <v>1</v>
      </c>
      <c r="L477" s="849">
        <v>16</v>
      </c>
      <c r="M477" s="850">
        <v>8988.16</v>
      </c>
    </row>
    <row r="478" spans="1:13" ht="14.45" customHeight="1" x14ac:dyDescent="0.2">
      <c r="A478" s="831" t="s">
        <v>2562</v>
      </c>
      <c r="B478" s="832" t="s">
        <v>2340</v>
      </c>
      <c r="C478" s="832" t="s">
        <v>2529</v>
      </c>
      <c r="D478" s="832" t="s">
        <v>1939</v>
      </c>
      <c r="E478" s="832" t="s">
        <v>2530</v>
      </c>
      <c r="F478" s="849"/>
      <c r="G478" s="849"/>
      <c r="H478" s="837">
        <v>0</v>
      </c>
      <c r="I478" s="849">
        <v>4</v>
      </c>
      <c r="J478" s="849">
        <v>255</v>
      </c>
      <c r="K478" s="837">
        <v>1</v>
      </c>
      <c r="L478" s="849">
        <v>4</v>
      </c>
      <c r="M478" s="850">
        <v>255</v>
      </c>
    </row>
    <row r="479" spans="1:13" ht="14.45" customHeight="1" x14ac:dyDescent="0.2">
      <c r="A479" s="831" t="s">
        <v>2562</v>
      </c>
      <c r="B479" s="832" t="s">
        <v>2344</v>
      </c>
      <c r="C479" s="832" t="s">
        <v>2346</v>
      </c>
      <c r="D479" s="832" t="s">
        <v>1359</v>
      </c>
      <c r="E479" s="832" t="s">
        <v>2347</v>
      </c>
      <c r="F479" s="849"/>
      <c r="G479" s="849"/>
      <c r="H479" s="837">
        <v>0</v>
      </c>
      <c r="I479" s="849">
        <v>5</v>
      </c>
      <c r="J479" s="849">
        <v>881.6</v>
      </c>
      <c r="K479" s="837">
        <v>1</v>
      </c>
      <c r="L479" s="849">
        <v>5</v>
      </c>
      <c r="M479" s="850">
        <v>881.6</v>
      </c>
    </row>
    <row r="480" spans="1:13" ht="14.45" customHeight="1" x14ac:dyDescent="0.2">
      <c r="A480" s="831" t="s">
        <v>2562</v>
      </c>
      <c r="B480" s="832" t="s">
        <v>3951</v>
      </c>
      <c r="C480" s="832" t="s">
        <v>3553</v>
      </c>
      <c r="D480" s="832" t="s">
        <v>3554</v>
      </c>
      <c r="E480" s="832" t="s">
        <v>3555</v>
      </c>
      <c r="F480" s="849"/>
      <c r="G480" s="849"/>
      <c r="H480" s="837">
        <v>0</v>
      </c>
      <c r="I480" s="849">
        <v>2</v>
      </c>
      <c r="J480" s="849">
        <v>136.38</v>
      </c>
      <c r="K480" s="837">
        <v>1</v>
      </c>
      <c r="L480" s="849">
        <v>2</v>
      </c>
      <c r="M480" s="850">
        <v>136.38</v>
      </c>
    </row>
    <row r="481" spans="1:13" ht="14.45" customHeight="1" x14ac:dyDescent="0.2">
      <c r="A481" s="831" t="s">
        <v>2562</v>
      </c>
      <c r="B481" s="832" t="s">
        <v>3939</v>
      </c>
      <c r="C481" s="832" t="s">
        <v>3633</v>
      </c>
      <c r="D481" s="832" t="s">
        <v>2735</v>
      </c>
      <c r="E481" s="832" t="s">
        <v>3349</v>
      </c>
      <c r="F481" s="849">
        <v>6</v>
      </c>
      <c r="G481" s="849">
        <v>301.92</v>
      </c>
      <c r="H481" s="837">
        <v>1</v>
      </c>
      <c r="I481" s="849"/>
      <c r="J481" s="849"/>
      <c r="K481" s="837">
        <v>0</v>
      </c>
      <c r="L481" s="849">
        <v>6</v>
      </c>
      <c r="M481" s="850">
        <v>301.92</v>
      </c>
    </row>
    <row r="482" spans="1:13" ht="14.45" customHeight="1" x14ac:dyDescent="0.2">
      <c r="A482" s="831" t="s">
        <v>2562</v>
      </c>
      <c r="B482" s="832" t="s">
        <v>3939</v>
      </c>
      <c r="C482" s="832" t="s">
        <v>3634</v>
      </c>
      <c r="D482" s="832" t="s">
        <v>3635</v>
      </c>
      <c r="E482" s="832" t="s">
        <v>3349</v>
      </c>
      <c r="F482" s="849">
        <v>3</v>
      </c>
      <c r="G482" s="849">
        <v>150.96</v>
      </c>
      <c r="H482" s="837">
        <v>1</v>
      </c>
      <c r="I482" s="849"/>
      <c r="J482" s="849"/>
      <c r="K482" s="837">
        <v>0</v>
      </c>
      <c r="L482" s="849">
        <v>3</v>
      </c>
      <c r="M482" s="850">
        <v>150.96</v>
      </c>
    </row>
    <row r="483" spans="1:13" ht="14.45" customHeight="1" x14ac:dyDescent="0.2">
      <c r="A483" s="831" t="s">
        <v>2562</v>
      </c>
      <c r="B483" s="832" t="s">
        <v>3939</v>
      </c>
      <c r="C483" s="832" t="s">
        <v>3347</v>
      </c>
      <c r="D483" s="832" t="s">
        <v>3348</v>
      </c>
      <c r="E483" s="832" t="s">
        <v>3349</v>
      </c>
      <c r="F483" s="849">
        <v>6</v>
      </c>
      <c r="G483" s="849">
        <v>301.92</v>
      </c>
      <c r="H483" s="837">
        <v>1</v>
      </c>
      <c r="I483" s="849"/>
      <c r="J483" s="849"/>
      <c r="K483" s="837">
        <v>0</v>
      </c>
      <c r="L483" s="849">
        <v>6</v>
      </c>
      <c r="M483" s="850">
        <v>301.92</v>
      </c>
    </row>
    <row r="484" spans="1:13" ht="14.45" customHeight="1" x14ac:dyDescent="0.2">
      <c r="A484" s="831" t="s">
        <v>2562</v>
      </c>
      <c r="B484" s="832" t="s">
        <v>3939</v>
      </c>
      <c r="C484" s="832" t="s">
        <v>3352</v>
      </c>
      <c r="D484" s="832" t="s">
        <v>3353</v>
      </c>
      <c r="E484" s="832" t="s">
        <v>3354</v>
      </c>
      <c r="F484" s="849">
        <v>49</v>
      </c>
      <c r="G484" s="849">
        <v>4897.0599999999995</v>
      </c>
      <c r="H484" s="837">
        <v>1</v>
      </c>
      <c r="I484" s="849"/>
      <c r="J484" s="849"/>
      <c r="K484" s="837">
        <v>0</v>
      </c>
      <c r="L484" s="849">
        <v>49</v>
      </c>
      <c r="M484" s="850">
        <v>4897.0599999999995</v>
      </c>
    </row>
    <row r="485" spans="1:13" ht="14.45" customHeight="1" x14ac:dyDescent="0.2">
      <c r="A485" s="831" t="s">
        <v>2562</v>
      </c>
      <c r="B485" s="832" t="s">
        <v>3939</v>
      </c>
      <c r="C485" s="832" t="s">
        <v>3360</v>
      </c>
      <c r="D485" s="832" t="s">
        <v>3348</v>
      </c>
      <c r="E485" s="832" t="s">
        <v>3359</v>
      </c>
      <c r="F485" s="849">
        <v>1</v>
      </c>
      <c r="G485" s="849">
        <v>50.32</v>
      </c>
      <c r="H485" s="837">
        <v>1</v>
      </c>
      <c r="I485" s="849"/>
      <c r="J485" s="849"/>
      <c r="K485" s="837">
        <v>0</v>
      </c>
      <c r="L485" s="849">
        <v>1</v>
      </c>
      <c r="M485" s="850">
        <v>50.32</v>
      </c>
    </row>
    <row r="486" spans="1:13" ht="14.45" customHeight="1" x14ac:dyDescent="0.2">
      <c r="A486" s="831" t="s">
        <v>2562</v>
      </c>
      <c r="B486" s="832" t="s">
        <v>3940</v>
      </c>
      <c r="C486" s="832" t="s">
        <v>3362</v>
      </c>
      <c r="D486" s="832" t="s">
        <v>3363</v>
      </c>
      <c r="E486" s="832" t="s">
        <v>3364</v>
      </c>
      <c r="F486" s="849"/>
      <c r="G486" s="849"/>
      <c r="H486" s="837">
        <v>0</v>
      </c>
      <c r="I486" s="849">
        <v>62</v>
      </c>
      <c r="J486" s="849">
        <v>4052.32</v>
      </c>
      <c r="K486" s="837">
        <v>1</v>
      </c>
      <c r="L486" s="849">
        <v>62</v>
      </c>
      <c r="M486" s="850">
        <v>4052.32</v>
      </c>
    </row>
    <row r="487" spans="1:13" ht="14.45" customHeight="1" x14ac:dyDescent="0.2">
      <c r="A487" s="831" t="s">
        <v>2564</v>
      </c>
      <c r="B487" s="832" t="s">
        <v>2176</v>
      </c>
      <c r="C487" s="832" t="s">
        <v>2432</v>
      </c>
      <c r="D487" s="832" t="s">
        <v>1476</v>
      </c>
      <c r="E487" s="832" t="s">
        <v>2433</v>
      </c>
      <c r="F487" s="849"/>
      <c r="G487" s="849"/>
      <c r="H487" s="837">
        <v>0</v>
      </c>
      <c r="I487" s="849">
        <v>1</v>
      </c>
      <c r="J487" s="849">
        <v>154.36000000000001</v>
      </c>
      <c r="K487" s="837">
        <v>1</v>
      </c>
      <c r="L487" s="849">
        <v>1</v>
      </c>
      <c r="M487" s="850">
        <v>154.36000000000001</v>
      </c>
    </row>
    <row r="488" spans="1:13" ht="14.45" customHeight="1" x14ac:dyDescent="0.2">
      <c r="A488" s="831" t="s">
        <v>2564</v>
      </c>
      <c r="B488" s="832" t="s">
        <v>2176</v>
      </c>
      <c r="C488" s="832" t="s">
        <v>3636</v>
      </c>
      <c r="D488" s="832" t="s">
        <v>3637</v>
      </c>
      <c r="E488" s="832" t="s">
        <v>3638</v>
      </c>
      <c r="F488" s="849"/>
      <c r="G488" s="849"/>
      <c r="H488" s="837">
        <v>0</v>
      </c>
      <c r="I488" s="849">
        <v>1</v>
      </c>
      <c r="J488" s="849">
        <v>149.52000000000001</v>
      </c>
      <c r="K488" s="837">
        <v>1</v>
      </c>
      <c r="L488" s="849">
        <v>1</v>
      </c>
      <c r="M488" s="850">
        <v>149.52000000000001</v>
      </c>
    </row>
    <row r="489" spans="1:13" ht="14.45" customHeight="1" x14ac:dyDescent="0.2">
      <c r="A489" s="831" t="s">
        <v>2564</v>
      </c>
      <c r="B489" s="832" t="s">
        <v>2176</v>
      </c>
      <c r="C489" s="832" t="s">
        <v>2177</v>
      </c>
      <c r="D489" s="832" t="s">
        <v>1476</v>
      </c>
      <c r="E489" s="832" t="s">
        <v>2178</v>
      </c>
      <c r="F489" s="849"/>
      <c r="G489" s="849"/>
      <c r="H489" s="837">
        <v>0</v>
      </c>
      <c r="I489" s="849">
        <v>1</v>
      </c>
      <c r="J489" s="849">
        <v>225.06</v>
      </c>
      <c r="K489" s="837">
        <v>1</v>
      </c>
      <c r="L489" s="849">
        <v>1</v>
      </c>
      <c r="M489" s="850">
        <v>225.06</v>
      </c>
    </row>
    <row r="490" spans="1:13" ht="14.45" customHeight="1" x14ac:dyDescent="0.2">
      <c r="A490" s="831" t="s">
        <v>2564</v>
      </c>
      <c r="B490" s="832" t="s">
        <v>2492</v>
      </c>
      <c r="C490" s="832" t="s">
        <v>2493</v>
      </c>
      <c r="D490" s="832" t="s">
        <v>1626</v>
      </c>
      <c r="E490" s="832" t="s">
        <v>2494</v>
      </c>
      <c r="F490" s="849"/>
      <c r="G490" s="849"/>
      <c r="H490" s="837"/>
      <c r="I490" s="849">
        <v>2</v>
      </c>
      <c r="J490" s="849">
        <v>0</v>
      </c>
      <c r="K490" s="837"/>
      <c r="L490" s="849">
        <v>2</v>
      </c>
      <c r="M490" s="850">
        <v>0</v>
      </c>
    </row>
    <row r="491" spans="1:13" ht="14.45" customHeight="1" x14ac:dyDescent="0.2">
      <c r="A491" s="831" t="s">
        <v>2565</v>
      </c>
      <c r="B491" s="832" t="s">
        <v>2193</v>
      </c>
      <c r="C491" s="832" t="s">
        <v>2197</v>
      </c>
      <c r="D491" s="832" t="s">
        <v>2195</v>
      </c>
      <c r="E491" s="832" t="s">
        <v>2198</v>
      </c>
      <c r="F491" s="849"/>
      <c r="G491" s="849"/>
      <c r="H491" s="837">
        <v>0</v>
      </c>
      <c r="I491" s="849">
        <v>2</v>
      </c>
      <c r="J491" s="849">
        <v>239.4</v>
      </c>
      <c r="K491" s="837">
        <v>1</v>
      </c>
      <c r="L491" s="849">
        <v>2</v>
      </c>
      <c r="M491" s="850">
        <v>239.4</v>
      </c>
    </row>
    <row r="492" spans="1:13" ht="14.45" customHeight="1" x14ac:dyDescent="0.2">
      <c r="A492" s="831" t="s">
        <v>2565</v>
      </c>
      <c r="B492" s="832" t="s">
        <v>3949</v>
      </c>
      <c r="C492" s="832" t="s">
        <v>2787</v>
      </c>
      <c r="D492" s="832" t="s">
        <v>2788</v>
      </c>
      <c r="E492" s="832" t="s">
        <v>2789</v>
      </c>
      <c r="F492" s="849">
        <v>1</v>
      </c>
      <c r="G492" s="849">
        <v>117.55</v>
      </c>
      <c r="H492" s="837">
        <v>1</v>
      </c>
      <c r="I492" s="849"/>
      <c r="J492" s="849"/>
      <c r="K492" s="837">
        <v>0</v>
      </c>
      <c r="L492" s="849">
        <v>1</v>
      </c>
      <c r="M492" s="850">
        <v>117.55</v>
      </c>
    </row>
    <row r="493" spans="1:13" ht="14.45" customHeight="1" x14ac:dyDescent="0.2">
      <c r="A493" s="831" t="s">
        <v>2566</v>
      </c>
      <c r="B493" s="832" t="s">
        <v>3952</v>
      </c>
      <c r="C493" s="832" t="s">
        <v>3844</v>
      </c>
      <c r="D493" s="832" t="s">
        <v>3845</v>
      </c>
      <c r="E493" s="832" t="s">
        <v>3846</v>
      </c>
      <c r="F493" s="849">
        <v>2</v>
      </c>
      <c r="G493" s="849">
        <v>193.6</v>
      </c>
      <c r="H493" s="837">
        <v>1</v>
      </c>
      <c r="I493" s="849"/>
      <c r="J493" s="849"/>
      <c r="K493" s="837">
        <v>0</v>
      </c>
      <c r="L493" s="849">
        <v>2</v>
      </c>
      <c r="M493" s="850">
        <v>193.6</v>
      </c>
    </row>
    <row r="494" spans="1:13" ht="14.45" customHeight="1" x14ac:dyDescent="0.2">
      <c r="A494" s="831" t="s">
        <v>2566</v>
      </c>
      <c r="B494" s="832" t="s">
        <v>3953</v>
      </c>
      <c r="C494" s="832" t="s">
        <v>3028</v>
      </c>
      <c r="D494" s="832" t="s">
        <v>3029</v>
      </c>
      <c r="E494" s="832" t="s">
        <v>3030</v>
      </c>
      <c r="F494" s="849"/>
      <c r="G494" s="849"/>
      <c r="H494" s="837">
        <v>0</v>
      </c>
      <c r="I494" s="849">
        <v>6</v>
      </c>
      <c r="J494" s="849">
        <v>617.1</v>
      </c>
      <c r="K494" s="837">
        <v>1</v>
      </c>
      <c r="L494" s="849">
        <v>6</v>
      </c>
      <c r="M494" s="850">
        <v>617.1</v>
      </c>
    </row>
    <row r="495" spans="1:13" ht="14.45" customHeight="1" x14ac:dyDescent="0.2">
      <c r="A495" s="831" t="s">
        <v>2566</v>
      </c>
      <c r="B495" s="832" t="s">
        <v>3954</v>
      </c>
      <c r="C495" s="832" t="s">
        <v>3840</v>
      </c>
      <c r="D495" s="832" t="s">
        <v>3841</v>
      </c>
      <c r="E495" s="832" t="s">
        <v>3842</v>
      </c>
      <c r="F495" s="849">
        <v>1</v>
      </c>
      <c r="G495" s="849">
        <v>121.75</v>
      </c>
      <c r="H495" s="837">
        <v>1</v>
      </c>
      <c r="I495" s="849"/>
      <c r="J495" s="849"/>
      <c r="K495" s="837">
        <v>0</v>
      </c>
      <c r="L495" s="849">
        <v>1</v>
      </c>
      <c r="M495" s="850">
        <v>121.75</v>
      </c>
    </row>
    <row r="496" spans="1:13" ht="14.45" customHeight="1" x14ac:dyDescent="0.2">
      <c r="A496" s="831" t="s">
        <v>2566</v>
      </c>
      <c r="B496" s="832" t="s">
        <v>2344</v>
      </c>
      <c r="C496" s="832" t="s">
        <v>2345</v>
      </c>
      <c r="D496" s="832" t="s">
        <v>1359</v>
      </c>
      <c r="E496" s="832" t="s">
        <v>828</v>
      </c>
      <c r="F496" s="849"/>
      <c r="G496" s="849"/>
      <c r="H496" s="837">
        <v>0</v>
      </c>
      <c r="I496" s="849">
        <v>1</v>
      </c>
      <c r="J496" s="849">
        <v>58.77</v>
      </c>
      <c r="K496" s="837">
        <v>1</v>
      </c>
      <c r="L496" s="849">
        <v>1</v>
      </c>
      <c r="M496" s="850">
        <v>58.77</v>
      </c>
    </row>
    <row r="497" spans="1:13" ht="14.45" customHeight="1" x14ac:dyDescent="0.2">
      <c r="A497" s="831" t="s">
        <v>2567</v>
      </c>
      <c r="B497" s="832" t="s">
        <v>2193</v>
      </c>
      <c r="C497" s="832" t="s">
        <v>2194</v>
      </c>
      <c r="D497" s="832" t="s">
        <v>2195</v>
      </c>
      <c r="E497" s="832" t="s">
        <v>2196</v>
      </c>
      <c r="F497" s="849"/>
      <c r="G497" s="849"/>
      <c r="H497" s="837">
        <v>0</v>
      </c>
      <c r="I497" s="849">
        <v>1</v>
      </c>
      <c r="J497" s="849">
        <v>119.7</v>
      </c>
      <c r="K497" s="837">
        <v>1</v>
      </c>
      <c r="L497" s="849">
        <v>1</v>
      </c>
      <c r="M497" s="850">
        <v>119.7</v>
      </c>
    </row>
    <row r="498" spans="1:13" ht="14.45" customHeight="1" x14ac:dyDescent="0.2">
      <c r="A498" s="831" t="s">
        <v>2568</v>
      </c>
      <c r="B498" s="832" t="s">
        <v>2070</v>
      </c>
      <c r="C498" s="832" t="s">
        <v>3247</v>
      </c>
      <c r="D498" s="832" t="s">
        <v>2074</v>
      </c>
      <c r="E498" s="832" t="s">
        <v>2646</v>
      </c>
      <c r="F498" s="849"/>
      <c r="G498" s="849"/>
      <c r="H498" s="837">
        <v>0</v>
      </c>
      <c r="I498" s="849">
        <v>2</v>
      </c>
      <c r="J498" s="849">
        <v>115.2</v>
      </c>
      <c r="K498" s="837">
        <v>1</v>
      </c>
      <c r="L498" s="849">
        <v>2</v>
      </c>
      <c r="M498" s="850">
        <v>115.2</v>
      </c>
    </row>
    <row r="499" spans="1:13" ht="14.45" customHeight="1" x14ac:dyDescent="0.2">
      <c r="A499" s="831" t="s">
        <v>2568</v>
      </c>
      <c r="B499" s="832" t="s">
        <v>2082</v>
      </c>
      <c r="C499" s="832" t="s">
        <v>2083</v>
      </c>
      <c r="D499" s="832" t="s">
        <v>2084</v>
      </c>
      <c r="E499" s="832" t="s">
        <v>2085</v>
      </c>
      <c r="F499" s="849"/>
      <c r="G499" s="849"/>
      <c r="H499" s="837">
        <v>0</v>
      </c>
      <c r="I499" s="849">
        <v>2</v>
      </c>
      <c r="J499" s="849">
        <v>906.36</v>
      </c>
      <c r="K499" s="837">
        <v>1</v>
      </c>
      <c r="L499" s="849">
        <v>2</v>
      </c>
      <c r="M499" s="850">
        <v>906.36</v>
      </c>
    </row>
    <row r="500" spans="1:13" ht="14.45" customHeight="1" x14ac:dyDescent="0.2">
      <c r="A500" s="831" t="s">
        <v>2568</v>
      </c>
      <c r="B500" s="832" t="s">
        <v>2119</v>
      </c>
      <c r="C500" s="832" t="s">
        <v>3697</v>
      </c>
      <c r="D500" s="832" t="s">
        <v>3698</v>
      </c>
      <c r="E500" s="832" t="s">
        <v>742</v>
      </c>
      <c r="F500" s="849"/>
      <c r="G500" s="849"/>
      <c r="H500" s="837">
        <v>0</v>
      </c>
      <c r="I500" s="849">
        <v>1</v>
      </c>
      <c r="J500" s="849">
        <v>41.32</v>
      </c>
      <c r="K500" s="837">
        <v>1</v>
      </c>
      <c r="L500" s="849">
        <v>1</v>
      </c>
      <c r="M500" s="850">
        <v>41.32</v>
      </c>
    </row>
    <row r="501" spans="1:13" ht="14.45" customHeight="1" x14ac:dyDescent="0.2">
      <c r="A501" s="831" t="s">
        <v>2568</v>
      </c>
      <c r="B501" s="832" t="s">
        <v>2409</v>
      </c>
      <c r="C501" s="832" t="s">
        <v>3501</v>
      </c>
      <c r="D501" s="832" t="s">
        <v>2411</v>
      </c>
      <c r="E501" s="832" t="s">
        <v>2423</v>
      </c>
      <c r="F501" s="849"/>
      <c r="G501" s="849"/>
      <c r="H501" s="837">
        <v>0</v>
      </c>
      <c r="I501" s="849">
        <v>2</v>
      </c>
      <c r="J501" s="849">
        <v>62.18</v>
      </c>
      <c r="K501" s="837">
        <v>1</v>
      </c>
      <c r="L501" s="849">
        <v>2</v>
      </c>
      <c r="M501" s="850">
        <v>62.18</v>
      </c>
    </row>
    <row r="502" spans="1:13" ht="14.45" customHeight="1" x14ac:dyDescent="0.2">
      <c r="A502" s="831" t="s">
        <v>2568</v>
      </c>
      <c r="B502" s="832" t="s">
        <v>2131</v>
      </c>
      <c r="C502" s="832" t="s">
        <v>2415</v>
      </c>
      <c r="D502" s="832" t="s">
        <v>1216</v>
      </c>
      <c r="E502" s="832" t="s">
        <v>2416</v>
      </c>
      <c r="F502" s="849"/>
      <c r="G502" s="849"/>
      <c r="H502" s="837">
        <v>0</v>
      </c>
      <c r="I502" s="849">
        <v>1</v>
      </c>
      <c r="J502" s="849">
        <v>143.09</v>
      </c>
      <c r="K502" s="837">
        <v>1</v>
      </c>
      <c r="L502" s="849">
        <v>1</v>
      </c>
      <c r="M502" s="850">
        <v>143.09</v>
      </c>
    </row>
    <row r="503" spans="1:13" ht="14.45" customHeight="1" x14ac:dyDescent="0.2">
      <c r="A503" s="831" t="s">
        <v>2568</v>
      </c>
      <c r="B503" s="832" t="s">
        <v>2442</v>
      </c>
      <c r="C503" s="832" t="s">
        <v>2443</v>
      </c>
      <c r="D503" s="832" t="s">
        <v>2444</v>
      </c>
      <c r="E503" s="832" t="s">
        <v>2445</v>
      </c>
      <c r="F503" s="849"/>
      <c r="G503" s="849"/>
      <c r="H503" s="837">
        <v>0</v>
      </c>
      <c r="I503" s="849">
        <v>15</v>
      </c>
      <c r="J503" s="849">
        <v>1057.2</v>
      </c>
      <c r="K503" s="837">
        <v>1</v>
      </c>
      <c r="L503" s="849">
        <v>15</v>
      </c>
      <c r="M503" s="850">
        <v>1057.2</v>
      </c>
    </row>
    <row r="504" spans="1:13" ht="14.45" customHeight="1" x14ac:dyDescent="0.2">
      <c r="A504" s="831" t="s">
        <v>2568</v>
      </c>
      <c r="B504" s="832" t="s">
        <v>2442</v>
      </c>
      <c r="C504" s="832" t="s">
        <v>3568</v>
      </c>
      <c r="D504" s="832" t="s">
        <v>2444</v>
      </c>
      <c r="E504" s="832" t="s">
        <v>3569</v>
      </c>
      <c r="F504" s="849"/>
      <c r="G504" s="849"/>
      <c r="H504" s="837">
        <v>0</v>
      </c>
      <c r="I504" s="849">
        <v>5</v>
      </c>
      <c r="J504" s="849">
        <v>704.8</v>
      </c>
      <c r="K504" s="837">
        <v>1</v>
      </c>
      <c r="L504" s="849">
        <v>5</v>
      </c>
      <c r="M504" s="850">
        <v>704.8</v>
      </c>
    </row>
    <row r="505" spans="1:13" ht="14.45" customHeight="1" x14ac:dyDescent="0.2">
      <c r="A505" s="831" t="s">
        <v>2568</v>
      </c>
      <c r="B505" s="832" t="s">
        <v>3933</v>
      </c>
      <c r="C505" s="832" t="s">
        <v>3227</v>
      </c>
      <c r="D505" s="832" t="s">
        <v>3225</v>
      </c>
      <c r="E505" s="832" t="s">
        <v>3228</v>
      </c>
      <c r="F505" s="849">
        <v>6</v>
      </c>
      <c r="G505" s="849">
        <v>3315.84</v>
      </c>
      <c r="H505" s="837">
        <v>1</v>
      </c>
      <c r="I505" s="849"/>
      <c r="J505" s="849"/>
      <c r="K505" s="837">
        <v>0</v>
      </c>
      <c r="L505" s="849">
        <v>6</v>
      </c>
      <c r="M505" s="850">
        <v>3315.84</v>
      </c>
    </row>
    <row r="506" spans="1:13" ht="14.45" customHeight="1" x14ac:dyDescent="0.2">
      <c r="A506" s="831" t="s">
        <v>2568</v>
      </c>
      <c r="B506" s="832" t="s">
        <v>3933</v>
      </c>
      <c r="C506" s="832" t="s">
        <v>3229</v>
      </c>
      <c r="D506" s="832" t="s">
        <v>3225</v>
      </c>
      <c r="E506" s="832" t="s">
        <v>3230</v>
      </c>
      <c r="F506" s="849">
        <v>4</v>
      </c>
      <c r="G506" s="849">
        <v>1423.16</v>
      </c>
      <c r="H506" s="837">
        <v>1</v>
      </c>
      <c r="I506" s="849"/>
      <c r="J506" s="849"/>
      <c r="K506" s="837">
        <v>0</v>
      </c>
      <c r="L506" s="849">
        <v>4</v>
      </c>
      <c r="M506" s="850">
        <v>1423.16</v>
      </c>
    </row>
    <row r="507" spans="1:13" ht="14.45" customHeight="1" x14ac:dyDescent="0.2">
      <c r="A507" s="831" t="s">
        <v>2568</v>
      </c>
      <c r="B507" s="832" t="s">
        <v>3933</v>
      </c>
      <c r="C507" s="832" t="s">
        <v>3231</v>
      </c>
      <c r="D507" s="832" t="s">
        <v>3225</v>
      </c>
      <c r="E507" s="832" t="s">
        <v>3232</v>
      </c>
      <c r="F507" s="849">
        <v>9</v>
      </c>
      <c r="G507" s="849">
        <v>9175.14</v>
      </c>
      <c r="H507" s="837">
        <v>1</v>
      </c>
      <c r="I507" s="849"/>
      <c r="J507" s="849"/>
      <c r="K507" s="837">
        <v>0</v>
      </c>
      <c r="L507" s="849">
        <v>9</v>
      </c>
      <c r="M507" s="850">
        <v>9175.14</v>
      </c>
    </row>
    <row r="508" spans="1:13" ht="14.45" customHeight="1" x14ac:dyDescent="0.2">
      <c r="A508" s="831" t="s">
        <v>2568</v>
      </c>
      <c r="B508" s="832" t="s">
        <v>3933</v>
      </c>
      <c r="C508" s="832" t="s">
        <v>3233</v>
      </c>
      <c r="D508" s="832" t="s">
        <v>3234</v>
      </c>
      <c r="E508" s="832" t="s">
        <v>3232</v>
      </c>
      <c r="F508" s="849">
        <v>10</v>
      </c>
      <c r="G508" s="849">
        <v>10194.6</v>
      </c>
      <c r="H508" s="837">
        <v>1</v>
      </c>
      <c r="I508" s="849"/>
      <c r="J508" s="849"/>
      <c r="K508" s="837">
        <v>0</v>
      </c>
      <c r="L508" s="849">
        <v>10</v>
      </c>
      <c r="M508" s="850">
        <v>10194.6</v>
      </c>
    </row>
    <row r="509" spans="1:13" ht="14.45" customHeight="1" x14ac:dyDescent="0.2">
      <c r="A509" s="831" t="s">
        <v>2568</v>
      </c>
      <c r="B509" s="832" t="s">
        <v>3933</v>
      </c>
      <c r="C509" s="832" t="s">
        <v>3235</v>
      </c>
      <c r="D509" s="832" t="s">
        <v>3234</v>
      </c>
      <c r="E509" s="832" t="s">
        <v>3228</v>
      </c>
      <c r="F509" s="849">
        <v>17</v>
      </c>
      <c r="G509" s="849">
        <v>9394.880000000001</v>
      </c>
      <c r="H509" s="837">
        <v>1</v>
      </c>
      <c r="I509" s="849"/>
      <c r="J509" s="849"/>
      <c r="K509" s="837">
        <v>0</v>
      </c>
      <c r="L509" s="849">
        <v>17</v>
      </c>
      <c r="M509" s="850">
        <v>9394.880000000001</v>
      </c>
    </row>
    <row r="510" spans="1:13" ht="14.45" customHeight="1" x14ac:dyDescent="0.2">
      <c r="A510" s="831" t="s">
        <v>2568</v>
      </c>
      <c r="B510" s="832" t="s">
        <v>3933</v>
      </c>
      <c r="C510" s="832" t="s">
        <v>3236</v>
      </c>
      <c r="D510" s="832" t="s">
        <v>3237</v>
      </c>
      <c r="E510" s="832" t="s">
        <v>3226</v>
      </c>
      <c r="F510" s="849"/>
      <c r="G510" s="849"/>
      <c r="H510" s="837">
        <v>0</v>
      </c>
      <c r="I510" s="849">
        <v>20</v>
      </c>
      <c r="J510" s="849">
        <v>40778.6</v>
      </c>
      <c r="K510" s="837">
        <v>1</v>
      </c>
      <c r="L510" s="849">
        <v>20</v>
      </c>
      <c r="M510" s="850">
        <v>40778.6</v>
      </c>
    </row>
    <row r="511" spans="1:13" ht="14.45" customHeight="1" x14ac:dyDescent="0.2">
      <c r="A511" s="831" t="s">
        <v>2568</v>
      </c>
      <c r="B511" s="832" t="s">
        <v>3933</v>
      </c>
      <c r="C511" s="832" t="s">
        <v>3238</v>
      </c>
      <c r="D511" s="832" t="s">
        <v>3237</v>
      </c>
      <c r="E511" s="832" t="s">
        <v>3230</v>
      </c>
      <c r="F511" s="849"/>
      <c r="G511" s="849"/>
      <c r="H511" s="837">
        <v>0</v>
      </c>
      <c r="I511" s="849">
        <v>18</v>
      </c>
      <c r="J511" s="849">
        <v>6404.22</v>
      </c>
      <c r="K511" s="837">
        <v>1</v>
      </c>
      <c r="L511" s="849">
        <v>18</v>
      </c>
      <c r="M511" s="850">
        <v>6404.22</v>
      </c>
    </row>
    <row r="512" spans="1:13" ht="14.45" customHeight="1" x14ac:dyDescent="0.2">
      <c r="A512" s="831" t="s">
        <v>2568</v>
      </c>
      <c r="B512" s="832" t="s">
        <v>3933</v>
      </c>
      <c r="C512" s="832" t="s">
        <v>3239</v>
      </c>
      <c r="D512" s="832" t="s">
        <v>3237</v>
      </c>
      <c r="E512" s="832" t="s">
        <v>3228</v>
      </c>
      <c r="F512" s="849"/>
      <c r="G512" s="849"/>
      <c r="H512" s="837">
        <v>0</v>
      </c>
      <c r="I512" s="849">
        <v>32</v>
      </c>
      <c r="J512" s="849">
        <v>17684.48</v>
      </c>
      <c r="K512" s="837">
        <v>1</v>
      </c>
      <c r="L512" s="849">
        <v>32</v>
      </c>
      <c r="M512" s="850">
        <v>17684.48</v>
      </c>
    </row>
    <row r="513" spans="1:13" ht="14.45" customHeight="1" x14ac:dyDescent="0.2">
      <c r="A513" s="831" t="s">
        <v>2568</v>
      </c>
      <c r="B513" s="832" t="s">
        <v>3933</v>
      </c>
      <c r="C513" s="832" t="s">
        <v>3240</v>
      </c>
      <c r="D513" s="832" t="s">
        <v>3237</v>
      </c>
      <c r="E513" s="832" t="s">
        <v>3232</v>
      </c>
      <c r="F513" s="849"/>
      <c r="G513" s="849"/>
      <c r="H513" s="837">
        <v>0</v>
      </c>
      <c r="I513" s="849">
        <v>29</v>
      </c>
      <c r="J513" s="849">
        <v>29564.34</v>
      </c>
      <c r="K513" s="837">
        <v>1</v>
      </c>
      <c r="L513" s="849">
        <v>29</v>
      </c>
      <c r="M513" s="850">
        <v>29564.34</v>
      </c>
    </row>
    <row r="514" spans="1:13" ht="14.45" customHeight="1" x14ac:dyDescent="0.2">
      <c r="A514" s="831" t="s">
        <v>2568</v>
      </c>
      <c r="B514" s="832" t="s">
        <v>3933</v>
      </c>
      <c r="C514" s="832" t="s">
        <v>3485</v>
      </c>
      <c r="D514" s="832" t="s">
        <v>3234</v>
      </c>
      <c r="E514" s="832" t="s">
        <v>3230</v>
      </c>
      <c r="F514" s="849">
        <v>2</v>
      </c>
      <c r="G514" s="849">
        <v>711.58</v>
      </c>
      <c r="H514" s="837">
        <v>1</v>
      </c>
      <c r="I514" s="849"/>
      <c r="J514" s="849"/>
      <c r="K514" s="837">
        <v>0</v>
      </c>
      <c r="L514" s="849">
        <v>2</v>
      </c>
      <c r="M514" s="850">
        <v>711.58</v>
      </c>
    </row>
    <row r="515" spans="1:13" ht="14.45" customHeight="1" x14ac:dyDescent="0.2">
      <c r="A515" s="831" t="s">
        <v>2568</v>
      </c>
      <c r="B515" s="832" t="s">
        <v>2264</v>
      </c>
      <c r="C515" s="832" t="s">
        <v>3136</v>
      </c>
      <c r="D515" s="832" t="s">
        <v>2266</v>
      </c>
      <c r="E515" s="832" t="s">
        <v>3137</v>
      </c>
      <c r="F515" s="849"/>
      <c r="G515" s="849"/>
      <c r="H515" s="837">
        <v>0</v>
      </c>
      <c r="I515" s="849">
        <v>16</v>
      </c>
      <c r="J515" s="849">
        <v>3722.88</v>
      </c>
      <c r="K515" s="837">
        <v>1</v>
      </c>
      <c r="L515" s="849">
        <v>16</v>
      </c>
      <c r="M515" s="850">
        <v>3722.88</v>
      </c>
    </row>
    <row r="516" spans="1:13" ht="14.45" customHeight="1" x14ac:dyDescent="0.2">
      <c r="A516" s="831" t="s">
        <v>2568</v>
      </c>
      <c r="B516" s="832" t="s">
        <v>2264</v>
      </c>
      <c r="C516" s="832" t="s">
        <v>3796</v>
      </c>
      <c r="D516" s="832" t="s">
        <v>3139</v>
      </c>
      <c r="E516" s="832" t="s">
        <v>3538</v>
      </c>
      <c r="F516" s="849"/>
      <c r="G516" s="849"/>
      <c r="H516" s="837">
        <v>0</v>
      </c>
      <c r="I516" s="849">
        <v>6</v>
      </c>
      <c r="J516" s="849">
        <v>8725.380000000001</v>
      </c>
      <c r="K516" s="837">
        <v>1</v>
      </c>
      <c r="L516" s="849">
        <v>6</v>
      </c>
      <c r="M516" s="850">
        <v>8725.380000000001</v>
      </c>
    </row>
    <row r="517" spans="1:13" ht="14.45" customHeight="1" x14ac:dyDescent="0.2">
      <c r="A517" s="831" t="s">
        <v>2568</v>
      </c>
      <c r="B517" s="832" t="s">
        <v>2264</v>
      </c>
      <c r="C517" s="832" t="s">
        <v>3141</v>
      </c>
      <c r="D517" s="832" t="s">
        <v>3142</v>
      </c>
      <c r="E517" s="832" t="s">
        <v>3143</v>
      </c>
      <c r="F517" s="849">
        <v>2</v>
      </c>
      <c r="G517" s="849">
        <v>10644.16</v>
      </c>
      <c r="H517" s="837">
        <v>1</v>
      </c>
      <c r="I517" s="849"/>
      <c r="J517" s="849"/>
      <c r="K517" s="837">
        <v>0</v>
      </c>
      <c r="L517" s="849">
        <v>2</v>
      </c>
      <c r="M517" s="850">
        <v>10644.16</v>
      </c>
    </row>
    <row r="518" spans="1:13" ht="14.45" customHeight="1" x14ac:dyDescent="0.2">
      <c r="A518" s="831" t="s">
        <v>2568</v>
      </c>
      <c r="B518" s="832" t="s">
        <v>2264</v>
      </c>
      <c r="C518" s="832" t="s">
        <v>3144</v>
      </c>
      <c r="D518" s="832" t="s">
        <v>2266</v>
      </c>
      <c r="E518" s="832" t="s">
        <v>3145</v>
      </c>
      <c r="F518" s="849"/>
      <c r="G518" s="849"/>
      <c r="H518" s="837">
        <v>0</v>
      </c>
      <c r="I518" s="849">
        <v>6</v>
      </c>
      <c r="J518" s="849">
        <v>11633.82</v>
      </c>
      <c r="K518" s="837">
        <v>1</v>
      </c>
      <c r="L518" s="849">
        <v>6</v>
      </c>
      <c r="M518" s="850">
        <v>11633.82</v>
      </c>
    </row>
    <row r="519" spans="1:13" ht="14.45" customHeight="1" x14ac:dyDescent="0.2">
      <c r="A519" s="831" t="s">
        <v>2568</v>
      </c>
      <c r="B519" s="832" t="s">
        <v>2264</v>
      </c>
      <c r="C519" s="832" t="s">
        <v>3146</v>
      </c>
      <c r="D519" s="832" t="s">
        <v>2266</v>
      </c>
      <c r="E519" s="832" t="s">
        <v>3147</v>
      </c>
      <c r="F519" s="849"/>
      <c r="G519" s="849"/>
      <c r="H519" s="837">
        <v>0</v>
      </c>
      <c r="I519" s="849">
        <v>12</v>
      </c>
      <c r="J519" s="849">
        <v>17450.760000000002</v>
      </c>
      <c r="K519" s="837">
        <v>1</v>
      </c>
      <c r="L519" s="849">
        <v>12</v>
      </c>
      <c r="M519" s="850">
        <v>17450.760000000002</v>
      </c>
    </row>
    <row r="520" spans="1:13" ht="14.45" customHeight="1" x14ac:dyDescent="0.2">
      <c r="A520" s="831" t="s">
        <v>2568</v>
      </c>
      <c r="B520" s="832" t="s">
        <v>2264</v>
      </c>
      <c r="C520" s="832" t="s">
        <v>2265</v>
      </c>
      <c r="D520" s="832" t="s">
        <v>2266</v>
      </c>
      <c r="E520" s="832" t="s">
        <v>2267</v>
      </c>
      <c r="F520" s="849"/>
      <c r="G520" s="849"/>
      <c r="H520" s="837">
        <v>0</v>
      </c>
      <c r="I520" s="849">
        <v>16</v>
      </c>
      <c r="J520" s="849">
        <v>7756</v>
      </c>
      <c r="K520" s="837">
        <v>1</v>
      </c>
      <c r="L520" s="849">
        <v>16</v>
      </c>
      <c r="M520" s="850">
        <v>7756</v>
      </c>
    </row>
    <row r="521" spans="1:13" ht="14.45" customHeight="1" x14ac:dyDescent="0.2">
      <c r="A521" s="831" t="s">
        <v>2568</v>
      </c>
      <c r="B521" s="832" t="s">
        <v>2264</v>
      </c>
      <c r="C521" s="832" t="s">
        <v>3148</v>
      </c>
      <c r="D521" s="832" t="s">
        <v>2266</v>
      </c>
      <c r="E521" s="832" t="s">
        <v>3149</v>
      </c>
      <c r="F521" s="849"/>
      <c r="G521" s="849"/>
      <c r="H521" s="837">
        <v>0</v>
      </c>
      <c r="I521" s="849">
        <v>28</v>
      </c>
      <c r="J521" s="849">
        <v>27145.440000000002</v>
      </c>
      <c r="K521" s="837">
        <v>1</v>
      </c>
      <c r="L521" s="849">
        <v>28</v>
      </c>
      <c r="M521" s="850">
        <v>27145.440000000002</v>
      </c>
    </row>
    <row r="522" spans="1:13" ht="14.45" customHeight="1" x14ac:dyDescent="0.2">
      <c r="A522" s="831" t="s">
        <v>2568</v>
      </c>
      <c r="B522" s="832" t="s">
        <v>2264</v>
      </c>
      <c r="C522" s="832" t="s">
        <v>3153</v>
      </c>
      <c r="D522" s="832" t="s">
        <v>3139</v>
      </c>
      <c r="E522" s="832" t="s">
        <v>2450</v>
      </c>
      <c r="F522" s="849"/>
      <c r="G522" s="849"/>
      <c r="H522" s="837">
        <v>0</v>
      </c>
      <c r="I522" s="849">
        <v>24</v>
      </c>
      <c r="J522" s="849">
        <v>11634</v>
      </c>
      <c r="K522" s="837">
        <v>1</v>
      </c>
      <c r="L522" s="849">
        <v>24</v>
      </c>
      <c r="M522" s="850">
        <v>11634</v>
      </c>
    </row>
    <row r="523" spans="1:13" ht="14.45" customHeight="1" x14ac:dyDescent="0.2">
      <c r="A523" s="831" t="s">
        <v>2568</v>
      </c>
      <c r="B523" s="832" t="s">
        <v>2264</v>
      </c>
      <c r="C523" s="832" t="s">
        <v>2448</v>
      </c>
      <c r="D523" s="832" t="s">
        <v>2449</v>
      </c>
      <c r="E523" s="832" t="s">
        <v>2450</v>
      </c>
      <c r="F523" s="849"/>
      <c r="G523" s="849"/>
      <c r="H523" s="837">
        <v>0</v>
      </c>
      <c r="I523" s="849">
        <v>4</v>
      </c>
      <c r="J523" s="849">
        <v>1939</v>
      </c>
      <c r="K523" s="837">
        <v>1</v>
      </c>
      <c r="L523" s="849">
        <v>4</v>
      </c>
      <c r="M523" s="850">
        <v>1939</v>
      </c>
    </row>
    <row r="524" spans="1:13" ht="14.45" customHeight="1" x14ac:dyDescent="0.2">
      <c r="A524" s="831" t="s">
        <v>2568</v>
      </c>
      <c r="B524" s="832" t="s">
        <v>2264</v>
      </c>
      <c r="C524" s="832" t="s">
        <v>2451</v>
      </c>
      <c r="D524" s="832" t="s">
        <v>2449</v>
      </c>
      <c r="E524" s="832" t="s">
        <v>2452</v>
      </c>
      <c r="F524" s="849"/>
      <c r="G524" s="849"/>
      <c r="H524" s="837">
        <v>0</v>
      </c>
      <c r="I524" s="849">
        <v>12</v>
      </c>
      <c r="J524" s="849">
        <v>11633.76</v>
      </c>
      <c r="K524" s="837">
        <v>1</v>
      </c>
      <c r="L524" s="849">
        <v>12</v>
      </c>
      <c r="M524" s="850">
        <v>11633.76</v>
      </c>
    </row>
    <row r="525" spans="1:13" ht="14.45" customHeight="1" x14ac:dyDescent="0.2">
      <c r="A525" s="831" t="s">
        <v>2568</v>
      </c>
      <c r="B525" s="832" t="s">
        <v>2264</v>
      </c>
      <c r="C525" s="832" t="s">
        <v>3156</v>
      </c>
      <c r="D525" s="832" t="s">
        <v>2449</v>
      </c>
      <c r="E525" s="832" t="s">
        <v>3140</v>
      </c>
      <c r="F525" s="849"/>
      <c r="G525" s="849"/>
      <c r="H525" s="837">
        <v>0</v>
      </c>
      <c r="I525" s="849">
        <v>24</v>
      </c>
      <c r="J525" s="849">
        <v>46535.28</v>
      </c>
      <c r="K525" s="837">
        <v>1</v>
      </c>
      <c r="L525" s="849">
        <v>24</v>
      </c>
      <c r="M525" s="850">
        <v>46535.28</v>
      </c>
    </row>
    <row r="526" spans="1:13" ht="14.45" customHeight="1" x14ac:dyDescent="0.2">
      <c r="A526" s="831" t="s">
        <v>2568</v>
      </c>
      <c r="B526" s="832" t="s">
        <v>2264</v>
      </c>
      <c r="C526" s="832" t="s">
        <v>3535</v>
      </c>
      <c r="D526" s="832" t="s">
        <v>2449</v>
      </c>
      <c r="E526" s="832" t="s">
        <v>3536</v>
      </c>
      <c r="F526" s="849"/>
      <c r="G526" s="849"/>
      <c r="H526" s="837">
        <v>0</v>
      </c>
      <c r="I526" s="849">
        <v>15</v>
      </c>
      <c r="J526" s="849">
        <v>3635.55</v>
      </c>
      <c r="K526" s="837">
        <v>1</v>
      </c>
      <c r="L526" s="849">
        <v>15</v>
      </c>
      <c r="M526" s="850">
        <v>3635.55</v>
      </c>
    </row>
    <row r="527" spans="1:13" ht="14.45" customHeight="1" x14ac:dyDescent="0.2">
      <c r="A527" s="831" t="s">
        <v>2568</v>
      </c>
      <c r="B527" s="832" t="s">
        <v>2264</v>
      </c>
      <c r="C527" s="832" t="s">
        <v>3537</v>
      </c>
      <c r="D527" s="832" t="s">
        <v>2449</v>
      </c>
      <c r="E527" s="832" t="s">
        <v>3538</v>
      </c>
      <c r="F527" s="849"/>
      <c r="G527" s="849"/>
      <c r="H527" s="837">
        <v>0</v>
      </c>
      <c r="I527" s="849">
        <v>15</v>
      </c>
      <c r="J527" s="849">
        <v>21813.45</v>
      </c>
      <c r="K527" s="837">
        <v>1</v>
      </c>
      <c r="L527" s="849">
        <v>15</v>
      </c>
      <c r="M527" s="850">
        <v>21813.45</v>
      </c>
    </row>
    <row r="528" spans="1:13" ht="14.45" customHeight="1" x14ac:dyDescent="0.2">
      <c r="A528" s="831" t="s">
        <v>2568</v>
      </c>
      <c r="B528" s="832" t="s">
        <v>2264</v>
      </c>
      <c r="C528" s="832" t="s">
        <v>3816</v>
      </c>
      <c r="D528" s="832" t="s">
        <v>3817</v>
      </c>
      <c r="E528" s="832" t="s">
        <v>2450</v>
      </c>
      <c r="F528" s="849">
        <v>4</v>
      </c>
      <c r="G528" s="849">
        <v>1939</v>
      </c>
      <c r="H528" s="837">
        <v>1</v>
      </c>
      <c r="I528" s="849"/>
      <c r="J528" s="849"/>
      <c r="K528" s="837">
        <v>0</v>
      </c>
      <c r="L528" s="849">
        <v>4</v>
      </c>
      <c r="M528" s="850">
        <v>1939</v>
      </c>
    </row>
    <row r="529" spans="1:13" ht="14.45" customHeight="1" x14ac:dyDescent="0.2">
      <c r="A529" s="831" t="s">
        <v>2568</v>
      </c>
      <c r="B529" s="832" t="s">
        <v>2453</v>
      </c>
      <c r="C529" s="832" t="s">
        <v>2454</v>
      </c>
      <c r="D529" s="832" t="s">
        <v>2455</v>
      </c>
      <c r="E529" s="832" t="s">
        <v>2456</v>
      </c>
      <c r="F529" s="849"/>
      <c r="G529" s="849"/>
      <c r="H529" s="837">
        <v>0</v>
      </c>
      <c r="I529" s="849">
        <v>6</v>
      </c>
      <c r="J529" s="849">
        <v>4524.24</v>
      </c>
      <c r="K529" s="837">
        <v>1</v>
      </c>
      <c r="L529" s="849">
        <v>6</v>
      </c>
      <c r="M529" s="850">
        <v>4524.24</v>
      </c>
    </row>
    <row r="530" spans="1:13" ht="14.45" customHeight="1" x14ac:dyDescent="0.2">
      <c r="A530" s="831" t="s">
        <v>2568</v>
      </c>
      <c r="B530" s="832" t="s">
        <v>2453</v>
      </c>
      <c r="C530" s="832" t="s">
        <v>3098</v>
      </c>
      <c r="D530" s="832" t="s">
        <v>2455</v>
      </c>
      <c r="E530" s="832" t="s">
        <v>3099</v>
      </c>
      <c r="F530" s="849"/>
      <c r="G530" s="849"/>
      <c r="H530" s="837">
        <v>0</v>
      </c>
      <c r="I530" s="849">
        <v>29</v>
      </c>
      <c r="J530" s="849">
        <v>32800.74</v>
      </c>
      <c r="K530" s="837">
        <v>1</v>
      </c>
      <c r="L530" s="849">
        <v>29</v>
      </c>
      <c r="M530" s="850">
        <v>32800.74</v>
      </c>
    </row>
    <row r="531" spans="1:13" ht="14.45" customHeight="1" x14ac:dyDescent="0.2">
      <c r="A531" s="831" t="s">
        <v>2568</v>
      </c>
      <c r="B531" s="832" t="s">
        <v>2453</v>
      </c>
      <c r="C531" s="832" t="s">
        <v>3100</v>
      </c>
      <c r="D531" s="832" t="s">
        <v>2455</v>
      </c>
      <c r="E531" s="832" t="s">
        <v>3101</v>
      </c>
      <c r="F531" s="849"/>
      <c r="G531" s="849"/>
      <c r="H531" s="837">
        <v>0</v>
      </c>
      <c r="I531" s="849">
        <v>21</v>
      </c>
      <c r="J531" s="849">
        <v>31669.679999999997</v>
      </c>
      <c r="K531" s="837">
        <v>1</v>
      </c>
      <c r="L531" s="849">
        <v>21</v>
      </c>
      <c r="M531" s="850">
        <v>31669.679999999997</v>
      </c>
    </row>
    <row r="532" spans="1:13" ht="14.45" customHeight="1" x14ac:dyDescent="0.2">
      <c r="A532" s="831" t="s">
        <v>2568</v>
      </c>
      <c r="B532" s="832" t="s">
        <v>2453</v>
      </c>
      <c r="C532" s="832" t="s">
        <v>3106</v>
      </c>
      <c r="D532" s="832" t="s">
        <v>3107</v>
      </c>
      <c r="E532" s="832" t="s">
        <v>2456</v>
      </c>
      <c r="F532" s="849">
        <v>10</v>
      </c>
      <c r="G532" s="849">
        <v>7540.4</v>
      </c>
      <c r="H532" s="837">
        <v>1</v>
      </c>
      <c r="I532" s="849"/>
      <c r="J532" s="849"/>
      <c r="K532" s="837">
        <v>0</v>
      </c>
      <c r="L532" s="849">
        <v>10</v>
      </c>
      <c r="M532" s="850">
        <v>7540.4</v>
      </c>
    </row>
    <row r="533" spans="1:13" ht="14.45" customHeight="1" x14ac:dyDescent="0.2">
      <c r="A533" s="831" t="s">
        <v>2568</v>
      </c>
      <c r="B533" s="832" t="s">
        <v>2453</v>
      </c>
      <c r="C533" s="832" t="s">
        <v>3108</v>
      </c>
      <c r="D533" s="832" t="s">
        <v>3107</v>
      </c>
      <c r="E533" s="832" t="s">
        <v>3099</v>
      </c>
      <c r="F533" s="849">
        <v>7</v>
      </c>
      <c r="G533" s="849">
        <v>7917.42</v>
      </c>
      <c r="H533" s="837">
        <v>1</v>
      </c>
      <c r="I533" s="849"/>
      <c r="J533" s="849"/>
      <c r="K533" s="837">
        <v>0</v>
      </c>
      <c r="L533" s="849">
        <v>7</v>
      </c>
      <c r="M533" s="850">
        <v>7917.42</v>
      </c>
    </row>
    <row r="534" spans="1:13" ht="14.45" customHeight="1" x14ac:dyDescent="0.2">
      <c r="A534" s="831" t="s">
        <v>2568</v>
      </c>
      <c r="B534" s="832" t="s">
        <v>2453</v>
      </c>
      <c r="C534" s="832" t="s">
        <v>3660</v>
      </c>
      <c r="D534" s="832" t="s">
        <v>3107</v>
      </c>
      <c r="E534" s="832" t="s">
        <v>3101</v>
      </c>
      <c r="F534" s="849">
        <v>2</v>
      </c>
      <c r="G534" s="849">
        <v>3016.16</v>
      </c>
      <c r="H534" s="837">
        <v>1</v>
      </c>
      <c r="I534" s="849"/>
      <c r="J534" s="849"/>
      <c r="K534" s="837">
        <v>0</v>
      </c>
      <c r="L534" s="849">
        <v>2</v>
      </c>
      <c r="M534" s="850">
        <v>3016.16</v>
      </c>
    </row>
    <row r="535" spans="1:13" ht="14.45" customHeight="1" x14ac:dyDescent="0.2">
      <c r="A535" s="831" t="s">
        <v>2568</v>
      </c>
      <c r="B535" s="832" t="s">
        <v>2060</v>
      </c>
      <c r="C535" s="832" t="s">
        <v>2268</v>
      </c>
      <c r="D535" s="832" t="s">
        <v>703</v>
      </c>
      <c r="E535" s="832" t="s">
        <v>1171</v>
      </c>
      <c r="F535" s="849"/>
      <c r="G535" s="849"/>
      <c r="H535" s="837"/>
      <c r="I535" s="849">
        <v>47</v>
      </c>
      <c r="J535" s="849">
        <v>0</v>
      </c>
      <c r="K535" s="837"/>
      <c r="L535" s="849">
        <v>47</v>
      </c>
      <c r="M535" s="850">
        <v>0</v>
      </c>
    </row>
    <row r="536" spans="1:13" ht="14.45" customHeight="1" x14ac:dyDescent="0.2">
      <c r="A536" s="831" t="s">
        <v>2568</v>
      </c>
      <c r="B536" s="832" t="s">
        <v>3934</v>
      </c>
      <c r="C536" s="832" t="s">
        <v>3601</v>
      </c>
      <c r="D536" s="832" t="s">
        <v>3289</v>
      </c>
      <c r="E536" s="832" t="s">
        <v>3602</v>
      </c>
      <c r="F536" s="849">
        <v>6</v>
      </c>
      <c r="G536" s="849">
        <v>241.5</v>
      </c>
      <c r="H536" s="837">
        <v>1</v>
      </c>
      <c r="I536" s="849"/>
      <c r="J536" s="849"/>
      <c r="K536" s="837">
        <v>0</v>
      </c>
      <c r="L536" s="849">
        <v>6</v>
      </c>
      <c r="M536" s="850">
        <v>241.5</v>
      </c>
    </row>
    <row r="537" spans="1:13" ht="14.45" customHeight="1" x14ac:dyDescent="0.2">
      <c r="A537" s="831" t="s">
        <v>2568</v>
      </c>
      <c r="B537" s="832" t="s">
        <v>3935</v>
      </c>
      <c r="C537" s="832" t="s">
        <v>3186</v>
      </c>
      <c r="D537" s="832" t="s">
        <v>3187</v>
      </c>
      <c r="E537" s="832" t="s">
        <v>3188</v>
      </c>
      <c r="F537" s="849"/>
      <c r="G537" s="849"/>
      <c r="H537" s="837">
        <v>0</v>
      </c>
      <c r="I537" s="849">
        <v>5</v>
      </c>
      <c r="J537" s="849">
        <v>514.5</v>
      </c>
      <c r="K537" s="837">
        <v>1</v>
      </c>
      <c r="L537" s="849">
        <v>5</v>
      </c>
      <c r="M537" s="850">
        <v>514.5</v>
      </c>
    </row>
    <row r="538" spans="1:13" ht="14.45" customHeight="1" x14ac:dyDescent="0.2">
      <c r="A538" s="831" t="s">
        <v>2568</v>
      </c>
      <c r="B538" s="832" t="s">
        <v>3935</v>
      </c>
      <c r="C538" s="832" t="s">
        <v>3462</v>
      </c>
      <c r="D538" s="832" t="s">
        <v>3463</v>
      </c>
      <c r="E538" s="832" t="s">
        <v>3464</v>
      </c>
      <c r="F538" s="849"/>
      <c r="G538" s="849"/>
      <c r="H538" s="837">
        <v>0</v>
      </c>
      <c r="I538" s="849">
        <v>3</v>
      </c>
      <c r="J538" s="849">
        <v>205.79999999999998</v>
      </c>
      <c r="K538" s="837">
        <v>1</v>
      </c>
      <c r="L538" s="849">
        <v>3</v>
      </c>
      <c r="M538" s="850">
        <v>205.79999999999998</v>
      </c>
    </row>
    <row r="539" spans="1:13" ht="14.45" customHeight="1" x14ac:dyDescent="0.2">
      <c r="A539" s="831" t="s">
        <v>2568</v>
      </c>
      <c r="B539" s="832" t="s">
        <v>2281</v>
      </c>
      <c r="C539" s="832" t="s">
        <v>3159</v>
      </c>
      <c r="D539" s="832" t="s">
        <v>2283</v>
      </c>
      <c r="E539" s="832" t="s">
        <v>3160</v>
      </c>
      <c r="F539" s="849"/>
      <c r="G539" s="849"/>
      <c r="H539" s="837">
        <v>0</v>
      </c>
      <c r="I539" s="849">
        <v>10</v>
      </c>
      <c r="J539" s="849">
        <v>3394.7000000000003</v>
      </c>
      <c r="K539" s="837">
        <v>1</v>
      </c>
      <c r="L539" s="849">
        <v>10</v>
      </c>
      <c r="M539" s="850">
        <v>3394.7000000000003</v>
      </c>
    </row>
    <row r="540" spans="1:13" ht="14.45" customHeight="1" x14ac:dyDescent="0.2">
      <c r="A540" s="831" t="s">
        <v>2568</v>
      </c>
      <c r="B540" s="832" t="s">
        <v>2281</v>
      </c>
      <c r="C540" s="832" t="s">
        <v>3539</v>
      </c>
      <c r="D540" s="832" t="s">
        <v>2283</v>
      </c>
      <c r="E540" s="832" t="s">
        <v>3540</v>
      </c>
      <c r="F540" s="849">
        <v>5</v>
      </c>
      <c r="G540" s="849">
        <v>113.2</v>
      </c>
      <c r="H540" s="837">
        <v>1</v>
      </c>
      <c r="I540" s="849"/>
      <c r="J540" s="849"/>
      <c r="K540" s="837">
        <v>0</v>
      </c>
      <c r="L540" s="849">
        <v>5</v>
      </c>
      <c r="M540" s="850">
        <v>113.2</v>
      </c>
    </row>
    <row r="541" spans="1:13" ht="14.45" customHeight="1" x14ac:dyDescent="0.2">
      <c r="A541" s="831" t="s">
        <v>2568</v>
      </c>
      <c r="B541" s="832" t="s">
        <v>2281</v>
      </c>
      <c r="C541" s="832" t="s">
        <v>2282</v>
      </c>
      <c r="D541" s="832" t="s">
        <v>2283</v>
      </c>
      <c r="E541" s="832" t="s">
        <v>2284</v>
      </c>
      <c r="F541" s="849"/>
      <c r="G541" s="849"/>
      <c r="H541" s="837">
        <v>0</v>
      </c>
      <c r="I541" s="849">
        <v>6</v>
      </c>
      <c r="J541" s="849">
        <v>678.96</v>
      </c>
      <c r="K541" s="837">
        <v>1</v>
      </c>
      <c r="L541" s="849">
        <v>6</v>
      </c>
      <c r="M541" s="850">
        <v>678.96</v>
      </c>
    </row>
    <row r="542" spans="1:13" ht="14.45" customHeight="1" x14ac:dyDescent="0.2">
      <c r="A542" s="831" t="s">
        <v>2568</v>
      </c>
      <c r="B542" s="832" t="s">
        <v>2281</v>
      </c>
      <c r="C542" s="832" t="s">
        <v>2285</v>
      </c>
      <c r="D542" s="832" t="s">
        <v>2283</v>
      </c>
      <c r="E542" s="832" t="s">
        <v>2286</v>
      </c>
      <c r="F542" s="849"/>
      <c r="G542" s="849"/>
      <c r="H542" s="837">
        <v>0</v>
      </c>
      <c r="I542" s="849">
        <v>2</v>
      </c>
      <c r="J542" s="849">
        <v>339.46</v>
      </c>
      <c r="K542" s="837">
        <v>1</v>
      </c>
      <c r="L542" s="849">
        <v>2</v>
      </c>
      <c r="M542" s="850">
        <v>339.46</v>
      </c>
    </row>
    <row r="543" spans="1:13" ht="14.45" customHeight="1" x14ac:dyDescent="0.2">
      <c r="A543" s="831" t="s">
        <v>2568</v>
      </c>
      <c r="B543" s="832" t="s">
        <v>2281</v>
      </c>
      <c r="C543" s="832" t="s">
        <v>2466</v>
      </c>
      <c r="D543" s="832" t="s">
        <v>2283</v>
      </c>
      <c r="E543" s="832" t="s">
        <v>2467</v>
      </c>
      <c r="F543" s="849"/>
      <c r="G543" s="849"/>
      <c r="H543" s="837">
        <v>0</v>
      </c>
      <c r="I543" s="849">
        <v>59</v>
      </c>
      <c r="J543" s="849">
        <v>20028.73</v>
      </c>
      <c r="K543" s="837">
        <v>1</v>
      </c>
      <c r="L543" s="849">
        <v>59</v>
      </c>
      <c r="M543" s="850">
        <v>20028.73</v>
      </c>
    </row>
    <row r="544" spans="1:13" ht="14.45" customHeight="1" x14ac:dyDescent="0.2">
      <c r="A544" s="831" t="s">
        <v>2568</v>
      </c>
      <c r="B544" s="832" t="s">
        <v>2281</v>
      </c>
      <c r="C544" s="832" t="s">
        <v>3541</v>
      </c>
      <c r="D544" s="832" t="s">
        <v>2283</v>
      </c>
      <c r="E544" s="832" t="s">
        <v>3542</v>
      </c>
      <c r="F544" s="849"/>
      <c r="G544" s="849"/>
      <c r="H544" s="837">
        <v>0</v>
      </c>
      <c r="I544" s="849">
        <v>5</v>
      </c>
      <c r="J544" s="849">
        <v>1131.55</v>
      </c>
      <c r="K544" s="837">
        <v>1</v>
      </c>
      <c r="L544" s="849">
        <v>5</v>
      </c>
      <c r="M544" s="850">
        <v>1131.55</v>
      </c>
    </row>
    <row r="545" spans="1:13" ht="14.45" customHeight="1" x14ac:dyDescent="0.2">
      <c r="A545" s="831" t="s">
        <v>2568</v>
      </c>
      <c r="B545" s="832" t="s">
        <v>2281</v>
      </c>
      <c r="C545" s="832" t="s">
        <v>3161</v>
      </c>
      <c r="D545" s="832" t="s">
        <v>3162</v>
      </c>
      <c r="E545" s="832" t="s">
        <v>3163</v>
      </c>
      <c r="F545" s="849"/>
      <c r="G545" s="849"/>
      <c r="H545" s="837">
        <v>0</v>
      </c>
      <c r="I545" s="849">
        <v>2</v>
      </c>
      <c r="J545" s="849">
        <v>966.8</v>
      </c>
      <c r="K545" s="837">
        <v>1</v>
      </c>
      <c r="L545" s="849">
        <v>2</v>
      </c>
      <c r="M545" s="850">
        <v>966.8</v>
      </c>
    </row>
    <row r="546" spans="1:13" ht="14.45" customHeight="1" x14ac:dyDescent="0.2">
      <c r="A546" s="831" t="s">
        <v>2568</v>
      </c>
      <c r="B546" s="832" t="s">
        <v>2281</v>
      </c>
      <c r="C546" s="832" t="s">
        <v>3384</v>
      </c>
      <c r="D546" s="832" t="s">
        <v>3385</v>
      </c>
      <c r="E546" s="832" t="s">
        <v>3386</v>
      </c>
      <c r="F546" s="849">
        <v>3</v>
      </c>
      <c r="G546" s="849">
        <v>2290.89</v>
      </c>
      <c r="H546" s="837">
        <v>1</v>
      </c>
      <c r="I546" s="849"/>
      <c r="J546" s="849"/>
      <c r="K546" s="837">
        <v>0</v>
      </c>
      <c r="L546" s="849">
        <v>3</v>
      </c>
      <c r="M546" s="850">
        <v>2290.89</v>
      </c>
    </row>
    <row r="547" spans="1:13" ht="14.45" customHeight="1" x14ac:dyDescent="0.2">
      <c r="A547" s="831" t="s">
        <v>2568</v>
      </c>
      <c r="B547" s="832" t="s">
        <v>2281</v>
      </c>
      <c r="C547" s="832" t="s">
        <v>3455</v>
      </c>
      <c r="D547" s="832" t="s">
        <v>3456</v>
      </c>
      <c r="E547" s="832" t="s">
        <v>2467</v>
      </c>
      <c r="F547" s="849">
        <v>3</v>
      </c>
      <c r="G547" s="849">
        <v>1018.4100000000001</v>
      </c>
      <c r="H547" s="837">
        <v>1</v>
      </c>
      <c r="I547" s="849"/>
      <c r="J547" s="849"/>
      <c r="K547" s="837">
        <v>0</v>
      </c>
      <c r="L547" s="849">
        <v>3</v>
      </c>
      <c r="M547" s="850">
        <v>1018.4100000000001</v>
      </c>
    </row>
    <row r="548" spans="1:13" ht="14.45" customHeight="1" x14ac:dyDescent="0.2">
      <c r="A548" s="831" t="s">
        <v>2568</v>
      </c>
      <c r="B548" s="832" t="s">
        <v>2281</v>
      </c>
      <c r="C548" s="832" t="s">
        <v>3818</v>
      </c>
      <c r="D548" s="832" t="s">
        <v>2283</v>
      </c>
      <c r="E548" s="832" t="s">
        <v>2467</v>
      </c>
      <c r="F548" s="849">
        <v>1</v>
      </c>
      <c r="G548" s="849">
        <v>339.47</v>
      </c>
      <c r="H548" s="837">
        <v>1</v>
      </c>
      <c r="I548" s="849"/>
      <c r="J548" s="849"/>
      <c r="K548" s="837">
        <v>0</v>
      </c>
      <c r="L548" s="849">
        <v>1</v>
      </c>
      <c r="M548" s="850">
        <v>339.47</v>
      </c>
    </row>
    <row r="549" spans="1:13" ht="14.45" customHeight="1" x14ac:dyDescent="0.2">
      <c r="A549" s="831" t="s">
        <v>2568</v>
      </c>
      <c r="B549" s="832" t="s">
        <v>2287</v>
      </c>
      <c r="C549" s="832" t="s">
        <v>3261</v>
      </c>
      <c r="D549" s="832" t="s">
        <v>3257</v>
      </c>
      <c r="E549" s="832" t="s">
        <v>3262</v>
      </c>
      <c r="F549" s="849">
        <v>3</v>
      </c>
      <c r="G549" s="849">
        <v>2031.54</v>
      </c>
      <c r="H549" s="837">
        <v>1</v>
      </c>
      <c r="I549" s="849"/>
      <c r="J549" s="849"/>
      <c r="K549" s="837">
        <v>0</v>
      </c>
      <c r="L549" s="849">
        <v>3</v>
      </c>
      <c r="M549" s="850">
        <v>2031.54</v>
      </c>
    </row>
    <row r="550" spans="1:13" ht="14.45" customHeight="1" x14ac:dyDescent="0.2">
      <c r="A550" s="831" t="s">
        <v>2568</v>
      </c>
      <c r="B550" s="832" t="s">
        <v>2287</v>
      </c>
      <c r="C550" s="832" t="s">
        <v>3256</v>
      </c>
      <c r="D550" s="832" t="s">
        <v>3257</v>
      </c>
      <c r="E550" s="832" t="s">
        <v>3258</v>
      </c>
      <c r="F550" s="849">
        <v>3</v>
      </c>
      <c r="G550" s="849">
        <v>507.87</v>
      </c>
      <c r="H550" s="837">
        <v>1</v>
      </c>
      <c r="I550" s="849"/>
      <c r="J550" s="849"/>
      <c r="K550" s="837">
        <v>0</v>
      </c>
      <c r="L550" s="849">
        <v>3</v>
      </c>
      <c r="M550" s="850">
        <v>507.87</v>
      </c>
    </row>
    <row r="551" spans="1:13" ht="14.45" customHeight="1" x14ac:dyDescent="0.2">
      <c r="A551" s="831" t="s">
        <v>2568</v>
      </c>
      <c r="B551" s="832" t="s">
        <v>2287</v>
      </c>
      <c r="C551" s="832" t="s">
        <v>3259</v>
      </c>
      <c r="D551" s="832" t="s">
        <v>3257</v>
      </c>
      <c r="E551" s="832" t="s">
        <v>3260</v>
      </c>
      <c r="F551" s="849">
        <v>12</v>
      </c>
      <c r="G551" s="849">
        <v>4062.96</v>
      </c>
      <c r="H551" s="837">
        <v>1</v>
      </c>
      <c r="I551" s="849"/>
      <c r="J551" s="849"/>
      <c r="K551" s="837">
        <v>0</v>
      </c>
      <c r="L551" s="849">
        <v>12</v>
      </c>
      <c r="M551" s="850">
        <v>4062.96</v>
      </c>
    </row>
    <row r="552" spans="1:13" ht="14.45" customHeight="1" x14ac:dyDescent="0.2">
      <c r="A552" s="831" t="s">
        <v>2568</v>
      </c>
      <c r="B552" s="832" t="s">
        <v>2287</v>
      </c>
      <c r="C552" s="832" t="s">
        <v>3263</v>
      </c>
      <c r="D552" s="832" t="s">
        <v>1214</v>
      </c>
      <c r="E552" s="832" t="s">
        <v>3258</v>
      </c>
      <c r="F552" s="849">
        <v>8</v>
      </c>
      <c r="G552" s="849">
        <v>1354.32</v>
      </c>
      <c r="H552" s="837">
        <v>1</v>
      </c>
      <c r="I552" s="849"/>
      <c r="J552" s="849"/>
      <c r="K552" s="837">
        <v>0</v>
      </c>
      <c r="L552" s="849">
        <v>8</v>
      </c>
      <c r="M552" s="850">
        <v>1354.32</v>
      </c>
    </row>
    <row r="553" spans="1:13" ht="14.45" customHeight="1" x14ac:dyDescent="0.2">
      <c r="A553" s="831" t="s">
        <v>2568</v>
      </c>
      <c r="B553" s="832" t="s">
        <v>2287</v>
      </c>
      <c r="C553" s="832" t="s">
        <v>3264</v>
      </c>
      <c r="D553" s="832" t="s">
        <v>3265</v>
      </c>
      <c r="E553" s="832" t="s">
        <v>3258</v>
      </c>
      <c r="F553" s="849">
        <v>10</v>
      </c>
      <c r="G553" s="849">
        <v>1692.8999999999999</v>
      </c>
      <c r="H553" s="837">
        <v>1</v>
      </c>
      <c r="I553" s="849"/>
      <c r="J553" s="849"/>
      <c r="K553" s="837">
        <v>0</v>
      </c>
      <c r="L553" s="849">
        <v>10</v>
      </c>
      <c r="M553" s="850">
        <v>1692.8999999999999</v>
      </c>
    </row>
    <row r="554" spans="1:13" ht="14.45" customHeight="1" x14ac:dyDescent="0.2">
      <c r="A554" s="831" t="s">
        <v>2568</v>
      </c>
      <c r="B554" s="832" t="s">
        <v>2287</v>
      </c>
      <c r="C554" s="832" t="s">
        <v>3266</v>
      </c>
      <c r="D554" s="832" t="s">
        <v>3265</v>
      </c>
      <c r="E554" s="832" t="s">
        <v>3260</v>
      </c>
      <c r="F554" s="849">
        <v>5</v>
      </c>
      <c r="G554" s="849">
        <v>1692.9</v>
      </c>
      <c r="H554" s="837">
        <v>1</v>
      </c>
      <c r="I554" s="849"/>
      <c r="J554" s="849"/>
      <c r="K554" s="837">
        <v>0</v>
      </c>
      <c r="L554" s="849">
        <v>5</v>
      </c>
      <c r="M554" s="850">
        <v>1692.9</v>
      </c>
    </row>
    <row r="555" spans="1:13" ht="14.45" customHeight="1" x14ac:dyDescent="0.2">
      <c r="A555" s="831" t="s">
        <v>2568</v>
      </c>
      <c r="B555" s="832" t="s">
        <v>2287</v>
      </c>
      <c r="C555" s="832" t="s">
        <v>3267</v>
      </c>
      <c r="D555" s="832" t="s">
        <v>3257</v>
      </c>
      <c r="E555" s="832" t="s">
        <v>3268</v>
      </c>
      <c r="F555" s="849">
        <v>3</v>
      </c>
      <c r="G555" s="849">
        <v>2031.5099999999998</v>
      </c>
      <c r="H555" s="837">
        <v>1</v>
      </c>
      <c r="I555" s="849"/>
      <c r="J555" s="849"/>
      <c r="K555" s="837">
        <v>0</v>
      </c>
      <c r="L555" s="849">
        <v>3</v>
      </c>
      <c r="M555" s="850">
        <v>2031.5099999999998</v>
      </c>
    </row>
    <row r="556" spans="1:13" ht="14.45" customHeight="1" x14ac:dyDescent="0.2">
      <c r="A556" s="831" t="s">
        <v>2568</v>
      </c>
      <c r="B556" s="832" t="s">
        <v>2287</v>
      </c>
      <c r="C556" s="832" t="s">
        <v>3717</v>
      </c>
      <c r="D556" s="832" t="s">
        <v>3265</v>
      </c>
      <c r="E556" s="832" t="s">
        <v>3268</v>
      </c>
      <c r="F556" s="849">
        <v>7</v>
      </c>
      <c r="G556" s="849">
        <v>4740.1899999999996</v>
      </c>
      <c r="H556" s="837">
        <v>1</v>
      </c>
      <c r="I556" s="849"/>
      <c r="J556" s="849"/>
      <c r="K556" s="837">
        <v>0</v>
      </c>
      <c r="L556" s="849">
        <v>7</v>
      </c>
      <c r="M556" s="850">
        <v>4740.1899999999996</v>
      </c>
    </row>
    <row r="557" spans="1:13" ht="14.45" customHeight="1" x14ac:dyDescent="0.2">
      <c r="A557" s="831" t="s">
        <v>2568</v>
      </c>
      <c r="B557" s="832" t="s">
        <v>2287</v>
      </c>
      <c r="C557" s="832" t="s">
        <v>3269</v>
      </c>
      <c r="D557" s="832" t="s">
        <v>1214</v>
      </c>
      <c r="E557" s="832" t="s">
        <v>3260</v>
      </c>
      <c r="F557" s="849">
        <v>25</v>
      </c>
      <c r="G557" s="849">
        <v>8464.5</v>
      </c>
      <c r="H557" s="837">
        <v>1</v>
      </c>
      <c r="I557" s="849"/>
      <c r="J557" s="849"/>
      <c r="K557" s="837">
        <v>0</v>
      </c>
      <c r="L557" s="849">
        <v>25</v>
      </c>
      <c r="M557" s="850">
        <v>8464.5</v>
      </c>
    </row>
    <row r="558" spans="1:13" ht="14.45" customHeight="1" x14ac:dyDescent="0.2">
      <c r="A558" s="831" t="s">
        <v>2568</v>
      </c>
      <c r="B558" s="832" t="s">
        <v>2287</v>
      </c>
      <c r="C558" s="832" t="s">
        <v>3270</v>
      </c>
      <c r="D558" s="832" t="s">
        <v>1214</v>
      </c>
      <c r="E558" s="832" t="s">
        <v>3271</v>
      </c>
      <c r="F558" s="849"/>
      <c r="G558" s="849"/>
      <c r="H558" s="837">
        <v>0</v>
      </c>
      <c r="I558" s="849">
        <v>11</v>
      </c>
      <c r="J558" s="849">
        <v>14152.82</v>
      </c>
      <c r="K558" s="837">
        <v>1</v>
      </c>
      <c r="L558" s="849">
        <v>11</v>
      </c>
      <c r="M558" s="850">
        <v>14152.82</v>
      </c>
    </row>
    <row r="559" spans="1:13" ht="14.45" customHeight="1" x14ac:dyDescent="0.2">
      <c r="A559" s="831" t="s">
        <v>2568</v>
      </c>
      <c r="B559" s="832" t="s">
        <v>2287</v>
      </c>
      <c r="C559" s="832" t="s">
        <v>3272</v>
      </c>
      <c r="D559" s="832" t="s">
        <v>3273</v>
      </c>
      <c r="E559" s="832" t="s">
        <v>3258</v>
      </c>
      <c r="F559" s="849">
        <v>12</v>
      </c>
      <c r="G559" s="849">
        <v>2031.48</v>
      </c>
      <c r="H559" s="837">
        <v>1</v>
      </c>
      <c r="I559" s="849"/>
      <c r="J559" s="849"/>
      <c r="K559" s="837">
        <v>0</v>
      </c>
      <c r="L559" s="849">
        <v>12</v>
      </c>
      <c r="M559" s="850">
        <v>2031.48</v>
      </c>
    </row>
    <row r="560" spans="1:13" ht="14.45" customHeight="1" x14ac:dyDescent="0.2">
      <c r="A560" s="831" t="s">
        <v>2568</v>
      </c>
      <c r="B560" s="832" t="s">
        <v>2287</v>
      </c>
      <c r="C560" s="832" t="s">
        <v>2288</v>
      </c>
      <c r="D560" s="832" t="s">
        <v>1214</v>
      </c>
      <c r="E560" s="832" t="s">
        <v>1215</v>
      </c>
      <c r="F560" s="849"/>
      <c r="G560" s="849"/>
      <c r="H560" s="837">
        <v>0</v>
      </c>
      <c r="I560" s="849">
        <v>15</v>
      </c>
      <c r="J560" s="849">
        <v>38598.300000000003</v>
      </c>
      <c r="K560" s="837">
        <v>1</v>
      </c>
      <c r="L560" s="849">
        <v>15</v>
      </c>
      <c r="M560" s="850">
        <v>38598.300000000003</v>
      </c>
    </row>
    <row r="561" spans="1:13" ht="14.45" customHeight="1" x14ac:dyDescent="0.2">
      <c r="A561" s="831" t="s">
        <v>2568</v>
      </c>
      <c r="B561" s="832" t="s">
        <v>2287</v>
      </c>
      <c r="C561" s="832" t="s">
        <v>3274</v>
      </c>
      <c r="D561" s="832" t="s">
        <v>1214</v>
      </c>
      <c r="E561" s="832" t="s">
        <v>3268</v>
      </c>
      <c r="F561" s="849"/>
      <c r="G561" s="849"/>
      <c r="H561" s="837">
        <v>0</v>
      </c>
      <c r="I561" s="849">
        <v>7</v>
      </c>
      <c r="J561" s="849">
        <v>4740.1899999999996</v>
      </c>
      <c r="K561" s="837">
        <v>1</v>
      </c>
      <c r="L561" s="849">
        <v>7</v>
      </c>
      <c r="M561" s="850">
        <v>4740.1899999999996</v>
      </c>
    </row>
    <row r="562" spans="1:13" ht="14.45" customHeight="1" x14ac:dyDescent="0.2">
      <c r="A562" s="831" t="s">
        <v>2568</v>
      </c>
      <c r="B562" s="832" t="s">
        <v>2287</v>
      </c>
      <c r="C562" s="832" t="s">
        <v>3489</v>
      </c>
      <c r="D562" s="832" t="s">
        <v>3490</v>
      </c>
      <c r="E562" s="832" t="s">
        <v>3260</v>
      </c>
      <c r="F562" s="849">
        <v>2</v>
      </c>
      <c r="G562" s="849">
        <v>3430.96</v>
      </c>
      <c r="H562" s="837">
        <v>1</v>
      </c>
      <c r="I562" s="849"/>
      <c r="J562" s="849"/>
      <c r="K562" s="837">
        <v>0</v>
      </c>
      <c r="L562" s="849">
        <v>2</v>
      </c>
      <c r="M562" s="850">
        <v>3430.96</v>
      </c>
    </row>
    <row r="563" spans="1:13" ht="14.45" customHeight="1" x14ac:dyDescent="0.2">
      <c r="A563" s="831" t="s">
        <v>2568</v>
      </c>
      <c r="B563" s="832" t="s">
        <v>2287</v>
      </c>
      <c r="C563" s="832" t="s">
        <v>3825</v>
      </c>
      <c r="D563" s="832" t="s">
        <v>3490</v>
      </c>
      <c r="E563" s="832" t="s">
        <v>3268</v>
      </c>
      <c r="F563" s="849">
        <v>3</v>
      </c>
      <c r="G563" s="849">
        <v>10292.43</v>
      </c>
      <c r="H563" s="837">
        <v>1</v>
      </c>
      <c r="I563" s="849"/>
      <c r="J563" s="849"/>
      <c r="K563" s="837">
        <v>0</v>
      </c>
      <c r="L563" s="849">
        <v>3</v>
      </c>
      <c r="M563" s="850">
        <v>10292.43</v>
      </c>
    </row>
    <row r="564" spans="1:13" ht="14.45" customHeight="1" x14ac:dyDescent="0.2">
      <c r="A564" s="831" t="s">
        <v>2568</v>
      </c>
      <c r="B564" s="832" t="s">
        <v>2287</v>
      </c>
      <c r="C564" s="832" t="s">
        <v>3722</v>
      </c>
      <c r="D564" s="832" t="s">
        <v>3276</v>
      </c>
      <c r="E564" s="832" t="s">
        <v>3258</v>
      </c>
      <c r="F564" s="849">
        <v>3</v>
      </c>
      <c r="G564" s="849">
        <v>3858.57</v>
      </c>
      <c r="H564" s="837">
        <v>1</v>
      </c>
      <c r="I564" s="849"/>
      <c r="J564" s="849"/>
      <c r="K564" s="837">
        <v>0</v>
      </c>
      <c r="L564" s="849">
        <v>3</v>
      </c>
      <c r="M564" s="850">
        <v>3858.57</v>
      </c>
    </row>
    <row r="565" spans="1:13" ht="14.45" customHeight="1" x14ac:dyDescent="0.2">
      <c r="A565" s="831" t="s">
        <v>2568</v>
      </c>
      <c r="B565" s="832" t="s">
        <v>2318</v>
      </c>
      <c r="C565" s="832" t="s">
        <v>3629</v>
      </c>
      <c r="D565" s="832" t="s">
        <v>1364</v>
      </c>
      <c r="E565" s="832" t="s">
        <v>2484</v>
      </c>
      <c r="F565" s="849">
        <v>1</v>
      </c>
      <c r="G565" s="849">
        <v>0</v>
      </c>
      <c r="H565" s="837"/>
      <c r="I565" s="849"/>
      <c r="J565" s="849"/>
      <c r="K565" s="837"/>
      <c r="L565" s="849">
        <v>1</v>
      </c>
      <c r="M565" s="850">
        <v>0</v>
      </c>
    </row>
    <row r="566" spans="1:13" ht="14.45" customHeight="1" x14ac:dyDescent="0.2">
      <c r="A566" s="831" t="s">
        <v>2568</v>
      </c>
      <c r="B566" s="832" t="s">
        <v>2318</v>
      </c>
      <c r="C566" s="832" t="s">
        <v>2319</v>
      </c>
      <c r="D566" s="832" t="s">
        <v>1364</v>
      </c>
      <c r="E566" s="832" t="s">
        <v>2320</v>
      </c>
      <c r="F566" s="849">
        <v>2</v>
      </c>
      <c r="G566" s="849">
        <v>0</v>
      </c>
      <c r="H566" s="837"/>
      <c r="I566" s="849"/>
      <c r="J566" s="849"/>
      <c r="K566" s="837"/>
      <c r="L566" s="849">
        <v>2</v>
      </c>
      <c r="M566" s="850">
        <v>0</v>
      </c>
    </row>
    <row r="567" spans="1:13" ht="14.45" customHeight="1" x14ac:dyDescent="0.2">
      <c r="A567" s="831" t="s">
        <v>2568</v>
      </c>
      <c r="B567" s="832" t="s">
        <v>2318</v>
      </c>
      <c r="C567" s="832" t="s">
        <v>2821</v>
      </c>
      <c r="D567" s="832" t="s">
        <v>2822</v>
      </c>
      <c r="E567" s="832" t="s">
        <v>2823</v>
      </c>
      <c r="F567" s="849">
        <v>2</v>
      </c>
      <c r="G567" s="849">
        <v>0</v>
      </c>
      <c r="H567" s="837"/>
      <c r="I567" s="849"/>
      <c r="J567" s="849"/>
      <c r="K567" s="837"/>
      <c r="L567" s="849">
        <v>2</v>
      </c>
      <c r="M567" s="850">
        <v>0</v>
      </c>
    </row>
    <row r="568" spans="1:13" ht="14.45" customHeight="1" x14ac:dyDescent="0.2">
      <c r="A568" s="831" t="s">
        <v>2568</v>
      </c>
      <c r="B568" s="832" t="s">
        <v>3936</v>
      </c>
      <c r="C568" s="832" t="s">
        <v>3109</v>
      </c>
      <c r="D568" s="832" t="s">
        <v>829</v>
      </c>
      <c r="E568" s="832" t="s">
        <v>3110</v>
      </c>
      <c r="F568" s="849"/>
      <c r="G568" s="849"/>
      <c r="H568" s="837">
        <v>0</v>
      </c>
      <c r="I568" s="849">
        <v>6</v>
      </c>
      <c r="J568" s="849">
        <v>1584</v>
      </c>
      <c r="K568" s="837">
        <v>1</v>
      </c>
      <c r="L568" s="849">
        <v>6</v>
      </c>
      <c r="M568" s="850">
        <v>1584</v>
      </c>
    </row>
    <row r="569" spans="1:13" ht="14.45" customHeight="1" x14ac:dyDescent="0.2">
      <c r="A569" s="831" t="s">
        <v>2568</v>
      </c>
      <c r="B569" s="832" t="s">
        <v>3936</v>
      </c>
      <c r="C569" s="832" t="s">
        <v>3111</v>
      </c>
      <c r="D569" s="832" t="s">
        <v>827</v>
      </c>
      <c r="E569" s="832" t="s">
        <v>828</v>
      </c>
      <c r="F569" s="849"/>
      <c r="G569" s="849"/>
      <c r="H569" s="837">
        <v>0</v>
      </c>
      <c r="I569" s="849">
        <v>12</v>
      </c>
      <c r="J569" s="849">
        <v>791.87999999999988</v>
      </c>
      <c r="K569" s="837">
        <v>1</v>
      </c>
      <c r="L569" s="849">
        <v>12</v>
      </c>
      <c r="M569" s="850">
        <v>791.87999999999988</v>
      </c>
    </row>
    <row r="570" spans="1:13" ht="14.45" customHeight="1" x14ac:dyDescent="0.2">
      <c r="A570" s="831" t="s">
        <v>2568</v>
      </c>
      <c r="B570" s="832" t="s">
        <v>2323</v>
      </c>
      <c r="C570" s="832" t="s">
        <v>2327</v>
      </c>
      <c r="D570" s="832" t="s">
        <v>2328</v>
      </c>
      <c r="E570" s="832" t="s">
        <v>2329</v>
      </c>
      <c r="F570" s="849"/>
      <c r="G570" s="849"/>
      <c r="H570" s="837">
        <v>0</v>
      </c>
      <c r="I570" s="849">
        <v>3</v>
      </c>
      <c r="J570" s="849">
        <v>737.73</v>
      </c>
      <c r="K570" s="837">
        <v>1</v>
      </c>
      <c r="L570" s="849">
        <v>3</v>
      </c>
      <c r="M570" s="850">
        <v>737.73</v>
      </c>
    </row>
    <row r="571" spans="1:13" ht="14.45" customHeight="1" x14ac:dyDescent="0.2">
      <c r="A571" s="831" t="s">
        <v>2568</v>
      </c>
      <c r="B571" s="832" t="s">
        <v>2330</v>
      </c>
      <c r="C571" s="832" t="s">
        <v>2334</v>
      </c>
      <c r="D571" s="832" t="s">
        <v>2332</v>
      </c>
      <c r="E571" s="832" t="s">
        <v>2335</v>
      </c>
      <c r="F571" s="849"/>
      <c r="G571" s="849"/>
      <c r="H571" s="837">
        <v>0</v>
      </c>
      <c r="I571" s="849">
        <v>1</v>
      </c>
      <c r="J571" s="849">
        <v>431.18</v>
      </c>
      <c r="K571" s="837">
        <v>1</v>
      </c>
      <c r="L571" s="849">
        <v>1</v>
      </c>
      <c r="M571" s="850">
        <v>431.18</v>
      </c>
    </row>
    <row r="572" spans="1:13" ht="14.45" customHeight="1" x14ac:dyDescent="0.2">
      <c r="A572" s="831" t="s">
        <v>2568</v>
      </c>
      <c r="B572" s="832" t="s">
        <v>2338</v>
      </c>
      <c r="C572" s="832" t="s">
        <v>3332</v>
      </c>
      <c r="D572" s="832" t="s">
        <v>3333</v>
      </c>
      <c r="E572" s="832" t="s">
        <v>3334</v>
      </c>
      <c r="F572" s="849"/>
      <c r="G572" s="849"/>
      <c r="H572" s="837">
        <v>0</v>
      </c>
      <c r="I572" s="849">
        <v>14</v>
      </c>
      <c r="J572" s="849">
        <v>1127.42</v>
      </c>
      <c r="K572" s="837">
        <v>1</v>
      </c>
      <c r="L572" s="849">
        <v>14</v>
      </c>
      <c r="M572" s="850">
        <v>1127.42</v>
      </c>
    </row>
    <row r="573" spans="1:13" ht="14.45" customHeight="1" x14ac:dyDescent="0.2">
      <c r="A573" s="831" t="s">
        <v>2568</v>
      </c>
      <c r="B573" s="832" t="s">
        <v>2338</v>
      </c>
      <c r="C573" s="832" t="s">
        <v>3337</v>
      </c>
      <c r="D573" s="832" t="s">
        <v>3333</v>
      </c>
      <c r="E573" s="832" t="s">
        <v>3338</v>
      </c>
      <c r="F573" s="849">
        <v>4</v>
      </c>
      <c r="G573" s="849">
        <v>1600.68</v>
      </c>
      <c r="H573" s="837">
        <v>1</v>
      </c>
      <c r="I573" s="849"/>
      <c r="J573" s="849"/>
      <c r="K573" s="837">
        <v>0</v>
      </c>
      <c r="L573" s="849">
        <v>4</v>
      </c>
      <c r="M573" s="850">
        <v>1600.68</v>
      </c>
    </row>
    <row r="574" spans="1:13" ht="14.45" customHeight="1" x14ac:dyDescent="0.2">
      <c r="A574" s="831" t="s">
        <v>2568</v>
      </c>
      <c r="B574" s="832" t="s">
        <v>2338</v>
      </c>
      <c r="C574" s="832" t="s">
        <v>3341</v>
      </c>
      <c r="D574" s="832" t="s">
        <v>3333</v>
      </c>
      <c r="E574" s="832" t="s">
        <v>3338</v>
      </c>
      <c r="F574" s="849"/>
      <c r="G574" s="849"/>
      <c r="H574" s="837">
        <v>0</v>
      </c>
      <c r="I574" s="849">
        <v>1</v>
      </c>
      <c r="J574" s="849">
        <v>400.17</v>
      </c>
      <c r="K574" s="837">
        <v>1</v>
      </c>
      <c r="L574" s="849">
        <v>1</v>
      </c>
      <c r="M574" s="850">
        <v>400.17</v>
      </c>
    </row>
    <row r="575" spans="1:13" ht="14.45" customHeight="1" x14ac:dyDescent="0.2">
      <c r="A575" s="831" t="s">
        <v>2568</v>
      </c>
      <c r="B575" s="832" t="s">
        <v>3937</v>
      </c>
      <c r="C575" s="832" t="s">
        <v>3127</v>
      </c>
      <c r="D575" s="832" t="s">
        <v>3128</v>
      </c>
      <c r="E575" s="832" t="s">
        <v>3129</v>
      </c>
      <c r="F575" s="849"/>
      <c r="G575" s="849"/>
      <c r="H575" s="837">
        <v>0</v>
      </c>
      <c r="I575" s="849">
        <v>17</v>
      </c>
      <c r="J575" s="849">
        <v>9549.9199999999983</v>
      </c>
      <c r="K575" s="837">
        <v>1</v>
      </c>
      <c r="L575" s="849">
        <v>17</v>
      </c>
      <c r="M575" s="850">
        <v>9549.9199999999983</v>
      </c>
    </row>
    <row r="576" spans="1:13" ht="14.45" customHeight="1" x14ac:dyDescent="0.2">
      <c r="A576" s="831" t="s">
        <v>2568</v>
      </c>
      <c r="B576" s="832" t="s">
        <v>3937</v>
      </c>
      <c r="C576" s="832" t="s">
        <v>3814</v>
      </c>
      <c r="D576" s="832" t="s">
        <v>3128</v>
      </c>
      <c r="E576" s="832" t="s">
        <v>3815</v>
      </c>
      <c r="F576" s="849"/>
      <c r="G576" s="849"/>
      <c r="H576" s="837">
        <v>0</v>
      </c>
      <c r="I576" s="849">
        <v>3</v>
      </c>
      <c r="J576" s="849">
        <v>210.69</v>
      </c>
      <c r="K576" s="837">
        <v>1</v>
      </c>
      <c r="L576" s="849">
        <v>3</v>
      </c>
      <c r="M576" s="850">
        <v>210.69</v>
      </c>
    </row>
    <row r="577" spans="1:13" ht="14.45" customHeight="1" x14ac:dyDescent="0.2">
      <c r="A577" s="831" t="s">
        <v>2568</v>
      </c>
      <c r="B577" s="832" t="s">
        <v>3951</v>
      </c>
      <c r="C577" s="832" t="s">
        <v>3553</v>
      </c>
      <c r="D577" s="832" t="s">
        <v>3554</v>
      </c>
      <c r="E577" s="832" t="s">
        <v>3555</v>
      </c>
      <c r="F577" s="849"/>
      <c r="G577" s="849"/>
      <c r="H577" s="837">
        <v>0</v>
      </c>
      <c r="I577" s="849">
        <v>1</v>
      </c>
      <c r="J577" s="849">
        <v>68.19</v>
      </c>
      <c r="K577" s="837">
        <v>1</v>
      </c>
      <c r="L577" s="849">
        <v>1</v>
      </c>
      <c r="M577" s="850">
        <v>68.19</v>
      </c>
    </row>
    <row r="578" spans="1:13" ht="14.45" customHeight="1" x14ac:dyDescent="0.2">
      <c r="A578" s="831" t="s">
        <v>2568</v>
      </c>
      <c r="B578" s="832" t="s">
        <v>3939</v>
      </c>
      <c r="C578" s="832" t="s">
        <v>3352</v>
      </c>
      <c r="D578" s="832" t="s">
        <v>3353</v>
      </c>
      <c r="E578" s="832" t="s">
        <v>3354</v>
      </c>
      <c r="F578" s="849">
        <v>7</v>
      </c>
      <c r="G578" s="849">
        <v>699.57999999999993</v>
      </c>
      <c r="H578" s="837">
        <v>1</v>
      </c>
      <c r="I578" s="849"/>
      <c r="J578" s="849"/>
      <c r="K578" s="837">
        <v>0</v>
      </c>
      <c r="L578" s="849">
        <v>7</v>
      </c>
      <c r="M578" s="850">
        <v>699.57999999999993</v>
      </c>
    </row>
    <row r="579" spans="1:13" ht="14.45" customHeight="1" x14ac:dyDescent="0.2">
      <c r="A579" s="831" t="s">
        <v>2568</v>
      </c>
      <c r="B579" s="832" t="s">
        <v>3939</v>
      </c>
      <c r="C579" s="832" t="s">
        <v>3358</v>
      </c>
      <c r="D579" s="832" t="s">
        <v>3348</v>
      </c>
      <c r="E579" s="832" t="s">
        <v>3359</v>
      </c>
      <c r="F579" s="849">
        <v>4</v>
      </c>
      <c r="G579" s="849">
        <v>201.28</v>
      </c>
      <c r="H579" s="837">
        <v>1</v>
      </c>
      <c r="I579" s="849"/>
      <c r="J579" s="849"/>
      <c r="K579" s="837">
        <v>0</v>
      </c>
      <c r="L579" s="849">
        <v>4</v>
      </c>
      <c r="M579" s="850">
        <v>201.28</v>
      </c>
    </row>
    <row r="580" spans="1:13" ht="14.45" customHeight="1" x14ac:dyDescent="0.2">
      <c r="A580" s="831" t="s">
        <v>2568</v>
      </c>
      <c r="B580" s="832" t="s">
        <v>3939</v>
      </c>
      <c r="C580" s="832" t="s">
        <v>3360</v>
      </c>
      <c r="D580" s="832" t="s">
        <v>3348</v>
      </c>
      <c r="E580" s="832" t="s">
        <v>3359</v>
      </c>
      <c r="F580" s="849">
        <v>18</v>
      </c>
      <c r="G580" s="849">
        <v>905.76</v>
      </c>
      <c r="H580" s="837">
        <v>1</v>
      </c>
      <c r="I580" s="849"/>
      <c r="J580" s="849"/>
      <c r="K580" s="837">
        <v>0</v>
      </c>
      <c r="L580" s="849">
        <v>18</v>
      </c>
      <c r="M580" s="850">
        <v>905.76</v>
      </c>
    </row>
    <row r="581" spans="1:13" ht="14.45" customHeight="1" x14ac:dyDescent="0.2">
      <c r="A581" s="831" t="s">
        <v>2568</v>
      </c>
      <c r="B581" s="832" t="s">
        <v>3939</v>
      </c>
      <c r="C581" s="832" t="s">
        <v>3361</v>
      </c>
      <c r="D581" s="832" t="s">
        <v>3348</v>
      </c>
      <c r="E581" s="832" t="s">
        <v>3349</v>
      </c>
      <c r="F581" s="849">
        <v>8</v>
      </c>
      <c r="G581" s="849">
        <v>402.56</v>
      </c>
      <c r="H581" s="837">
        <v>1</v>
      </c>
      <c r="I581" s="849"/>
      <c r="J581" s="849"/>
      <c r="K581" s="837">
        <v>0</v>
      </c>
      <c r="L581" s="849">
        <v>8</v>
      </c>
      <c r="M581" s="850">
        <v>402.56</v>
      </c>
    </row>
    <row r="582" spans="1:13" ht="14.45" customHeight="1" x14ac:dyDescent="0.2">
      <c r="A582" s="831" t="s">
        <v>2568</v>
      </c>
      <c r="B582" s="832" t="s">
        <v>3940</v>
      </c>
      <c r="C582" s="832" t="s">
        <v>3362</v>
      </c>
      <c r="D582" s="832" t="s">
        <v>3363</v>
      </c>
      <c r="E582" s="832" t="s">
        <v>3364</v>
      </c>
      <c r="F582" s="849"/>
      <c r="G582" s="849"/>
      <c r="H582" s="837">
        <v>0</v>
      </c>
      <c r="I582" s="849">
        <v>17</v>
      </c>
      <c r="J582" s="849">
        <v>1111.1199999999999</v>
      </c>
      <c r="K582" s="837">
        <v>1</v>
      </c>
      <c r="L582" s="849">
        <v>17</v>
      </c>
      <c r="M582" s="850">
        <v>1111.1199999999999</v>
      </c>
    </row>
    <row r="583" spans="1:13" ht="14.45" customHeight="1" x14ac:dyDescent="0.2">
      <c r="A583" s="831" t="s">
        <v>2570</v>
      </c>
      <c r="B583" s="832" t="s">
        <v>2090</v>
      </c>
      <c r="C583" s="832" t="s">
        <v>2091</v>
      </c>
      <c r="D583" s="832" t="s">
        <v>960</v>
      </c>
      <c r="E583" s="832" t="s">
        <v>2092</v>
      </c>
      <c r="F583" s="849"/>
      <c r="G583" s="849"/>
      <c r="H583" s="837">
        <v>0</v>
      </c>
      <c r="I583" s="849">
        <v>1</v>
      </c>
      <c r="J583" s="849">
        <v>5773.41</v>
      </c>
      <c r="K583" s="837">
        <v>1</v>
      </c>
      <c r="L583" s="849">
        <v>1</v>
      </c>
      <c r="M583" s="850">
        <v>5773.41</v>
      </c>
    </row>
    <row r="584" spans="1:13" ht="14.45" customHeight="1" x14ac:dyDescent="0.2">
      <c r="A584" s="831" t="s">
        <v>2570</v>
      </c>
      <c r="B584" s="832" t="s">
        <v>2442</v>
      </c>
      <c r="C584" s="832" t="s">
        <v>2443</v>
      </c>
      <c r="D584" s="832" t="s">
        <v>2444</v>
      </c>
      <c r="E584" s="832" t="s">
        <v>2445</v>
      </c>
      <c r="F584" s="849"/>
      <c r="G584" s="849"/>
      <c r="H584" s="837">
        <v>0</v>
      </c>
      <c r="I584" s="849">
        <v>6</v>
      </c>
      <c r="J584" s="849">
        <v>422.88</v>
      </c>
      <c r="K584" s="837">
        <v>1</v>
      </c>
      <c r="L584" s="849">
        <v>6</v>
      </c>
      <c r="M584" s="850">
        <v>422.88</v>
      </c>
    </row>
    <row r="585" spans="1:13" ht="14.45" customHeight="1" x14ac:dyDescent="0.2">
      <c r="A585" s="831" t="s">
        <v>2570</v>
      </c>
      <c r="B585" s="832" t="s">
        <v>2442</v>
      </c>
      <c r="C585" s="832" t="s">
        <v>3568</v>
      </c>
      <c r="D585" s="832" t="s">
        <v>2444</v>
      </c>
      <c r="E585" s="832" t="s">
        <v>3569</v>
      </c>
      <c r="F585" s="849"/>
      <c r="G585" s="849"/>
      <c r="H585" s="837">
        <v>0</v>
      </c>
      <c r="I585" s="849">
        <v>1</v>
      </c>
      <c r="J585" s="849">
        <v>140.96</v>
      </c>
      <c r="K585" s="837">
        <v>1</v>
      </c>
      <c r="L585" s="849">
        <v>1</v>
      </c>
      <c r="M585" s="850">
        <v>140.96</v>
      </c>
    </row>
    <row r="586" spans="1:13" ht="14.45" customHeight="1" x14ac:dyDescent="0.2">
      <c r="A586" s="831" t="s">
        <v>2570</v>
      </c>
      <c r="B586" s="832" t="s">
        <v>3933</v>
      </c>
      <c r="C586" s="832" t="s">
        <v>3227</v>
      </c>
      <c r="D586" s="832" t="s">
        <v>3225</v>
      </c>
      <c r="E586" s="832" t="s">
        <v>3228</v>
      </c>
      <c r="F586" s="849">
        <v>10</v>
      </c>
      <c r="G586" s="849">
        <v>5526.4</v>
      </c>
      <c r="H586" s="837">
        <v>1</v>
      </c>
      <c r="I586" s="849"/>
      <c r="J586" s="849"/>
      <c r="K586" s="837">
        <v>0</v>
      </c>
      <c r="L586" s="849">
        <v>10</v>
      </c>
      <c r="M586" s="850">
        <v>5526.4</v>
      </c>
    </row>
    <row r="587" spans="1:13" ht="14.45" customHeight="1" x14ac:dyDescent="0.2">
      <c r="A587" s="831" t="s">
        <v>2570</v>
      </c>
      <c r="B587" s="832" t="s">
        <v>3933</v>
      </c>
      <c r="C587" s="832" t="s">
        <v>3229</v>
      </c>
      <c r="D587" s="832" t="s">
        <v>3225</v>
      </c>
      <c r="E587" s="832" t="s">
        <v>3230</v>
      </c>
      <c r="F587" s="849">
        <v>2</v>
      </c>
      <c r="G587" s="849">
        <v>711.58</v>
      </c>
      <c r="H587" s="837">
        <v>1</v>
      </c>
      <c r="I587" s="849"/>
      <c r="J587" s="849"/>
      <c r="K587" s="837">
        <v>0</v>
      </c>
      <c r="L587" s="849">
        <v>2</v>
      </c>
      <c r="M587" s="850">
        <v>711.58</v>
      </c>
    </row>
    <row r="588" spans="1:13" ht="14.45" customHeight="1" x14ac:dyDescent="0.2">
      <c r="A588" s="831" t="s">
        <v>2570</v>
      </c>
      <c r="B588" s="832" t="s">
        <v>3933</v>
      </c>
      <c r="C588" s="832" t="s">
        <v>3231</v>
      </c>
      <c r="D588" s="832" t="s">
        <v>3225</v>
      </c>
      <c r="E588" s="832" t="s">
        <v>3232</v>
      </c>
      <c r="F588" s="849">
        <v>22</v>
      </c>
      <c r="G588" s="849">
        <v>22428.12</v>
      </c>
      <c r="H588" s="837">
        <v>1</v>
      </c>
      <c r="I588" s="849"/>
      <c r="J588" s="849"/>
      <c r="K588" s="837">
        <v>0</v>
      </c>
      <c r="L588" s="849">
        <v>22</v>
      </c>
      <c r="M588" s="850">
        <v>22428.12</v>
      </c>
    </row>
    <row r="589" spans="1:13" ht="14.45" customHeight="1" x14ac:dyDescent="0.2">
      <c r="A589" s="831" t="s">
        <v>2570</v>
      </c>
      <c r="B589" s="832" t="s">
        <v>3933</v>
      </c>
      <c r="C589" s="832" t="s">
        <v>3236</v>
      </c>
      <c r="D589" s="832" t="s">
        <v>3237</v>
      </c>
      <c r="E589" s="832" t="s">
        <v>3226</v>
      </c>
      <c r="F589" s="849"/>
      <c r="G589" s="849"/>
      <c r="H589" s="837">
        <v>0</v>
      </c>
      <c r="I589" s="849">
        <v>11</v>
      </c>
      <c r="J589" s="849">
        <v>22428.23</v>
      </c>
      <c r="K589" s="837">
        <v>1</v>
      </c>
      <c r="L589" s="849">
        <v>11</v>
      </c>
      <c r="M589" s="850">
        <v>22428.23</v>
      </c>
    </row>
    <row r="590" spans="1:13" ht="14.45" customHeight="1" x14ac:dyDescent="0.2">
      <c r="A590" s="831" t="s">
        <v>2570</v>
      </c>
      <c r="B590" s="832" t="s">
        <v>3933</v>
      </c>
      <c r="C590" s="832" t="s">
        <v>3238</v>
      </c>
      <c r="D590" s="832" t="s">
        <v>3237</v>
      </c>
      <c r="E590" s="832" t="s">
        <v>3230</v>
      </c>
      <c r="F590" s="849"/>
      <c r="G590" s="849"/>
      <c r="H590" s="837">
        <v>0</v>
      </c>
      <c r="I590" s="849">
        <v>11</v>
      </c>
      <c r="J590" s="849">
        <v>3913.6900000000005</v>
      </c>
      <c r="K590" s="837">
        <v>1</v>
      </c>
      <c r="L590" s="849">
        <v>11</v>
      </c>
      <c r="M590" s="850">
        <v>3913.6900000000005</v>
      </c>
    </row>
    <row r="591" spans="1:13" ht="14.45" customHeight="1" x14ac:dyDescent="0.2">
      <c r="A591" s="831" t="s">
        <v>2570</v>
      </c>
      <c r="B591" s="832" t="s">
        <v>3933</v>
      </c>
      <c r="C591" s="832" t="s">
        <v>3239</v>
      </c>
      <c r="D591" s="832" t="s">
        <v>3237</v>
      </c>
      <c r="E591" s="832" t="s">
        <v>3228</v>
      </c>
      <c r="F591" s="849"/>
      <c r="G591" s="849"/>
      <c r="H591" s="837">
        <v>0</v>
      </c>
      <c r="I591" s="849">
        <v>26</v>
      </c>
      <c r="J591" s="849">
        <v>14368.64</v>
      </c>
      <c r="K591" s="837">
        <v>1</v>
      </c>
      <c r="L591" s="849">
        <v>26</v>
      </c>
      <c r="M591" s="850">
        <v>14368.64</v>
      </c>
    </row>
    <row r="592" spans="1:13" ht="14.45" customHeight="1" x14ac:dyDescent="0.2">
      <c r="A592" s="831" t="s">
        <v>2570</v>
      </c>
      <c r="B592" s="832" t="s">
        <v>3933</v>
      </c>
      <c r="C592" s="832" t="s">
        <v>3240</v>
      </c>
      <c r="D592" s="832" t="s">
        <v>3237</v>
      </c>
      <c r="E592" s="832" t="s">
        <v>3232</v>
      </c>
      <c r="F592" s="849"/>
      <c r="G592" s="849"/>
      <c r="H592" s="837">
        <v>0</v>
      </c>
      <c r="I592" s="849">
        <v>24</v>
      </c>
      <c r="J592" s="849">
        <v>24467.040000000001</v>
      </c>
      <c r="K592" s="837">
        <v>1</v>
      </c>
      <c r="L592" s="849">
        <v>24</v>
      </c>
      <c r="M592" s="850">
        <v>24467.040000000001</v>
      </c>
    </row>
    <row r="593" spans="1:13" ht="14.45" customHeight="1" x14ac:dyDescent="0.2">
      <c r="A593" s="831" t="s">
        <v>2570</v>
      </c>
      <c r="B593" s="832" t="s">
        <v>2264</v>
      </c>
      <c r="C593" s="832" t="s">
        <v>3796</v>
      </c>
      <c r="D593" s="832" t="s">
        <v>3139</v>
      </c>
      <c r="E593" s="832" t="s">
        <v>3538</v>
      </c>
      <c r="F593" s="849"/>
      <c r="G593" s="849"/>
      <c r="H593" s="837">
        <v>0</v>
      </c>
      <c r="I593" s="849">
        <v>6</v>
      </c>
      <c r="J593" s="849">
        <v>8725.380000000001</v>
      </c>
      <c r="K593" s="837">
        <v>1</v>
      </c>
      <c r="L593" s="849">
        <v>6</v>
      </c>
      <c r="M593" s="850">
        <v>8725.380000000001</v>
      </c>
    </row>
    <row r="594" spans="1:13" ht="14.45" customHeight="1" x14ac:dyDescent="0.2">
      <c r="A594" s="831" t="s">
        <v>2570</v>
      </c>
      <c r="B594" s="832" t="s">
        <v>2264</v>
      </c>
      <c r="C594" s="832" t="s">
        <v>3144</v>
      </c>
      <c r="D594" s="832" t="s">
        <v>2266</v>
      </c>
      <c r="E594" s="832" t="s">
        <v>3145</v>
      </c>
      <c r="F594" s="849"/>
      <c r="G594" s="849"/>
      <c r="H594" s="837">
        <v>0</v>
      </c>
      <c r="I594" s="849">
        <v>6</v>
      </c>
      <c r="J594" s="849">
        <v>11633.82</v>
      </c>
      <c r="K594" s="837">
        <v>1</v>
      </c>
      <c r="L594" s="849">
        <v>6</v>
      </c>
      <c r="M594" s="850">
        <v>11633.82</v>
      </c>
    </row>
    <row r="595" spans="1:13" ht="14.45" customHeight="1" x14ac:dyDescent="0.2">
      <c r="A595" s="831" t="s">
        <v>2570</v>
      </c>
      <c r="B595" s="832" t="s">
        <v>2264</v>
      </c>
      <c r="C595" s="832" t="s">
        <v>3146</v>
      </c>
      <c r="D595" s="832" t="s">
        <v>2266</v>
      </c>
      <c r="E595" s="832" t="s">
        <v>3147</v>
      </c>
      <c r="F595" s="849"/>
      <c r="G595" s="849"/>
      <c r="H595" s="837">
        <v>0</v>
      </c>
      <c r="I595" s="849">
        <v>14</v>
      </c>
      <c r="J595" s="849">
        <v>20359.22</v>
      </c>
      <c r="K595" s="837">
        <v>1</v>
      </c>
      <c r="L595" s="849">
        <v>14</v>
      </c>
      <c r="M595" s="850">
        <v>20359.22</v>
      </c>
    </row>
    <row r="596" spans="1:13" ht="14.45" customHeight="1" x14ac:dyDescent="0.2">
      <c r="A596" s="831" t="s">
        <v>2570</v>
      </c>
      <c r="B596" s="832" t="s">
        <v>2264</v>
      </c>
      <c r="C596" s="832" t="s">
        <v>3148</v>
      </c>
      <c r="D596" s="832" t="s">
        <v>2266</v>
      </c>
      <c r="E596" s="832" t="s">
        <v>3149</v>
      </c>
      <c r="F596" s="849"/>
      <c r="G596" s="849"/>
      <c r="H596" s="837">
        <v>0</v>
      </c>
      <c r="I596" s="849">
        <v>6</v>
      </c>
      <c r="J596" s="849">
        <v>5816.88</v>
      </c>
      <c r="K596" s="837">
        <v>1</v>
      </c>
      <c r="L596" s="849">
        <v>6</v>
      </c>
      <c r="M596" s="850">
        <v>5816.88</v>
      </c>
    </row>
    <row r="597" spans="1:13" ht="14.45" customHeight="1" x14ac:dyDescent="0.2">
      <c r="A597" s="831" t="s">
        <v>2570</v>
      </c>
      <c r="B597" s="832" t="s">
        <v>2264</v>
      </c>
      <c r="C597" s="832" t="s">
        <v>3150</v>
      </c>
      <c r="D597" s="832" t="s">
        <v>3151</v>
      </c>
      <c r="E597" s="832" t="s">
        <v>3152</v>
      </c>
      <c r="F597" s="849">
        <v>6</v>
      </c>
      <c r="G597" s="849">
        <v>11633.82</v>
      </c>
      <c r="H597" s="837">
        <v>1</v>
      </c>
      <c r="I597" s="849"/>
      <c r="J597" s="849"/>
      <c r="K597" s="837">
        <v>0</v>
      </c>
      <c r="L597" s="849">
        <v>6</v>
      </c>
      <c r="M597" s="850">
        <v>11633.82</v>
      </c>
    </row>
    <row r="598" spans="1:13" ht="14.45" customHeight="1" x14ac:dyDescent="0.2">
      <c r="A598" s="831" t="s">
        <v>2570</v>
      </c>
      <c r="B598" s="832" t="s">
        <v>2264</v>
      </c>
      <c r="C598" s="832" t="s">
        <v>3154</v>
      </c>
      <c r="D598" s="832" t="s">
        <v>3151</v>
      </c>
      <c r="E598" s="832" t="s">
        <v>3155</v>
      </c>
      <c r="F598" s="849">
        <v>12</v>
      </c>
      <c r="G598" s="849">
        <v>11633.76</v>
      </c>
      <c r="H598" s="837">
        <v>1</v>
      </c>
      <c r="I598" s="849"/>
      <c r="J598" s="849"/>
      <c r="K598" s="837">
        <v>0</v>
      </c>
      <c r="L598" s="849">
        <v>12</v>
      </c>
      <c r="M598" s="850">
        <v>11633.76</v>
      </c>
    </row>
    <row r="599" spans="1:13" ht="14.45" customHeight="1" x14ac:dyDescent="0.2">
      <c r="A599" s="831" t="s">
        <v>2570</v>
      </c>
      <c r="B599" s="832" t="s">
        <v>2264</v>
      </c>
      <c r="C599" s="832" t="s">
        <v>3156</v>
      </c>
      <c r="D599" s="832" t="s">
        <v>2449</v>
      </c>
      <c r="E599" s="832" t="s">
        <v>3140</v>
      </c>
      <c r="F599" s="849"/>
      <c r="G599" s="849"/>
      <c r="H599" s="837">
        <v>0</v>
      </c>
      <c r="I599" s="849">
        <v>12</v>
      </c>
      <c r="J599" s="849">
        <v>23267.64</v>
      </c>
      <c r="K599" s="837">
        <v>1</v>
      </c>
      <c r="L599" s="849">
        <v>12</v>
      </c>
      <c r="M599" s="850">
        <v>23267.64</v>
      </c>
    </row>
    <row r="600" spans="1:13" ht="14.45" customHeight="1" x14ac:dyDescent="0.2">
      <c r="A600" s="831" t="s">
        <v>2570</v>
      </c>
      <c r="B600" s="832" t="s">
        <v>2264</v>
      </c>
      <c r="C600" s="832" t="s">
        <v>3537</v>
      </c>
      <c r="D600" s="832" t="s">
        <v>2449</v>
      </c>
      <c r="E600" s="832" t="s">
        <v>3538</v>
      </c>
      <c r="F600" s="849"/>
      <c r="G600" s="849"/>
      <c r="H600" s="837">
        <v>0</v>
      </c>
      <c r="I600" s="849">
        <v>6</v>
      </c>
      <c r="J600" s="849">
        <v>8725.380000000001</v>
      </c>
      <c r="K600" s="837">
        <v>1</v>
      </c>
      <c r="L600" s="849">
        <v>6</v>
      </c>
      <c r="M600" s="850">
        <v>8725.380000000001</v>
      </c>
    </row>
    <row r="601" spans="1:13" ht="14.45" customHeight="1" x14ac:dyDescent="0.2">
      <c r="A601" s="831" t="s">
        <v>2570</v>
      </c>
      <c r="B601" s="832" t="s">
        <v>2264</v>
      </c>
      <c r="C601" s="832" t="s">
        <v>3893</v>
      </c>
      <c r="D601" s="832" t="s">
        <v>3817</v>
      </c>
      <c r="E601" s="832" t="s">
        <v>3894</v>
      </c>
      <c r="F601" s="849">
        <v>6</v>
      </c>
      <c r="G601" s="849">
        <v>1396.08</v>
      </c>
      <c r="H601" s="837">
        <v>1</v>
      </c>
      <c r="I601" s="849"/>
      <c r="J601" s="849"/>
      <c r="K601" s="837">
        <v>0</v>
      </c>
      <c r="L601" s="849">
        <v>6</v>
      </c>
      <c r="M601" s="850">
        <v>1396.08</v>
      </c>
    </row>
    <row r="602" spans="1:13" ht="14.45" customHeight="1" x14ac:dyDescent="0.2">
      <c r="A602" s="831" t="s">
        <v>2570</v>
      </c>
      <c r="B602" s="832" t="s">
        <v>2453</v>
      </c>
      <c r="C602" s="832" t="s">
        <v>2454</v>
      </c>
      <c r="D602" s="832" t="s">
        <v>2455</v>
      </c>
      <c r="E602" s="832" t="s">
        <v>2456</v>
      </c>
      <c r="F602" s="849"/>
      <c r="G602" s="849"/>
      <c r="H602" s="837">
        <v>0</v>
      </c>
      <c r="I602" s="849">
        <v>20</v>
      </c>
      <c r="J602" s="849">
        <v>15080.8</v>
      </c>
      <c r="K602" s="837">
        <v>1</v>
      </c>
      <c r="L602" s="849">
        <v>20</v>
      </c>
      <c r="M602" s="850">
        <v>15080.8</v>
      </c>
    </row>
    <row r="603" spans="1:13" ht="14.45" customHeight="1" x14ac:dyDescent="0.2">
      <c r="A603" s="831" t="s">
        <v>2570</v>
      </c>
      <c r="B603" s="832" t="s">
        <v>2453</v>
      </c>
      <c r="C603" s="832" t="s">
        <v>3098</v>
      </c>
      <c r="D603" s="832" t="s">
        <v>2455</v>
      </c>
      <c r="E603" s="832" t="s">
        <v>3099</v>
      </c>
      <c r="F603" s="849"/>
      <c r="G603" s="849"/>
      <c r="H603" s="837">
        <v>0</v>
      </c>
      <c r="I603" s="849">
        <v>18</v>
      </c>
      <c r="J603" s="849">
        <v>20359.079999999998</v>
      </c>
      <c r="K603" s="837">
        <v>1</v>
      </c>
      <c r="L603" s="849">
        <v>18</v>
      </c>
      <c r="M603" s="850">
        <v>20359.079999999998</v>
      </c>
    </row>
    <row r="604" spans="1:13" ht="14.45" customHeight="1" x14ac:dyDescent="0.2">
      <c r="A604" s="831" t="s">
        <v>2570</v>
      </c>
      <c r="B604" s="832" t="s">
        <v>2453</v>
      </c>
      <c r="C604" s="832" t="s">
        <v>3102</v>
      </c>
      <c r="D604" s="832" t="s">
        <v>3103</v>
      </c>
      <c r="E604" s="832" t="s">
        <v>3101</v>
      </c>
      <c r="F604" s="849">
        <v>6</v>
      </c>
      <c r="G604" s="849">
        <v>7755.9000000000005</v>
      </c>
      <c r="H604" s="837">
        <v>1</v>
      </c>
      <c r="I604" s="849"/>
      <c r="J604" s="849"/>
      <c r="K604" s="837">
        <v>0</v>
      </c>
      <c r="L604" s="849">
        <v>6</v>
      </c>
      <c r="M604" s="850">
        <v>7755.9000000000005</v>
      </c>
    </row>
    <row r="605" spans="1:13" ht="14.45" customHeight="1" x14ac:dyDescent="0.2">
      <c r="A605" s="831" t="s">
        <v>2570</v>
      </c>
      <c r="B605" s="832" t="s">
        <v>2453</v>
      </c>
      <c r="C605" s="832" t="s">
        <v>3106</v>
      </c>
      <c r="D605" s="832" t="s">
        <v>3107</v>
      </c>
      <c r="E605" s="832" t="s">
        <v>2456</v>
      </c>
      <c r="F605" s="849">
        <v>12</v>
      </c>
      <c r="G605" s="849">
        <v>9048.48</v>
      </c>
      <c r="H605" s="837">
        <v>1</v>
      </c>
      <c r="I605" s="849"/>
      <c r="J605" s="849"/>
      <c r="K605" s="837">
        <v>0</v>
      </c>
      <c r="L605" s="849">
        <v>12</v>
      </c>
      <c r="M605" s="850">
        <v>9048.48</v>
      </c>
    </row>
    <row r="606" spans="1:13" ht="14.45" customHeight="1" x14ac:dyDescent="0.2">
      <c r="A606" s="831" t="s">
        <v>2570</v>
      </c>
      <c r="B606" s="832" t="s">
        <v>2453</v>
      </c>
      <c r="C606" s="832" t="s">
        <v>3660</v>
      </c>
      <c r="D606" s="832" t="s">
        <v>3107</v>
      </c>
      <c r="E606" s="832" t="s">
        <v>3101</v>
      </c>
      <c r="F606" s="849">
        <v>6</v>
      </c>
      <c r="G606" s="849">
        <v>9048.48</v>
      </c>
      <c r="H606" s="837">
        <v>1</v>
      </c>
      <c r="I606" s="849"/>
      <c r="J606" s="849"/>
      <c r="K606" s="837">
        <v>0</v>
      </c>
      <c r="L606" s="849">
        <v>6</v>
      </c>
      <c r="M606" s="850">
        <v>9048.48</v>
      </c>
    </row>
    <row r="607" spans="1:13" ht="14.45" customHeight="1" x14ac:dyDescent="0.2">
      <c r="A607" s="831" t="s">
        <v>2570</v>
      </c>
      <c r="B607" s="832" t="s">
        <v>2060</v>
      </c>
      <c r="C607" s="832" t="s">
        <v>2268</v>
      </c>
      <c r="D607" s="832" t="s">
        <v>703</v>
      </c>
      <c r="E607" s="832" t="s">
        <v>1171</v>
      </c>
      <c r="F607" s="849"/>
      <c r="G607" s="849"/>
      <c r="H607" s="837"/>
      <c r="I607" s="849">
        <v>33</v>
      </c>
      <c r="J607" s="849">
        <v>0</v>
      </c>
      <c r="K607" s="837"/>
      <c r="L607" s="849">
        <v>33</v>
      </c>
      <c r="M607" s="850">
        <v>0</v>
      </c>
    </row>
    <row r="608" spans="1:13" ht="14.45" customHeight="1" x14ac:dyDescent="0.2">
      <c r="A608" s="831" t="s">
        <v>2570</v>
      </c>
      <c r="B608" s="832" t="s">
        <v>2281</v>
      </c>
      <c r="C608" s="832" t="s">
        <v>2282</v>
      </c>
      <c r="D608" s="832" t="s">
        <v>2283</v>
      </c>
      <c r="E608" s="832" t="s">
        <v>2284</v>
      </c>
      <c r="F608" s="849"/>
      <c r="G608" s="849"/>
      <c r="H608" s="837">
        <v>0</v>
      </c>
      <c r="I608" s="849">
        <v>17</v>
      </c>
      <c r="J608" s="849">
        <v>1923.72</v>
      </c>
      <c r="K608" s="837">
        <v>1</v>
      </c>
      <c r="L608" s="849">
        <v>17</v>
      </c>
      <c r="M608" s="850">
        <v>1923.72</v>
      </c>
    </row>
    <row r="609" spans="1:13" ht="14.45" customHeight="1" x14ac:dyDescent="0.2">
      <c r="A609" s="831" t="s">
        <v>2570</v>
      </c>
      <c r="B609" s="832" t="s">
        <v>2281</v>
      </c>
      <c r="C609" s="832" t="s">
        <v>2285</v>
      </c>
      <c r="D609" s="832" t="s">
        <v>2283</v>
      </c>
      <c r="E609" s="832" t="s">
        <v>2286</v>
      </c>
      <c r="F609" s="849"/>
      <c r="G609" s="849"/>
      <c r="H609" s="837">
        <v>0</v>
      </c>
      <c r="I609" s="849">
        <v>4</v>
      </c>
      <c r="J609" s="849">
        <v>678.92</v>
      </c>
      <c r="K609" s="837">
        <v>1</v>
      </c>
      <c r="L609" s="849">
        <v>4</v>
      </c>
      <c r="M609" s="850">
        <v>678.92</v>
      </c>
    </row>
    <row r="610" spans="1:13" ht="14.45" customHeight="1" x14ac:dyDescent="0.2">
      <c r="A610" s="831" t="s">
        <v>2570</v>
      </c>
      <c r="B610" s="832" t="s">
        <v>2281</v>
      </c>
      <c r="C610" s="832" t="s">
        <v>2466</v>
      </c>
      <c r="D610" s="832" t="s">
        <v>2283</v>
      </c>
      <c r="E610" s="832" t="s">
        <v>2467</v>
      </c>
      <c r="F610" s="849"/>
      <c r="G610" s="849"/>
      <c r="H610" s="837">
        <v>0</v>
      </c>
      <c r="I610" s="849">
        <v>48</v>
      </c>
      <c r="J610" s="849">
        <v>16294.56</v>
      </c>
      <c r="K610" s="837">
        <v>1</v>
      </c>
      <c r="L610" s="849">
        <v>48</v>
      </c>
      <c r="M610" s="850">
        <v>16294.56</v>
      </c>
    </row>
    <row r="611" spans="1:13" ht="14.45" customHeight="1" x14ac:dyDescent="0.2">
      <c r="A611" s="831" t="s">
        <v>2570</v>
      </c>
      <c r="B611" s="832" t="s">
        <v>2281</v>
      </c>
      <c r="C611" s="832" t="s">
        <v>3543</v>
      </c>
      <c r="D611" s="832" t="s">
        <v>3162</v>
      </c>
      <c r="E611" s="832" t="s">
        <v>3386</v>
      </c>
      <c r="F611" s="849"/>
      <c r="G611" s="849"/>
      <c r="H611" s="837">
        <v>0</v>
      </c>
      <c r="I611" s="849">
        <v>4</v>
      </c>
      <c r="J611" s="849">
        <v>3054.52</v>
      </c>
      <c r="K611" s="837">
        <v>1</v>
      </c>
      <c r="L611" s="849">
        <v>4</v>
      </c>
      <c r="M611" s="850">
        <v>3054.52</v>
      </c>
    </row>
    <row r="612" spans="1:13" ht="14.45" customHeight="1" x14ac:dyDescent="0.2">
      <c r="A612" s="831" t="s">
        <v>2570</v>
      </c>
      <c r="B612" s="832" t="s">
        <v>2281</v>
      </c>
      <c r="C612" s="832" t="s">
        <v>3455</v>
      </c>
      <c r="D612" s="832" t="s">
        <v>3456</v>
      </c>
      <c r="E612" s="832" t="s">
        <v>2467</v>
      </c>
      <c r="F612" s="849">
        <v>3</v>
      </c>
      <c r="G612" s="849">
        <v>1018.4100000000001</v>
      </c>
      <c r="H612" s="837">
        <v>1</v>
      </c>
      <c r="I612" s="849"/>
      <c r="J612" s="849"/>
      <c r="K612" s="837">
        <v>0</v>
      </c>
      <c r="L612" s="849">
        <v>3</v>
      </c>
      <c r="M612" s="850">
        <v>1018.4100000000001</v>
      </c>
    </row>
    <row r="613" spans="1:13" ht="14.45" customHeight="1" x14ac:dyDescent="0.2">
      <c r="A613" s="831" t="s">
        <v>2570</v>
      </c>
      <c r="B613" s="832" t="s">
        <v>2281</v>
      </c>
      <c r="C613" s="832" t="s">
        <v>3818</v>
      </c>
      <c r="D613" s="832" t="s">
        <v>2283</v>
      </c>
      <c r="E613" s="832" t="s">
        <v>2467</v>
      </c>
      <c r="F613" s="849">
        <v>1</v>
      </c>
      <c r="G613" s="849">
        <v>339.47</v>
      </c>
      <c r="H613" s="837">
        <v>1</v>
      </c>
      <c r="I613" s="849"/>
      <c r="J613" s="849"/>
      <c r="K613" s="837">
        <v>0</v>
      </c>
      <c r="L613" s="849">
        <v>1</v>
      </c>
      <c r="M613" s="850">
        <v>339.47</v>
      </c>
    </row>
    <row r="614" spans="1:13" ht="14.45" customHeight="1" x14ac:dyDescent="0.2">
      <c r="A614" s="831" t="s">
        <v>2570</v>
      </c>
      <c r="B614" s="832" t="s">
        <v>2287</v>
      </c>
      <c r="C614" s="832" t="s">
        <v>3256</v>
      </c>
      <c r="D614" s="832" t="s">
        <v>3257</v>
      </c>
      <c r="E614" s="832" t="s">
        <v>3258</v>
      </c>
      <c r="F614" s="849">
        <v>3</v>
      </c>
      <c r="G614" s="849">
        <v>507.87</v>
      </c>
      <c r="H614" s="837">
        <v>1</v>
      </c>
      <c r="I614" s="849"/>
      <c r="J614" s="849"/>
      <c r="K614" s="837">
        <v>0</v>
      </c>
      <c r="L614" s="849">
        <v>3</v>
      </c>
      <c r="M614" s="850">
        <v>507.87</v>
      </c>
    </row>
    <row r="615" spans="1:13" ht="14.45" customHeight="1" x14ac:dyDescent="0.2">
      <c r="A615" s="831" t="s">
        <v>2570</v>
      </c>
      <c r="B615" s="832" t="s">
        <v>2287</v>
      </c>
      <c r="C615" s="832" t="s">
        <v>3259</v>
      </c>
      <c r="D615" s="832" t="s">
        <v>3257</v>
      </c>
      <c r="E615" s="832" t="s">
        <v>3260</v>
      </c>
      <c r="F615" s="849">
        <v>6</v>
      </c>
      <c r="G615" s="849">
        <v>2031.48</v>
      </c>
      <c r="H615" s="837">
        <v>1</v>
      </c>
      <c r="I615" s="849"/>
      <c r="J615" s="849"/>
      <c r="K615" s="837">
        <v>0</v>
      </c>
      <c r="L615" s="849">
        <v>6</v>
      </c>
      <c r="M615" s="850">
        <v>2031.48</v>
      </c>
    </row>
    <row r="616" spans="1:13" ht="14.45" customHeight="1" x14ac:dyDescent="0.2">
      <c r="A616" s="831" t="s">
        <v>2570</v>
      </c>
      <c r="B616" s="832" t="s">
        <v>2287</v>
      </c>
      <c r="C616" s="832" t="s">
        <v>3263</v>
      </c>
      <c r="D616" s="832" t="s">
        <v>1214</v>
      </c>
      <c r="E616" s="832" t="s">
        <v>3258</v>
      </c>
      <c r="F616" s="849">
        <v>6</v>
      </c>
      <c r="G616" s="849">
        <v>1015.74</v>
      </c>
      <c r="H616" s="837">
        <v>1</v>
      </c>
      <c r="I616" s="849"/>
      <c r="J616" s="849"/>
      <c r="K616" s="837">
        <v>0</v>
      </c>
      <c r="L616" s="849">
        <v>6</v>
      </c>
      <c r="M616" s="850">
        <v>1015.74</v>
      </c>
    </row>
    <row r="617" spans="1:13" ht="14.45" customHeight="1" x14ac:dyDescent="0.2">
      <c r="A617" s="831" t="s">
        <v>2570</v>
      </c>
      <c r="B617" s="832" t="s">
        <v>2287</v>
      </c>
      <c r="C617" s="832" t="s">
        <v>3267</v>
      </c>
      <c r="D617" s="832" t="s">
        <v>3257</v>
      </c>
      <c r="E617" s="832" t="s">
        <v>3268</v>
      </c>
      <c r="F617" s="849">
        <v>6</v>
      </c>
      <c r="G617" s="849">
        <v>4063.0199999999995</v>
      </c>
      <c r="H617" s="837">
        <v>1</v>
      </c>
      <c r="I617" s="849"/>
      <c r="J617" s="849"/>
      <c r="K617" s="837">
        <v>0</v>
      </c>
      <c r="L617" s="849">
        <v>6</v>
      </c>
      <c r="M617" s="850">
        <v>4063.0199999999995</v>
      </c>
    </row>
    <row r="618" spans="1:13" ht="14.45" customHeight="1" x14ac:dyDescent="0.2">
      <c r="A618" s="831" t="s">
        <v>2570</v>
      </c>
      <c r="B618" s="832" t="s">
        <v>2287</v>
      </c>
      <c r="C618" s="832" t="s">
        <v>3269</v>
      </c>
      <c r="D618" s="832" t="s">
        <v>1214</v>
      </c>
      <c r="E618" s="832" t="s">
        <v>3260</v>
      </c>
      <c r="F618" s="849">
        <v>18</v>
      </c>
      <c r="G618" s="849">
        <v>6094.44</v>
      </c>
      <c r="H618" s="837">
        <v>1</v>
      </c>
      <c r="I618" s="849"/>
      <c r="J618" s="849"/>
      <c r="K618" s="837">
        <v>0</v>
      </c>
      <c r="L618" s="849">
        <v>18</v>
      </c>
      <c r="M618" s="850">
        <v>6094.44</v>
      </c>
    </row>
    <row r="619" spans="1:13" ht="14.45" customHeight="1" x14ac:dyDescent="0.2">
      <c r="A619" s="831" t="s">
        <v>2570</v>
      </c>
      <c r="B619" s="832" t="s">
        <v>2287</v>
      </c>
      <c r="C619" s="832" t="s">
        <v>3270</v>
      </c>
      <c r="D619" s="832" t="s">
        <v>1214</v>
      </c>
      <c r="E619" s="832" t="s">
        <v>3271</v>
      </c>
      <c r="F619" s="849"/>
      <c r="G619" s="849"/>
      <c r="H619" s="837">
        <v>0</v>
      </c>
      <c r="I619" s="849">
        <v>13</v>
      </c>
      <c r="J619" s="849">
        <v>16726.059999999998</v>
      </c>
      <c r="K619" s="837">
        <v>1</v>
      </c>
      <c r="L619" s="849">
        <v>13</v>
      </c>
      <c r="M619" s="850">
        <v>16726.059999999998</v>
      </c>
    </row>
    <row r="620" spans="1:13" ht="14.45" customHeight="1" x14ac:dyDescent="0.2">
      <c r="A620" s="831" t="s">
        <v>2570</v>
      </c>
      <c r="B620" s="832" t="s">
        <v>2287</v>
      </c>
      <c r="C620" s="832" t="s">
        <v>3272</v>
      </c>
      <c r="D620" s="832" t="s">
        <v>3273</v>
      </c>
      <c r="E620" s="832" t="s">
        <v>3258</v>
      </c>
      <c r="F620" s="849">
        <v>10</v>
      </c>
      <c r="G620" s="849">
        <v>1692.9</v>
      </c>
      <c r="H620" s="837">
        <v>1</v>
      </c>
      <c r="I620" s="849"/>
      <c r="J620" s="849"/>
      <c r="K620" s="837">
        <v>0</v>
      </c>
      <c r="L620" s="849">
        <v>10</v>
      </c>
      <c r="M620" s="850">
        <v>1692.9</v>
      </c>
    </row>
    <row r="621" spans="1:13" ht="14.45" customHeight="1" x14ac:dyDescent="0.2">
      <c r="A621" s="831" t="s">
        <v>2570</v>
      </c>
      <c r="B621" s="832" t="s">
        <v>2287</v>
      </c>
      <c r="C621" s="832" t="s">
        <v>2288</v>
      </c>
      <c r="D621" s="832" t="s">
        <v>1214</v>
      </c>
      <c r="E621" s="832" t="s">
        <v>1215</v>
      </c>
      <c r="F621" s="849"/>
      <c r="G621" s="849"/>
      <c r="H621" s="837">
        <v>0</v>
      </c>
      <c r="I621" s="849">
        <v>9</v>
      </c>
      <c r="J621" s="849">
        <v>23158.98</v>
      </c>
      <c r="K621" s="837">
        <v>1</v>
      </c>
      <c r="L621" s="849">
        <v>9</v>
      </c>
      <c r="M621" s="850">
        <v>23158.98</v>
      </c>
    </row>
    <row r="622" spans="1:13" ht="14.45" customHeight="1" x14ac:dyDescent="0.2">
      <c r="A622" s="831" t="s">
        <v>2570</v>
      </c>
      <c r="B622" s="832" t="s">
        <v>2287</v>
      </c>
      <c r="C622" s="832" t="s">
        <v>3274</v>
      </c>
      <c r="D622" s="832" t="s">
        <v>1214</v>
      </c>
      <c r="E622" s="832" t="s">
        <v>3268</v>
      </c>
      <c r="F622" s="849"/>
      <c r="G622" s="849"/>
      <c r="H622" s="837">
        <v>0</v>
      </c>
      <c r="I622" s="849">
        <v>6</v>
      </c>
      <c r="J622" s="849">
        <v>4063.0199999999995</v>
      </c>
      <c r="K622" s="837">
        <v>1</v>
      </c>
      <c r="L622" s="849">
        <v>6</v>
      </c>
      <c r="M622" s="850">
        <v>4063.0199999999995</v>
      </c>
    </row>
    <row r="623" spans="1:13" ht="14.45" customHeight="1" x14ac:dyDescent="0.2">
      <c r="A623" s="831" t="s">
        <v>2570</v>
      </c>
      <c r="B623" s="832" t="s">
        <v>2287</v>
      </c>
      <c r="C623" s="832" t="s">
        <v>3718</v>
      </c>
      <c r="D623" s="832" t="s">
        <v>3719</v>
      </c>
      <c r="E623" s="832" t="s">
        <v>3720</v>
      </c>
      <c r="F623" s="849">
        <v>6</v>
      </c>
      <c r="G623" s="849">
        <v>10292.880000000001</v>
      </c>
      <c r="H623" s="837">
        <v>1</v>
      </c>
      <c r="I623" s="849"/>
      <c r="J623" s="849"/>
      <c r="K623" s="837">
        <v>0</v>
      </c>
      <c r="L623" s="849">
        <v>6</v>
      </c>
      <c r="M623" s="850">
        <v>10292.880000000001</v>
      </c>
    </row>
    <row r="624" spans="1:13" ht="14.45" customHeight="1" x14ac:dyDescent="0.2">
      <c r="A624" s="831" t="s">
        <v>2570</v>
      </c>
      <c r="B624" s="832" t="s">
        <v>2287</v>
      </c>
      <c r="C624" s="832" t="s">
        <v>3275</v>
      </c>
      <c r="D624" s="832" t="s">
        <v>3276</v>
      </c>
      <c r="E624" s="832" t="s">
        <v>3260</v>
      </c>
      <c r="F624" s="849">
        <v>4</v>
      </c>
      <c r="G624" s="849">
        <v>6861.92</v>
      </c>
      <c r="H624" s="837">
        <v>1</v>
      </c>
      <c r="I624" s="849"/>
      <c r="J624" s="849"/>
      <c r="K624" s="837">
        <v>0</v>
      </c>
      <c r="L624" s="849">
        <v>4</v>
      </c>
      <c r="M624" s="850">
        <v>6861.92</v>
      </c>
    </row>
    <row r="625" spans="1:13" ht="14.45" customHeight="1" x14ac:dyDescent="0.2">
      <c r="A625" s="831" t="s">
        <v>2570</v>
      </c>
      <c r="B625" s="832" t="s">
        <v>2318</v>
      </c>
      <c r="C625" s="832" t="s">
        <v>2319</v>
      </c>
      <c r="D625" s="832" t="s">
        <v>1364</v>
      </c>
      <c r="E625" s="832" t="s">
        <v>2320</v>
      </c>
      <c r="F625" s="849">
        <v>9</v>
      </c>
      <c r="G625" s="849">
        <v>0</v>
      </c>
      <c r="H625" s="837"/>
      <c r="I625" s="849"/>
      <c r="J625" s="849"/>
      <c r="K625" s="837"/>
      <c r="L625" s="849">
        <v>9</v>
      </c>
      <c r="M625" s="850">
        <v>0</v>
      </c>
    </row>
    <row r="626" spans="1:13" ht="14.45" customHeight="1" x14ac:dyDescent="0.2">
      <c r="A626" s="831" t="s">
        <v>2570</v>
      </c>
      <c r="B626" s="832" t="s">
        <v>2318</v>
      </c>
      <c r="C626" s="832" t="s">
        <v>2652</v>
      </c>
      <c r="D626" s="832" t="s">
        <v>2653</v>
      </c>
      <c r="E626" s="832" t="s">
        <v>2294</v>
      </c>
      <c r="F626" s="849">
        <v>2</v>
      </c>
      <c r="G626" s="849">
        <v>0</v>
      </c>
      <c r="H626" s="837"/>
      <c r="I626" s="849"/>
      <c r="J626" s="849"/>
      <c r="K626" s="837"/>
      <c r="L626" s="849">
        <v>2</v>
      </c>
      <c r="M626" s="850">
        <v>0</v>
      </c>
    </row>
    <row r="627" spans="1:13" ht="14.45" customHeight="1" x14ac:dyDescent="0.2">
      <c r="A627" s="831" t="s">
        <v>2570</v>
      </c>
      <c r="B627" s="832" t="s">
        <v>2318</v>
      </c>
      <c r="C627" s="832" t="s">
        <v>3344</v>
      </c>
      <c r="D627" s="832" t="s">
        <v>1364</v>
      </c>
      <c r="E627" s="832" t="s">
        <v>2320</v>
      </c>
      <c r="F627" s="849"/>
      <c r="G627" s="849"/>
      <c r="H627" s="837"/>
      <c r="I627" s="849">
        <v>2</v>
      </c>
      <c r="J627" s="849">
        <v>0</v>
      </c>
      <c r="K627" s="837"/>
      <c r="L627" s="849">
        <v>2</v>
      </c>
      <c r="M627" s="850">
        <v>0</v>
      </c>
    </row>
    <row r="628" spans="1:13" ht="14.45" customHeight="1" x14ac:dyDescent="0.2">
      <c r="A628" s="831" t="s">
        <v>2570</v>
      </c>
      <c r="B628" s="832" t="s">
        <v>3936</v>
      </c>
      <c r="C628" s="832" t="s">
        <v>3111</v>
      </c>
      <c r="D628" s="832" t="s">
        <v>827</v>
      </c>
      <c r="E628" s="832" t="s">
        <v>828</v>
      </c>
      <c r="F628" s="849"/>
      <c r="G628" s="849"/>
      <c r="H628" s="837">
        <v>0</v>
      </c>
      <c r="I628" s="849">
        <v>6</v>
      </c>
      <c r="J628" s="849">
        <v>395.93999999999994</v>
      </c>
      <c r="K628" s="837">
        <v>1</v>
      </c>
      <c r="L628" s="849">
        <v>6</v>
      </c>
      <c r="M628" s="850">
        <v>395.93999999999994</v>
      </c>
    </row>
    <row r="629" spans="1:13" ht="14.45" customHeight="1" x14ac:dyDescent="0.2">
      <c r="A629" s="831" t="s">
        <v>2570</v>
      </c>
      <c r="B629" s="832" t="s">
        <v>3936</v>
      </c>
      <c r="C629" s="832" t="s">
        <v>3441</v>
      </c>
      <c r="D629" s="832" t="s">
        <v>829</v>
      </c>
      <c r="E629" s="832" t="s">
        <v>830</v>
      </c>
      <c r="F629" s="849"/>
      <c r="G629" s="849"/>
      <c r="H629" s="837">
        <v>0</v>
      </c>
      <c r="I629" s="849">
        <v>6</v>
      </c>
      <c r="J629" s="849">
        <v>792</v>
      </c>
      <c r="K629" s="837">
        <v>1</v>
      </c>
      <c r="L629" s="849">
        <v>6</v>
      </c>
      <c r="M629" s="850">
        <v>792</v>
      </c>
    </row>
    <row r="630" spans="1:13" ht="14.45" customHeight="1" x14ac:dyDescent="0.2">
      <c r="A630" s="831" t="s">
        <v>2570</v>
      </c>
      <c r="B630" s="832" t="s">
        <v>3936</v>
      </c>
      <c r="C630" s="832" t="s">
        <v>3112</v>
      </c>
      <c r="D630" s="832" t="s">
        <v>829</v>
      </c>
      <c r="E630" s="832" t="s">
        <v>3110</v>
      </c>
      <c r="F630" s="849"/>
      <c r="G630" s="849"/>
      <c r="H630" s="837">
        <v>0</v>
      </c>
      <c r="I630" s="849">
        <v>3</v>
      </c>
      <c r="J630" s="849">
        <v>792</v>
      </c>
      <c r="K630" s="837">
        <v>1</v>
      </c>
      <c r="L630" s="849">
        <v>3</v>
      </c>
      <c r="M630" s="850">
        <v>792</v>
      </c>
    </row>
    <row r="631" spans="1:13" ht="14.45" customHeight="1" x14ac:dyDescent="0.2">
      <c r="A631" s="831" t="s">
        <v>2570</v>
      </c>
      <c r="B631" s="832" t="s">
        <v>2336</v>
      </c>
      <c r="C631" s="832" t="s">
        <v>3895</v>
      </c>
      <c r="D631" s="832" t="s">
        <v>3896</v>
      </c>
      <c r="E631" s="832" t="s">
        <v>3474</v>
      </c>
      <c r="F631" s="849">
        <v>3</v>
      </c>
      <c r="G631" s="849">
        <v>241.59</v>
      </c>
      <c r="H631" s="837">
        <v>1</v>
      </c>
      <c r="I631" s="849"/>
      <c r="J631" s="849"/>
      <c r="K631" s="837">
        <v>0</v>
      </c>
      <c r="L631" s="849">
        <v>3</v>
      </c>
      <c r="M631" s="850">
        <v>241.59</v>
      </c>
    </row>
    <row r="632" spans="1:13" ht="14.45" customHeight="1" x14ac:dyDescent="0.2">
      <c r="A632" s="831" t="s">
        <v>2570</v>
      </c>
      <c r="B632" s="832" t="s">
        <v>2338</v>
      </c>
      <c r="C632" s="832" t="s">
        <v>3332</v>
      </c>
      <c r="D632" s="832" t="s">
        <v>3333</v>
      </c>
      <c r="E632" s="832" t="s">
        <v>3334</v>
      </c>
      <c r="F632" s="849"/>
      <c r="G632" s="849"/>
      <c r="H632" s="837">
        <v>0</v>
      </c>
      <c r="I632" s="849">
        <v>9</v>
      </c>
      <c r="J632" s="849">
        <v>724.77</v>
      </c>
      <c r="K632" s="837">
        <v>1</v>
      </c>
      <c r="L632" s="849">
        <v>9</v>
      </c>
      <c r="M632" s="850">
        <v>724.77</v>
      </c>
    </row>
    <row r="633" spans="1:13" ht="14.45" customHeight="1" x14ac:dyDescent="0.2">
      <c r="A633" s="831" t="s">
        <v>2570</v>
      </c>
      <c r="B633" s="832" t="s">
        <v>2338</v>
      </c>
      <c r="C633" s="832" t="s">
        <v>3339</v>
      </c>
      <c r="D633" s="832" t="s">
        <v>3333</v>
      </c>
      <c r="E633" s="832" t="s">
        <v>3340</v>
      </c>
      <c r="F633" s="849">
        <v>1</v>
      </c>
      <c r="G633" s="849">
        <v>533.42999999999995</v>
      </c>
      <c r="H633" s="837">
        <v>1</v>
      </c>
      <c r="I633" s="849"/>
      <c r="J633" s="849"/>
      <c r="K633" s="837">
        <v>0</v>
      </c>
      <c r="L633" s="849">
        <v>1</v>
      </c>
      <c r="M633" s="850">
        <v>533.42999999999995</v>
      </c>
    </row>
    <row r="634" spans="1:13" ht="14.45" customHeight="1" x14ac:dyDescent="0.2">
      <c r="A634" s="831" t="s">
        <v>2570</v>
      </c>
      <c r="B634" s="832" t="s">
        <v>3937</v>
      </c>
      <c r="C634" s="832" t="s">
        <v>3127</v>
      </c>
      <c r="D634" s="832" t="s">
        <v>3128</v>
      </c>
      <c r="E634" s="832" t="s">
        <v>3129</v>
      </c>
      <c r="F634" s="849"/>
      <c r="G634" s="849"/>
      <c r="H634" s="837">
        <v>0</v>
      </c>
      <c r="I634" s="849">
        <v>9</v>
      </c>
      <c r="J634" s="849">
        <v>5055.84</v>
      </c>
      <c r="K634" s="837">
        <v>1</v>
      </c>
      <c r="L634" s="849">
        <v>9</v>
      </c>
      <c r="M634" s="850">
        <v>5055.84</v>
      </c>
    </row>
    <row r="635" spans="1:13" ht="14.45" customHeight="1" x14ac:dyDescent="0.2">
      <c r="A635" s="831" t="s">
        <v>2570</v>
      </c>
      <c r="B635" s="832" t="s">
        <v>3939</v>
      </c>
      <c r="C635" s="832" t="s">
        <v>3350</v>
      </c>
      <c r="D635" s="832" t="s">
        <v>2735</v>
      </c>
      <c r="E635" s="832" t="s">
        <v>3351</v>
      </c>
      <c r="F635" s="849">
        <v>3</v>
      </c>
      <c r="G635" s="849">
        <v>452.82</v>
      </c>
      <c r="H635" s="837">
        <v>1</v>
      </c>
      <c r="I635" s="849"/>
      <c r="J635" s="849"/>
      <c r="K635" s="837">
        <v>0</v>
      </c>
      <c r="L635" s="849">
        <v>3</v>
      </c>
      <c r="M635" s="850">
        <v>452.82</v>
      </c>
    </row>
    <row r="636" spans="1:13" ht="14.45" customHeight="1" x14ac:dyDescent="0.2">
      <c r="A636" s="831" t="s">
        <v>2570</v>
      </c>
      <c r="B636" s="832" t="s">
        <v>3939</v>
      </c>
      <c r="C636" s="832" t="s">
        <v>3352</v>
      </c>
      <c r="D636" s="832" t="s">
        <v>3353</v>
      </c>
      <c r="E636" s="832" t="s">
        <v>3354</v>
      </c>
      <c r="F636" s="849">
        <v>5</v>
      </c>
      <c r="G636" s="849">
        <v>499.7</v>
      </c>
      <c r="H636" s="837">
        <v>1</v>
      </c>
      <c r="I636" s="849"/>
      <c r="J636" s="849"/>
      <c r="K636" s="837">
        <v>0</v>
      </c>
      <c r="L636" s="849">
        <v>5</v>
      </c>
      <c r="M636" s="850">
        <v>499.7</v>
      </c>
    </row>
    <row r="637" spans="1:13" ht="14.45" customHeight="1" x14ac:dyDescent="0.2">
      <c r="A637" s="831" t="s">
        <v>2570</v>
      </c>
      <c r="B637" s="832" t="s">
        <v>3939</v>
      </c>
      <c r="C637" s="832" t="s">
        <v>3358</v>
      </c>
      <c r="D637" s="832" t="s">
        <v>3348</v>
      </c>
      <c r="E637" s="832" t="s">
        <v>3359</v>
      </c>
      <c r="F637" s="849">
        <v>1</v>
      </c>
      <c r="G637" s="849">
        <v>50.32</v>
      </c>
      <c r="H637" s="837">
        <v>1</v>
      </c>
      <c r="I637" s="849"/>
      <c r="J637" s="849"/>
      <c r="K637" s="837">
        <v>0</v>
      </c>
      <c r="L637" s="849">
        <v>1</v>
      </c>
      <c r="M637" s="850">
        <v>50.32</v>
      </c>
    </row>
    <row r="638" spans="1:13" ht="14.45" customHeight="1" x14ac:dyDescent="0.2">
      <c r="A638" s="831" t="s">
        <v>2570</v>
      </c>
      <c r="B638" s="832" t="s">
        <v>3940</v>
      </c>
      <c r="C638" s="832" t="s">
        <v>3362</v>
      </c>
      <c r="D638" s="832" t="s">
        <v>3363</v>
      </c>
      <c r="E638" s="832" t="s">
        <v>3364</v>
      </c>
      <c r="F638" s="849"/>
      <c r="G638" s="849"/>
      <c r="H638" s="837">
        <v>0</v>
      </c>
      <c r="I638" s="849">
        <v>11</v>
      </c>
      <c r="J638" s="849">
        <v>718.96</v>
      </c>
      <c r="K638" s="837">
        <v>1</v>
      </c>
      <c r="L638" s="849">
        <v>11</v>
      </c>
      <c r="M638" s="850">
        <v>718.96</v>
      </c>
    </row>
    <row r="639" spans="1:13" ht="14.45" customHeight="1" x14ac:dyDescent="0.2">
      <c r="A639" s="831" t="s">
        <v>2571</v>
      </c>
      <c r="B639" s="832" t="s">
        <v>3953</v>
      </c>
      <c r="C639" s="832" t="s">
        <v>3028</v>
      </c>
      <c r="D639" s="832" t="s">
        <v>3029</v>
      </c>
      <c r="E639" s="832" t="s">
        <v>3030</v>
      </c>
      <c r="F639" s="849"/>
      <c r="G639" s="849"/>
      <c r="H639" s="837">
        <v>0</v>
      </c>
      <c r="I639" s="849">
        <v>4</v>
      </c>
      <c r="J639" s="849">
        <v>411.4</v>
      </c>
      <c r="K639" s="837">
        <v>1</v>
      </c>
      <c r="L639" s="849">
        <v>4</v>
      </c>
      <c r="M639" s="850">
        <v>411.4</v>
      </c>
    </row>
    <row r="640" spans="1:13" ht="14.45" customHeight="1" x14ac:dyDescent="0.2">
      <c r="A640" s="831" t="s">
        <v>2571</v>
      </c>
      <c r="B640" s="832" t="s">
        <v>2060</v>
      </c>
      <c r="C640" s="832" t="s">
        <v>2268</v>
      </c>
      <c r="D640" s="832" t="s">
        <v>703</v>
      </c>
      <c r="E640" s="832" t="s">
        <v>1171</v>
      </c>
      <c r="F640" s="849"/>
      <c r="G640" s="849"/>
      <c r="H640" s="837"/>
      <c r="I640" s="849">
        <v>3</v>
      </c>
      <c r="J640" s="849">
        <v>0</v>
      </c>
      <c r="K640" s="837"/>
      <c r="L640" s="849">
        <v>3</v>
      </c>
      <c r="M640" s="850">
        <v>0</v>
      </c>
    </row>
    <row r="641" spans="1:13" ht="14.45" customHeight="1" x14ac:dyDescent="0.2">
      <c r="A641" s="831" t="s">
        <v>2571</v>
      </c>
      <c r="B641" s="832" t="s">
        <v>2318</v>
      </c>
      <c r="C641" s="832" t="s">
        <v>2652</v>
      </c>
      <c r="D641" s="832" t="s">
        <v>2653</v>
      </c>
      <c r="E641" s="832" t="s">
        <v>2294</v>
      </c>
      <c r="F641" s="849">
        <v>1</v>
      </c>
      <c r="G641" s="849">
        <v>0</v>
      </c>
      <c r="H641" s="837"/>
      <c r="I641" s="849"/>
      <c r="J641" s="849"/>
      <c r="K641" s="837"/>
      <c r="L641" s="849">
        <v>1</v>
      </c>
      <c r="M641" s="850">
        <v>0</v>
      </c>
    </row>
    <row r="642" spans="1:13" ht="14.45" customHeight="1" x14ac:dyDescent="0.2">
      <c r="A642" s="831" t="s">
        <v>2571</v>
      </c>
      <c r="B642" s="832" t="s">
        <v>3930</v>
      </c>
      <c r="C642" s="832" t="s">
        <v>3023</v>
      </c>
      <c r="D642" s="832" t="s">
        <v>3024</v>
      </c>
      <c r="E642" s="832" t="s">
        <v>3025</v>
      </c>
      <c r="F642" s="849">
        <v>2</v>
      </c>
      <c r="G642" s="849">
        <v>282.5</v>
      </c>
      <c r="H642" s="837">
        <v>1</v>
      </c>
      <c r="I642" s="849"/>
      <c r="J642" s="849"/>
      <c r="K642" s="837">
        <v>0</v>
      </c>
      <c r="L642" s="849">
        <v>2</v>
      </c>
      <c r="M642" s="850">
        <v>282.5</v>
      </c>
    </row>
    <row r="643" spans="1:13" ht="14.45" customHeight="1" x14ac:dyDescent="0.2">
      <c r="A643" s="831" t="s">
        <v>2572</v>
      </c>
      <c r="B643" s="832" t="s">
        <v>2308</v>
      </c>
      <c r="C643" s="832" t="s">
        <v>2312</v>
      </c>
      <c r="D643" s="832" t="s">
        <v>2310</v>
      </c>
      <c r="E643" s="832" t="s">
        <v>2313</v>
      </c>
      <c r="F643" s="849"/>
      <c r="G643" s="849"/>
      <c r="H643" s="837">
        <v>0</v>
      </c>
      <c r="I643" s="849">
        <v>1</v>
      </c>
      <c r="J643" s="849">
        <v>4.7</v>
      </c>
      <c r="K643" s="837">
        <v>1</v>
      </c>
      <c r="L643" s="849">
        <v>1</v>
      </c>
      <c r="M643" s="850">
        <v>4.7</v>
      </c>
    </row>
    <row r="644" spans="1:13" ht="14.45" customHeight="1" x14ac:dyDescent="0.2">
      <c r="A644" s="831" t="s">
        <v>2573</v>
      </c>
      <c r="B644" s="832" t="s">
        <v>2097</v>
      </c>
      <c r="C644" s="832" t="s">
        <v>2102</v>
      </c>
      <c r="D644" s="832" t="s">
        <v>840</v>
      </c>
      <c r="E644" s="832" t="s">
        <v>2103</v>
      </c>
      <c r="F644" s="849"/>
      <c r="G644" s="849"/>
      <c r="H644" s="837">
        <v>0</v>
      </c>
      <c r="I644" s="849">
        <v>1</v>
      </c>
      <c r="J644" s="849">
        <v>160.03</v>
      </c>
      <c r="K644" s="837">
        <v>1</v>
      </c>
      <c r="L644" s="849">
        <v>1</v>
      </c>
      <c r="M644" s="850">
        <v>160.03</v>
      </c>
    </row>
    <row r="645" spans="1:13" ht="14.45" customHeight="1" x14ac:dyDescent="0.2">
      <c r="A645" s="831" t="s">
        <v>2573</v>
      </c>
      <c r="B645" s="832" t="s">
        <v>2133</v>
      </c>
      <c r="C645" s="832" t="s">
        <v>3060</v>
      </c>
      <c r="D645" s="832" t="s">
        <v>3061</v>
      </c>
      <c r="E645" s="832" t="s">
        <v>828</v>
      </c>
      <c r="F645" s="849">
        <v>2</v>
      </c>
      <c r="G645" s="849">
        <v>105.45</v>
      </c>
      <c r="H645" s="837">
        <v>1</v>
      </c>
      <c r="I645" s="849"/>
      <c r="J645" s="849"/>
      <c r="K645" s="837">
        <v>0</v>
      </c>
      <c r="L645" s="849">
        <v>2</v>
      </c>
      <c r="M645" s="850">
        <v>105.45</v>
      </c>
    </row>
    <row r="646" spans="1:13" ht="14.45" customHeight="1" x14ac:dyDescent="0.2">
      <c r="A646" s="831" t="s">
        <v>2573</v>
      </c>
      <c r="B646" s="832" t="s">
        <v>2193</v>
      </c>
      <c r="C646" s="832" t="s">
        <v>3011</v>
      </c>
      <c r="D646" s="832" t="s">
        <v>3012</v>
      </c>
      <c r="E646" s="832" t="s">
        <v>2196</v>
      </c>
      <c r="F646" s="849">
        <v>1</v>
      </c>
      <c r="G646" s="849">
        <v>119.69</v>
      </c>
      <c r="H646" s="837">
        <v>1</v>
      </c>
      <c r="I646" s="849"/>
      <c r="J646" s="849"/>
      <c r="K646" s="837">
        <v>0</v>
      </c>
      <c r="L646" s="849">
        <v>1</v>
      </c>
      <c r="M646" s="850">
        <v>119.69</v>
      </c>
    </row>
    <row r="647" spans="1:13" ht="14.45" customHeight="1" x14ac:dyDescent="0.2">
      <c r="A647" s="831" t="s">
        <v>2573</v>
      </c>
      <c r="B647" s="832" t="s">
        <v>2308</v>
      </c>
      <c r="C647" s="832" t="s">
        <v>2309</v>
      </c>
      <c r="D647" s="832" t="s">
        <v>2310</v>
      </c>
      <c r="E647" s="832" t="s">
        <v>2311</v>
      </c>
      <c r="F647" s="849"/>
      <c r="G647" s="849"/>
      <c r="H647" s="837">
        <v>0</v>
      </c>
      <c r="I647" s="849">
        <v>1</v>
      </c>
      <c r="J647" s="849">
        <v>9.4</v>
      </c>
      <c r="K647" s="837">
        <v>1</v>
      </c>
      <c r="L647" s="849">
        <v>1</v>
      </c>
      <c r="M647" s="850">
        <v>9.4</v>
      </c>
    </row>
    <row r="648" spans="1:13" ht="14.45" customHeight="1" x14ac:dyDescent="0.2">
      <c r="A648" s="831" t="s">
        <v>2573</v>
      </c>
      <c r="B648" s="832" t="s">
        <v>3955</v>
      </c>
      <c r="C648" s="832" t="s">
        <v>3065</v>
      </c>
      <c r="D648" s="832" t="s">
        <v>3066</v>
      </c>
      <c r="E648" s="832" t="s">
        <v>3067</v>
      </c>
      <c r="F648" s="849"/>
      <c r="G648" s="849"/>
      <c r="H648" s="837">
        <v>0</v>
      </c>
      <c r="I648" s="849">
        <v>2</v>
      </c>
      <c r="J648" s="849">
        <v>3794.87</v>
      </c>
      <c r="K648" s="837">
        <v>1</v>
      </c>
      <c r="L648" s="849">
        <v>2</v>
      </c>
      <c r="M648" s="850">
        <v>3794.87</v>
      </c>
    </row>
    <row r="649" spans="1:13" ht="14.45" customHeight="1" x14ac:dyDescent="0.2">
      <c r="A649" s="831" t="s">
        <v>2574</v>
      </c>
      <c r="B649" s="832" t="s">
        <v>2067</v>
      </c>
      <c r="C649" s="832" t="s">
        <v>3724</v>
      </c>
      <c r="D649" s="832" t="s">
        <v>3725</v>
      </c>
      <c r="E649" s="832" t="s">
        <v>3726</v>
      </c>
      <c r="F649" s="849">
        <v>1</v>
      </c>
      <c r="G649" s="849">
        <v>83.25</v>
      </c>
      <c r="H649" s="837">
        <v>1</v>
      </c>
      <c r="I649" s="849"/>
      <c r="J649" s="849"/>
      <c r="K649" s="837">
        <v>0</v>
      </c>
      <c r="L649" s="849">
        <v>1</v>
      </c>
      <c r="M649" s="850">
        <v>83.25</v>
      </c>
    </row>
    <row r="650" spans="1:13" ht="14.45" customHeight="1" x14ac:dyDescent="0.2">
      <c r="A650" s="831" t="s">
        <v>2574</v>
      </c>
      <c r="B650" s="832" t="s">
        <v>3931</v>
      </c>
      <c r="C650" s="832" t="s">
        <v>3196</v>
      </c>
      <c r="D650" s="832" t="s">
        <v>3197</v>
      </c>
      <c r="E650" s="832" t="s">
        <v>3198</v>
      </c>
      <c r="F650" s="849"/>
      <c r="G650" s="849"/>
      <c r="H650" s="837">
        <v>0</v>
      </c>
      <c r="I650" s="849">
        <v>1</v>
      </c>
      <c r="J650" s="849">
        <v>64.5</v>
      </c>
      <c r="K650" s="837">
        <v>1</v>
      </c>
      <c r="L650" s="849">
        <v>1</v>
      </c>
      <c r="M650" s="850">
        <v>64.5</v>
      </c>
    </row>
    <row r="651" spans="1:13" ht="14.45" customHeight="1" x14ac:dyDescent="0.2">
      <c r="A651" s="831" t="s">
        <v>2574</v>
      </c>
      <c r="B651" s="832" t="s">
        <v>2119</v>
      </c>
      <c r="C651" s="832" t="s">
        <v>3697</v>
      </c>
      <c r="D651" s="832" t="s">
        <v>3698</v>
      </c>
      <c r="E651" s="832" t="s">
        <v>742</v>
      </c>
      <c r="F651" s="849"/>
      <c r="G651" s="849"/>
      <c r="H651" s="837">
        <v>0</v>
      </c>
      <c r="I651" s="849">
        <v>2</v>
      </c>
      <c r="J651" s="849">
        <v>54.98</v>
      </c>
      <c r="K651" s="837">
        <v>1</v>
      </c>
      <c r="L651" s="849">
        <v>2</v>
      </c>
      <c r="M651" s="850">
        <v>54.98</v>
      </c>
    </row>
    <row r="652" spans="1:13" ht="14.45" customHeight="1" x14ac:dyDescent="0.2">
      <c r="A652" s="831" t="s">
        <v>2574</v>
      </c>
      <c r="B652" s="832" t="s">
        <v>2155</v>
      </c>
      <c r="C652" s="832" t="s">
        <v>3743</v>
      </c>
      <c r="D652" s="832" t="s">
        <v>2157</v>
      </c>
      <c r="E652" s="832" t="s">
        <v>3744</v>
      </c>
      <c r="F652" s="849"/>
      <c r="G652" s="849"/>
      <c r="H652" s="837">
        <v>0</v>
      </c>
      <c r="I652" s="849">
        <v>1</v>
      </c>
      <c r="J652" s="849">
        <v>94.28</v>
      </c>
      <c r="K652" s="837">
        <v>1</v>
      </c>
      <c r="L652" s="849">
        <v>1</v>
      </c>
      <c r="M652" s="850">
        <v>94.28</v>
      </c>
    </row>
    <row r="653" spans="1:13" ht="14.45" customHeight="1" x14ac:dyDescent="0.2">
      <c r="A653" s="831" t="s">
        <v>2574</v>
      </c>
      <c r="B653" s="832" t="s">
        <v>2176</v>
      </c>
      <c r="C653" s="832" t="s">
        <v>3741</v>
      </c>
      <c r="D653" s="832" t="s">
        <v>2762</v>
      </c>
      <c r="E653" s="832" t="s">
        <v>3742</v>
      </c>
      <c r="F653" s="849">
        <v>2</v>
      </c>
      <c r="G653" s="849">
        <v>308.72000000000003</v>
      </c>
      <c r="H653" s="837">
        <v>1</v>
      </c>
      <c r="I653" s="849"/>
      <c r="J653" s="849"/>
      <c r="K653" s="837">
        <v>0</v>
      </c>
      <c r="L653" s="849">
        <v>2</v>
      </c>
      <c r="M653" s="850">
        <v>308.72000000000003</v>
      </c>
    </row>
    <row r="654" spans="1:13" ht="14.45" customHeight="1" x14ac:dyDescent="0.2">
      <c r="A654" s="831" t="s">
        <v>2574</v>
      </c>
      <c r="B654" s="832" t="s">
        <v>2193</v>
      </c>
      <c r="C654" s="832" t="s">
        <v>3658</v>
      </c>
      <c r="D654" s="832" t="s">
        <v>3659</v>
      </c>
      <c r="E654" s="832" t="s">
        <v>2196</v>
      </c>
      <c r="F654" s="849">
        <v>2</v>
      </c>
      <c r="G654" s="849">
        <v>239.4</v>
      </c>
      <c r="H654" s="837">
        <v>1</v>
      </c>
      <c r="I654" s="849"/>
      <c r="J654" s="849"/>
      <c r="K654" s="837">
        <v>0</v>
      </c>
      <c r="L654" s="849">
        <v>2</v>
      </c>
      <c r="M654" s="850">
        <v>239.4</v>
      </c>
    </row>
    <row r="655" spans="1:13" ht="14.45" customHeight="1" x14ac:dyDescent="0.2">
      <c r="A655" s="831" t="s">
        <v>2574</v>
      </c>
      <c r="B655" s="832" t="s">
        <v>2442</v>
      </c>
      <c r="C655" s="832" t="s">
        <v>2443</v>
      </c>
      <c r="D655" s="832" t="s">
        <v>2444</v>
      </c>
      <c r="E655" s="832" t="s">
        <v>2445</v>
      </c>
      <c r="F655" s="849"/>
      <c r="G655" s="849"/>
      <c r="H655" s="837">
        <v>0</v>
      </c>
      <c r="I655" s="849">
        <v>9</v>
      </c>
      <c r="J655" s="849">
        <v>634.32000000000005</v>
      </c>
      <c r="K655" s="837">
        <v>1</v>
      </c>
      <c r="L655" s="849">
        <v>9</v>
      </c>
      <c r="M655" s="850">
        <v>634.32000000000005</v>
      </c>
    </row>
    <row r="656" spans="1:13" ht="14.45" customHeight="1" x14ac:dyDescent="0.2">
      <c r="A656" s="831" t="s">
        <v>2574</v>
      </c>
      <c r="B656" s="832" t="s">
        <v>2442</v>
      </c>
      <c r="C656" s="832" t="s">
        <v>3568</v>
      </c>
      <c r="D656" s="832" t="s">
        <v>2444</v>
      </c>
      <c r="E656" s="832" t="s">
        <v>3569</v>
      </c>
      <c r="F656" s="849"/>
      <c r="G656" s="849"/>
      <c r="H656" s="837">
        <v>0</v>
      </c>
      <c r="I656" s="849">
        <v>2</v>
      </c>
      <c r="J656" s="849">
        <v>281.92</v>
      </c>
      <c r="K656" s="837">
        <v>1</v>
      </c>
      <c r="L656" s="849">
        <v>2</v>
      </c>
      <c r="M656" s="850">
        <v>281.92</v>
      </c>
    </row>
    <row r="657" spans="1:13" ht="14.45" customHeight="1" x14ac:dyDescent="0.2">
      <c r="A657" s="831" t="s">
        <v>2574</v>
      </c>
      <c r="B657" s="832" t="s">
        <v>2442</v>
      </c>
      <c r="C657" s="832" t="s">
        <v>3695</v>
      </c>
      <c r="D657" s="832" t="s">
        <v>3696</v>
      </c>
      <c r="E657" s="832" t="s">
        <v>3474</v>
      </c>
      <c r="F657" s="849">
        <v>1</v>
      </c>
      <c r="G657" s="849">
        <v>70.48</v>
      </c>
      <c r="H657" s="837">
        <v>1</v>
      </c>
      <c r="I657" s="849"/>
      <c r="J657" s="849"/>
      <c r="K657" s="837">
        <v>0</v>
      </c>
      <c r="L657" s="849">
        <v>1</v>
      </c>
      <c r="M657" s="850">
        <v>70.48</v>
      </c>
    </row>
    <row r="658" spans="1:13" ht="14.45" customHeight="1" x14ac:dyDescent="0.2">
      <c r="A658" s="831" t="s">
        <v>2574</v>
      </c>
      <c r="B658" s="832" t="s">
        <v>3933</v>
      </c>
      <c r="C658" s="832" t="s">
        <v>3224</v>
      </c>
      <c r="D658" s="832" t="s">
        <v>3225</v>
      </c>
      <c r="E658" s="832" t="s">
        <v>3226</v>
      </c>
      <c r="F658" s="849">
        <v>3</v>
      </c>
      <c r="G658" s="849">
        <v>6116.79</v>
      </c>
      <c r="H658" s="837">
        <v>1</v>
      </c>
      <c r="I658" s="849"/>
      <c r="J658" s="849"/>
      <c r="K658" s="837">
        <v>0</v>
      </c>
      <c r="L658" s="849">
        <v>3</v>
      </c>
      <c r="M658" s="850">
        <v>6116.79</v>
      </c>
    </row>
    <row r="659" spans="1:13" ht="14.45" customHeight="1" x14ac:dyDescent="0.2">
      <c r="A659" s="831" t="s">
        <v>2574</v>
      </c>
      <c r="B659" s="832" t="s">
        <v>3933</v>
      </c>
      <c r="C659" s="832" t="s">
        <v>3227</v>
      </c>
      <c r="D659" s="832" t="s">
        <v>3225</v>
      </c>
      <c r="E659" s="832" t="s">
        <v>3228</v>
      </c>
      <c r="F659" s="849">
        <v>9</v>
      </c>
      <c r="G659" s="849">
        <v>4973.76</v>
      </c>
      <c r="H659" s="837">
        <v>1</v>
      </c>
      <c r="I659" s="849"/>
      <c r="J659" s="849"/>
      <c r="K659" s="837">
        <v>0</v>
      </c>
      <c r="L659" s="849">
        <v>9</v>
      </c>
      <c r="M659" s="850">
        <v>4973.76</v>
      </c>
    </row>
    <row r="660" spans="1:13" ht="14.45" customHeight="1" x14ac:dyDescent="0.2">
      <c r="A660" s="831" t="s">
        <v>2574</v>
      </c>
      <c r="B660" s="832" t="s">
        <v>3933</v>
      </c>
      <c r="C660" s="832" t="s">
        <v>3229</v>
      </c>
      <c r="D660" s="832" t="s">
        <v>3225</v>
      </c>
      <c r="E660" s="832" t="s">
        <v>3230</v>
      </c>
      <c r="F660" s="849">
        <v>1</v>
      </c>
      <c r="G660" s="849">
        <v>355.79</v>
      </c>
      <c r="H660" s="837">
        <v>1</v>
      </c>
      <c r="I660" s="849"/>
      <c r="J660" s="849"/>
      <c r="K660" s="837">
        <v>0</v>
      </c>
      <c r="L660" s="849">
        <v>1</v>
      </c>
      <c r="M660" s="850">
        <v>355.79</v>
      </c>
    </row>
    <row r="661" spans="1:13" ht="14.45" customHeight="1" x14ac:dyDescent="0.2">
      <c r="A661" s="831" t="s">
        <v>2574</v>
      </c>
      <c r="B661" s="832" t="s">
        <v>3933</v>
      </c>
      <c r="C661" s="832" t="s">
        <v>3231</v>
      </c>
      <c r="D661" s="832" t="s">
        <v>3225</v>
      </c>
      <c r="E661" s="832" t="s">
        <v>3232</v>
      </c>
      <c r="F661" s="849">
        <v>19</v>
      </c>
      <c r="G661" s="849">
        <v>19369.739999999998</v>
      </c>
      <c r="H661" s="837">
        <v>1</v>
      </c>
      <c r="I661" s="849"/>
      <c r="J661" s="849"/>
      <c r="K661" s="837">
        <v>0</v>
      </c>
      <c r="L661" s="849">
        <v>19</v>
      </c>
      <c r="M661" s="850">
        <v>19369.739999999998</v>
      </c>
    </row>
    <row r="662" spans="1:13" ht="14.45" customHeight="1" x14ac:dyDescent="0.2">
      <c r="A662" s="831" t="s">
        <v>2574</v>
      </c>
      <c r="B662" s="832" t="s">
        <v>3933</v>
      </c>
      <c r="C662" s="832" t="s">
        <v>3233</v>
      </c>
      <c r="D662" s="832" t="s">
        <v>3234</v>
      </c>
      <c r="E662" s="832" t="s">
        <v>3232</v>
      </c>
      <c r="F662" s="849">
        <v>8</v>
      </c>
      <c r="G662" s="849">
        <v>8155.68</v>
      </c>
      <c r="H662" s="837">
        <v>1</v>
      </c>
      <c r="I662" s="849"/>
      <c r="J662" s="849"/>
      <c r="K662" s="837">
        <v>0</v>
      </c>
      <c r="L662" s="849">
        <v>8</v>
      </c>
      <c r="M662" s="850">
        <v>8155.68</v>
      </c>
    </row>
    <row r="663" spans="1:13" ht="14.45" customHeight="1" x14ac:dyDescent="0.2">
      <c r="A663" s="831" t="s">
        <v>2574</v>
      </c>
      <c r="B663" s="832" t="s">
        <v>3933</v>
      </c>
      <c r="C663" s="832" t="s">
        <v>3235</v>
      </c>
      <c r="D663" s="832" t="s">
        <v>3234</v>
      </c>
      <c r="E663" s="832" t="s">
        <v>3228</v>
      </c>
      <c r="F663" s="849">
        <v>7</v>
      </c>
      <c r="G663" s="849">
        <v>3868.48</v>
      </c>
      <c r="H663" s="837">
        <v>1</v>
      </c>
      <c r="I663" s="849"/>
      <c r="J663" s="849"/>
      <c r="K663" s="837">
        <v>0</v>
      </c>
      <c r="L663" s="849">
        <v>7</v>
      </c>
      <c r="M663" s="850">
        <v>3868.48</v>
      </c>
    </row>
    <row r="664" spans="1:13" ht="14.45" customHeight="1" x14ac:dyDescent="0.2">
      <c r="A664" s="831" t="s">
        <v>2574</v>
      </c>
      <c r="B664" s="832" t="s">
        <v>3933</v>
      </c>
      <c r="C664" s="832" t="s">
        <v>3236</v>
      </c>
      <c r="D664" s="832" t="s">
        <v>3237</v>
      </c>
      <c r="E664" s="832" t="s">
        <v>3226</v>
      </c>
      <c r="F664" s="849"/>
      <c r="G664" s="849"/>
      <c r="H664" s="837">
        <v>0</v>
      </c>
      <c r="I664" s="849">
        <v>31</v>
      </c>
      <c r="J664" s="849">
        <v>63206.83</v>
      </c>
      <c r="K664" s="837">
        <v>1</v>
      </c>
      <c r="L664" s="849">
        <v>31</v>
      </c>
      <c r="M664" s="850">
        <v>63206.83</v>
      </c>
    </row>
    <row r="665" spans="1:13" ht="14.45" customHeight="1" x14ac:dyDescent="0.2">
      <c r="A665" s="831" t="s">
        <v>2574</v>
      </c>
      <c r="B665" s="832" t="s">
        <v>3933</v>
      </c>
      <c r="C665" s="832" t="s">
        <v>3238</v>
      </c>
      <c r="D665" s="832" t="s">
        <v>3237</v>
      </c>
      <c r="E665" s="832" t="s">
        <v>3230</v>
      </c>
      <c r="F665" s="849"/>
      <c r="G665" s="849"/>
      <c r="H665" s="837">
        <v>0</v>
      </c>
      <c r="I665" s="849">
        <v>4</v>
      </c>
      <c r="J665" s="849">
        <v>1423.16</v>
      </c>
      <c r="K665" s="837">
        <v>1</v>
      </c>
      <c r="L665" s="849">
        <v>4</v>
      </c>
      <c r="M665" s="850">
        <v>1423.16</v>
      </c>
    </row>
    <row r="666" spans="1:13" ht="14.45" customHeight="1" x14ac:dyDescent="0.2">
      <c r="A666" s="831" t="s">
        <v>2574</v>
      </c>
      <c r="B666" s="832" t="s">
        <v>3933</v>
      </c>
      <c r="C666" s="832" t="s">
        <v>3239</v>
      </c>
      <c r="D666" s="832" t="s">
        <v>3237</v>
      </c>
      <c r="E666" s="832" t="s">
        <v>3228</v>
      </c>
      <c r="F666" s="849"/>
      <c r="G666" s="849"/>
      <c r="H666" s="837">
        <v>0</v>
      </c>
      <c r="I666" s="849">
        <v>53</v>
      </c>
      <c r="J666" s="849">
        <v>29289.919999999998</v>
      </c>
      <c r="K666" s="837">
        <v>1</v>
      </c>
      <c r="L666" s="849">
        <v>53</v>
      </c>
      <c r="M666" s="850">
        <v>29289.919999999998</v>
      </c>
    </row>
    <row r="667" spans="1:13" ht="14.45" customHeight="1" x14ac:dyDescent="0.2">
      <c r="A667" s="831" t="s">
        <v>2574</v>
      </c>
      <c r="B667" s="832" t="s">
        <v>3933</v>
      </c>
      <c r="C667" s="832" t="s">
        <v>3240</v>
      </c>
      <c r="D667" s="832" t="s">
        <v>3237</v>
      </c>
      <c r="E667" s="832" t="s">
        <v>3232</v>
      </c>
      <c r="F667" s="849"/>
      <c r="G667" s="849"/>
      <c r="H667" s="837">
        <v>0</v>
      </c>
      <c r="I667" s="849">
        <v>53</v>
      </c>
      <c r="J667" s="849">
        <v>54031.38</v>
      </c>
      <c r="K667" s="837">
        <v>1</v>
      </c>
      <c r="L667" s="849">
        <v>53</v>
      </c>
      <c r="M667" s="850">
        <v>54031.38</v>
      </c>
    </row>
    <row r="668" spans="1:13" ht="14.45" customHeight="1" x14ac:dyDescent="0.2">
      <c r="A668" s="831" t="s">
        <v>2574</v>
      </c>
      <c r="B668" s="832" t="s">
        <v>3933</v>
      </c>
      <c r="C668" s="832" t="s">
        <v>3706</v>
      </c>
      <c r="D668" s="832" t="s">
        <v>3234</v>
      </c>
      <c r="E668" s="832" t="s">
        <v>3226</v>
      </c>
      <c r="F668" s="849">
        <v>1</v>
      </c>
      <c r="G668" s="849">
        <v>2038.93</v>
      </c>
      <c r="H668" s="837">
        <v>1</v>
      </c>
      <c r="I668" s="849"/>
      <c r="J668" s="849"/>
      <c r="K668" s="837">
        <v>0</v>
      </c>
      <c r="L668" s="849">
        <v>1</v>
      </c>
      <c r="M668" s="850">
        <v>2038.93</v>
      </c>
    </row>
    <row r="669" spans="1:13" ht="14.45" customHeight="1" x14ac:dyDescent="0.2">
      <c r="A669" s="831" t="s">
        <v>2574</v>
      </c>
      <c r="B669" s="832" t="s">
        <v>3933</v>
      </c>
      <c r="C669" s="832" t="s">
        <v>3241</v>
      </c>
      <c r="D669" s="832" t="s">
        <v>3242</v>
      </c>
      <c r="E669" s="832" t="s">
        <v>3243</v>
      </c>
      <c r="F669" s="849">
        <v>4</v>
      </c>
      <c r="G669" s="849">
        <v>1105.32</v>
      </c>
      <c r="H669" s="837">
        <v>1</v>
      </c>
      <c r="I669" s="849"/>
      <c r="J669" s="849"/>
      <c r="K669" s="837">
        <v>0</v>
      </c>
      <c r="L669" s="849">
        <v>4</v>
      </c>
      <c r="M669" s="850">
        <v>1105.32</v>
      </c>
    </row>
    <row r="670" spans="1:13" ht="14.45" customHeight="1" x14ac:dyDescent="0.2">
      <c r="A670" s="831" t="s">
        <v>2574</v>
      </c>
      <c r="B670" s="832" t="s">
        <v>2264</v>
      </c>
      <c r="C670" s="832" t="s">
        <v>3136</v>
      </c>
      <c r="D670" s="832" t="s">
        <v>2266</v>
      </c>
      <c r="E670" s="832" t="s">
        <v>3137</v>
      </c>
      <c r="F670" s="849"/>
      <c r="G670" s="849"/>
      <c r="H670" s="837">
        <v>0</v>
      </c>
      <c r="I670" s="849">
        <v>18</v>
      </c>
      <c r="J670" s="849">
        <v>4188.24</v>
      </c>
      <c r="K670" s="837">
        <v>1</v>
      </c>
      <c r="L670" s="849">
        <v>18</v>
      </c>
      <c r="M670" s="850">
        <v>4188.24</v>
      </c>
    </row>
    <row r="671" spans="1:13" ht="14.45" customHeight="1" x14ac:dyDescent="0.2">
      <c r="A671" s="831" t="s">
        <v>2574</v>
      </c>
      <c r="B671" s="832" t="s">
        <v>2264</v>
      </c>
      <c r="C671" s="832" t="s">
        <v>3532</v>
      </c>
      <c r="D671" s="832" t="s">
        <v>3139</v>
      </c>
      <c r="E671" s="832" t="s">
        <v>2452</v>
      </c>
      <c r="F671" s="849"/>
      <c r="G671" s="849"/>
      <c r="H671" s="837">
        <v>0</v>
      </c>
      <c r="I671" s="849">
        <v>21</v>
      </c>
      <c r="J671" s="849">
        <v>20359.080000000002</v>
      </c>
      <c r="K671" s="837">
        <v>1</v>
      </c>
      <c r="L671" s="849">
        <v>21</v>
      </c>
      <c r="M671" s="850">
        <v>20359.080000000002</v>
      </c>
    </row>
    <row r="672" spans="1:13" ht="14.45" customHeight="1" x14ac:dyDescent="0.2">
      <c r="A672" s="831" t="s">
        <v>2574</v>
      </c>
      <c r="B672" s="832" t="s">
        <v>2264</v>
      </c>
      <c r="C672" s="832" t="s">
        <v>3533</v>
      </c>
      <c r="D672" s="832" t="s">
        <v>3142</v>
      </c>
      <c r="E672" s="832" t="s">
        <v>3534</v>
      </c>
      <c r="F672" s="849">
        <v>2</v>
      </c>
      <c r="G672" s="849">
        <v>10644.16</v>
      </c>
      <c r="H672" s="837">
        <v>1</v>
      </c>
      <c r="I672" s="849"/>
      <c r="J672" s="849"/>
      <c r="K672" s="837">
        <v>0</v>
      </c>
      <c r="L672" s="849">
        <v>2</v>
      </c>
      <c r="M672" s="850">
        <v>10644.16</v>
      </c>
    </row>
    <row r="673" spans="1:13" ht="14.45" customHeight="1" x14ac:dyDescent="0.2">
      <c r="A673" s="831" t="s">
        <v>2574</v>
      </c>
      <c r="B673" s="832" t="s">
        <v>2264</v>
      </c>
      <c r="C673" s="832" t="s">
        <v>3144</v>
      </c>
      <c r="D673" s="832" t="s">
        <v>2266</v>
      </c>
      <c r="E673" s="832" t="s">
        <v>3145</v>
      </c>
      <c r="F673" s="849"/>
      <c r="G673" s="849"/>
      <c r="H673" s="837">
        <v>0</v>
      </c>
      <c r="I673" s="849">
        <v>8</v>
      </c>
      <c r="J673" s="849">
        <v>15511.76</v>
      </c>
      <c r="K673" s="837">
        <v>1</v>
      </c>
      <c r="L673" s="849">
        <v>8</v>
      </c>
      <c r="M673" s="850">
        <v>15511.76</v>
      </c>
    </row>
    <row r="674" spans="1:13" ht="14.45" customHeight="1" x14ac:dyDescent="0.2">
      <c r="A674" s="831" t="s">
        <v>2574</v>
      </c>
      <c r="B674" s="832" t="s">
        <v>2264</v>
      </c>
      <c r="C674" s="832" t="s">
        <v>3146</v>
      </c>
      <c r="D674" s="832" t="s">
        <v>2266</v>
      </c>
      <c r="E674" s="832" t="s">
        <v>3147</v>
      </c>
      <c r="F674" s="849"/>
      <c r="G674" s="849"/>
      <c r="H674" s="837">
        <v>0</v>
      </c>
      <c r="I674" s="849">
        <v>12</v>
      </c>
      <c r="J674" s="849">
        <v>17450.760000000002</v>
      </c>
      <c r="K674" s="837">
        <v>1</v>
      </c>
      <c r="L674" s="849">
        <v>12</v>
      </c>
      <c r="M674" s="850">
        <v>17450.760000000002</v>
      </c>
    </row>
    <row r="675" spans="1:13" ht="14.45" customHeight="1" x14ac:dyDescent="0.2">
      <c r="A675" s="831" t="s">
        <v>2574</v>
      </c>
      <c r="B675" s="832" t="s">
        <v>2264</v>
      </c>
      <c r="C675" s="832" t="s">
        <v>2265</v>
      </c>
      <c r="D675" s="832" t="s">
        <v>2266</v>
      </c>
      <c r="E675" s="832" t="s">
        <v>2267</v>
      </c>
      <c r="F675" s="849"/>
      <c r="G675" s="849"/>
      <c r="H675" s="837">
        <v>0</v>
      </c>
      <c r="I675" s="849">
        <v>15</v>
      </c>
      <c r="J675" s="849">
        <v>7271.25</v>
      </c>
      <c r="K675" s="837">
        <v>1</v>
      </c>
      <c r="L675" s="849">
        <v>15</v>
      </c>
      <c r="M675" s="850">
        <v>7271.25</v>
      </c>
    </row>
    <row r="676" spans="1:13" ht="14.45" customHeight="1" x14ac:dyDescent="0.2">
      <c r="A676" s="831" t="s">
        <v>2574</v>
      </c>
      <c r="B676" s="832" t="s">
        <v>2264</v>
      </c>
      <c r="C676" s="832" t="s">
        <v>3148</v>
      </c>
      <c r="D676" s="832" t="s">
        <v>2266</v>
      </c>
      <c r="E676" s="832" t="s">
        <v>3149</v>
      </c>
      <c r="F676" s="849"/>
      <c r="G676" s="849"/>
      <c r="H676" s="837">
        <v>0</v>
      </c>
      <c r="I676" s="849">
        <v>11</v>
      </c>
      <c r="J676" s="849">
        <v>10664.279999999999</v>
      </c>
      <c r="K676" s="837">
        <v>1</v>
      </c>
      <c r="L676" s="849">
        <v>11</v>
      </c>
      <c r="M676" s="850">
        <v>10664.279999999999</v>
      </c>
    </row>
    <row r="677" spans="1:13" ht="14.45" customHeight="1" x14ac:dyDescent="0.2">
      <c r="A677" s="831" t="s">
        <v>2574</v>
      </c>
      <c r="B677" s="832" t="s">
        <v>2264</v>
      </c>
      <c r="C677" s="832" t="s">
        <v>3153</v>
      </c>
      <c r="D677" s="832" t="s">
        <v>3139</v>
      </c>
      <c r="E677" s="832" t="s">
        <v>2450</v>
      </c>
      <c r="F677" s="849"/>
      <c r="G677" s="849"/>
      <c r="H677" s="837">
        <v>0</v>
      </c>
      <c r="I677" s="849">
        <v>1</v>
      </c>
      <c r="J677" s="849">
        <v>484.75</v>
      </c>
      <c r="K677" s="837">
        <v>1</v>
      </c>
      <c r="L677" s="849">
        <v>1</v>
      </c>
      <c r="M677" s="850">
        <v>484.75</v>
      </c>
    </row>
    <row r="678" spans="1:13" ht="14.45" customHeight="1" x14ac:dyDescent="0.2">
      <c r="A678" s="831" t="s">
        <v>2574</v>
      </c>
      <c r="B678" s="832" t="s">
        <v>2264</v>
      </c>
      <c r="C678" s="832" t="s">
        <v>3154</v>
      </c>
      <c r="D678" s="832" t="s">
        <v>3151</v>
      </c>
      <c r="E678" s="832" t="s">
        <v>3155</v>
      </c>
      <c r="F678" s="849">
        <v>6</v>
      </c>
      <c r="G678" s="849">
        <v>5816.88</v>
      </c>
      <c r="H678" s="837">
        <v>1</v>
      </c>
      <c r="I678" s="849"/>
      <c r="J678" s="849"/>
      <c r="K678" s="837">
        <v>0</v>
      </c>
      <c r="L678" s="849">
        <v>6</v>
      </c>
      <c r="M678" s="850">
        <v>5816.88</v>
      </c>
    </row>
    <row r="679" spans="1:13" ht="14.45" customHeight="1" x14ac:dyDescent="0.2">
      <c r="A679" s="831" t="s">
        <v>2574</v>
      </c>
      <c r="B679" s="832" t="s">
        <v>2264</v>
      </c>
      <c r="C679" s="832" t="s">
        <v>2448</v>
      </c>
      <c r="D679" s="832" t="s">
        <v>2449</v>
      </c>
      <c r="E679" s="832" t="s">
        <v>2450</v>
      </c>
      <c r="F679" s="849"/>
      <c r="G679" s="849"/>
      <c r="H679" s="837">
        <v>0</v>
      </c>
      <c r="I679" s="849">
        <v>9</v>
      </c>
      <c r="J679" s="849">
        <v>4362.75</v>
      </c>
      <c r="K679" s="837">
        <v>1</v>
      </c>
      <c r="L679" s="849">
        <v>9</v>
      </c>
      <c r="M679" s="850">
        <v>4362.75</v>
      </c>
    </row>
    <row r="680" spans="1:13" ht="14.45" customHeight="1" x14ac:dyDescent="0.2">
      <c r="A680" s="831" t="s">
        <v>2574</v>
      </c>
      <c r="B680" s="832" t="s">
        <v>2264</v>
      </c>
      <c r="C680" s="832" t="s">
        <v>2451</v>
      </c>
      <c r="D680" s="832" t="s">
        <v>2449</v>
      </c>
      <c r="E680" s="832" t="s">
        <v>2452</v>
      </c>
      <c r="F680" s="849"/>
      <c r="G680" s="849"/>
      <c r="H680" s="837">
        <v>0</v>
      </c>
      <c r="I680" s="849">
        <v>15</v>
      </c>
      <c r="J680" s="849">
        <v>14542.2</v>
      </c>
      <c r="K680" s="837">
        <v>1</v>
      </c>
      <c r="L680" s="849">
        <v>15</v>
      </c>
      <c r="M680" s="850">
        <v>14542.2</v>
      </c>
    </row>
    <row r="681" spans="1:13" ht="14.45" customHeight="1" x14ac:dyDescent="0.2">
      <c r="A681" s="831" t="s">
        <v>2574</v>
      </c>
      <c r="B681" s="832" t="s">
        <v>2264</v>
      </c>
      <c r="C681" s="832" t="s">
        <v>3156</v>
      </c>
      <c r="D681" s="832" t="s">
        <v>2449</v>
      </c>
      <c r="E681" s="832" t="s">
        <v>3140</v>
      </c>
      <c r="F681" s="849"/>
      <c r="G681" s="849"/>
      <c r="H681" s="837">
        <v>0</v>
      </c>
      <c r="I681" s="849">
        <v>6</v>
      </c>
      <c r="J681" s="849">
        <v>11633.82</v>
      </c>
      <c r="K681" s="837">
        <v>1</v>
      </c>
      <c r="L681" s="849">
        <v>6</v>
      </c>
      <c r="M681" s="850">
        <v>11633.82</v>
      </c>
    </row>
    <row r="682" spans="1:13" ht="14.45" customHeight="1" x14ac:dyDescent="0.2">
      <c r="A682" s="831" t="s">
        <v>2574</v>
      </c>
      <c r="B682" s="832" t="s">
        <v>2264</v>
      </c>
      <c r="C682" s="832" t="s">
        <v>3537</v>
      </c>
      <c r="D682" s="832" t="s">
        <v>2449</v>
      </c>
      <c r="E682" s="832" t="s">
        <v>3538</v>
      </c>
      <c r="F682" s="849"/>
      <c r="G682" s="849"/>
      <c r="H682" s="837">
        <v>0</v>
      </c>
      <c r="I682" s="849">
        <v>18</v>
      </c>
      <c r="J682" s="849">
        <v>26176.14</v>
      </c>
      <c r="K682" s="837">
        <v>1</v>
      </c>
      <c r="L682" s="849">
        <v>18</v>
      </c>
      <c r="M682" s="850">
        <v>26176.14</v>
      </c>
    </row>
    <row r="683" spans="1:13" ht="14.45" customHeight="1" x14ac:dyDescent="0.2">
      <c r="A683" s="831" t="s">
        <v>2574</v>
      </c>
      <c r="B683" s="832" t="s">
        <v>2264</v>
      </c>
      <c r="C683" s="832" t="s">
        <v>3673</v>
      </c>
      <c r="D683" s="832" t="s">
        <v>3674</v>
      </c>
      <c r="E683" s="832" t="s">
        <v>3675</v>
      </c>
      <c r="F683" s="849">
        <v>1</v>
      </c>
      <c r="G683" s="849">
        <v>4967.28</v>
      </c>
      <c r="H683" s="837">
        <v>1</v>
      </c>
      <c r="I683" s="849"/>
      <c r="J683" s="849"/>
      <c r="K683" s="837">
        <v>0</v>
      </c>
      <c r="L683" s="849">
        <v>1</v>
      </c>
      <c r="M683" s="850">
        <v>4967.28</v>
      </c>
    </row>
    <row r="684" spans="1:13" ht="14.45" customHeight="1" x14ac:dyDescent="0.2">
      <c r="A684" s="831" t="s">
        <v>2574</v>
      </c>
      <c r="B684" s="832" t="s">
        <v>2453</v>
      </c>
      <c r="C684" s="832" t="s">
        <v>2454</v>
      </c>
      <c r="D684" s="832" t="s">
        <v>2455</v>
      </c>
      <c r="E684" s="832" t="s">
        <v>2456</v>
      </c>
      <c r="F684" s="849"/>
      <c r="G684" s="849"/>
      <c r="H684" s="837">
        <v>0</v>
      </c>
      <c r="I684" s="849">
        <v>16</v>
      </c>
      <c r="J684" s="849">
        <v>12064.64</v>
      </c>
      <c r="K684" s="837">
        <v>1</v>
      </c>
      <c r="L684" s="849">
        <v>16</v>
      </c>
      <c r="M684" s="850">
        <v>12064.64</v>
      </c>
    </row>
    <row r="685" spans="1:13" ht="14.45" customHeight="1" x14ac:dyDescent="0.2">
      <c r="A685" s="831" t="s">
        <v>2574</v>
      </c>
      <c r="B685" s="832" t="s">
        <v>2453</v>
      </c>
      <c r="C685" s="832" t="s">
        <v>3098</v>
      </c>
      <c r="D685" s="832" t="s">
        <v>2455</v>
      </c>
      <c r="E685" s="832" t="s">
        <v>3099</v>
      </c>
      <c r="F685" s="849"/>
      <c r="G685" s="849"/>
      <c r="H685" s="837">
        <v>0</v>
      </c>
      <c r="I685" s="849">
        <v>12</v>
      </c>
      <c r="J685" s="849">
        <v>13572.72</v>
      </c>
      <c r="K685" s="837">
        <v>1</v>
      </c>
      <c r="L685" s="849">
        <v>12</v>
      </c>
      <c r="M685" s="850">
        <v>13572.72</v>
      </c>
    </row>
    <row r="686" spans="1:13" ht="14.45" customHeight="1" x14ac:dyDescent="0.2">
      <c r="A686" s="831" t="s">
        <v>2574</v>
      </c>
      <c r="B686" s="832" t="s">
        <v>2453</v>
      </c>
      <c r="C686" s="832" t="s">
        <v>3100</v>
      </c>
      <c r="D686" s="832" t="s">
        <v>2455</v>
      </c>
      <c r="E686" s="832" t="s">
        <v>3101</v>
      </c>
      <c r="F686" s="849"/>
      <c r="G686" s="849"/>
      <c r="H686" s="837">
        <v>0</v>
      </c>
      <c r="I686" s="849">
        <v>26</v>
      </c>
      <c r="J686" s="849">
        <v>39210.079999999994</v>
      </c>
      <c r="K686" s="837">
        <v>1</v>
      </c>
      <c r="L686" s="849">
        <v>26</v>
      </c>
      <c r="M686" s="850">
        <v>39210.079999999994</v>
      </c>
    </row>
    <row r="687" spans="1:13" ht="14.45" customHeight="1" x14ac:dyDescent="0.2">
      <c r="A687" s="831" t="s">
        <v>2574</v>
      </c>
      <c r="B687" s="832" t="s">
        <v>2453</v>
      </c>
      <c r="C687" s="832" t="s">
        <v>3508</v>
      </c>
      <c r="D687" s="832" t="s">
        <v>3103</v>
      </c>
      <c r="E687" s="832" t="s">
        <v>2456</v>
      </c>
      <c r="F687" s="849">
        <v>12</v>
      </c>
      <c r="G687" s="849">
        <v>7755.84</v>
      </c>
      <c r="H687" s="837">
        <v>1</v>
      </c>
      <c r="I687" s="849"/>
      <c r="J687" s="849"/>
      <c r="K687" s="837">
        <v>0</v>
      </c>
      <c r="L687" s="849">
        <v>12</v>
      </c>
      <c r="M687" s="850">
        <v>7755.84</v>
      </c>
    </row>
    <row r="688" spans="1:13" ht="14.45" customHeight="1" x14ac:dyDescent="0.2">
      <c r="A688" s="831" t="s">
        <v>2574</v>
      </c>
      <c r="B688" s="832" t="s">
        <v>2453</v>
      </c>
      <c r="C688" s="832" t="s">
        <v>3106</v>
      </c>
      <c r="D688" s="832" t="s">
        <v>3107</v>
      </c>
      <c r="E688" s="832" t="s">
        <v>2456</v>
      </c>
      <c r="F688" s="849">
        <v>13</v>
      </c>
      <c r="G688" s="849">
        <v>9802.52</v>
      </c>
      <c r="H688" s="837">
        <v>1</v>
      </c>
      <c r="I688" s="849"/>
      <c r="J688" s="849"/>
      <c r="K688" s="837">
        <v>0</v>
      </c>
      <c r="L688" s="849">
        <v>13</v>
      </c>
      <c r="M688" s="850">
        <v>9802.52</v>
      </c>
    </row>
    <row r="689" spans="1:13" ht="14.45" customHeight="1" x14ac:dyDescent="0.2">
      <c r="A689" s="831" t="s">
        <v>2574</v>
      </c>
      <c r="B689" s="832" t="s">
        <v>2453</v>
      </c>
      <c r="C689" s="832" t="s">
        <v>3660</v>
      </c>
      <c r="D689" s="832" t="s">
        <v>3107</v>
      </c>
      <c r="E689" s="832" t="s">
        <v>3101</v>
      </c>
      <c r="F689" s="849">
        <v>13</v>
      </c>
      <c r="G689" s="849">
        <v>19605.04</v>
      </c>
      <c r="H689" s="837">
        <v>1</v>
      </c>
      <c r="I689" s="849"/>
      <c r="J689" s="849"/>
      <c r="K689" s="837">
        <v>0</v>
      </c>
      <c r="L689" s="849">
        <v>13</v>
      </c>
      <c r="M689" s="850">
        <v>19605.04</v>
      </c>
    </row>
    <row r="690" spans="1:13" ht="14.45" customHeight="1" x14ac:dyDescent="0.2">
      <c r="A690" s="831" t="s">
        <v>2574</v>
      </c>
      <c r="B690" s="832" t="s">
        <v>2060</v>
      </c>
      <c r="C690" s="832" t="s">
        <v>2268</v>
      </c>
      <c r="D690" s="832" t="s">
        <v>703</v>
      </c>
      <c r="E690" s="832" t="s">
        <v>1171</v>
      </c>
      <c r="F690" s="849"/>
      <c r="G690" s="849"/>
      <c r="H690" s="837"/>
      <c r="I690" s="849">
        <v>34</v>
      </c>
      <c r="J690" s="849">
        <v>0</v>
      </c>
      <c r="K690" s="837"/>
      <c r="L690" s="849">
        <v>34</v>
      </c>
      <c r="M690" s="850">
        <v>0</v>
      </c>
    </row>
    <row r="691" spans="1:13" ht="14.45" customHeight="1" x14ac:dyDescent="0.2">
      <c r="A691" s="831" t="s">
        <v>2574</v>
      </c>
      <c r="B691" s="832" t="s">
        <v>2060</v>
      </c>
      <c r="C691" s="832" t="s">
        <v>2457</v>
      </c>
      <c r="D691" s="832" t="s">
        <v>2458</v>
      </c>
      <c r="E691" s="832" t="s">
        <v>1729</v>
      </c>
      <c r="F691" s="849">
        <v>8</v>
      </c>
      <c r="G691" s="849">
        <v>0</v>
      </c>
      <c r="H691" s="837"/>
      <c r="I691" s="849"/>
      <c r="J691" s="849"/>
      <c r="K691" s="837"/>
      <c r="L691" s="849">
        <v>8</v>
      </c>
      <c r="M691" s="850">
        <v>0</v>
      </c>
    </row>
    <row r="692" spans="1:13" ht="14.45" customHeight="1" x14ac:dyDescent="0.2">
      <c r="A692" s="831" t="s">
        <v>2574</v>
      </c>
      <c r="B692" s="832" t="s">
        <v>3934</v>
      </c>
      <c r="C692" s="832" t="s">
        <v>3727</v>
      </c>
      <c r="D692" s="832" t="s">
        <v>3286</v>
      </c>
      <c r="E692" s="832" t="s">
        <v>3728</v>
      </c>
      <c r="F692" s="849"/>
      <c r="G692" s="849"/>
      <c r="H692" s="837">
        <v>0</v>
      </c>
      <c r="I692" s="849">
        <v>9</v>
      </c>
      <c r="J692" s="849">
        <v>362.31</v>
      </c>
      <c r="K692" s="837">
        <v>1</v>
      </c>
      <c r="L692" s="849">
        <v>9</v>
      </c>
      <c r="M692" s="850">
        <v>362.31</v>
      </c>
    </row>
    <row r="693" spans="1:13" ht="14.45" customHeight="1" x14ac:dyDescent="0.2">
      <c r="A693" s="831" t="s">
        <v>2574</v>
      </c>
      <c r="B693" s="832" t="s">
        <v>3934</v>
      </c>
      <c r="C693" s="832" t="s">
        <v>3285</v>
      </c>
      <c r="D693" s="832" t="s">
        <v>3286</v>
      </c>
      <c r="E693" s="832" t="s">
        <v>3287</v>
      </c>
      <c r="F693" s="849"/>
      <c r="G693" s="849"/>
      <c r="H693" s="837">
        <v>0</v>
      </c>
      <c r="I693" s="849">
        <v>1</v>
      </c>
      <c r="J693" s="849">
        <v>60.39</v>
      </c>
      <c r="K693" s="837">
        <v>1</v>
      </c>
      <c r="L693" s="849">
        <v>1</v>
      </c>
      <c r="M693" s="850">
        <v>60.39</v>
      </c>
    </row>
    <row r="694" spans="1:13" ht="14.45" customHeight="1" x14ac:dyDescent="0.2">
      <c r="A694" s="831" t="s">
        <v>2574</v>
      </c>
      <c r="B694" s="832" t="s">
        <v>3935</v>
      </c>
      <c r="C694" s="832" t="s">
        <v>3186</v>
      </c>
      <c r="D694" s="832" t="s">
        <v>3187</v>
      </c>
      <c r="E694" s="832" t="s">
        <v>3188</v>
      </c>
      <c r="F694" s="849"/>
      <c r="G694" s="849"/>
      <c r="H694" s="837">
        <v>0</v>
      </c>
      <c r="I694" s="849">
        <v>4</v>
      </c>
      <c r="J694" s="849">
        <v>411.6</v>
      </c>
      <c r="K694" s="837">
        <v>1</v>
      </c>
      <c r="L694" s="849">
        <v>4</v>
      </c>
      <c r="M694" s="850">
        <v>411.6</v>
      </c>
    </row>
    <row r="695" spans="1:13" ht="14.45" customHeight="1" x14ac:dyDescent="0.2">
      <c r="A695" s="831" t="s">
        <v>2574</v>
      </c>
      <c r="B695" s="832" t="s">
        <v>3935</v>
      </c>
      <c r="C695" s="832" t="s">
        <v>3462</v>
      </c>
      <c r="D695" s="832" t="s">
        <v>3463</v>
      </c>
      <c r="E695" s="832" t="s">
        <v>3464</v>
      </c>
      <c r="F695" s="849"/>
      <c r="G695" s="849"/>
      <c r="H695" s="837">
        <v>0</v>
      </c>
      <c r="I695" s="849">
        <v>2</v>
      </c>
      <c r="J695" s="849">
        <v>137.19999999999999</v>
      </c>
      <c r="K695" s="837">
        <v>1</v>
      </c>
      <c r="L695" s="849">
        <v>2</v>
      </c>
      <c r="M695" s="850">
        <v>137.19999999999999</v>
      </c>
    </row>
    <row r="696" spans="1:13" ht="14.45" customHeight="1" x14ac:dyDescent="0.2">
      <c r="A696" s="831" t="s">
        <v>2574</v>
      </c>
      <c r="B696" s="832" t="s">
        <v>2281</v>
      </c>
      <c r="C696" s="832" t="s">
        <v>3159</v>
      </c>
      <c r="D696" s="832" t="s">
        <v>2283</v>
      </c>
      <c r="E696" s="832" t="s">
        <v>3160</v>
      </c>
      <c r="F696" s="849"/>
      <c r="G696" s="849"/>
      <c r="H696" s="837">
        <v>0</v>
      </c>
      <c r="I696" s="849">
        <v>13</v>
      </c>
      <c r="J696" s="849">
        <v>4413.1100000000006</v>
      </c>
      <c r="K696" s="837">
        <v>1</v>
      </c>
      <c r="L696" s="849">
        <v>13</v>
      </c>
      <c r="M696" s="850">
        <v>4413.1100000000006</v>
      </c>
    </row>
    <row r="697" spans="1:13" ht="14.45" customHeight="1" x14ac:dyDescent="0.2">
      <c r="A697" s="831" t="s">
        <v>2574</v>
      </c>
      <c r="B697" s="832" t="s">
        <v>2281</v>
      </c>
      <c r="C697" s="832" t="s">
        <v>2282</v>
      </c>
      <c r="D697" s="832" t="s">
        <v>2283</v>
      </c>
      <c r="E697" s="832" t="s">
        <v>2284</v>
      </c>
      <c r="F697" s="849"/>
      <c r="G697" s="849"/>
      <c r="H697" s="837">
        <v>0</v>
      </c>
      <c r="I697" s="849">
        <v>8</v>
      </c>
      <c r="J697" s="849">
        <v>905.28</v>
      </c>
      <c r="K697" s="837">
        <v>1</v>
      </c>
      <c r="L697" s="849">
        <v>8</v>
      </c>
      <c r="M697" s="850">
        <v>905.28</v>
      </c>
    </row>
    <row r="698" spans="1:13" ht="14.45" customHeight="1" x14ac:dyDescent="0.2">
      <c r="A698" s="831" t="s">
        <v>2574</v>
      </c>
      <c r="B698" s="832" t="s">
        <v>2281</v>
      </c>
      <c r="C698" s="832" t="s">
        <v>2285</v>
      </c>
      <c r="D698" s="832" t="s">
        <v>2283</v>
      </c>
      <c r="E698" s="832" t="s">
        <v>2286</v>
      </c>
      <c r="F698" s="849"/>
      <c r="G698" s="849"/>
      <c r="H698" s="837">
        <v>0</v>
      </c>
      <c r="I698" s="849">
        <v>2</v>
      </c>
      <c r="J698" s="849">
        <v>339.46</v>
      </c>
      <c r="K698" s="837">
        <v>1</v>
      </c>
      <c r="L698" s="849">
        <v>2</v>
      </c>
      <c r="M698" s="850">
        <v>339.46</v>
      </c>
    </row>
    <row r="699" spans="1:13" ht="14.45" customHeight="1" x14ac:dyDescent="0.2">
      <c r="A699" s="831" t="s">
        <v>2574</v>
      </c>
      <c r="B699" s="832" t="s">
        <v>2281</v>
      </c>
      <c r="C699" s="832" t="s">
        <v>2466</v>
      </c>
      <c r="D699" s="832" t="s">
        <v>2283</v>
      </c>
      <c r="E699" s="832" t="s">
        <v>2467</v>
      </c>
      <c r="F699" s="849"/>
      <c r="G699" s="849"/>
      <c r="H699" s="837">
        <v>0</v>
      </c>
      <c r="I699" s="849">
        <v>104</v>
      </c>
      <c r="J699" s="849">
        <v>35304.880000000005</v>
      </c>
      <c r="K699" s="837">
        <v>1</v>
      </c>
      <c r="L699" s="849">
        <v>104</v>
      </c>
      <c r="M699" s="850">
        <v>35304.880000000005</v>
      </c>
    </row>
    <row r="700" spans="1:13" ht="14.45" customHeight="1" x14ac:dyDescent="0.2">
      <c r="A700" s="831" t="s">
        <v>2574</v>
      </c>
      <c r="B700" s="832" t="s">
        <v>2281</v>
      </c>
      <c r="C700" s="832" t="s">
        <v>3541</v>
      </c>
      <c r="D700" s="832" t="s">
        <v>2283</v>
      </c>
      <c r="E700" s="832" t="s">
        <v>3542</v>
      </c>
      <c r="F700" s="849"/>
      <c r="G700" s="849"/>
      <c r="H700" s="837">
        <v>0</v>
      </c>
      <c r="I700" s="849">
        <v>13</v>
      </c>
      <c r="J700" s="849">
        <v>2942.0300000000007</v>
      </c>
      <c r="K700" s="837">
        <v>1</v>
      </c>
      <c r="L700" s="849">
        <v>13</v>
      </c>
      <c r="M700" s="850">
        <v>2942.0300000000007</v>
      </c>
    </row>
    <row r="701" spans="1:13" ht="14.45" customHeight="1" x14ac:dyDescent="0.2">
      <c r="A701" s="831" t="s">
        <v>2574</v>
      </c>
      <c r="B701" s="832" t="s">
        <v>2281</v>
      </c>
      <c r="C701" s="832" t="s">
        <v>3543</v>
      </c>
      <c r="D701" s="832" t="s">
        <v>3162</v>
      </c>
      <c r="E701" s="832" t="s">
        <v>3386</v>
      </c>
      <c r="F701" s="849"/>
      <c r="G701" s="849"/>
      <c r="H701" s="837">
        <v>0</v>
      </c>
      <c r="I701" s="849">
        <v>6</v>
      </c>
      <c r="J701" s="849">
        <v>4581.78</v>
      </c>
      <c r="K701" s="837">
        <v>1</v>
      </c>
      <c r="L701" s="849">
        <v>6</v>
      </c>
      <c r="M701" s="850">
        <v>4581.78</v>
      </c>
    </row>
    <row r="702" spans="1:13" ht="14.45" customHeight="1" x14ac:dyDescent="0.2">
      <c r="A702" s="831" t="s">
        <v>2574</v>
      </c>
      <c r="B702" s="832" t="s">
        <v>2281</v>
      </c>
      <c r="C702" s="832" t="s">
        <v>3676</v>
      </c>
      <c r="D702" s="832" t="s">
        <v>3162</v>
      </c>
      <c r="E702" s="832" t="s">
        <v>3677</v>
      </c>
      <c r="F702" s="849"/>
      <c r="G702" s="849"/>
      <c r="H702" s="837">
        <v>0</v>
      </c>
      <c r="I702" s="849">
        <v>9</v>
      </c>
      <c r="J702" s="849">
        <v>7744.68</v>
      </c>
      <c r="K702" s="837">
        <v>1</v>
      </c>
      <c r="L702" s="849">
        <v>9</v>
      </c>
      <c r="M702" s="850">
        <v>7744.68</v>
      </c>
    </row>
    <row r="703" spans="1:13" ht="14.45" customHeight="1" x14ac:dyDescent="0.2">
      <c r="A703" s="831" t="s">
        <v>2574</v>
      </c>
      <c r="B703" s="832" t="s">
        <v>2287</v>
      </c>
      <c r="C703" s="832" t="s">
        <v>3256</v>
      </c>
      <c r="D703" s="832" t="s">
        <v>3257</v>
      </c>
      <c r="E703" s="832" t="s">
        <v>3258</v>
      </c>
      <c r="F703" s="849">
        <v>3</v>
      </c>
      <c r="G703" s="849">
        <v>507.87</v>
      </c>
      <c r="H703" s="837">
        <v>1</v>
      </c>
      <c r="I703" s="849"/>
      <c r="J703" s="849"/>
      <c r="K703" s="837">
        <v>0</v>
      </c>
      <c r="L703" s="849">
        <v>3</v>
      </c>
      <c r="M703" s="850">
        <v>507.87</v>
      </c>
    </row>
    <row r="704" spans="1:13" ht="14.45" customHeight="1" x14ac:dyDescent="0.2">
      <c r="A704" s="831" t="s">
        <v>2574</v>
      </c>
      <c r="B704" s="832" t="s">
        <v>2287</v>
      </c>
      <c r="C704" s="832" t="s">
        <v>3488</v>
      </c>
      <c r="D704" s="832" t="s">
        <v>3278</v>
      </c>
      <c r="E704" s="832" t="s">
        <v>3258</v>
      </c>
      <c r="F704" s="849">
        <v>2</v>
      </c>
      <c r="G704" s="849">
        <v>338.58</v>
      </c>
      <c r="H704" s="837">
        <v>1</v>
      </c>
      <c r="I704" s="849"/>
      <c r="J704" s="849"/>
      <c r="K704" s="837">
        <v>0</v>
      </c>
      <c r="L704" s="849">
        <v>2</v>
      </c>
      <c r="M704" s="850">
        <v>338.58</v>
      </c>
    </row>
    <row r="705" spans="1:13" ht="14.45" customHeight="1" x14ac:dyDescent="0.2">
      <c r="A705" s="831" t="s">
        <v>2574</v>
      </c>
      <c r="B705" s="832" t="s">
        <v>2287</v>
      </c>
      <c r="C705" s="832" t="s">
        <v>3263</v>
      </c>
      <c r="D705" s="832" t="s">
        <v>1214</v>
      </c>
      <c r="E705" s="832" t="s">
        <v>3258</v>
      </c>
      <c r="F705" s="849">
        <v>5</v>
      </c>
      <c r="G705" s="849">
        <v>846.44999999999993</v>
      </c>
      <c r="H705" s="837">
        <v>1</v>
      </c>
      <c r="I705" s="849"/>
      <c r="J705" s="849"/>
      <c r="K705" s="837">
        <v>0</v>
      </c>
      <c r="L705" s="849">
        <v>5</v>
      </c>
      <c r="M705" s="850">
        <v>846.44999999999993</v>
      </c>
    </row>
    <row r="706" spans="1:13" ht="14.45" customHeight="1" x14ac:dyDescent="0.2">
      <c r="A706" s="831" t="s">
        <v>2574</v>
      </c>
      <c r="B706" s="832" t="s">
        <v>2287</v>
      </c>
      <c r="C706" s="832" t="s">
        <v>3264</v>
      </c>
      <c r="D706" s="832" t="s">
        <v>3265</v>
      </c>
      <c r="E706" s="832" t="s">
        <v>3258</v>
      </c>
      <c r="F706" s="849">
        <v>5</v>
      </c>
      <c r="G706" s="849">
        <v>846.45</v>
      </c>
      <c r="H706" s="837">
        <v>1</v>
      </c>
      <c r="I706" s="849"/>
      <c r="J706" s="849"/>
      <c r="K706" s="837">
        <v>0</v>
      </c>
      <c r="L706" s="849">
        <v>5</v>
      </c>
      <c r="M706" s="850">
        <v>846.45</v>
      </c>
    </row>
    <row r="707" spans="1:13" ht="14.45" customHeight="1" x14ac:dyDescent="0.2">
      <c r="A707" s="831" t="s">
        <v>2574</v>
      </c>
      <c r="B707" s="832" t="s">
        <v>2287</v>
      </c>
      <c r="C707" s="832" t="s">
        <v>3266</v>
      </c>
      <c r="D707" s="832" t="s">
        <v>3265</v>
      </c>
      <c r="E707" s="832" t="s">
        <v>3260</v>
      </c>
      <c r="F707" s="849">
        <v>9</v>
      </c>
      <c r="G707" s="849">
        <v>3047.2200000000003</v>
      </c>
      <c r="H707" s="837">
        <v>1</v>
      </c>
      <c r="I707" s="849"/>
      <c r="J707" s="849"/>
      <c r="K707" s="837">
        <v>0</v>
      </c>
      <c r="L707" s="849">
        <v>9</v>
      </c>
      <c r="M707" s="850">
        <v>3047.2200000000003</v>
      </c>
    </row>
    <row r="708" spans="1:13" ht="14.45" customHeight="1" x14ac:dyDescent="0.2">
      <c r="A708" s="831" t="s">
        <v>2574</v>
      </c>
      <c r="B708" s="832" t="s">
        <v>2287</v>
      </c>
      <c r="C708" s="832" t="s">
        <v>3394</v>
      </c>
      <c r="D708" s="832" t="s">
        <v>3395</v>
      </c>
      <c r="E708" s="832" t="s">
        <v>3260</v>
      </c>
      <c r="F708" s="849">
        <v>7</v>
      </c>
      <c r="G708" s="849">
        <v>2370.06</v>
      </c>
      <c r="H708" s="837">
        <v>1</v>
      </c>
      <c r="I708" s="849"/>
      <c r="J708" s="849"/>
      <c r="K708" s="837">
        <v>0</v>
      </c>
      <c r="L708" s="849">
        <v>7</v>
      </c>
      <c r="M708" s="850">
        <v>2370.06</v>
      </c>
    </row>
    <row r="709" spans="1:13" ht="14.45" customHeight="1" x14ac:dyDescent="0.2">
      <c r="A709" s="831" t="s">
        <v>2574</v>
      </c>
      <c r="B709" s="832" t="s">
        <v>2287</v>
      </c>
      <c r="C709" s="832" t="s">
        <v>3721</v>
      </c>
      <c r="D709" s="832" t="s">
        <v>3395</v>
      </c>
      <c r="E709" s="832" t="s">
        <v>3594</v>
      </c>
      <c r="F709" s="849">
        <v>1</v>
      </c>
      <c r="G709" s="849">
        <v>42.33</v>
      </c>
      <c r="H709" s="837">
        <v>1</v>
      </c>
      <c r="I709" s="849"/>
      <c r="J709" s="849"/>
      <c r="K709" s="837">
        <v>0</v>
      </c>
      <c r="L709" s="849">
        <v>1</v>
      </c>
      <c r="M709" s="850">
        <v>42.33</v>
      </c>
    </row>
    <row r="710" spans="1:13" ht="14.45" customHeight="1" x14ac:dyDescent="0.2">
      <c r="A710" s="831" t="s">
        <v>2574</v>
      </c>
      <c r="B710" s="832" t="s">
        <v>2287</v>
      </c>
      <c r="C710" s="832" t="s">
        <v>3717</v>
      </c>
      <c r="D710" s="832" t="s">
        <v>3265</v>
      </c>
      <c r="E710" s="832" t="s">
        <v>3268</v>
      </c>
      <c r="F710" s="849">
        <v>3</v>
      </c>
      <c r="G710" s="849">
        <v>2031.5099999999998</v>
      </c>
      <c r="H710" s="837">
        <v>1</v>
      </c>
      <c r="I710" s="849"/>
      <c r="J710" s="849"/>
      <c r="K710" s="837">
        <v>0</v>
      </c>
      <c r="L710" s="849">
        <v>3</v>
      </c>
      <c r="M710" s="850">
        <v>2031.5099999999998</v>
      </c>
    </row>
    <row r="711" spans="1:13" ht="14.45" customHeight="1" x14ac:dyDescent="0.2">
      <c r="A711" s="831" t="s">
        <v>2574</v>
      </c>
      <c r="B711" s="832" t="s">
        <v>2287</v>
      </c>
      <c r="C711" s="832" t="s">
        <v>3269</v>
      </c>
      <c r="D711" s="832" t="s">
        <v>1214</v>
      </c>
      <c r="E711" s="832" t="s">
        <v>3260</v>
      </c>
      <c r="F711" s="849">
        <v>49</v>
      </c>
      <c r="G711" s="849">
        <v>16590.420000000002</v>
      </c>
      <c r="H711" s="837">
        <v>1</v>
      </c>
      <c r="I711" s="849"/>
      <c r="J711" s="849"/>
      <c r="K711" s="837">
        <v>0</v>
      </c>
      <c r="L711" s="849">
        <v>49</v>
      </c>
      <c r="M711" s="850">
        <v>16590.420000000002</v>
      </c>
    </row>
    <row r="712" spans="1:13" ht="14.45" customHeight="1" x14ac:dyDescent="0.2">
      <c r="A712" s="831" t="s">
        <v>2574</v>
      </c>
      <c r="B712" s="832" t="s">
        <v>2287</v>
      </c>
      <c r="C712" s="832" t="s">
        <v>3270</v>
      </c>
      <c r="D712" s="832" t="s">
        <v>1214</v>
      </c>
      <c r="E712" s="832" t="s">
        <v>3271</v>
      </c>
      <c r="F712" s="849"/>
      <c r="G712" s="849"/>
      <c r="H712" s="837">
        <v>0</v>
      </c>
      <c r="I712" s="849">
        <v>7</v>
      </c>
      <c r="J712" s="849">
        <v>9006.34</v>
      </c>
      <c r="K712" s="837">
        <v>1</v>
      </c>
      <c r="L712" s="849">
        <v>7</v>
      </c>
      <c r="M712" s="850">
        <v>9006.34</v>
      </c>
    </row>
    <row r="713" spans="1:13" ht="14.45" customHeight="1" x14ac:dyDescent="0.2">
      <c r="A713" s="831" t="s">
        <v>2574</v>
      </c>
      <c r="B713" s="832" t="s">
        <v>2287</v>
      </c>
      <c r="C713" s="832" t="s">
        <v>3272</v>
      </c>
      <c r="D713" s="832" t="s">
        <v>3273</v>
      </c>
      <c r="E713" s="832" t="s">
        <v>3258</v>
      </c>
      <c r="F713" s="849">
        <v>3</v>
      </c>
      <c r="G713" s="849">
        <v>507.87</v>
      </c>
      <c r="H713" s="837">
        <v>1</v>
      </c>
      <c r="I713" s="849"/>
      <c r="J713" s="849"/>
      <c r="K713" s="837">
        <v>0</v>
      </c>
      <c r="L713" s="849">
        <v>3</v>
      </c>
      <c r="M713" s="850">
        <v>507.87</v>
      </c>
    </row>
    <row r="714" spans="1:13" ht="14.45" customHeight="1" x14ac:dyDescent="0.2">
      <c r="A714" s="831" t="s">
        <v>2574</v>
      </c>
      <c r="B714" s="832" t="s">
        <v>2287</v>
      </c>
      <c r="C714" s="832" t="s">
        <v>2288</v>
      </c>
      <c r="D714" s="832" t="s">
        <v>1214</v>
      </c>
      <c r="E714" s="832" t="s">
        <v>1215</v>
      </c>
      <c r="F714" s="849"/>
      <c r="G714" s="849"/>
      <c r="H714" s="837">
        <v>0</v>
      </c>
      <c r="I714" s="849">
        <v>14</v>
      </c>
      <c r="J714" s="849">
        <v>36025.08</v>
      </c>
      <c r="K714" s="837">
        <v>1</v>
      </c>
      <c r="L714" s="849">
        <v>14</v>
      </c>
      <c r="M714" s="850">
        <v>36025.08</v>
      </c>
    </row>
    <row r="715" spans="1:13" ht="14.45" customHeight="1" x14ac:dyDescent="0.2">
      <c r="A715" s="831" t="s">
        <v>2574</v>
      </c>
      <c r="B715" s="832" t="s">
        <v>2287</v>
      </c>
      <c r="C715" s="832" t="s">
        <v>3718</v>
      </c>
      <c r="D715" s="832" t="s">
        <v>3719</v>
      </c>
      <c r="E715" s="832" t="s">
        <v>3720</v>
      </c>
      <c r="F715" s="849">
        <v>2</v>
      </c>
      <c r="G715" s="849">
        <v>3430.96</v>
      </c>
      <c r="H715" s="837">
        <v>1</v>
      </c>
      <c r="I715" s="849"/>
      <c r="J715" s="849"/>
      <c r="K715" s="837">
        <v>0</v>
      </c>
      <c r="L715" s="849">
        <v>2</v>
      </c>
      <c r="M715" s="850">
        <v>3430.96</v>
      </c>
    </row>
    <row r="716" spans="1:13" ht="14.45" customHeight="1" x14ac:dyDescent="0.2">
      <c r="A716" s="831" t="s">
        <v>2574</v>
      </c>
      <c r="B716" s="832" t="s">
        <v>2287</v>
      </c>
      <c r="C716" s="832" t="s">
        <v>3275</v>
      </c>
      <c r="D716" s="832" t="s">
        <v>3276</v>
      </c>
      <c r="E716" s="832" t="s">
        <v>3260</v>
      </c>
      <c r="F716" s="849">
        <v>6</v>
      </c>
      <c r="G716" s="849">
        <v>10292.880000000001</v>
      </c>
      <c r="H716" s="837">
        <v>1</v>
      </c>
      <c r="I716" s="849"/>
      <c r="J716" s="849"/>
      <c r="K716" s="837">
        <v>0</v>
      </c>
      <c r="L716" s="849">
        <v>6</v>
      </c>
      <c r="M716" s="850">
        <v>10292.880000000001</v>
      </c>
    </row>
    <row r="717" spans="1:13" ht="14.45" customHeight="1" x14ac:dyDescent="0.2">
      <c r="A717" s="831" t="s">
        <v>2574</v>
      </c>
      <c r="B717" s="832" t="s">
        <v>2287</v>
      </c>
      <c r="C717" s="832" t="s">
        <v>3722</v>
      </c>
      <c r="D717" s="832" t="s">
        <v>3276</v>
      </c>
      <c r="E717" s="832" t="s">
        <v>3258</v>
      </c>
      <c r="F717" s="849">
        <v>2</v>
      </c>
      <c r="G717" s="849">
        <v>2572.38</v>
      </c>
      <c r="H717" s="837">
        <v>1</v>
      </c>
      <c r="I717" s="849"/>
      <c r="J717" s="849"/>
      <c r="K717" s="837">
        <v>0</v>
      </c>
      <c r="L717" s="849">
        <v>2</v>
      </c>
      <c r="M717" s="850">
        <v>2572.38</v>
      </c>
    </row>
    <row r="718" spans="1:13" ht="14.45" customHeight="1" x14ac:dyDescent="0.2">
      <c r="A718" s="831" t="s">
        <v>2574</v>
      </c>
      <c r="B718" s="832" t="s">
        <v>2308</v>
      </c>
      <c r="C718" s="832" t="s">
        <v>3654</v>
      </c>
      <c r="D718" s="832" t="s">
        <v>2801</v>
      </c>
      <c r="E718" s="832" t="s">
        <v>3655</v>
      </c>
      <c r="F718" s="849">
        <v>1</v>
      </c>
      <c r="G718" s="849">
        <v>18.809999999999999</v>
      </c>
      <c r="H718" s="837">
        <v>1</v>
      </c>
      <c r="I718" s="849"/>
      <c r="J718" s="849"/>
      <c r="K718" s="837">
        <v>0</v>
      </c>
      <c r="L718" s="849">
        <v>1</v>
      </c>
      <c r="M718" s="850">
        <v>18.809999999999999</v>
      </c>
    </row>
    <row r="719" spans="1:13" ht="14.45" customHeight="1" x14ac:dyDescent="0.2">
      <c r="A719" s="831" t="s">
        <v>2574</v>
      </c>
      <c r="B719" s="832" t="s">
        <v>2308</v>
      </c>
      <c r="C719" s="832" t="s">
        <v>3656</v>
      </c>
      <c r="D719" s="832" t="s">
        <v>3657</v>
      </c>
      <c r="E719" s="832" t="s">
        <v>3655</v>
      </c>
      <c r="F719" s="849">
        <v>1</v>
      </c>
      <c r="G719" s="849">
        <v>18.809999999999999</v>
      </c>
      <c r="H719" s="837">
        <v>1</v>
      </c>
      <c r="I719" s="849"/>
      <c r="J719" s="849"/>
      <c r="K719" s="837">
        <v>0</v>
      </c>
      <c r="L719" s="849">
        <v>1</v>
      </c>
      <c r="M719" s="850">
        <v>18.809999999999999</v>
      </c>
    </row>
    <row r="720" spans="1:13" ht="14.45" customHeight="1" x14ac:dyDescent="0.2">
      <c r="A720" s="831" t="s">
        <v>2574</v>
      </c>
      <c r="B720" s="832" t="s">
        <v>2063</v>
      </c>
      <c r="C720" s="832" t="s">
        <v>3700</v>
      </c>
      <c r="D720" s="832" t="s">
        <v>3701</v>
      </c>
      <c r="E720" s="832" t="s">
        <v>3702</v>
      </c>
      <c r="F720" s="849">
        <v>4</v>
      </c>
      <c r="G720" s="849">
        <v>0</v>
      </c>
      <c r="H720" s="837"/>
      <c r="I720" s="849"/>
      <c r="J720" s="849"/>
      <c r="K720" s="837"/>
      <c r="L720" s="849">
        <v>4</v>
      </c>
      <c r="M720" s="850">
        <v>0</v>
      </c>
    </row>
    <row r="721" spans="1:13" ht="14.45" customHeight="1" x14ac:dyDescent="0.2">
      <c r="A721" s="831" t="s">
        <v>2574</v>
      </c>
      <c r="B721" s="832" t="s">
        <v>2318</v>
      </c>
      <c r="C721" s="832" t="s">
        <v>3342</v>
      </c>
      <c r="D721" s="832" t="s">
        <v>3343</v>
      </c>
      <c r="E721" s="832" t="s">
        <v>2823</v>
      </c>
      <c r="F721" s="849">
        <v>2</v>
      </c>
      <c r="G721" s="849">
        <v>0</v>
      </c>
      <c r="H721" s="837"/>
      <c r="I721" s="849"/>
      <c r="J721" s="849"/>
      <c r="K721" s="837"/>
      <c r="L721" s="849">
        <v>2</v>
      </c>
      <c r="M721" s="850">
        <v>0</v>
      </c>
    </row>
    <row r="722" spans="1:13" ht="14.45" customHeight="1" x14ac:dyDescent="0.2">
      <c r="A722" s="831" t="s">
        <v>2574</v>
      </c>
      <c r="B722" s="832" t="s">
        <v>2318</v>
      </c>
      <c r="C722" s="832" t="s">
        <v>2319</v>
      </c>
      <c r="D722" s="832" t="s">
        <v>1364</v>
      </c>
      <c r="E722" s="832" t="s">
        <v>2320</v>
      </c>
      <c r="F722" s="849">
        <v>3</v>
      </c>
      <c r="G722" s="849">
        <v>0</v>
      </c>
      <c r="H722" s="837"/>
      <c r="I722" s="849"/>
      <c r="J722" s="849"/>
      <c r="K722" s="837"/>
      <c r="L722" s="849">
        <v>3</v>
      </c>
      <c r="M722" s="850">
        <v>0</v>
      </c>
    </row>
    <row r="723" spans="1:13" ht="14.45" customHeight="1" x14ac:dyDescent="0.2">
      <c r="A723" s="831" t="s">
        <v>2574</v>
      </c>
      <c r="B723" s="832" t="s">
        <v>2318</v>
      </c>
      <c r="C723" s="832" t="s">
        <v>2652</v>
      </c>
      <c r="D723" s="832" t="s">
        <v>2653</v>
      </c>
      <c r="E723" s="832" t="s">
        <v>2294</v>
      </c>
      <c r="F723" s="849">
        <v>1</v>
      </c>
      <c r="G723" s="849">
        <v>0</v>
      </c>
      <c r="H723" s="837"/>
      <c r="I723" s="849"/>
      <c r="J723" s="849"/>
      <c r="K723" s="837"/>
      <c r="L723" s="849">
        <v>1</v>
      </c>
      <c r="M723" s="850">
        <v>0</v>
      </c>
    </row>
    <row r="724" spans="1:13" ht="14.45" customHeight="1" x14ac:dyDescent="0.2">
      <c r="A724" s="831" t="s">
        <v>2574</v>
      </c>
      <c r="B724" s="832" t="s">
        <v>3936</v>
      </c>
      <c r="C724" s="832" t="s">
        <v>3111</v>
      </c>
      <c r="D724" s="832" t="s">
        <v>827</v>
      </c>
      <c r="E724" s="832" t="s">
        <v>828</v>
      </c>
      <c r="F724" s="849"/>
      <c r="G724" s="849"/>
      <c r="H724" s="837">
        <v>0</v>
      </c>
      <c r="I724" s="849">
        <v>6</v>
      </c>
      <c r="J724" s="849">
        <v>395.93999999999994</v>
      </c>
      <c r="K724" s="837">
        <v>1</v>
      </c>
      <c r="L724" s="849">
        <v>6</v>
      </c>
      <c r="M724" s="850">
        <v>395.93999999999994</v>
      </c>
    </row>
    <row r="725" spans="1:13" ht="14.45" customHeight="1" x14ac:dyDescent="0.2">
      <c r="A725" s="831" t="s">
        <v>2574</v>
      </c>
      <c r="B725" s="832" t="s">
        <v>3936</v>
      </c>
      <c r="C725" s="832" t="s">
        <v>3441</v>
      </c>
      <c r="D725" s="832" t="s">
        <v>829</v>
      </c>
      <c r="E725" s="832" t="s">
        <v>830</v>
      </c>
      <c r="F725" s="849"/>
      <c r="G725" s="849"/>
      <c r="H725" s="837">
        <v>0</v>
      </c>
      <c r="I725" s="849">
        <v>1</v>
      </c>
      <c r="J725" s="849">
        <v>132</v>
      </c>
      <c r="K725" s="837">
        <v>1</v>
      </c>
      <c r="L725" s="849">
        <v>1</v>
      </c>
      <c r="M725" s="850">
        <v>132</v>
      </c>
    </row>
    <row r="726" spans="1:13" ht="14.45" customHeight="1" x14ac:dyDescent="0.2">
      <c r="A726" s="831" t="s">
        <v>2574</v>
      </c>
      <c r="B726" s="832" t="s">
        <v>2330</v>
      </c>
      <c r="C726" s="832" t="s">
        <v>3132</v>
      </c>
      <c r="D726" s="832" t="s">
        <v>3133</v>
      </c>
      <c r="E726" s="832" t="s">
        <v>828</v>
      </c>
      <c r="F726" s="849">
        <v>7</v>
      </c>
      <c r="G726" s="849">
        <v>924</v>
      </c>
      <c r="H726" s="837">
        <v>1</v>
      </c>
      <c r="I726" s="849"/>
      <c r="J726" s="849"/>
      <c r="K726" s="837">
        <v>0</v>
      </c>
      <c r="L726" s="849">
        <v>7</v>
      </c>
      <c r="M726" s="850">
        <v>924</v>
      </c>
    </row>
    <row r="727" spans="1:13" ht="14.45" customHeight="1" x14ac:dyDescent="0.2">
      <c r="A727" s="831" t="s">
        <v>2574</v>
      </c>
      <c r="B727" s="832" t="s">
        <v>2330</v>
      </c>
      <c r="C727" s="832" t="s">
        <v>2331</v>
      </c>
      <c r="D727" s="832" t="s">
        <v>2332</v>
      </c>
      <c r="E727" s="832" t="s">
        <v>2333</v>
      </c>
      <c r="F727" s="849"/>
      <c r="G727" s="849"/>
      <c r="H727" s="837">
        <v>0</v>
      </c>
      <c r="I727" s="849">
        <v>1</v>
      </c>
      <c r="J727" s="849">
        <v>246.39</v>
      </c>
      <c r="K727" s="837">
        <v>1</v>
      </c>
      <c r="L727" s="849">
        <v>1</v>
      </c>
      <c r="M727" s="850">
        <v>246.39</v>
      </c>
    </row>
    <row r="728" spans="1:13" ht="14.45" customHeight="1" x14ac:dyDescent="0.2">
      <c r="A728" s="831" t="s">
        <v>2574</v>
      </c>
      <c r="B728" s="832" t="s">
        <v>2330</v>
      </c>
      <c r="C728" s="832" t="s">
        <v>3670</v>
      </c>
      <c r="D728" s="832" t="s">
        <v>3671</v>
      </c>
      <c r="E728" s="832" t="s">
        <v>2347</v>
      </c>
      <c r="F728" s="849">
        <v>1</v>
      </c>
      <c r="G728" s="849">
        <v>395.98</v>
      </c>
      <c r="H728" s="837">
        <v>1</v>
      </c>
      <c r="I728" s="849"/>
      <c r="J728" s="849"/>
      <c r="K728" s="837">
        <v>0</v>
      </c>
      <c r="L728" s="849">
        <v>1</v>
      </c>
      <c r="M728" s="850">
        <v>395.98</v>
      </c>
    </row>
    <row r="729" spans="1:13" ht="14.45" customHeight="1" x14ac:dyDescent="0.2">
      <c r="A729" s="831" t="s">
        <v>2574</v>
      </c>
      <c r="B729" s="832" t="s">
        <v>2330</v>
      </c>
      <c r="C729" s="832" t="s">
        <v>3672</v>
      </c>
      <c r="D729" s="832" t="s">
        <v>3671</v>
      </c>
      <c r="E729" s="832" t="s">
        <v>828</v>
      </c>
      <c r="F729" s="849">
        <v>3</v>
      </c>
      <c r="G729" s="849">
        <v>396</v>
      </c>
      <c r="H729" s="837">
        <v>1</v>
      </c>
      <c r="I729" s="849"/>
      <c r="J729" s="849"/>
      <c r="K729" s="837">
        <v>0</v>
      </c>
      <c r="L729" s="849">
        <v>3</v>
      </c>
      <c r="M729" s="850">
        <v>396</v>
      </c>
    </row>
    <row r="730" spans="1:13" ht="14.45" customHeight="1" x14ac:dyDescent="0.2">
      <c r="A730" s="831" t="s">
        <v>2574</v>
      </c>
      <c r="B730" s="832" t="s">
        <v>2336</v>
      </c>
      <c r="C730" s="832" t="s">
        <v>3211</v>
      </c>
      <c r="D730" s="832" t="s">
        <v>1144</v>
      </c>
      <c r="E730" s="832" t="s">
        <v>2491</v>
      </c>
      <c r="F730" s="849">
        <v>3</v>
      </c>
      <c r="G730" s="849">
        <v>483.18</v>
      </c>
      <c r="H730" s="837">
        <v>1</v>
      </c>
      <c r="I730" s="849"/>
      <c r="J730" s="849"/>
      <c r="K730" s="837">
        <v>0</v>
      </c>
      <c r="L730" s="849">
        <v>3</v>
      </c>
      <c r="M730" s="850">
        <v>483.18</v>
      </c>
    </row>
    <row r="731" spans="1:13" ht="14.45" customHeight="1" x14ac:dyDescent="0.2">
      <c r="A731" s="831" t="s">
        <v>2574</v>
      </c>
      <c r="B731" s="832" t="s">
        <v>2338</v>
      </c>
      <c r="C731" s="832" t="s">
        <v>3332</v>
      </c>
      <c r="D731" s="832" t="s">
        <v>3333</v>
      </c>
      <c r="E731" s="832" t="s">
        <v>3334</v>
      </c>
      <c r="F731" s="849"/>
      <c r="G731" s="849"/>
      <c r="H731" s="837">
        <v>0</v>
      </c>
      <c r="I731" s="849">
        <v>7</v>
      </c>
      <c r="J731" s="849">
        <v>563.71</v>
      </c>
      <c r="K731" s="837">
        <v>1</v>
      </c>
      <c r="L731" s="849">
        <v>7</v>
      </c>
      <c r="M731" s="850">
        <v>563.71</v>
      </c>
    </row>
    <row r="732" spans="1:13" ht="14.45" customHeight="1" x14ac:dyDescent="0.2">
      <c r="A732" s="831" t="s">
        <v>2574</v>
      </c>
      <c r="B732" s="832" t="s">
        <v>2338</v>
      </c>
      <c r="C732" s="832" t="s">
        <v>3335</v>
      </c>
      <c r="D732" s="832" t="s">
        <v>3333</v>
      </c>
      <c r="E732" s="832" t="s">
        <v>3336</v>
      </c>
      <c r="F732" s="849">
        <v>1</v>
      </c>
      <c r="G732" s="849">
        <v>161.06</v>
      </c>
      <c r="H732" s="837">
        <v>1</v>
      </c>
      <c r="I732" s="849"/>
      <c r="J732" s="849"/>
      <c r="K732" s="837">
        <v>0</v>
      </c>
      <c r="L732" s="849">
        <v>1</v>
      </c>
      <c r="M732" s="850">
        <v>161.06</v>
      </c>
    </row>
    <row r="733" spans="1:13" ht="14.45" customHeight="1" x14ac:dyDescent="0.2">
      <c r="A733" s="831" t="s">
        <v>2574</v>
      </c>
      <c r="B733" s="832" t="s">
        <v>2338</v>
      </c>
      <c r="C733" s="832" t="s">
        <v>3337</v>
      </c>
      <c r="D733" s="832" t="s">
        <v>3333</v>
      </c>
      <c r="E733" s="832" t="s">
        <v>3338</v>
      </c>
      <c r="F733" s="849">
        <v>1</v>
      </c>
      <c r="G733" s="849">
        <v>400.17</v>
      </c>
      <c r="H733" s="837">
        <v>1</v>
      </c>
      <c r="I733" s="849"/>
      <c r="J733" s="849"/>
      <c r="K733" s="837">
        <v>0</v>
      </c>
      <c r="L733" s="849">
        <v>1</v>
      </c>
      <c r="M733" s="850">
        <v>400.17</v>
      </c>
    </row>
    <row r="734" spans="1:13" ht="14.45" customHeight="1" x14ac:dyDescent="0.2">
      <c r="A734" s="831" t="s">
        <v>2574</v>
      </c>
      <c r="B734" s="832" t="s">
        <v>2338</v>
      </c>
      <c r="C734" s="832" t="s">
        <v>3339</v>
      </c>
      <c r="D734" s="832" t="s">
        <v>3333</v>
      </c>
      <c r="E734" s="832" t="s">
        <v>3340</v>
      </c>
      <c r="F734" s="849">
        <v>3</v>
      </c>
      <c r="G734" s="849">
        <v>1600.29</v>
      </c>
      <c r="H734" s="837">
        <v>1</v>
      </c>
      <c r="I734" s="849"/>
      <c r="J734" s="849"/>
      <c r="K734" s="837">
        <v>0</v>
      </c>
      <c r="L734" s="849">
        <v>3</v>
      </c>
      <c r="M734" s="850">
        <v>1600.29</v>
      </c>
    </row>
    <row r="735" spans="1:13" ht="14.45" customHeight="1" x14ac:dyDescent="0.2">
      <c r="A735" s="831" t="s">
        <v>2574</v>
      </c>
      <c r="B735" s="832" t="s">
        <v>2338</v>
      </c>
      <c r="C735" s="832" t="s">
        <v>3735</v>
      </c>
      <c r="D735" s="832" t="s">
        <v>3333</v>
      </c>
      <c r="E735" s="832" t="s">
        <v>3336</v>
      </c>
      <c r="F735" s="849"/>
      <c r="G735" s="849"/>
      <c r="H735" s="837">
        <v>0</v>
      </c>
      <c r="I735" s="849">
        <v>3</v>
      </c>
      <c r="J735" s="849">
        <v>483.18</v>
      </c>
      <c r="K735" s="837">
        <v>1</v>
      </c>
      <c r="L735" s="849">
        <v>3</v>
      </c>
      <c r="M735" s="850">
        <v>483.18</v>
      </c>
    </row>
    <row r="736" spans="1:13" ht="14.45" customHeight="1" x14ac:dyDescent="0.2">
      <c r="A736" s="831" t="s">
        <v>2574</v>
      </c>
      <c r="B736" s="832" t="s">
        <v>2338</v>
      </c>
      <c r="C736" s="832" t="s">
        <v>3341</v>
      </c>
      <c r="D736" s="832" t="s">
        <v>3333</v>
      </c>
      <c r="E736" s="832" t="s">
        <v>3338</v>
      </c>
      <c r="F736" s="849"/>
      <c r="G736" s="849"/>
      <c r="H736" s="837">
        <v>0</v>
      </c>
      <c r="I736" s="849">
        <v>1</v>
      </c>
      <c r="J736" s="849">
        <v>400.17</v>
      </c>
      <c r="K736" s="837">
        <v>1</v>
      </c>
      <c r="L736" s="849">
        <v>1</v>
      </c>
      <c r="M736" s="850">
        <v>400.17</v>
      </c>
    </row>
    <row r="737" spans="1:13" ht="14.45" customHeight="1" x14ac:dyDescent="0.2">
      <c r="A737" s="831" t="s">
        <v>2574</v>
      </c>
      <c r="B737" s="832" t="s">
        <v>3937</v>
      </c>
      <c r="C737" s="832" t="s">
        <v>3127</v>
      </c>
      <c r="D737" s="832" t="s">
        <v>3128</v>
      </c>
      <c r="E737" s="832" t="s">
        <v>3129</v>
      </c>
      <c r="F737" s="849"/>
      <c r="G737" s="849"/>
      <c r="H737" s="837">
        <v>0</v>
      </c>
      <c r="I737" s="849">
        <v>14</v>
      </c>
      <c r="J737" s="849">
        <v>7864.6400000000012</v>
      </c>
      <c r="K737" s="837">
        <v>1</v>
      </c>
      <c r="L737" s="849">
        <v>14</v>
      </c>
      <c r="M737" s="850">
        <v>7864.6400000000012</v>
      </c>
    </row>
    <row r="738" spans="1:13" ht="14.45" customHeight="1" x14ac:dyDescent="0.2">
      <c r="A738" s="831" t="s">
        <v>2574</v>
      </c>
      <c r="B738" s="832" t="s">
        <v>3951</v>
      </c>
      <c r="C738" s="832" t="s">
        <v>3553</v>
      </c>
      <c r="D738" s="832" t="s">
        <v>3554</v>
      </c>
      <c r="E738" s="832" t="s">
        <v>3555</v>
      </c>
      <c r="F738" s="849"/>
      <c r="G738" s="849"/>
      <c r="H738" s="837">
        <v>0</v>
      </c>
      <c r="I738" s="849">
        <v>1</v>
      </c>
      <c r="J738" s="849">
        <v>68.19</v>
      </c>
      <c r="K738" s="837">
        <v>1</v>
      </c>
      <c r="L738" s="849">
        <v>1</v>
      </c>
      <c r="M738" s="850">
        <v>68.19</v>
      </c>
    </row>
    <row r="739" spans="1:13" ht="14.45" customHeight="1" x14ac:dyDescent="0.2">
      <c r="A739" s="831" t="s">
        <v>2574</v>
      </c>
      <c r="B739" s="832" t="s">
        <v>3949</v>
      </c>
      <c r="C739" s="832" t="s">
        <v>3665</v>
      </c>
      <c r="D739" s="832" t="s">
        <v>2788</v>
      </c>
      <c r="E739" s="832" t="s">
        <v>2126</v>
      </c>
      <c r="F739" s="849">
        <v>1</v>
      </c>
      <c r="G739" s="849">
        <v>58.77</v>
      </c>
      <c r="H739" s="837">
        <v>1</v>
      </c>
      <c r="I739" s="849"/>
      <c r="J739" s="849"/>
      <c r="K739" s="837">
        <v>0</v>
      </c>
      <c r="L739" s="849">
        <v>1</v>
      </c>
      <c r="M739" s="850">
        <v>58.77</v>
      </c>
    </row>
    <row r="740" spans="1:13" ht="14.45" customHeight="1" x14ac:dyDescent="0.2">
      <c r="A740" s="831" t="s">
        <v>2574</v>
      </c>
      <c r="B740" s="832" t="s">
        <v>3939</v>
      </c>
      <c r="C740" s="832" t="s">
        <v>3355</v>
      </c>
      <c r="D740" s="832" t="s">
        <v>3356</v>
      </c>
      <c r="E740" s="832" t="s">
        <v>3357</v>
      </c>
      <c r="F740" s="849"/>
      <c r="G740" s="849"/>
      <c r="H740" s="837">
        <v>0</v>
      </c>
      <c r="I740" s="849">
        <v>1</v>
      </c>
      <c r="J740" s="849">
        <v>50.32</v>
      </c>
      <c r="K740" s="837">
        <v>1</v>
      </c>
      <c r="L740" s="849">
        <v>1</v>
      </c>
      <c r="M740" s="850">
        <v>50.32</v>
      </c>
    </row>
    <row r="741" spans="1:13" ht="14.45" customHeight="1" x14ac:dyDescent="0.2">
      <c r="A741" s="831" t="s">
        <v>2574</v>
      </c>
      <c r="B741" s="832" t="s">
        <v>3939</v>
      </c>
      <c r="C741" s="832" t="s">
        <v>3352</v>
      </c>
      <c r="D741" s="832" t="s">
        <v>3353</v>
      </c>
      <c r="E741" s="832" t="s">
        <v>3354</v>
      </c>
      <c r="F741" s="849">
        <v>11</v>
      </c>
      <c r="G741" s="849">
        <v>1099.3399999999999</v>
      </c>
      <c r="H741" s="837">
        <v>1</v>
      </c>
      <c r="I741" s="849"/>
      <c r="J741" s="849"/>
      <c r="K741" s="837">
        <v>0</v>
      </c>
      <c r="L741" s="849">
        <v>11</v>
      </c>
      <c r="M741" s="850">
        <v>1099.3399999999999</v>
      </c>
    </row>
    <row r="742" spans="1:13" ht="14.45" customHeight="1" x14ac:dyDescent="0.2">
      <c r="A742" s="831" t="s">
        <v>2574</v>
      </c>
      <c r="B742" s="832" t="s">
        <v>3939</v>
      </c>
      <c r="C742" s="832" t="s">
        <v>3358</v>
      </c>
      <c r="D742" s="832" t="s">
        <v>3348</v>
      </c>
      <c r="E742" s="832" t="s">
        <v>3359</v>
      </c>
      <c r="F742" s="849">
        <v>6</v>
      </c>
      <c r="G742" s="849">
        <v>301.92</v>
      </c>
      <c r="H742" s="837">
        <v>1</v>
      </c>
      <c r="I742" s="849"/>
      <c r="J742" s="849"/>
      <c r="K742" s="837">
        <v>0</v>
      </c>
      <c r="L742" s="849">
        <v>6</v>
      </c>
      <c r="M742" s="850">
        <v>301.92</v>
      </c>
    </row>
    <row r="743" spans="1:13" ht="14.45" customHeight="1" x14ac:dyDescent="0.2">
      <c r="A743" s="831" t="s">
        <v>2574</v>
      </c>
      <c r="B743" s="832" t="s">
        <v>3940</v>
      </c>
      <c r="C743" s="832" t="s">
        <v>3362</v>
      </c>
      <c r="D743" s="832" t="s">
        <v>3363</v>
      </c>
      <c r="E743" s="832" t="s">
        <v>3364</v>
      </c>
      <c r="F743" s="849"/>
      <c r="G743" s="849"/>
      <c r="H743" s="837">
        <v>0</v>
      </c>
      <c r="I743" s="849">
        <v>3</v>
      </c>
      <c r="J743" s="849">
        <v>196.07999999999998</v>
      </c>
      <c r="K743" s="837">
        <v>1</v>
      </c>
      <c r="L743" s="849">
        <v>3</v>
      </c>
      <c r="M743" s="850">
        <v>196.07999999999998</v>
      </c>
    </row>
    <row r="744" spans="1:13" ht="14.45" customHeight="1" x14ac:dyDescent="0.2">
      <c r="A744" s="831" t="s">
        <v>2574</v>
      </c>
      <c r="B744" s="832" t="s">
        <v>3940</v>
      </c>
      <c r="C744" s="832" t="s">
        <v>3738</v>
      </c>
      <c r="D744" s="832" t="s">
        <v>3739</v>
      </c>
      <c r="E744" s="832" t="s">
        <v>3740</v>
      </c>
      <c r="F744" s="849">
        <v>6</v>
      </c>
      <c r="G744" s="849">
        <v>0</v>
      </c>
      <c r="H744" s="837"/>
      <c r="I744" s="849"/>
      <c r="J744" s="849"/>
      <c r="K744" s="837"/>
      <c r="L744" s="849">
        <v>6</v>
      </c>
      <c r="M744" s="850">
        <v>0</v>
      </c>
    </row>
    <row r="745" spans="1:13" ht="14.45" customHeight="1" x14ac:dyDescent="0.2">
      <c r="A745" s="831" t="s">
        <v>2575</v>
      </c>
      <c r="B745" s="832" t="s">
        <v>2308</v>
      </c>
      <c r="C745" s="832" t="s">
        <v>2800</v>
      </c>
      <c r="D745" s="832" t="s">
        <v>2801</v>
      </c>
      <c r="E745" s="832" t="s">
        <v>2311</v>
      </c>
      <c r="F745" s="849">
        <v>1</v>
      </c>
      <c r="G745" s="849">
        <v>9.4</v>
      </c>
      <c r="H745" s="837">
        <v>1</v>
      </c>
      <c r="I745" s="849"/>
      <c r="J745" s="849"/>
      <c r="K745" s="837">
        <v>0</v>
      </c>
      <c r="L745" s="849">
        <v>1</v>
      </c>
      <c r="M745" s="850">
        <v>9.4</v>
      </c>
    </row>
    <row r="746" spans="1:13" ht="14.45" customHeight="1" x14ac:dyDescent="0.2">
      <c r="A746" s="831" t="s">
        <v>2575</v>
      </c>
      <c r="B746" s="832" t="s">
        <v>2318</v>
      </c>
      <c r="C746" s="832" t="s">
        <v>2821</v>
      </c>
      <c r="D746" s="832" t="s">
        <v>2822</v>
      </c>
      <c r="E746" s="832" t="s">
        <v>2823</v>
      </c>
      <c r="F746" s="849">
        <v>2</v>
      </c>
      <c r="G746" s="849">
        <v>0</v>
      </c>
      <c r="H746" s="837"/>
      <c r="I746" s="849"/>
      <c r="J746" s="849"/>
      <c r="K746" s="837"/>
      <c r="L746" s="849">
        <v>2</v>
      </c>
      <c r="M746" s="850">
        <v>0</v>
      </c>
    </row>
    <row r="747" spans="1:13" ht="14.45" customHeight="1" x14ac:dyDescent="0.2">
      <c r="A747" s="831" t="s">
        <v>2575</v>
      </c>
      <c r="B747" s="832" t="s">
        <v>2495</v>
      </c>
      <c r="C747" s="832" t="s">
        <v>2825</v>
      </c>
      <c r="D747" s="832" t="s">
        <v>2826</v>
      </c>
      <c r="E747" s="832" t="s">
        <v>2827</v>
      </c>
      <c r="F747" s="849"/>
      <c r="G747" s="849"/>
      <c r="H747" s="837">
        <v>0</v>
      </c>
      <c r="I747" s="849">
        <v>1</v>
      </c>
      <c r="J747" s="849">
        <v>786.31</v>
      </c>
      <c r="K747" s="837">
        <v>1</v>
      </c>
      <c r="L747" s="849">
        <v>1</v>
      </c>
      <c r="M747" s="850">
        <v>786.31</v>
      </c>
    </row>
    <row r="748" spans="1:13" ht="14.45" customHeight="1" x14ac:dyDescent="0.2">
      <c r="A748" s="831" t="s">
        <v>2576</v>
      </c>
      <c r="B748" s="832" t="s">
        <v>3956</v>
      </c>
      <c r="C748" s="832" t="s">
        <v>2868</v>
      </c>
      <c r="D748" s="832" t="s">
        <v>2869</v>
      </c>
      <c r="E748" s="832" t="s">
        <v>2870</v>
      </c>
      <c r="F748" s="849"/>
      <c r="G748" s="849"/>
      <c r="H748" s="837">
        <v>0</v>
      </c>
      <c r="I748" s="849">
        <v>3</v>
      </c>
      <c r="J748" s="849">
        <v>2018.8500000000001</v>
      </c>
      <c r="K748" s="837">
        <v>1</v>
      </c>
      <c r="L748" s="849">
        <v>3</v>
      </c>
      <c r="M748" s="850">
        <v>2018.8500000000001</v>
      </c>
    </row>
    <row r="749" spans="1:13" ht="14.45" customHeight="1" x14ac:dyDescent="0.2">
      <c r="A749" s="831" t="s">
        <v>2576</v>
      </c>
      <c r="B749" s="832" t="s">
        <v>2123</v>
      </c>
      <c r="C749" s="832" t="s">
        <v>2831</v>
      </c>
      <c r="D749" s="832" t="s">
        <v>2125</v>
      </c>
      <c r="E749" s="832" t="s">
        <v>2615</v>
      </c>
      <c r="F749" s="849">
        <v>1</v>
      </c>
      <c r="G749" s="849">
        <v>117.03</v>
      </c>
      <c r="H749" s="837">
        <v>1</v>
      </c>
      <c r="I749" s="849"/>
      <c r="J749" s="849"/>
      <c r="K749" s="837">
        <v>0</v>
      </c>
      <c r="L749" s="849">
        <v>1</v>
      </c>
      <c r="M749" s="850">
        <v>117.03</v>
      </c>
    </row>
    <row r="750" spans="1:13" ht="14.45" customHeight="1" x14ac:dyDescent="0.2">
      <c r="A750" s="831" t="s">
        <v>2576</v>
      </c>
      <c r="B750" s="832" t="s">
        <v>3957</v>
      </c>
      <c r="C750" s="832" t="s">
        <v>2844</v>
      </c>
      <c r="D750" s="832" t="s">
        <v>2845</v>
      </c>
      <c r="E750" s="832" t="s">
        <v>2846</v>
      </c>
      <c r="F750" s="849"/>
      <c r="G750" s="849"/>
      <c r="H750" s="837">
        <v>0</v>
      </c>
      <c r="I750" s="849">
        <v>1</v>
      </c>
      <c r="J750" s="849">
        <v>118.65</v>
      </c>
      <c r="K750" s="837">
        <v>1</v>
      </c>
      <c r="L750" s="849">
        <v>1</v>
      </c>
      <c r="M750" s="850">
        <v>118.65</v>
      </c>
    </row>
    <row r="751" spans="1:13" ht="14.45" customHeight="1" x14ac:dyDescent="0.2">
      <c r="A751" s="831" t="s">
        <v>2576</v>
      </c>
      <c r="B751" s="832" t="s">
        <v>3958</v>
      </c>
      <c r="C751" s="832" t="s">
        <v>2848</v>
      </c>
      <c r="D751" s="832" t="s">
        <v>2849</v>
      </c>
      <c r="E751" s="832" t="s">
        <v>2850</v>
      </c>
      <c r="F751" s="849"/>
      <c r="G751" s="849"/>
      <c r="H751" s="837">
        <v>0</v>
      </c>
      <c r="I751" s="849">
        <v>1</v>
      </c>
      <c r="J751" s="849">
        <v>77.790000000000006</v>
      </c>
      <c r="K751" s="837">
        <v>1</v>
      </c>
      <c r="L751" s="849">
        <v>1</v>
      </c>
      <c r="M751" s="850">
        <v>77.790000000000006</v>
      </c>
    </row>
    <row r="752" spans="1:13" ht="14.45" customHeight="1" x14ac:dyDescent="0.2">
      <c r="A752" s="831" t="s">
        <v>2576</v>
      </c>
      <c r="B752" s="832" t="s">
        <v>3953</v>
      </c>
      <c r="C752" s="832" t="s">
        <v>3028</v>
      </c>
      <c r="D752" s="832" t="s">
        <v>3029</v>
      </c>
      <c r="E752" s="832" t="s">
        <v>3030</v>
      </c>
      <c r="F752" s="849"/>
      <c r="G752" s="849"/>
      <c r="H752" s="837">
        <v>0</v>
      </c>
      <c r="I752" s="849">
        <v>6</v>
      </c>
      <c r="J752" s="849">
        <v>617.09999999999991</v>
      </c>
      <c r="K752" s="837">
        <v>1</v>
      </c>
      <c r="L752" s="849">
        <v>6</v>
      </c>
      <c r="M752" s="850">
        <v>617.09999999999991</v>
      </c>
    </row>
    <row r="753" spans="1:13" ht="14.45" customHeight="1" x14ac:dyDescent="0.2">
      <c r="A753" s="831" t="s">
        <v>2576</v>
      </c>
      <c r="B753" s="832" t="s">
        <v>2137</v>
      </c>
      <c r="C753" s="832" t="s">
        <v>2856</v>
      </c>
      <c r="D753" s="832" t="s">
        <v>2857</v>
      </c>
      <c r="E753" s="832" t="s">
        <v>2858</v>
      </c>
      <c r="F753" s="849">
        <v>1</v>
      </c>
      <c r="G753" s="849">
        <v>661.62</v>
      </c>
      <c r="H753" s="837">
        <v>1</v>
      </c>
      <c r="I753" s="849"/>
      <c r="J753" s="849"/>
      <c r="K753" s="837">
        <v>0</v>
      </c>
      <c r="L753" s="849">
        <v>1</v>
      </c>
      <c r="M753" s="850">
        <v>661.62</v>
      </c>
    </row>
    <row r="754" spans="1:13" ht="14.45" customHeight="1" x14ac:dyDescent="0.2">
      <c r="A754" s="831" t="s">
        <v>2576</v>
      </c>
      <c r="B754" s="832" t="s">
        <v>2176</v>
      </c>
      <c r="C754" s="832" t="s">
        <v>2432</v>
      </c>
      <c r="D754" s="832" t="s">
        <v>1476</v>
      </c>
      <c r="E754" s="832" t="s">
        <v>2433</v>
      </c>
      <c r="F754" s="849"/>
      <c r="G754" s="849"/>
      <c r="H754" s="837">
        <v>0</v>
      </c>
      <c r="I754" s="849">
        <v>1</v>
      </c>
      <c r="J754" s="849">
        <v>154.36000000000001</v>
      </c>
      <c r="K754" s="837">
        <v>1</v>
      </c>
      <c r="L754" s="849">
        <v>1</v>
      </c>
      <c r="M754" s="850">
        <v>154.36000000000001</v>
      </c>
    </row>
    <row r="755" spans="1:13" ht="14.45" customHeight="1" x14ac:dyDescent="0.2">
      <c r="A755" s="831" t="s">
        <v>2576</v>
      </c>
      <c r="B755" s="832" t="s">
        <v>2193</v>
      </c>
      <c r="C755" s="832" t="s">
        <v>2194</v>
      </c>
      <c r="D755" s="832" t="s">
        <v>2195</v>
      </c>
      <c r="E755" s="832" t="s">
        <v>2196</v>
      </c>
      <c r="F755" s="849"/>
      <c r="G755" s="849"/>
      <c r="H755" s="837">
        <v>0</v>
      </c>
      <c r="I755" s="849">
        <v>1</v>
      </c>
      <c r="J755" s="849">
        <v>119.7</v>
      </c>
      <c r="K755" s="837">
        <v>1</v>
      </c>
      <c r="L755" s="849">
        <v>1</v>
      </c>
      <c r="M755" s="850">
        <v>119.7</v>
      </c>
    </row>
    <row r="756" spans="1:13" ht="14.45" customHeight="1" x14ac:dyDescent="0.2">
      <c r="A756" s="831" t="s">
        <v>2576</v>
      </c>
      <c r="B756" s="832" t="s">
        <v>2193</v>
      </c>
      <c r="C756" s="832" t="s">
        <v>3746</v>
      </c>
      <c r="D756" s="832" t="s">
        <v>3012</v>
      </c>
      <c r="E756" s="832" t="s">
        <v>2196</v>
      </c>
      <c r="F756" s="849">
        <v>2</v>
      </c>
      <c r="G756" s="849">
        <v>239.38</v>
      </c>
      <c r="H756" s="837">
        <v>1</v>
      </c>
      <c r="I756" s="849"/>
      <c r="J756" s="849"/>
      <c r="K756" s="837">
        <v>0</v>
      </c>
      <c r="L756" s="849">
        <v>2</v>
      </c>
      <c r="M756" s="850">
        <v>239.38</v>
      </c>
    </row>
    <row r="757" spans="1:13" ht="14.45" customHeight="1" x14ac:dyDescent="0.2">
      <c r="A757" s="831" t="s">
        <v>2576</v>
      </c>
      <c r="B757" s="832" t="s">
        <v>2442</v>
      </c>
      <c r="C757" s="832" t="s">
        <v>3568</v>
      </c>
      <c r="D757" s="832" t="s">
        <v>2444</v>
      </c>
      <c r="E757" s="832" t="s">
        <v>3569</v>
      </c>
      <c r="F757" s="849"/>
      <c r="G757" s="849"/>
      <c r="H757" s="837">
        <v>0</v>
      </c>
      <c r="I757" s="849">
        <v>3</v>
      </c>
      <c r="J757" s="849">
        <v>422.88</v>
      </c>
      <c r="K757" s="837">
        <v>1</v>
      </c>
      <c r="L757" s="849">
        <v>3</v>
      </c>
      <c r="M757" s="850">
        <v>422.88</v>
      </c>
    </row>
    <row r="758" spans="1:13" ht="14.45" customHeight="1" x14ac:dyDescent="0.2">
      <c r="A758" s="831" t="s">
        <v>2577</v>
      </c>
      <c r="B758" s="832" t="s">
        <v>2176</v>
      </c>
      <c r="C758" s="832" t="s">
        <v>2432</v>
      </c>
      <c r="D758" s="832" t="s">
        <v>1476</v>
      </c>
      <c r="E758" s="832" t="s">
        <v>2433</v>
      </c>
      <c r="F758" s="849"/>
      <c r="G758" s="849"/>
      <c r="H758" s="837">
        <v>0</v>
      </c>
      <c r="I758" s="849">
        <v>1</v>
      </c>
      <c r="J758" s="849">
        <v>154.36000000000001</v>
      </c>
      <c r="K758" s="837">
        <v>1</v>
      </c>
      <c r="L758" s="849">
        <v>1</v>
      </c>
      <c r="M758" s="850">
        <v>154.36000000000001</v>
      </c>
    </row>
    <row r="759" spans="1:13" ht="14.45" customHeight="1" x14ac:dyDescent="0.2">
      <c r="A759" s="831" t="s">
        <v>2577</v>
      </c>
      <c r="B759" s="832" t="s">
        <v>2434</v>
      </c>
      <c r="C759" s="832" t="s">
        <v>2919</v>
      </c>
      <c r="D759" s="832" t="s">
        <v>2436</v>
      </c>
      <c r="E759" s="832" t="s">
        <v>2920</v>
      </c>
      <c r="F759" s="849">
        <v>1</v>
      </c>
      <c r="G759" s="849">
        <v>272.83</v>
      </c>
      <c r="H759" s="837">
        <v>1</v>
      </c>
      <c r="I759" s="849"/>
      <c r="J759" s="849"/>
      <c r="K759" s="837">
        <v>0</v>
      </c>
      <c r="L759" s="849">
        <v>1</v>
      </c>
      <c r="M759" s="850">
        <v>272.83</v>
      </c>
    </row>
    <row r="760" spans="1:13" ht="14.45" customHeight="1" x14ac:dyDescent="0.2">
      <c r="A760" s="831" t="s">
        <v>2577</v>
      </c>
      <c r="B760" s="832" t="s">
        <v>2225</v>
      </c>
      <c r="C760" s="832" t="s">
        <v>2921</v>
      </c>
      <c r="D760" s="832" t="s">
        <v>2742</v>
      </c>
      <c r="E760" s="832" t="s">
        <v>2922</v>
      </c>
      <c r="F760" s="849">
        <v>1</v>
      </c>
      <c r="G760" s="849">
        <v>211.61</v>
      </c>
      <c r="H760" s="837">
        <v>1</v>
      </c>
      <c r="I760" s="849"/>
      <c r="J760" s="849"/>
      <c r="K760" s="837">
        <v>0</v>
      </c>
      <c r="L760" s="849">
        <v>1</v>
      </c>
      <c r="M760" s="850">
        <v>211.61</v>
      </c>
    </row>
    <row r="761" spans="1:13" ht="14.45" customHeight="1" x14ac:dyDescent="0.2">
      <c r="A761" s="831" t="s">
        <v>2577</v>
      </c>
      <c r="B761" s="832" t="s">
        <v>3930</v>
      </c>
      <c r="C761" s="832" t="s">
        <v>2896</v>
      </c>
      <c r="D761" s="832" t="s">
        <v>2897</v>
      </c>
      <c r="E761" s="832" t="s">
        <v>2898</v>
      </c>
      <c r="F761" s="849"/>
      <c r="G761" s="849"/>
      <c r="H761" s="837">
        <v>0</v>
      </c>
      <c r="I761" s="849">
        <v>1</v>
      </c>
      <c r="J761" s="849">
        <v>141.25</v>
      </c>
      <c r="K761" s="837">
        <v>1</v>
      </c>
      <c r="L761" s="849">
        <v>1</v>
      </c>
      <c r="M761" s="850">
        <v>141.25</v>
      </c>
    </row>
    <row r="762" spans="1:13" ht="14.45" customHeight="1" x14ac:dyDescent="0.2">
      <c r="A762" s="831" t="s">
        <v>2579</v>
      </c>
      <c r="B762" s="832" t="s">
        <v>2193</v>
      </c>
      <c r="C762" s="832" t="s">
        <v>3774</v>
      </c>
      <c r="D762" s="832" t="s">
        <v>2195</v>
      </c>
      <c r="E762" s="832" t="s">
        <v>3775</v>
      </c>
      <c r="F762" s="849">
        <v>2</v>
      </c>
      <c r="G762" s="849">
        <v>850.34</v>
      </c>
      <c r="H762" s="837">
        <v>1</v>
      </c>
      <c r="I762" s="849"/>
      <c r="J762" s="849"/>
      <c r="K762" s="837">
        <v>0</v>
      </c>
      <c r="L762" s="849">
        <v>2</v>
      </c>
      <c r="M762" s="850">
        <v>850.34</v>
      </c>
    </row>
    <row r="763" spans="1:13" ht="14.45" customHeight="1" x14ac:dyDescent="0.2">
      <c r="A763" s="831" t="s">
        <v>2579</v>
      </c>
      <c r="B763" s="832" t="s">
        <v>2308</v>
      </c>
      <c r="C763" s="832" t="s">
        <v>2309</v>
      </c>
      <c r="D763" s="832" t="s">
        <v>2310</v>
      </c>
      <c r="E763" s="832" t="s">
        <v>2311</v>
      </c>
      <c r="F763" s="849"/>
      <c r="G763" s="849"/>
      <c r="H763" s="837">
        <v>0</v>
      </c>
      <c r="I763" s="849">
        <v>1</v>
      </c>
      <c r="J763" s="849">
        <v>9.4</v>
      </c>
      <c r="K763" s="837">
        <v>1</v>
      </c>
      <c r="L763" s="849">
        <v>1</v>
      </c>
      <c r="M763" s="850">
        <v>9.4</v>
      </c>
    </row>
    <row r="764" spans="1:13" ht="14.45" customHeight="1" x14ac:dyDescent="0.2">
      <c r="A764" s="831" t="s">
        <v>2581</v>
      </c>
      <c r="B764" s="832" t="s">
        <v>2176</v>
      </c>
      <c r="C764" s="832" t="s">
        <v>3891</v>
      </c>
      <c r="D764" s="832" t="s">
        <v>1476</v>
      </c>
      <c r="E764" s="832" t="s">
        <v>2178</v>
      </c>
      <c r="F764" s="849">
        <v>1</v>
      </c>
      <c r="G764" s="849">
        <v>225.06</v>
      </c>
      <c r="H764" s="837">
        <v>1</v>
      </c>
      <c r="I764" s="849"/>
      <c r="J764" s="849"/>
      <c r="K764" s="837">
        <v>0</v>
      </c>
      <c r="L764" s="849">
        <v>1</v>
      </c>
      <c r="M764" s="850">
        <v>225.06</v>
      </c>
    </row>
    <row r="765" spans="1:13" ht="14.45" customHeight="1" x14ac:dyDescent="0.2">
      <c r="A765" s="831" t="s">
        <v>2581</v>
      </c>
      <c r="B765" s="832" t="s">
        <v>2060</v>
      </c>
      <c r="C765" s="832" t="s">
        <v>2268</v>
      </c>
      <c r="D765" s="832" t="s">
        <v>703</v>
      </c>
      <c r="E765" s="832" t="s">
        <v>1171</v>
      </c>
      <c r="F765" s="849"/>
      <c r="G765" s="849"/>
      <c r="H765" s="837"/>
      <c r="I765" s="849">
        <v>1</v>
      </c>
      <c r="J765" s="849">
        <v>0</v>
      </c>
      <c r="K765" s="837"/>
      <c r="L765" s="849">
        <v>1</v>
      </c>
      <c r="M765" s="850">
        <v>0</v>
      </c>
    </row>
    <row r="766" spans="1:13" ht="14.45" customHeight="1" x14ac:dyDescent="0.2">
      <c r="A766" s="831" t="s">
        <v>2584</v>
      </c>
      <c r="B766" s="832" t="s">
        <v>2133</v>
      </c>
      <c r="C766" s="832" t="s">
        <v>2134</v>
      </c>
      <c r="D766" s="832" t="s">
        <v>2135</v>
      </c>
      <c r="E766" s="832" t="s">
        <v>2136</v>
      </c>
      <c r="F766" s="849"/>
      <c r="G766" s="849"/>
      <c r="H766" s="837">
        <v>0</v>
      </c>
      <c r="I766" s="849">
        <v>2</v>
      </c>
      <c r="J766" s="849">
        <v>186.36</v>
      </c>
      <c r="K766" s="837">
        <v>1</v>
      </c>
      <c r="L766" s="849">
        <v>2</v>
      </c>
      <c r="M766" s="850">
        <v>186.36</v>
      </c>
    </row>
    <row r="767" spans="1:13" ht="14.45" customHeight="1" x14ac:dyDescent="0.2">
      <c r="A767" s="831" t="s">
        <v>2584</v>
      </c>
      <c r="B767" s="832" t="s">
        <v>2078</v>
      </c>
      <c r="C767" s="832" t="s">
        <v>2079</v>
      </c>
      <c r="D767" s="832" t="s">
        <v>2080</v>
      </c>
      <c r="E767" s="832" t="s">
        <v>2081</v>
      </c>
      <c r="F767" s="849"/>
      <c r="G767" s="849"/>
      <c r="H767" s="837">
        <v>0</v>
      </c>
      <c r="I767" s="849">
        <v>2</v>
      </c>
      <c r="J767" s="849">
        <v>331.26</v>
      </c>
      <c r="K767" s="837">
        <v>1</v>
      </c>
      <c r="L767" s="849">
        <v>2</v>
      </c>
      <c r="M767" s="850">
        <v>331.26</v>
      </c>
    </row>
    <row r="768" spans="1:13" ht="14.45" customHeight="1" x14ac:dyDescent="0.2">
      <c r="A768" s="831" t="s">
        <v>2584</v>
      </c>
      <c r="B768" s="832" t="s">
        <v>2078</v>
      </c>
      <c r="C768" s="832" t="s">
        <v>2731</v>
      </c>
      <c r="D768" s="832" t="s">
        <v>2080</v>
      </c>
      <c r="E768" s="832" t="s">
        <v>2732</v>
      </c>
      <c r="F768" s="849"/>
      <c r="G768" s="849"/>
      <c r="H768" s="837">
        <v>0</v>
      </c>
      <c r="I768" s="849">
        <v>1</v>
      </c>
      <c r="J768" s="849">
        <v>414.07</v>
      </c>
      <c r="K768" s="837">
        <v>1</v>
      </c>
      <c r="L768" s="849">
        <v>1</v>
      </c>
      <c r="M768" s="850">
        <v>414.07</v>
      </c>
    </row>
    <row r="769" spans="1:13" ht="14.45" customHeight="1" x14ac:dyDescent="0.2">
      <c r="A769" s="831" t="s">
        <v>2585</v>
      </c>
      <c r="B769" s="832" t="s">
        <v>2434</v>
      </c>
      <c r="C769" s="832" t="s">
        <v>3074</v>
      </c>
      <c r="D769" s="832" t="s">
        <v>2436</v>
      </c>
      <c r="E769" s="832" t="s">
        <v>1863</v>
      </c>
      <c r="F769" s="849"/>
      <c r="G769" s="849"/>
      <c r="H769" s="837">
        <v>0</v>
      </c>
      <c r="I769" s="849">
        <v>2</v>
      </c>
      <c r="J769" s="849">
        <v>192.08</v>
      </c>
      <c r="K769" s="837">
        <v>1</v>
      </c>
      <c r="L769" s="849">
        <v>2</v>
      </c>
      <c r="M769" s="850">
        <v>192.08</v>
      </c>
    </row>
    <row r="770" spans="1:13" ht="14.45" customHeight="1" thickBot="1" x14ac:dyDescent="0.25">
      <c r="A770" s="839" t="s">
        <v>2587</v>
      </c>
      <c r="B770" s="840" t="s">
        <v>2193</v>
      </c>
      <c r="C770" s="840" t="s">
        <v>3011</v>
      </c>
      <c r="D770" s="840" t="s">
        <v>3012</v>
      </c>
      <c r="E770" s="840" t="s">
        <v>2196</v>
      </c>
      <c r="F770" s="851">
        <v>1</v>
      </c>
      <c r="G770" s="851">
        <v>119.69</v>
      </c>
      <c r="H770" s="845">
        <v>1</v>
      </c>
      <c r="I770" s="851"/>
      <c r="J770" s="851"/>
      <c r="K770" s="845">
        <v>0</v>
      </c>
      <c r="L770" s="851">
        <v>1</v>
      </c>
      <c r="M770" s="852">
        <v>119.69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EBFA55A-15C7-47AE-8228-9F3B8EB1478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579</v>
      </c>
      <c r="B5" s="730" t="s">
        <v>580</v>
      </c>
      <c r="C5" s="731" t="s">
        <v>581</v>
      </c>
      <c r="D5" s="731" t="s">
        <v>581</v>
      </c>
      <c r="E5" s="731"/>
      <c r="F5" s="731" t="s">
        <v>581</v>
      </c>
      <c r="G5" s="731" t="s">
        <v>581</v>
      </c>
      <c r="H5" s="731" t="s">
        <v>581</v>
      </c>
      <c r="I5" s="732" t="s">
        <v>581</v>
      </c>
      <c r="J5" s="733" t="s">
        <v>73</v>
      </c>
    </row>
    <row r="6" spans="1:10" ht="14.45" customHeight="1" x14ac:dyDescent="0.2">
      <c r="A6" s="729" t="s">
        <v>579</v>
      </c>
      <c r="B6" s="730" t="s">
        <v>3960</v>
      </c>
      <c r="C6" s="731">
        <v>372.26666</v>
      </c>
      <c r="D6" s="731">
        <v>377.50821999999988</v>
      </c>
      <c r="E6" s="731"/>
      <c r="F6" s="731">
        <v>683.94206000000008</v>
      </c>
      <c r="G6" s="731">
        <v>449.16670623779299</v>
      </c>
      <c r="H6" s="731">
        <v>234.77535376220709</v>
      </c>
      <c r="I6" s="732">
        <v>1.5226909085240945</v>
      </c>
      <c r="J6" s="733" t="s">
        <v>1</v>
      </c>
    </row>
    <row r="7" spans="1:10" ht="14.45" customHeight="1" x14ac:dyDescent="0.2">
      <c r="A7" s="729" t="s">
        <v>579</v>
      </c>
      <c r="B7" s="730" t="s">
        <v>3961</v>
      </c>
      <c r="C7" s="731">
        <v>0.40258000000000005</v>
      </c>
      <c r="D7" s="731">
        <v>0.43704999999999999</v>
      </c>
      <c r="E7" s="731"/>
      <c r="F7" s="731">
        <v>1.60995</v>
      </c>
      <c r="G7" s="731">
        <v>2.3333333740234377</v>
      </c>
      <c r="H7" s="731">
        <v>-0.72338337402343766</v>
      </c>
      <c r="I7" s="732">
        <v>0.68997855939630015</v>
      </c>
      <c r="J7" s="733" t="s">
        <v>1</v>
      </c>
    </row>
    <row r="8" spans="1:10" ht="14.45" customHeight="1" x14ac:dyDescent="0.2">
      <c r="A8" s="729" t="s">
        <v>579</v>
      </c>
      <c r="B8" s="730" t="s">
        <v>3962</v>
      </c>
      <c r="C8" s="731">
        <v>641.4210599999999</v>
      </c>
      <c r="D8" s="731">
        <v>579.17539999999997</v>
      </c>
      <c r="E8" s="731"/>
      <c r="F8" s="731">
        <v>669.99524999999994</v>
      </c>
      <c r="G8" s="731">
        <v>781.08329614257809</v>
      </c>
      <c r="H8" s="731">
        <v>-111.08804614257815</v>
      </c>
      <c r="I8" s="732">
        <v>0.85777695325045045</v>
      </c>
      <c r="J8" s="733" t="s">
        <v>1</v>
      </c>
    </row>
    <row r="9" spans="1:10" ht="14.45" customHeight="1" x14ac:dyDescent="0.2">
      <c r="A9" s="729" t="s">
        <v>579</v>
      </c>
      <c r="B9" s="730" t="s">
        <v>3963</v>
      </c>
      <c r="C9" s="731">
        <v>4089.8650900000016</v>
      </c>
      <c r="D9" s="731">
        <v>3901.1526700000009</v>
      </c>
      <c r="E9" s="731"/>
      <c r="F9" s="731">
        <v>4275.4529100000009</v>
      </c>
      <c r="G9" s="731">
        <v>5047.0000722656259</v>
      </c>
      <c r="H9" s="731">
        <v>-771.54716226562505</v>
      </c>
      <c r="I9" s="732">
        <v>0.8471275705927872</v>
      </c>
      <c r="J9" s="733" t="s">
        <v>1</v>
      </c>
    </row>
    <row r="10" spans="1:10" ht="14.45" customHeight="1" x14ac:dyDescent="0.2">
      <c r="A10" s="729" t="s">
        <v>579</v>
      </c>
      <c r="B10" s="730" t="s">
        <v>3964</v>
      </c>
      <c r="C10" s="731">
        <v>0.73799999999999999</v>
      </c>
      <c r="D10" s="731">
        <v>4.4279999999999999</v>
      </c>
      <c r="E10" s="731"/>
      <c r="F10" s="731">
        <v>5.9043999999999999</v>
      </c>
      <c r="G10" s="731">
        <v>2.9166665039062498</v>
      </c>
      <c r="H10" s="731">
        <v>2.9877334960937501</v>
      </c>
      <c r="I10" s="732">
        <v>2.0243658272525575</v>
      </c>
      <c r="J10" s="733" t="s">
        <v>1</v>
      </c>
    </row>
    <row r="11" spans="1:10" ht="14.45" customHeight="1" x14ac:dyDescent="0.2">
      <c r="A11" s="729" t="s">
        <v>579</v>
      </c>
      <c r="B11" s="730" t="s">
        <v>3965</v>
      </c>
      <c r="C11" s="731">
        <v>314.49839999999995</v>
      </c>
      <c r="D11" s="731">
        <v>293.71730000000002</v>
      </c>
      <c r="E11" s="731"/>
      <c r="F11" s="731">
        <v>532.18933000000004</v>
      </c>
      <c r="G11" s="731">
        <v>400.74999957275395</v>
      </c>
      <c r="H11" s="731">
        <v>131.43933042724609</v>
      </c>
      <c r="I11" s="732">
        <v>1.3279833576228963</v>
      </c>
      <c r="J11" s="733" t="s">
        <v>1</v>
      </c>
    </row>
    <row r="12" spans="1:10" ht="14.45" customHeight="1" x14ac:dyDescent="0.2">
      <c r="A12" s="729" t="s">
        <v>579</v>
      </c>
      <c r="B12" s="730" t="s">
        <v>3966</v>
      </c>
      <c r="C12" s="731">
        <v>31.650870000000005</v>
      </c>
      <c r="D12" s="731">
        <v>24.289770000000001</v>
      </c>
      <c r="E12" s="731"/>
      <c r="F12" s="731">
        <v>25.977620000000002</v>
      </c>
      <c r="G12" s="731">
        <v>29.750000366210937</v>
      </c>
      <c r="H12" s="731">
        <v>-3.7723803662109354</v>
      </c>
      <c r="I12" s="732">
        <v>0.87319730017565045</v>
      </c>
      <c r="J12" s="733" t="s">
        <v>1</v>
      </c>
    </row>
    <row r="13" spans="1:10" ht="14.45" customHeight="1" x14ac:dyDescent="0.2">
      <c r="A13" s="729" t="s">
        <v>579</v>
      </c>
      <c r="B13" s="730" t="s">
        <v>3967</v>
      </c>
      <c r="C13" s="731">
        <v>300.76223000000005</v>
      </c>
      <c r="D13" s="731">
        <v>231.86618000000001</v>
      </c>
      <c r="E13" s="731"/>
      <c r="F13" s="731">
        <v>260.67018000000002</v>
      </c>
      <c r="G13" s="731">
        <v>290.50000683593754</v>
      </c>
      <c r="H13" s="731">
        <v>-29.829826835937524</v>
      </c>
      <c r="I13" s="732">
        <v>0.8973155726884916</v>
      </c>
      <c r="J13" s="733" t="s">
        <v>1</v>
      </c>
    </row>
    <row r="14" spans="1:10" ht="14.45" customHeight="1" x14ac:dyDescent="0.2">
      <c r="A14" s="729" t="s">
        <v>579</v>
      </c>
      <c r="B14" s="730" t="s">
        <v>3968</v>
      </c>
      <c r="C14" s="731">
        <v>257.53491000000002</v>
      </c>
      <c r="D14" s="731">
        <v>229.11880000000002</v>
      </c>
      <c r="E14" s="731"/>
      <c r="F14" s="731">
        <v>286.16010000000006</v>
      </c>
      <c r="G14" s="731">
        <v>274.16665380859376</v>
      </c>
      <c r="H14" s="731">
        <v>11.993446191406292</v>
      </c>
      <c r="I14" s="732">
        <v>1.0437450945430415</v>
      </c>
      <c r="J14" s="733" t="s">
        <v>1</v>
      </c>
    </row>
    <row r="15" spans="1:10" ht="14.45" customHeight="1" x14ac:dyDescent="0.2">
      <c r="A15" s="729" t="s">
        <v>579</v>
      </c>
      <c r="B15" s="730" t="s">
        <v>3969</v>
      </c>
      <c r="C15" s="731">
        <v>48.098999999999997</v>
      </c>
      <c r="D15" s="731">
        <v>16.033000000000001</v>
      </c>
      <c r="E15" s="731"/>
      <c r="F15" s="731">
        <v>63.853190000000005</v>
      </c>
      <c r="G15" s="731">
        <v>11.666666015624999</v>
      </c>
      <c r="H15" s="731">
        <v>52.186523984375008</v>
      </c>
      <c r="I15" s="732">
        <v>5.4731308768488223</v>
      </c>
      <c r="J15" s="733" t="s">
        <v>1</v>
      </c>
    </row>
    <row r="16" spans="1:10" ht="14.45" customHeight="1" x14ac:dyDescent="0.2">
      <c r="A16" s="729" t="s">
        <v>579</v>
      </c>
      <c r="B16" s="730" t="s">
        <v>3970</v>
      </c>
      <c r="C16" s="731">
        <v>453.81796000000003</v>
      </c>
      <c r="D16" s="731">
        <v>354.03996999999998</v>
      </c>
      <c r="E16" s="731"/>
      <c r="F16" s="731">
        <v>392.21493000000009</v>
      </c>
      <c r="G16" s="731">
        <v>396.66664843750004</v>
      </c>
      <c r="H16" s="731">
        <v>-4.4517184374999488</v>
      </c>
      <c r="I16" s="732">
        <v>0.98877717989390934</v>
      </c>
      <c r="J16" s="733" t="s">
        <v>1</v>
      </c>
    </row>
    <row r="17" spans="1:10" ht="14.45" customHeight="1" x14ac:dyDescent="0.2">
      <c r="A17" s="729" t="s">
        <v>579</v>
      </c>
      <c r="B17" s="730" t="s">
        <v>3971</v>
      </c>
      <c r="C17" s="731">
        <v>1086.4820500000001</v>
      </c>
      <c r="D17" s="731">
        <v>1038.8939699999999</v>
      </c>
      <c r="E17" s="731"/>
      <c r="F17" s="731">
        <v>1159.6696999999997</v>
      </c>
      <c r="G17" s="731">
        <v>1253.0000273437499</v>
      </c>
      <c r="H17" s="731">
        <v>-93.330327343750241</v>
      </c>
      <c r="I17" s="732">
        <v>0.92551450494250798</v>
      </c>
      <c r="J17" s="733" t="s">
        <v>1</v>
      </c>
    </row>
    <row r="18" spans="1:10" ht="14.45" customHeight="1" x14ac:dyDescent="0.2">
      <c r="A18" s="729" t="s">
        <v>579</v>
      </c>
      <c r="B18" s="730" t="s">
        <v>3972</v>
      </c>
      <c r="C18" s="731">
        <v>0</v>
      </c>
      <c r="D18" s="731">
        <v>9.3149999999999995</v>
      </c>
      <c r="E18" s="731"/>
      <c r="F18" s="731">
        <v>0</v>
      </c>
      <c r="G18" s="731">
        <v>0</v>
      </c>
      <c r="H18" s="731">
        <v>0</v>
      </c>
      <c r="I18" s="732" t="s">
        <v>581</v>
      </c>
      <c r="J18" s="733" t="s">
        <v>1</v>
      </c>
    </row>
    <row r="19" spans="1:10" ht="14.45" customHeight="1" x14ac:dyDescent="0.2">
      <c r="A19" s="729" t="s">
        <v>579</v>
      </c>
      <c r="B19" s="730" t="s">
        <v>592</v>
      </c>
      <c r="C19" s="731">
        <v>7597.5388100000018</v>
      </c>
      <c r="D19" s="731">
        <v>7059.9753300000011</v>
      </c>
      <c r="E19" s="731"/>
      <c r="F19" s="731">
        <v>8357.6396200000017</v>
      </c>
      <c r="G19" s="731">
        <v>8939.0000769042981</v>
      </c>
      <c r="H19" s="731">
        <v>-581.36045690429637</v>
      </c>
      <c r="I19" s="732">
        <v>0.93496359191154299</v>
      </c>
      <c r="J19" s="733" t="s">
        <v>593</v>
      </c>
    </row>
    <row r="21" spans="1:10" ht="14.45" customHeight="1" x14ac:dyDescent="0.2">
      <c r="A21" s="729" t="s">
        <v>579</v>
      </c>
      <c r="B21" s="730" t="s">
        <v>580</v>
      </c>
      <c r="C21" s="731" t="s">
        <v>581</v>
      </c>
      <c r="D21" s="731" t="s">
        <v>581</v>
      </c>
      <c r="E21" s="731"/>
      <c r="F21" s="731" t="s">
        <v>581</v>
      </c>
      <c r="G21" s="731" t="s">
        <v>581</v>
      </c>
      <c r="H21" s="731" t="s">
        <v>581</v>
      </c>
      <c r="I21" s="732" t="s">
        <v>581</v>
      </c>
      <c r="J21" s="733" t="s">
        <v>73</v>
      </c>
    </row>
    <row r="22" spans="1:10" ht="14.45" customHeight="1" x14ac:dyDescent="0.2">
      <c r="A22" s="729" t="s">
        <v>594</v>
      </c>
      <c r="B22" s="730" t="s">
        <v>595</v>
      </c>
      <c r="C22" s="731" t="s">
        <v>581</v>
      </c>
      <c r="D22" s="731" t="s">
        <v>581</v>
      </c>
      <c r="E22" s="731"/>
      <c r="F22" s="731" t="s">
        <v>581</v>
      </c>
      <c r="G22" s="731" t="s">
        <v>581</v>
      </c>
      <c r="H22" s="731" t="s">
        <v>581</v>
      </c>
      <c r="I22" s="732" t="s">
        <v>581</v>
      </c>
      <c r="J22" s="733" t="s">
        <v>0</v>
      </c>
    </row>
    <row r="23" spans="1:10" ht="14.45" customHeight="1" x14ac:dyDescent="0.2">
      <c r="A23" s="729" t="s">
        <v>594</v>
      </c>
      <c r="B23" s="730" t="s">
        <v>3962</v>
      </c>
      <c r="C23" s="731">
        <v>9.751479999999999</v>
      </c>
      <c r="D23" s="731">
        <v>9.6660199999999978</v>
      </c>
      <c r="E23" s="731"/>
      <c r="F23" s="731">
        <v>5.778999999999999</v>
      </c>
      <c r="G23" s="731">
        <v>10</v>
      </c>
      <c r="H23" s="731">
        <v>-4.221000000000001</v>
      </c>
      <c r="I23" s="732">
        <v>0.57789999999999986</v>
      </c>
      <c r="J23" s="733" t="s">
        <v>1</v>
      </c>
    </row>
    <row r="24" spans="1:10" ht="14.45" customHeight="1" x14ac:dyDescent="0.2">
      <c r="A24" s="729" t="s">
        <v>594</v>
      </c>
      <c r="B24" s="730" t="s">
        <v>3963</v>
      </c>
      <c r="C24" s="731">
        <v>23.289000000000005</v>
      </c>
      <c r="D24" s="731">
        <v>32.127900000000004</v>
      </c>
      <c r="E24" s="731"/>
      <c r="F24" s="731">
        <v>6.5464500000000001</v>
      </c>
      <c r="G24" s="731">
        <v>23</v>
      </c>
      <c r="H24" s="731">
        <v>-16.45355</v>
      </c>
      <c r="I24" s="732">
        <v>0.28462826086956522</v>
      </c>
      <c r="J24" s="733" t="s">
        <v>1</v>
      </c>
    </row>
    <row r="25" spans="1:10" ht="14.45" customHeight="1" x14ac:dyDescent="0.2">
      <c r="A25" s="729" t="s">
        <v>594</v>
      </c>
      <c r="B25" s="730" t="s">
        <v>3965</v>
      </c>
      <c r="C25" s="731">
        <v>2.1779999999999999</v>
      </c>
      <c r="D25" s="731">
        <v>1.5255000000000001</v>
      </c>
      <c r="E25" s="731"/>
      <c r="F25" s="731">
        <v>1.0169999999999999</v>
      </c>
      <c r="G25" s="731">
        <v>1</v>
      </c>
      <c r="H25" s="731">
        <v>1.6999999999999904E-2</v>
      </c>
      <c r="I25" s="732">
        <v>1.0169999999999999</v>
      </c>
      <c r="J25" s="733" t="s">
        <v>1</v>
      </c>
    </row>
    <row r="26" spans="1:10" ht="14.45" customHeight="1" x14ac:dyDescent="0.2">
      <c r="A26" s="729" t="s">
        <v>594</v>
      </c>
      <c r="B26" s="730" t="s">
        <v>3967</v>
      </c>
      <c r="C26" s="731">
        <v>55.073119999999996</v>
      </c>
      <c r="D26" s="731">
        <v>53.850639999999991</v>
      </c>
      <c r="E26" s="731"/>
      <c r="F26" s="731">
        <v>46.816549999999992</v>
      </c>
      <c r="G26" s="731">
        <v>51</v>
      </c>
      <c r="H26" s="731">
        <v>-4.1834500000000077</v>
      </c>
      <c r="I26" s="732">
        <v>0.91797156862745088</v>
      </c>
      <c r="J26" s="733" t="s">
        <v>1</v>
      </c>
    </row>
    <row r="27" spans="1:10" ht="14.45" customHeight="1" x14ac:dyDescent="0.2">
      <c r="A27" s="729" t="s">
        <v>594</v>
      </c>
      <c r="B27" s="730" t="s">
        <v>3968</v>
      </c>
      <c r="C27" s="731">
        <v>2.5242499999999999</v>
      </c>
      <c r="D27" s="731">
        <v>1.6462000000000001</v>
      </c>
      <c r="E27" s="731"/>
      <c r="F27" s="731">
        <v>1.9245999999999999</v>
      </c>
      <c r="G27" s="731">
        <v>2</v>
      </c>
      <c r="H27" s="731">
        <v>-7.5400000000000134E-2</v>
      </c>
      <c r="I27" s="732">
        <v>0.96229999999999993</v>
      </c>
      <c r="J27" s="733" t="s">
        <v>1</v>
      </c>
    </row>
    <row r="28" spans="1:10" ht="14.45" customHeight="1" x14ac:dyDescent="0.2">
      <c r="A28" s="729" t="s">
        <v>594</v>
      </c>
      <c r="B28" s="730" t="s">
        <v>3970</v>
      </c>
      <c r="C28" s="731">
        <v>2.0918000000000001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581</v>
      </c>
      <c r="J28" s="733" t="s">
        <v>1</v>
      </c>
    </row>
    <row r="29" spans="1:10" ht="14.45" customHeight="1" x14ac:dyDescent="0.2">
      <c r="A29" s="729" t="s">
        <v>594</v>
      </c>
      <c r="B29" s="730" t="s">
        <v>3971</v>
      </c>
      <c r="C29" s="731">
        <v>0.15609999999999999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581</v>
      </c>
      <c r="J29" s="733" t="s">
        <v>1</v>
      </c>
    </row>
    <row r="30" spans="1:10" ht="14.45" customHeight="1" x14ac:dyDescent="0.2">
      <c r="A30" s="729" t="s">
        <v>594</v>
      </c>
      <c r="B30" s="730" t="s">
        <v>596</v>
      </c>
      <c r="C30" s="731">
        <v>95.063749999999985</v>
      </c>
      <c r="D30" s="731">
        <v>98.816259999999986</v>
      </c>
      <c r="E30" s="731"/>
      <c r="F30" s="731">
        <v>62.08359999999999</v>
      </c>
      <c r="G30" s="731">
        <v>87</v>
      </c>
      <c r="H30" s="731">
        <v>-24.91640000000001</v>
      </c>
      <c r="I30" s="732">
        <v>0.71360459770114926</v>
      </c>
      <c r="J30" s="733" t="s">
        <v>597</v>
      </c>
    </row>
    <row r="31" spans="1:10" ht="14.45" customHeight="1" x14ac:dyDescent="0.2">
      <c r="A31" s="729" t="s">
        <v>581</v>
      </c>
      <c r="B31" s="730" t="s">
        <v>581</v>
      </c>
      <c r="C31" s="731" t="s">
        <v>581</v>
      </c>
      <c r="D31" s="731" t="s">
        <v>581</v>
      </c>
      <c r="E31" s="731"/>
      <c r="F31" s="731" t="s">
        <v>581</v>
      </c>
      <c r="G31" s="731" t="s">
        <v>581</v>
      </c>
      <c r="H31" s="731" t="s">
        <v>581</v>
      </c>
      <c r="I31" s="732" t="s">
        <v>581</v>
      </c>
      <c r="J31" s="733" t="s">
        <v>598</v>
      </c>
    </row>
    <row r="32" spans="1:10" ht="14.45" customHeight="1" x14ac:dyDescent="0.2">
      <c r="A32" s="729" t="s">
        <v>599</v>
      </c>
      <c r="B32" s="730" t="s">
        <v>600</v>
      </c>
      <c r="C32" s="731" t="s">
        <v>581</v>
      </c>
      <c r="D32" s="731" t="s">
        <v>581</v>
      </c>
      <c r="E32" s="731"/>
      <c r="F32" s="731" t="s">
        <v>581</v>
      </c>
      <c r="G32" s="731" t="s">
        <v>581</v>
      </c>
      <c r="H32" s="731" t="s">
        <v>581</v>
      </c>
      <c r="I32" s="732" t="s">
        <v>581</v>
      </c>
      <c r="J32" s="733" t="s">
        <v>0</v>
      </c>
    </row>
    <row r="33" spans="1:10" ht="14.45" customHeight="1" x14ac:dyDescent="0.2">
      <c r="A33" s="729" t="s">
        <v>599</v>
      </c>
      <c r="B33" s="730" t="s">
        <v>3960</v>
      </c>
      <c r="C33" s="731">
        <v>367.38794000000001</v>
      </c>
      <c r="D33" s="731">
        <v>373.59777999999989</v>
      </c>
      <c r="E33" s="731"/>
      <c r="F33" s="731">
        <v>392.78185000000008</v>
      </c>
      <c r="G33" s="731">
        <v>403</v>
      </c>
      <c r="H33" s="731">
        <v>-10.218149999999923</v>
      </c>
      <c r="I33" s="732">
        <v>0.97464478908188601</v>
      </c>
      <c r="J33" s="733" t="s">
        <v>1</v>
      </c>
    </row>
    <row r="34" spans="1:10" ht="14.45" customHeight="1" x14ac:dyDescent="0.2">
      <c r="A34" s="729" t="s">
        <v>599</v>
      </c>
      <c r="B34" s="730" t="s">
        <v>3961</v>
      </c>
      <c r="C34" s="731">
        <v>0.40258000000000005</v>
      </c>
      <c r="D34" s="731">
        <v>0.43704999999999999</v>
      </c>
      <c r="E34" s="731"/>
      <c r="F34" s="731">
        <v>0.88736999999999988</v>
      </c>
      <c r="G34" s="731">
        <v>2</v>
      </c>
      <c r="H34" s="731">
        <v>-1.1126300000000002</v>
      </c>
      <c r="I34" s="732">
        <v>0.44368499999999994</v>
      </c>
      <c r="J34" s="733" t="s">
        <v>1</v>
      </c>
    </row>
    <row r="35" spans="1:10" ht="14.45" customHeight="1" x14ac:dyDescent="0.2">
      <c r="A35" s="729" t="s">
        <v>599</v>
      </c>
      <c r="B35" s="730" t="s">
        <v>3962</v>
      </c>
      <c r="C35" s="731">
        <v>455.75782999999996</v>
      </c>
      <c r="D35" s="731">
        <v>406.31918999999999</v>
      </c>
      <c r="E35" s="731"/>
      <c r="F35" s="731">
        <v>413.39068000000003</v>
      </c>
      <c r="G35" s="731">
        <v>425</v>
      </c>
      <c r="H35" s="731">
        <v>-11.609319999999968</v>
      </c>
      <c r="I35" s="732">
        <v>0.9726839529411766</v>
      </c>
      <c r="J35" s="733" t="s">
        <v>1</v>
      </c>
    </row>
    <row r="36" spans="1:10" ht="14.45" customHeight="1" x14ac:dyDescent="0.2">
      <c r="A36" s="729" t="s">
        <v>599</v>
      </c>
      <c r="B36" s="730" t="s">
        <v>3963</v>
      </c>
      <c r="C36" s="731">
        <v>2448.0688500000015</v>
      </c>
      <c r="D36" s="731">
        <v>2240.9978300000012</v>
      </c>
      <c r="E36" s="731"/>
      <c r="F36" s="731">
        <v>2000.9171200000003</v>
      </c>
      <c r="G36" s="731">
        <v>2272</v>
      </c>
      <c r="H36" s="731">
        <v>-271.0828799999997</v>
      </c>
      <c r="I36" s="732">
        <v>0.88068535211267618</v>
      </c>
      <c r="J36" s="733" t="s">
        <v>1</v>
      </c>
    </row>
    <row r="37" spans="1:10" ht="14.45" customHeight="1" x14ac:dyDescent="0.2">
      <c r="A37" s="729" t="s">
        <v>599</v>
      </c>
      <c r="B37" s="730" t="s">
        <v>3964</v>
      </c>
      <c r="C37" s="731">
        <v>0.73799999999999999</v>
      </c>
      <c r="D37" s="731">
        <v>4.4279999999999999</v>
      </c>
      <c r="E37" s="731"/>
      <c r="F37" s="731">
        <v>5.9043999999999999</v>
      </c>
      <c r="G37" s="731">
        <v>3</v>
      </c>
      <c r="H37" s="731">
        <v>2.9043999999999999</v>
      </c>
      <c r="I37" s="732">
        <v>1.9681333333333333</v>
      </c>
      <c r="J37" s="733" t="s">
        <v>1</v>
      </c>
    </row>
    <row r="38" spans="1:10" ht="14.45" customHeight="1" x14ac:dyDescent="0.2">
      <c r="A38" s="729" t="s">
        <v>599</v>
      </c>
      <c r="B38" s="730" t="s">
        <v>3965</v>
      </c>
      <c r="C38" s="731">
        <v>173.36099999999999</v>
      </c>
      <c r="D38" s="731">
        <v>152.82180000000002</v>
      </c>
      <c r="E38" s="731"/>
      <c r="F38" s="731">
        <v>326.90980000000002</v>
      </c>
      <c r="G38" s="731">
        <v>187</v>
      </c>
      <c r="H38" s="731">
        <v>139.90980000000002</v>
      </c>
      <c r="I38" s="732">
        <v>1.7481807486631018</v>
      </c>
      <c r="J38" s="733" t="s">
        <v>1</v>
      </c>
    </row>
    <row r="39" spans="1:10" ht="14.45" customHeight="1" x14ac:dyDescent="0.2">
      <c r="A39" s="729" t="s">
        <v>599</v>
      </c>
      <c r="B39" s="730" t="s">
        <v>3966</v>
      </c>
      <c r="C39" s="731">
        <v>14.970990000000002</v>
      </c>
      <c r="D39" s="731">
        <v>11.53623</v>
      </c>
      <c r="E39" s="731"/>
      <c r="F39" s="731">
        <v>12.426330000000002</v>
      </c>
      <c r="G39" s="731">
        <v>15</v>
      </c>
      <c r="H39" s="731">
        <v>-2.5736699999999981</v>
      </c>
      <c r="I39" s="732">
        <v>0.8284220000000001</v>
      </c>
      <c r="J39" s="733" t="s">
        <v>1</v>
      </c>
    </row>
    <row r="40" spans="1:10" ht="14.45" customHeight="1" x14ac:dyDescent="0.2">
      <c r="A40" s="729" t="s">
        <v>599</v>
      </c>
      <c r="B40" s="730" t="s">
        <v>3967</v>
      </c>
      <c r="C40" s="731">
        <v>27.277510000000003</v>
      </c>
      <c r="D40" s="731">
        <v>9.1545000000000005</v>
      </c>
      <c r="E40" s="731"/>
      <c r="F40" s="731">
        <v>17.085000000000001</v>
      </c>
      <c r="G40" s="731">
        <v>15</v>
      </c>
      <c r="H40" s="731">
        <v>2.0850000000000009</v>
      </c>
      <c r="I40" s="732">
        <v>1.139</v>
      </c>
      <c r="J40" s="733" t="s">
        <v>1</v>
      </c>
    </row>
    <row r="41" spans="1:10" ht="14.45" customHeight="1" x14ac:dyDescent="0.2">
      <c r="A41" s="729" t="s">
        <v>599</v>
      </c>
      <c r="B41" s="730" t="s">
        <v>3968</v>
      </c>
      <c r="C41" s="731">
        <v>169.41247000000001</v>
      </c>
      <c r="D41" s="731">
        <v>146.69660000000002</v>
      </c>
      <c r="E41" s="731"/>
      <c r="F41" s="731">
        <v>154.14020000000002</v>
      </c>
      <c r="G41" s="731">
        <v>170</v>
      </c>
      <c r="H41" s="731">
        <v>-15.859799999999979</v>
      </c>
      <c r="I41" s="732">
        <v>0.90670705882352953</v>
      </c>
      <c r="J41" s="733" t="s">
        <v>1</v>
      </c>
    </row>
    <row r="42" spans="1:10" ht="14.45" customHeight="1" x14ac:dyDescent="0.2">
      <c r="A42" s="729" t="s">
        <v>599</v>
      </c>
      <c r="B42" s="730" t="s">
        <v>3969</v>
      </c>
      <c r="C42" s="731">
        <v>48.098999999999997</v>
      </c>
      <c r="D42" s="731">
        <v>16.033000000000001</v>
      </c>
      <c r="E42" s="731"/>
      <c r="F42" s="731">
        <v>63.853190000000005</v>
      </c>
      <c r="G42" s="731">
        <v>12</v>
      </c>
      <c r="H42" s="731">
        <v>51.853190000000005</v>
      </c>
      <c r="I42" s="732">
        <v>5.3210991666666674</v>
      </c>
      <c r="J42" s="733" t="s">
        <v>1</v>
      </c>
    </row>
    <row r="43" spans="1:10" ht="14.45" customHeight="1" x14ac:dyDescent="0.2">
      <c r="A43" s="729" t="s">
        <v>599</v>
      </c>
      <c r="B43" s="730" t="s">
        <v>3970</v>
      </c>
      <c r="C43" s="731">
        <v>388.32640000000004</v>
      </c>
      <c r="D43" s="731">
        <v>296.45578</v>
      </c>
      <c r="E43" s="731"/>
      <c r="F43" s="731">
        <v>326.30851000000007</v>
      </c>
      <c r="G43" s="731">
        <v>326</v>
      </c>
      <c r="H43" s="731">
        <v>0.30851000000006934</v>
      </c>
      <c r="I43" s="732">
        <v>1.0009463496932518</v>
      </c>
      <c r="J43" s="733" t="s">
        <v>1</v>
      </c>
    </row>
    <row r="44" spans="1:10" ht="14.45" customHeight="1" x14ac:dyDescent="0.2">
      <c r="A44" s="729" t="s">
        <v>599</v>
      </c>
      <c r="B44" s="730" t="s">
        <v>3971</v>
      </c>
      <c r="C44" s="731">
        <v>397.36531999999994</v>
      </c>
      <c r="D44" s="731">
        <v>364.95382999999998</v>
      </c>
      <c r="E44" s="731"/>
      <c r="F44" s="731">
        <v>332.89792999999992</v>
      </c>
      <c r="G44" s="731">
        <v>377</v>
      </c>
      <c r="H44" s="731">
        <v>-44.102070000000083</v>
      </c>
      <c r="I44" s="732">
        <v>0.88301838196286453</v>
      </c>
      <c r="J44" s="733" t="s">
        <v>1</v>
      </c>
    </row>
    <row r="45" spans="1:10" ht="14.45" customHeight="1" x14ac:dyDescent="0.2">
      <c r="A45" s="729" t="s">
        <v>599</v>
      </c>
      <c r="B45" s="730" t="s">
        <v>3972</v>
      </c>
      <c r="C45" s="731">
        <v>0</v>
      </c>
      <c r="D45" s="731">
        <v>9.3149999999999995</v>
      </c>
      <c r="E45" s="731"/>
      <c r="F45" s="731">
        <v>0</v>
      </c>
      <c r="G45" s="731">
        <v>0</v>
      </c>
      <c r="H45" s="731">
        <v>0</v>
      </c>
      <c r="I45" s="732" t="s">
        <v>581</v>
      </c>
      <c r="J45" s="733" t="s">
        <v>1</v>
      </c>
    </row>
    <row r="46" spans="1:10" ht="14.45" customHeight="1" x14ac:dyDescent="0.2">
      <c r="A46" s="729" t="s">
        <v>599</v>
      </c>
      <c r="B46" s="730" t="s">
        <v>601</v>
      </c>
      <c r="C46" s="731">
        <v>4491.1678900000015</v>
      </c>
      <c r="D46" s="731">
        <v>4032.7465900000016</v>
      </c>
      <c r="E46" s="731"/>
      <c r="F46" s="731">
        <v>4047.5023799999999</v>
      </c>
      <c r="G46" s="731">
        <v>4207</v>
      </c>
      <c r="H46" s="731">
        <v>-159.4976200000001</v>
      </c>
      <c r="I46" s="732">
        <v>0.96208756358450198</v>
      </c>
      <c r="J46" s="733" t="s">
        <v>597</v>
      </c>
    </row>
    <row r="47" spans="1:10" ht="14.45" customHeight="1" x14ac:dyDescent="0.2">
      <c r="A47" s="729" t="s">
        <v>581</v>
      </c>
      <c r="B47" s="730" t="s">
        <v>581</v>
      </c>
      <c r="C47" s="731" t="s">
        <v>581</v>
      </c>
      <c r="D47" s="731" t="s">
        <v>581</v>
      </c>
      <c r="E47" s="731"/>
      <c r="F47" s="731" t="s">
        <v>581</v>
      </c>
      <c r="G47" s="731" t="s">
        <v>581</v>
      </c>
      <c r="H47" s="731" t="s">
        <v>581</v>
      </c>
      <c r="I47" s="732" t="s">
        <v>581</v>
      </c>
      <c r="J47" s="733" t="s">
        <v>598</v>
      </c>
    </row>
    <row r="48" spans="1:10" ht="14.45" customHeight="1" x14ac:dyDescent="0.2">
      <c r="A48" s="729" t="s">
        <v>623</v>
      </c>
      <c r="B48" s="730" t="s">
        <v>624</v>
      </c>
      <c r="C48" s="731" t="s">
        <v>581</v>
      </c>
      <c r="D48" s="731" t="s">
        <v>581</v>
      </c>
      <c r="E48" s="731"/>
      <c r="F48" s="731" t="s">
        <v>581</v>
      </c>
      <c r="G48" s="731" t="s">
        <v>581</v>
      </c>
      <c r="H48" s="731" t="s">
        <v>581</v>
      </c>
      <c r="I48" s="732" t="s">
        <v>581</v>
      </c>
      <c r="J48" s="733" t="s">
        <v>0</v>
      </c>
    </row>
    <row r="49" spans="1:10" ht="14.45" customHeight="1" x14ac:dyDescent="0.2">
      <c r="A49" s="729" t="s">
        <v>623</v>
      </c>
      <c r="B49" s="730" t="s">
        <v>3960</v>
      </c>
      <c r="C49" s="731">
        <v>0</v>
      </c>
      <c r="D49" s="731">
        <v>0</v>
      </c>
      <c r="E49" s="731"/>
      <c r="F49" s="731">
        <v>288.04545000000002</v>
      </c>
      <c r="G49" s="731">
        <v>41</v>
      </c>
      <c r="H49" s="731">
        <v>247.04545000000002</v>
      </c>
      <c r="I49" s="732">
        <v>7.0254987804878049</v>
      </c>
      <c r="J49" s="733" t="s">
        <v>1</v>
      </c>
    </row>
    <row r="50" spans="1:10" ht="14.45" customHeight="1" x14ac:dyDescent="0.2">
      <c r="A50" s="729" t="s">
        <v>623</v>
      </c>
      <c r="B50" s="730" t="s">
        <v>3961</v>
      </c>
      <c r="C50" s="731">
        <v>0</v>
      </c>
      <c r="D50" s="731">
        <v>0</v>
      </c>
      <c r="E50" s="731"/>
      <c r="F50" s="731">
        <v>0.72258</v>
      </c>
      <c r="G50" s="731">
        <v>1</v>
      </c>
      <c r="H50" s="731">
        <v>-0.27742</v>
      </c>
      <c r="I50" s="732">
        <v>0.72258</v>
      </c>
      <c r="J50" s="733" t="s">
        <v>1</v>
      </c>
    </row>
    <row r="51" spans="1:10" ht="14.45" customHeight="1" x14ac:dyDescent="0.2">
      <c r="A51" s="729" t="s">
        <v>623</v>
      </c>
      <c r="B51" s="730" t="s">
        <v>3962</v>
      </c>
      <c r="C51" s="731">
        <v>0</v>
      </c>
      <c r="D51" s="731">
        <v>0</v>
      </c>
      <c r="E51" s="731"/>
      <c r="F51" s="731">
        <v>92.846059999999994</v>
      </c>
      <c r="G51" s="731">
        <v>180</v>
      </c>
      <c r="H51" s="731">
        <v>-87.153940000000006</v>
      </c>
      <c r="I51" s="732">
        <v>0.51581144444444438</v>
      </c>
      <c r="J51" s="733" t="s">
        <v>1</v>
      </c>
    </row>
    <row r="52" spans="1:10" ht="14.45" customHeight="1" x14ac:dyDescent="0.2">
      <c r="A52" s="729" t="s">
        <v>623</v>
      </c>
      <c r="B52" s="730" t="s">
        <v>3963</v>
      </c>
      <c r="C52" s="731">
        <v>0</v>
      </c>
      <c r="D52" s="731">
        <v>0</v>
      </c>
      <c r="E52" s="731"/>
      <c r="F52" s="731">
        <v>594.21323999999993</v>
      </c>
      <c r="G52" s="731">
        <v>1069</v>
      </c>
      <c r="H52" s="731">
        <v>-474.78676000000007</v>
      </c>
      <c r="I52" s="732">
        <v>0.5558589710009354</v>
      </c>
      <c r="J52" s="733" t="s">
        <v>1</v>
      </c>
    </row>
    <row r="53" spans="1:10" ht="14.45" customHeight="1" x14ac:dyDescent="0.2">
      <c r="A53" s="729" t="s">
        <v>623</v>
      </c>
      <c r="B53" s="730" t="s">
        <v>3965</v>
      </c>
      <c r="C53" s="731">
        <v>0</v>
      </c>
      <c r="D53" s="731">
        <v>0</v>
      </c>
      <c r="E53" s="731"/>
      <c r="F53" s="731">
        <v>37.259279999999997</v>
      </c>
      <c r="G53" s="731">
        <v>80</v>
      </c>
      <c r="H53" s="731">
        <v>-42.740720000000003</v>
      </c>
      <c r="I53" s="732">
        <v>0.46574099999999996</v>
      </c>
      <c r="J53" s="733" t="s">
        <v>1</v>
      </c>
    </row>
    <row r="54" spans="1:10" ht="14.45" customHeight="1" x14ac:dyDescent="0.2">
      <c r="A54" s="729" t="s">
        <v>623</v>
      </c>
      <c r="B54" s="730" t="s">
        <v>3966</v>
      </c>
      <c r="C54" s="731">
        <v>0</v>
      </c>
      <c r="D54" s="731">
        <v>0</v>
      </c>
      <c r="E54" s="731"/>
      <c r="F54" s="731">
        <v>1.7802</v>
      </c>
      <c r="G54" s="731">
        <v>1</v>
      </c>
      <c r="H54" s="731">
        <v>0.7802</v>
      </c>
      <c r="I54" s="732">
        <v>1.7802</v>
      </c>
      <c r="J54" s="733" t="s">
        <v>1</v>
      </c>
    </row>
    <row r="55" spans="1:10" ht="14.45" customHeight="1" x14ac:dyDescent="0.2">
      <c r="A55" s="729" t="s">
        <v>623</v>
      </c>
      <c r="B55" s="730" t="s">
        <v>3967</v>
      </c>
      <c r="C55" s="731">
        <v>0</v>
      </c>
      <c r="D55" s="731">
        <v>0</v>
      </c>
      <c r="E55" s="731"/>
      <c r="F55" s="731">
        <v>5.0679999999999996</v>
      </c>
      <c r="G55" s="731">
        <v>11</v>
      </c>
      <c r="H55" s="731">
        <v>-5.9320000000000004</v>
      </c>
      <c r="I55" s="732">
        <v>0.46072727272727271</v>
      </c>
      <c r="J55" s="733" t="s">
        <v>1</v>
      </c>
    </row>
    <row r="56" spans="1:10" ht="14.45" customHeight="1" x14ac:dyDescent="0.2">
      <c r="A56" s="729" t="s">
        <v>623</v>
      </c>
      <c r="B56" s="730" t="s">
        <v>3968</v>
      </c>
      <c r="C56" s="731">
        <v>0</v>
      </c>
      <c r="D56" s="731">
        <v>0</v>
      </c>
      <c r="E56" s="731"/>
      <c r="F56" s="731">
        <v>52.5578</v>
      </c>
      <c r="G56" s="731">
        <v>18</v>
      </c>
      <c r="H56" s="731">
        <v>34.5578</v>
      </c>
      <c r="I56" s="732">
        <v>2.9198777777777778</v>
      </c>
      <c r="J56" s="733" t="s">
        <v>1</v>
      </c>
    </row>
    <row r="57" spans="1:10" ht="14.45" customHeight="1" x14ac:dyDescent="0.2">
      <c r="A57" s="729" t="s">
        <v>623</v>
      </c>
      <c r="B57" s="730" t="s">
        <v>3970</v>
      </c>
      <c r="C57" s="731">
        <v>0</v>
      </c>
      <c r="D57" s="731">
        <v>0</v>
      </c>
      <c r="E57" s="731"/>
      <c r="F57" s="731">
        <v>15.68027</v>
      </c>
      <c r="G57" s="731">
        <v>12</v>
      </c>
      <c r="H57" s="731">
        <v>3.6802700000000002</v>
      </c>
      <c r="I57" s="732">
        <v>1.3066891666666667</v>
      </c>
      <c r="J57" s="733" t="s">
        <v>1</v>
      </c>
    </row>
    <row r="58" spans="1:10" ht="14.45" customHeight="1" x14ac:dyDescent="0.2">
      <c r="A58" s="729" t="s">
        <v>623</v>
      </c>
      <c r="B58" s="730" t="s">
        <v>3971</v>
      </c>
      <c r="C58" s="731">
        <v>0</v>
      </c>
      <c r="D58" s="731">
        <v>0</v>
      </c>
      <c r="E58" s="731"/>
      <c r="F58" s="731">
        <v>112.50916999999998</v>
      </c>
      <c r="G58" s="731">
        <v>191</v>
      </c>
      <c r="H58" s="731">
        <v>-78.490830000000017</v>
      </c>
      <c r="I58" s="732">
        <v>0.58905324607329834</v>
      </c>
      <c r="J58" s="733" t="s">
        <v>1</v>
      </c>
    </row>
    <row r="59" spans="1:10" ht="14.45" customHeight="1" x14ac:dyDescent="0.2">
      <c r="A59" s="729" t="s">
        <v>623</v>
      </c>
      <c r="B59" s="730" t="s">
        <v>625</v>
      </c>
      <c r="C59" s="731">
        <v>0</v>
      </c>
      <c r="D59" s="731">
        <v>0</v>
      </c>
      <c r="E59" s="731"/>
      <c r="F59" s="731">
        <v>1200.6820500000001</v>
      </c>
      <c r="G59" s="731">
        <v>1602</v>
      </c>
      <c r="H59" s="731">
        <v>-401.31794999999988</v>
      </c>
      <c r="I59" s="732">
        <v>0.74948941947565551</v>
      </c>
      <c r="J59" s="733" t="s">
        <v>597</v>
      </c>
    </row>
    <row r="60" spans="1:10" ht="14.45" customHeight="1" x14ac:dyDescent="0.2">
      <c r="A60" s="729" t="s">
        <v>581</v>
      </c>
      <c r="B60" s="730" t="s">
        <v>581</v>
      </c>
      <c r="C60" s="731" t="s">
        <v>581</v>
      </c>
      <c r="D60" s="731" t="s">
        <v>581</v>
      </c>
      <c r="E60" s="731"/>
      <c r="F60" s="731" t="s">
        <v>581</v>
      </c>
      <c r="G60" s="731" t="s">
        <v>581</v>
      </c>
      <c r="H60" s="731" t="s">
        <v>581</v>
      </c>
      <c r="I60" s="732" t="s">
        <v>581</v>
      </c>
      <c r="J60" s="733" t="s">
        <v>598</v>
      </c>
    </row>
    <row r="61" spans="1:10" ht="14.45" customHeight="1" x14ac:dyDescent="0.2">
      <c r="A61" s="729" t="s">
        <v>602</v>
      </c>
      <c r="B61" s="730" t="s">
        <v>603</v>
      </c>
      <c r="C61" s="731" t="s">
        <v>581</v>
      </c>
      <c r="D61" s="731" t="s">
        <v>581</v>
      </c>
      <c r="E61" s="731"/>
      <c r="F61" s="731" t="s">
        <v>581</v>
      </c>
      <c r="G61" s="731" t="s">
        <v>581</v>
      </c>
      <c r="H61" s="731" t="s">
        <v>581</v>
      </c>
      <c r="I61" s="732" t="s">
        <v>581</v>
      </c>
      <c r="J61" s="733" t="s">
        <v>0</v>
      </c>
    </row>
    <row r="62" spans="1:10" ht="14.45" customHeight="1" x14ac:dyDescent="0.2">
      <c r="A62" s="729" t="s">
        <v>602</v>
      </c>
      <c r="B62" s="730" t="s">
        <v>3960</v>
      </c>
      <c r="C62" s="731">
        <v>1.67706</v>
      </c>
      <c r="D62" s="731">
        <v>0.29502</v>
      </c>
      <c r="E62" s="731"/>
      <c r="F62" s="731">
        <v>0.56632000000000005</v>
      </c>
      <c r="G62" s="731">
        <v>1</v>
      </c>
      <c r="H62" s="731">
        <v>-0.43367999999999995</v>
      </c>
      <c r="I62" s="732">
        <v>0.56632000000000005</v>
      </c>
      <c r="J62" s="733" t="s">
        <v>1</v>
      </c>
    </row>
    <row r="63" spans="1:10" ht="14.45" customHeight="1" x14ac:dyDescent="0.2">
      <c r="A63" s="729" t="s">
        <v>602</v>
      </c>
      <c r="B63" s="730" t="s">
        <v>3962</v>
      </c>
      <c r="C63" s="731">
        <v>79.345469999999992</v>
      </c>
      <c r="D63" s="731">
        <v>73.027970000000025</v>
      </c>
      <c r="E63" s="731"/>
      <c r="F63" s="731">
        <v>63.668510000000005</v>
      </c>
      <c r="G63" s="731">
        <v>72</v>
      </c>
      <c r="H63" s="731">
        <v>-8.3314899999999952</v>
      </c>
      <c r="I63" s="732">
        <v>0.88428486111111115</v>
      </c>
      <c r="J63" s="733" t="s">
        <v>1</v>
      </c>
    </row>
    <row r="64" spans="1:10" ht="14.45" customHeight="1" x14ac:dyDescent="0.2">
      <c r="A64" s="729" t="s">
        <v>602</v>
      </c>
      <c r="B64" s="730" t="s">
        <v>3963</v>
      </c>
      <c r="C64" s="731">
        <v>737.92186000000004</v>
      </c>
      <c r="D64" s="731">
        <v>756.01092999999958</v>
      </c>
      <c r="E64" s="731"/>
      <c r="F64" s="731">
        <v>765.50079000000051</v>
      </c>
      <c r="G64" s="731">
        <v>771</v>
      </c>
      <c r="H64" s="731">
        <v>-5.4992099999994934</v>
      </c>
      <c r="I64" s="732">
        <v>0.99286743190661542</v>
      </c>
      <c r="J64" s="733" t="s">
        <v>1</v>
      </c>
    </row>
    <row r="65" spans="1:10" ht="14.45" customHeight="1" x14ac:dyDescent="0.2">
      <c r="A65" s="729" t="s">
        <v>602</v>
      </c>
      <c r="B65" s="730" t="s">
        <v>3965</v>
      </c>
      <c r="C65" s="731">
        <v>68.082999999999998</v>
      </c>
      <c r="D65" s="731">
        <v>68.292000000000002</v>
      </c>
      <c r="E65" s="731"/>
      <c r="F65" s="731">
        <v>76.805499999999995</v>
      </c>
      <c r="G65" s="731">
        <v>63</v>
      </c>
      <c r="H65" s="731">
        <v>13.805499999999995</v>
      </c>
      <c r="I65" s="732">
        <v>1.2191349206349205</v>
      </c>
      <c r="J65" s="733" t="s">
        <v>1</v>
      </c>
    </row>
    <row r="66" spans="1:10" ht="14.45" customHeight="1" x14ac:dyDescent="0.2">
      <c r="A66" s="729" t="s">
        <v>602</v>
      </c>
      <c r="B66" s="730" t="s">
        <v>3967</v>
      </c>
      <c r="C66" s="731">
        <v>115.26163</v>
      </c>
      <c r="D66" s="731">
        <v>107.8653</v>
      </c>
      <c r="E66" s="731"/>
      <c r="F66" s="731">
        <v>102.61563999999997</v>
      </c>
      <c r="G66" s="731">
        <v>115</v>
      </c>
      <c r="H66" s="731">
        <v>-12.384360000000029</v>
      </c>
      <c r="I66" s="732">
        <v>0.89230991304347795</v>
      </c>
      <c r="J66" s="733" t="s">
        <v>1</v>
      </c>
    </row>
    <row r="67" spans="1:10" ht="14.45" customHeight="1" x14ac:dyDescent="0.2">
      <c r="A67" s="729" t="s">
        <v>602</v>
      </c>
      <c r="B67" s="730" t="s">
        <v>3968</v>
      </c>
      <c r="C67" s="731">
        <v>38.226099999999995</v>
      </c>
      <c r="D67" s="731">
        <v>36.652000000000001</v>
      </c>
      <c r="E67" s="731"/>
      <c r="F67" s="731">
        <v>36.819300000000005</v>
      </c>
      <c r="G67" s="731">
        <v>37</v>
      </c>
      <c r="H67" s="731">
        <v>-0.18069999999999453</v>
      </c>
      <c r="I67" s="732">
        <v>0.99511621621621638</v>
      </c>
      <c r="J67" s="733" t="s">
        <v>1</v>
      </c>
    </row>
    <row r="68" spans="1:10" ht="14.45" customHeight="1" x14ac:dyDescent="0.2">
      <c r="A68" s="729" t="s">
        <v>602</v>
      </c>
      <c r="B68" s="730" t="s">
        <v>3970</v>
      </c>
      <c r="C68" s="731">
        <v>12.213880000000001</v>
      </c>
      <c r="D68" s="731">
        <v>6.3982799999999997</v>
      </c>
      <c r="E68" s="731"/>
      <c r="F68" s="731">
        <v>0</v>
      </c>
      <c r="G68" s="731">
        <v>5</v>
      </c>
      <c r="H68" s="731">
        <v>-5</v>
      </c>
      <c r="I68" s="732">
        <v>0</v>
      </c>
      <c r="J68" s="733" t="s">
        <v>1</v>
      </c>
    </row>
    <row r="69" spans="1:10" ht="14.45" customHeight="1" x14ac:dyDescent="0.2">
      <c r="A69" s="729" t="s">
        <v>602</v>
      </c>
      <c r="B69" s="730" t="s">
        <v>3971</v>
      </c>
      <c r="C69" s="731">
        <v>272.58749</v>
      </c>
      <c r="D69" s="731">
        <v>268.45265000000006</v>
      </c>
      <c r="E69" s="731"/>
      <c r="F69" s="731">
        <v>253.64106000000001</v>
      </c>
      <c r="G69" s="731">
        <v>269</v>
      </c>
      <c r="H69" s="731">
        <v>-15.35893999999999</v>
      </c>
      <c r="I69" s="732">
        <v>0.94290356877323422</v>
      </c>
      <c r="J69" s="733" t="s">
        <v>1</v>
      </c>
    </row>
    <row r="70" spans="1:10" ht="14.45" customHeight="1" x14ac:dyDescent="0.2">
      <c r="A70" s="729" t="s">
        <v>602</v>
      </c>
      <c r="B70" s="730" t="s">
        <v>604</v>
      </c>
      <c r="C70" s="731">
        <v>1325.3164900000002</v>
      </c>
      <c r="D70" s="731">
        <v>1316.99415</v>
      </c>
      <c r="E70" s="731"/>
      <c r="F70" s="731">
        <v>1299.6171200000006</v>
      </c>
      <c r="G70" s="731">
        <v>1333</v>
      </c>
      <c r="H70" s="731">
        <v>-33.382879999999432</v>
      </c>
      <c r="I70" s="732">
        <v>0.97495657914478662</v>
      </c>
      <c r="J70" s="733" t="s">
        <v>597</v>
      </c>
    </row>
    <row r="71" spans="1:10" ht="14.45" customHeight="1" x14ac:dyDescent="0.2">
      <c r="A71" s="729" t="s">
        <v>581</v>
      </c>
      <c r="B71" s="730" t="s">
        <v>581</v>
      </c>
      <c r="C71" s="731" t="s">
        <v>581</v>
      </c>
      <c r="D71" s="731" t="s">
        <v>581</v>
      </c>
      <c r="E71" s="731"/>
      <c r="F71" s="731" t="s">
        <v>581</v>
      </c>
      <c r="G71" s="731" t="s">
        <v>581</v>
      </c>
      <c r="H71" s="731" t="s">
        <v>581</v>
      </c>
      <c r="I71" s="732" t="s">
        <v>581</v>
      </c>
      <c r="J71" s="733" t="s">
        <v>598</v>
      </c>
    </row>
    <row r="72" spans="1:10" ht="14.45" customHeight="1" x14ac:dyDescent="0.2">
      <c r="A72" s="729" t="s">
        <v>605</v>
      </c>
      <c r="B72" s="730" t="s">
        <v>606</v>
      </c>
      <c r="C72" s="731" t="s">
        <v>581</v>
      </c>
      <c r="D72" s="731" t="s">
        <v>581</v>
      </c>
      <c r="E72" s="731"/>
      <c r="F72" s="731" t="s">
        <v>581</v>
      </c>
      <c r="G72" s="731" t="s">
        <v>581</v>
      </c>
      <c r="H72" s="731" t="s">
        <v>581</v>
      </c>
      <c r="I72" s="732" t="s">
        <v>581</v>
      </c>
      <c r="J72" s="733" t="s">
        <v>0</v>
      </c>
    </row>
    <row r="73" spans="1:10" ht="14.45" customHeight="1" x14ac:dyDescent="0.2">
      <c r="A73" s="729" t="s">
        <v>605</v>
      </c>
      <c r="B73" s="730" t="s">
        <v>3960</v>
      </c>
      <c r="C73" s="731">
        <v>2.7442800000000003</v>
      </c>
      <c r="D73" s="731">
        <v>3.6154199999999999</v>
      </c>
      <c r="E73" s="731"/>
      <c r="F73" s="731">
        <v>2.4068599999999996</v>
      </c>
      <c r="G73" s="731">
        <v>4</v>
      </c>
      <c r="H73" s="731">
        <v>-1.5931400000000004</v>
      </c>
      <c r="I73" s="732">
        <v>0.60171499999999989</v>
      </c>
      <c r="J73" s="733" t="s">
        <v>1</v>
      </c>
    </row>
    <row r="74" spans="1:10" ht="14.45" customHeight="1" x14ac:dyDescent="0.2">
      <c r="A74" s="729" t="s">
        <v>605</v>
      </c>
      <c r="B74" s="730" t="s">
        <v>3962</v>
      </c>
      <c r="C74" s="731">
        <v>89.44319999999999</v>
      </c>
      <c r="D74" s="731">
        <v>85.586700000000008</v>
      </c>
      <c r="E74" s="731"/>
      <c r="F74" s="731">
        <v>89.062949999999987</v>
      </c>
      <c r="G74" s="731">
        <v>88</v>
      </c>
      <c r="H74" s="731">
        <v>1.0629499999999865</v>
      </c>
      <c r="I74" s="732">
        <v>1.0120789772727272</v>
      </c>
      <c r="J74" s="733" t="s">
        <v>1</v>
      </c>
    </row>
    <row r="75" spans="1:10" ht="14.45" customHeight="1" x14ac:dyDescent="0.2">
      <c r="A75" s="729" t="s">
        <v>605</v>
      </c>
      <c r="B75" s="730" t="s">
        <v>3963</v>
      </c>
      <c r="C75" s="731">
        <v>778.07093999999984</v>
      </c>
      <c r="D75" s="731">
        <v>748.46733000000029</v>
      </c>
      <c r="E75" s="731"/>
      <c r="F75" s="731">
        <v>758.27449000000013</v>
      </c>
      <c r="G75" s="731">
        <v>780</v>
      </c>
      <c r="H75" s="731">
        <v>-21.725509999999872</v>
      </c>
      <c r="I75" s="732">
        <v>0.97214678205128224</v>
      </c>
      <c r="J75" s="733" t="s">
        <v>1</v>
      </c>
    </row>
    <row r="76" spans="1:10" ht="14.45" customHeight="1" x14ac:dyDescent="0.2">
      <c r="A76" s="729" t="s">
        <v>605</v>
      </c>
      <c r="B76" s="730" t="s">
        <v>3965</v>
      </c>
      <c r="C76" s="731">
        <v>68.5077</v>
      </c>
      <c r="D76" s="731">
        <v>68.840999999999994</v>
      </c>
      <c r="E76" s="731"/>
      <c r="F76" s="731">
        <v>78.105550000000008</v>
      </c>
      <c r="G76" s="731">
        <v>64</v>
      </c>
      <c r="H76" s="731">
        <v>14.105550000000008</v>
      </c>
      <c r="I76" s="732">
        <v>1.2203992187500001</v>
      </c>
      <c r="J76" s="733" t="s">
        <v>1</v>
      </c>
    </row>
    <row r="77" spans="1:10" ht="14.45" customHeight="1" x14ac:dyDescent="0.2">
      <c r="A77" s="729" t="s">
        <v>605</v>
      </c>
      <c r="B77" s="730" t="s">
        <v>3966</v>
      </c>
      <c r="C77" s="731">
        <v>16.679880000000001</v>
      </c>
      <c r="D77" s="731">
        <v>12.753540000000001</v>
      </c>
      <c r="E77" s="731"/>
      <c r="F77" s="731">
        <v>11.771089999999999</v>
      </c>
      <c r="G77" s="731">
        <v>14</v>
      </c>
      <c r="H77" s="731">
        <v>-2.2289100000000008</v>
      </c>
      <c r="I77" s="732">
        <v>0.84079214285714277</v>
      </c>
      <c r="J77" s="733" t="s">
        <v>1</v>
      </c>
    </row>
    <row r="78" spans="1:10" ht="14.45" customHeight="1" x14ac:dyDescent="0.2">
      <c r="A78" s="729" t="s">
        <v>605</v>
      </c>
      <c r="B78" s="730" t="s">
        <v>3967</v>
      </c>
      <c r="C78" s="731">
        <v>85.060479999999998</v>
      </c>
      <c r="D78" s="731">
        <v>52.208369999999995</v>
      </c>
      <c r="E78" s="731"/>
      <c r="F78" s="731">
        <v>71.126689999999996</v>
      </c>
      <c r="G78" s="731">
        <v>72</v>
      </c>
      <c r="H78" s="731">
        <v>-0.87331000000000358</v>
      </c>
      <c r="I78" s="732">
        <v>0.98787069444444442</v>
      </c>
      <c r="J78" s="733" t="s">
        <v>1</v>
      </c>
    </row>
    <row r="79" spans="1:10" ht="14.45" customHeight="1" x14ac:dyDescent="0.2">
      <c r="A79" s="729" t="s">
        <v>605</v>
      </c>
      <c r="B79" s="730" t="s">
        <v>3968</v>
      </c>
      <c r="C79" s="731">
        <v>37.544050000000006</v>
      </c>
      <c r="D79" s="731">
        <v>35.173999999999999</v>
      </c>
      <c r="E79" s="731"/>
      <c r="F79" s="731">
        <v>32.573999999999998</v>
      </c>
      <c r="G79" s="731">
        <v>36</v>
      </c>
      <c r="H79" s="731">
        <v>-3.4260000000000019</v>
      </c>
      <c r="I79" s="732">
        <v>0.90483333333333327</v>
      </c>
      <c r="J79" s="733" t="s">
        <v>1</v>
      </c>
    </row>
    <row r="80" spans="1:10" ht="14.45" customHeight="1" x14ac:dyDescent="0.2">
      <c r="A80" s="729" t="s">
        <v>605</v>
      </c>
      <c r="B80" s="730" t="s">
        <v>3970</v>
      </c>
      <c r="C80" s="731">
        <v>51.18587999999999</v>
      </c>
      <c r="D80" s="731">
        <v>51.185909999999993</v>
      </c>
      <c r="E80" s="731"/>
      <c r="F80" s="731">
        <v>50.22614999999999</v>
      </c>
      <c r="G80" s="731">
        <v>54</v>
      </c>
      <c r="H80" s="731">
        <v>-3.7738500000000101</v>
      </c>
      <c r="I80" s="732">
        <v>0.93011388888888868</v>
      </c>
      <c r="J80" s="733" t="s">
        <v>1</v>
      </c>
    </row>
    <row r="81" spans="1:10" ht="14.45" customHeight="1" x14ac:dyDescent="0.2">
      <c r="A81" s="729" t="s">
        <v>605</v>
      </c>
      <c r="B81" s="730" t="s">
        <v>3971</v>
      </c>
      <c r="C81" s="731">
        <v>327.62774999999999</v>
      </c>
      <c r="D81" s="731">
        <v>334.67565000000008</v>
      </c>
      <c r="E81" s="731"/>
      <c r="F81" s="731">
        <v>343.32347999999985</v>
      </c>
      <c r="G81" s="731">
        <v>341</v>
      </c>
      <c r="H81" s="731">
        <v>2.3234799999998472</v>
      </c>
      <c r="I81" s="732">
        <v>1.0068137243401756</v>
      </c>
      <c r="J81" s="733" t="s">
        <v>1</v>
      </c>
    </row>
    <row r="82" spans="1:10" ht="14.45" customHeight="1" x14ac:dyDescent="0.2">
      <c r="A82" s="729" t="s">
        <v>605</v>
      </c>
      <c r="B82" s="730" t="s">
        <v>607</v>
      </c>
      <c r="C82" s="731">
        <v>1456.8641600000001</v>
      </c>
      <c r="D82" s="731">
        <v>1392.5079200000005</v>
      </c>
      <c r="E82" s="731"/>
      <c r="F82" s="731">
        <v>1436.8712599999999</v>
      </c>
      <c r="G82" s="731">
        <v>1454</v>
      </c>
      <c r="H82" s="731">
        <v>-17.128740000000107</v>
      </c>
      <c r="I82" s="732">
        <v>0.98821957359009627</v>
      </c>
      <c r="J82" s="733" t="s">
        <v>597</v>
      </c>
    </row>
    <row r="83" spans="1:10" ht="14.45" customHeight="1" x14ac:dyDescent="0.2">
      <c r="A83" s="729" t="s">
        <v>581</v>
      </c>
      <c r="B83" s="730" t="s">
        <v>581</v>
      </c>
      <c r="C83" s="731" t="s">
        <v>581</v>
      </c>
      <c r="D83" s="731" t="s">
        <v>581</v>
      </c>
      <c r="E83" s="731"/>
      <c r="F83" s="731" t="s">
        <v>581</v>
      </c>
      <c r="G83" s="731" t="s">
        <v>581</v>
      </c>
      <c r="H83" s="731" t="s">
        <v>581</v>
      </c>
      <c r="I83" s="732" t="s">
        <v>581</v>
      </c>
      <c r="J83" s="733" t="s">
        <v>598</v>
      </c>
    </row>
    <row r="84" spans="1:10" ht="14.45" customHeight="1" x14ac:dyDescent="0.2">
      <c r="A84" s="729" t="s">
        <v>608</v>
      </c>
      <c r="B84" s="730" t="s">
        <v>609</v>
      </c>
      <c r="C84" s="731" t="s">
        <v>581</v>
      </c>
      <c r="D84" s="731" t="s">
        <v>581</v>
      </c>
      <c r="E84" s="731"/>
      <c r="F84" s="731" t="s">
        <v>581</v>
      </c>
      <c r="G84" s="731" t="s">
        <v>581</v>
      </c>
      <c r="H84" s="731" t="s">
        <v>581</v>
      </c>
      <c r="I84" s="732" t="s">
        <v>581</v>
      </c>
      <c r="J84" s="733" t="s">
        <v>0</v>
      </c>
    </row>
    <row r="85" spans="1:10" ht="14.45" customHeight="1" x14ac:dyDescent="0.2">
      <c r="A85" s="729" t="s">
        <v>608</v>
      </c>
      <c r="B85" s="730" t="s">
        <v>3962</v>
      </c>
      <c r="C85" s="731">
        <v>2.9455800000000001</v>
      </c>
      <c r="D85" s="731">
        <v>0.95618000000000003</v>
      </c>
      <c r="E85" s="731"/>
      <c r="F85" s="731">
        <v>1.0784500000000001</v>
      </c>
      <c r="G85" s="731">
        <v>1</v>
      </c>
      <c r="H85" s="731">
        <v>7.8450000000000131E-2</v>
      </c>
      <c r="I85" s="732">
        <v>1.0784500000000001</v>
      </c>
      <c r="J85" s="733" t="s">
        <v>1</v>
      </c>
    </row>
    <row r="86" spans="1:10" ht="14.45" customHeight="1" x14ac:dyDescent="0.2">
      <c r="A86" s="729" t="s">
        <v>608</v>
      </c>
      <c r="B86" s="730" t="s">
        <v>3963</v>
      </c>
      <c r="C86" s="731">
        <v>16.495579999999997</v>
      </c>
      <c r="D86" s="731">
        <v>16.373050000000003</v>
      </c>
      <c r="E86" s="731"/>
      <c r="F86" s="731">
        <v>45.029800000000002</v>
      </c>
      <c r="G86" s="731">
        <v>21</v>
      </c>
      <c r="H86" s="731">
        <v>24.029800000000002</v>
      </c>
      <c r="I86" s="732">
        <v>2.1442761904761904</v>
      </c>
      <c r="J86" s="733" t="s">
        <v>1</v>
      </c>
    </row>
    <row r="87" spans="1:10" ht="14.45" customHeight="1" x14ac:dyDescent="0.2">
      <c r="A87" s="729" t="s">
        <v>608</v>
      </c>
      <c r="B87" s="730" t="s">
        <v>3965</v>
      </c>
      <c r="C87" s="731">
        <v>0</v>
      </c>
      <c r="D87" s="731">
        <v>0</v>
      </c>
      <c r="E87" s="731"/>
      <c r="F87" s="731">
        <v>1.4232</v>
      </c>
      <c r="G87" s="731">
        <v>1</v>
      </c>
      <c r="H87" s="731">
        <v>0.42320000000000002</v>
      </c>
      <c r="I87" s="732">
        <v>1.4232</v>
      </c>
      <c r="J87" s="733" t="s">
        <v>1</v>
      </c>
    </row>
    <row r="88" spans="1:10" ht="14.45" customHeight="1" x14ac:dyDescent="0.2">
      <c r="A88" s="729" t="s">
        <v>608</v>
      </c>
      <c r="B88" s="730" t="s">
        <v>3967</v>
      </c>
      <c r="C88" s="731">
        <v>11.554880000000001</v>
      </c>
      <c r="D88" s="731">
        <v>0.54800000000000004</v>
      </c>
      <c r="E88" s="731"/>
      <c r="F88" s="731">
        <v>9.7287599999999994</v>
      </c>
      <c r="G88" s="731">
        <v>11</v>
      </c>
      <c r="H88" s="731">
        <v>-1.2712400000000006</v>
      </c>
      <c r="I88" s="732">
        <v>0.88443272727272726</v>
      </c>
      <c r="J88" s="733" t="s">
        <v>1</v>
      </c>
    </row>
    <row r="89" spans="1:10" ht="14.45" customHeight="1" x14ac:dyDescent="0.2">
      <c r="A89" s="729" t="s">
        <v>608</v>
      </c>
      <c r="B89" s="730" t="s">
        <v>3968</v>
      </c>
      <c r="C89" s="731">
        <v>7.6200400000000004</v>
      </c>
      <c r="D89" s="731">
        <v>7.3079999999999998</v>
      </c>
      <c r="E89" s="731"/>
      <c r="F89" s="731">
        <v>7.4260000000000002</v>
      </c>
      <c r="G89" s="731">
        <v>8</v>
      </c>
      <c r="H89" s="731">
        <v>-0.57399999999999984</v>
      </c>
      <c r="I89" s="732">
        <v>0.92825000000000002</v>
      </c>
      <c r="J89" s="733" t="s">
        <v>1</v>
      </c>
    </row>
    <row r="90" spans="1:10" ht="14.45" customHeight="1" x14ac:dyDescent="0.2">
      <c r="A90" s="729" t="s">
        <v>608</v>
      </c>
      <c r="B90" s="730" t="s">
        <v>3971</v>
      </c>
      <c r="C90" s="731">
        <v>6.2439999999999998</v>
      </c>
      <c r="D90" s="731">
        <v>4.8391000000000002</v>
      </c>
      <c r="E90" s="731"/>
      <c r="F90" s="731">
        <v>6.4586000000000006</v>
      </c>
      <c r="G90" s="731">
        <v>6</v>
      </c>
      <c r="H90" s="731">
        <v>0.45860000000000056</v>
      </c>
      <c r="I90" s="732">
        <v>1.0764333333333334</v>
      </c>
      <c r="J90" s="733" t="s">
        <v>1</v>
      </c>
    </row>
    <row r="91" spans="1:10" ht="14.45" customHeight="1" x14ac:dyDescent="0.2">
      <c r="A91" s="729" t="s">
        <v>608</v>
      </c>
      <c r="B91" s="730" t="s">
        <v>610</v>
      </c>
      <c r="C91" s="731">
        <v>44.860079999999996</v>
      </c>
      <c r="D91" s="731">
        <v>30.024330000000006</v>
      </c>
      <c r="E91" s="731"/>
      <c r="F91" s="731">
        <v>71.144810000000007</v>
      </c>
      <c r="G91" s="731">
        <v>49</v>
      </c>
      <c r="H91" s="731">
        <v>22.144810000000007</v>
      </c>
      <c r="I91" s="732">
        <v>1.4519348979591837</v>
      </c>
      <c r="J91" s="733" t="s">
        <v>597</v>
      </c>
    </row>
    <row r="92" spans="1:10" ht="14.45" customHeight="1" x14ac:dyDescent="0.2">
      <c r="A92" s="729" t="s">
        <v>581</v>
      </c>
      <c r="B92" s="730" t="s">
        <v>581</v>
      </c>
      <c r="C92" s="731" t="s">
        <v>581</v>
      </c>
      <c r="D92" s="731" t="s">
        <v>581</v>
      </c>
      <c r="E92" s="731"/>
      <c r="F92" s="731" t="s">
        <v>581</v>
      </c>
      <c r="G92" s="731" t="s">
        <v>581</v>
      </c>
      <c r="H92" s="731" t="s">
        <v>581</v>
      </c>
      <c r="I92" s="732" t="s">
        <v>581</v>
      </c>
      <c r="J92" s="733" t="s">
        <v>598</v>
      </c>
    </row>
    <row r="93" spans="1:10" ht="14.45" customHeight="1" x14ac:dyDescent="0.2">
      <c r="A93" s="729" t="s">
        <v>611</v>
      </c>
      <c r="B93" s="730" t="s">
        <v>612</v>
      </c>
      <c r="C93" s="731" t="s">
        <v>581</v>
      </c>
      <c r="D93" s="731" t="s">
        <v>581</v>
      </c>
      <c r="E93" s="731"/>
      <c r="F93" s="731" t="s">
        <v>581</v>
      </c>
      <c r="G93" s="731" t="s">
        <v>581</v>
      </c>
      <c r="H93" s="731" t="s">
        <v>581</v>
      </c>
      <c r="I93" s="732" t="s">
        <v>581</v>
      </c>
      <c r="J93" s="733" t="s">
        <v>0</v>
      </c>
    </row>
    <row r="94" spans="1:10" ht="14.45" customHeight="1" x14ac:dyDescent="0.2">
      <c r="A94" s="729" t="s">
        <v>611</v>
      </c>
      <c r="B94" s="730" t="s">
        <v>3960</v>
      </c>
      <c r="C94" s="731">
        <v>0.45738000000000001</v>
      </c>
      <c r="D94" s="731">
        <v>0</v>
      </c>
      <c r="E94" s="731"/>
      <c r="F94" s="731">
        <v>0.14158000000000001</v>
      </c>
      <c r="G94" s="731">
        <v>1</v>
      </c>
      <c r="H94" s="731">
        <v>-0.85841999999999996</v>
      </c>
      <c r="I94" s="732">
        <v>0.14158000000000001</v>
      </c>
      <c r="J94" s="733" t="s">
        <v>1</v>
      </c>
    </row>
    <row r="95" spans="1:10" ht="14.45" customHeight="1" x14ac:dyDescent="0.2">
      <c r="A95" s="729" t="s">
        <v>611</v>
      </c>
      <c r="B95" s="730" t="s">
        <v>3962</v>
      </c>
      <c r="C95" s="731">
        <v>4.1775000000000002</v>
      </c>
      <c r="D95" s="731">
        <v>3.6193399999999998</v>
      </c>
      <c r="E95" s="731"/>
      <c r="F95" s="731">
        <v>4.1696</v>
      </c>
      <c r="G95" s="731">
        <v>5</v>
      </c>
      <c r="H95" s="731">
        <v>-0.83040000000000003</v>
      </c>
      <c r="I95" s="732">
        <v>0.83391999999999999</v>
      </c>
      <c r="J95" s="733" t="s">
        <v>1</v>
      </c>
    </row>
    <row r="96" spans="1:10" ht="14.45" customHeight="1" x14ac:dyDescent="0.2">
      <c r="A96" s="729" t="s">
        <v>611</v>
      </c>
      <c r="B96" s="730" t="s">
        <v>3963</v>
      </c>
      <c r="C96" s="731">
        <v>86.018860000000004</v>
      </c>
      <c r="D96" s="731">
        <v>107.17563</v>
      </c>
      <c r="E96" s="731"/>
      <c r="F96" s="731">
        <v>104.97102000000002</v>
      </c>
      <c r="G96" s="731">
        <v>111</v>
      </c>
      <c r="H96" s="731">
        <v>-6.0289799999999758</v>
      </c>
      <c r="I96" s="732">
        <v>0.94568486486486514</v>
      </c>
      <c r="J96" s="733" t="s">
        <v>1</v>
      </c>
    </row>
    <row r="97" spans="1:10" ht="14.45" customHeight="1" x14ac:dyDescent="0.2">
      <c r="A97" s="729" t="s">
        <v>611</v>
      </c>
      <c r="B97" s="730" t="s">
        <v>3965</v>
      </c>
      <c r="C97" s="731">
        <v>2.3687</v>
      </c>
      <c r="D97" s="731">
        <v>2.2370000000000001</v>
      </c>
      <c r="E97" s="731"/>
      <c r="F97" s="731">
        <v>10.669</v>
      </c>
      <c r="G97" s="731">
        <v>4</v>
      </c>
      <c r="H97" s="731">
        <v>6.6690000000000005</v>
      </c>
      <c r="I97" s="732">
        <v>2.6672500000000001</v>
      </c>
      <c r="J97" s="733" t="s">
        <v>1</v>
      </c>
    </row>
    <row r="98" spans="1:10" ht="14.45" customHeight="1" x14ac:dyDescent="0.2">
      <c r="A98" s="729" t="s">
        <v>611</v>
      </c>
      <c r="B98" s="730" t="s">
        <v>3967</v>
      </c>
      <c r="C98" s="731">
        <v>6.5346100000000007</v>
      </c>
      <c r="D98" s="731">
        <v>8.2393699999999992</v>
      </c>
      <c r="E98" s="731"/>
      <c r="F98" s="731">
        <v>8.2295400000000001</v>
      </c>
      <c r="G98" s="731">
        <v>16</v>
      </c>
      <c r="H98" s="731">
        <v>-7.7704599999999999</v>
      </c>
      <c r="I98" s="732">
        <v>0.51434625</v>
      </c>
      <c r="J98" s="733" t="s">
        <v>1</v>
      </c>
    </row>
    <row r="99" spans="1:10" ht="14.45" customHeight="1" x14ac:dyDescent="0.2">
      <c r="A99" s="729" t="s">
        <v>611</v>
      </c>
      <c r="B99" s="730" t="s">
        <v>3968</v>
      </c>
      <c r="C99" s="731">
        <v>2.2080000000000002</v>
      </c>
      <c r="D99" s="731">
        <v>1.6419999999999999</v>
      </c>
      <c r="E99" s="731"/>
      <c r="F99" s="731">
        <v>0.71820000000000006</v>
      </c>
      <c r="G99" s="731">
        <v>2</v>
      </c>
      <c r="H99" s="731">
        <v>-1.2818000000000001</v>
      </c>
      <c r="I99" s="732">
        <v>0.35910000000000003</v>
      </c>
      <c r="J99" s="733" t="s">
        <v>1</v>
      </c>
    </row>
    <row r="100" spans="1:10" ht="14.45" customHeight="1" x14ac:dyDescent="0.2">
      <c r="A100" s="729" t="s">
        <v>611</v>
      </c>
      <c r="B100" s="730" t="s">
        <v>3971</v>
      </c>
      <c r="C100" s="731">
        <v>82.501390000000015</v>
      </c>
      <c r="D100" s="731">
        <v>65.972740000000002</v>
      </c>
      <c r="E100" s="731"/>
      <c r="F100" s="731">
        <v>110.83946</v>
      </c>
      <c r="G100" s="731">
        <v>69</v>
      </c>
      <c r="H100" s="731">
        <v>41.839460000000003</v>
      </c>
      <c r="I100" s="732">
        <v>1.6063689855072465</v>
      </c>
      <c r="J100" s="733" t="s">
        <v>1</v>
      </c>
    </row>
    <row r="101" spans="1:10" ht="14.45" customHeight="1" x14ac:dyDescent="0.2">
      <c r="A101" s="729" t="s">
        <v>611</v>
      </c>
      <c r="B101" s="730" t="s">
        <v>613</v>
      </c>
      <c r="C101" s="731">
        <v>184.26644000000002</v>
      </c>
      <c r="D101" s="731">
        <v>188.88607999999999</v>
      </c>
      <c r="E101" s="731"/>
      <c r="F101" s="731">
        <v>239.73840000000001</v>
      </c>
      <c r="G101" s="731">
        <v>208</v>
      </c>
      <c r="H101" s="731">
        <v>31.738400000000013</v>
      </c>
      <c r="I101" s="732">
        <v>1.1525884615384616</v>
      </c>
      <c r="J101" s="733" t="s">
        <v>597</v>
      </c>
    </row>
    <row r="102" spans="1:10" ht="14.45" customHeight="1" x14ac:dyDescent="0.2">
      <c r="A102" s="729" t="s">
        <v>581</v>
      </c>
      <c r="B102" s="730" t="s">
        <v>581</v>
      </c>
      <c r="C102" s="731" t="s">
        <v>581</v>
      </c>
      <c r="D102" s="731" t="s">
        <v>581</v>
      </c>
      <c r="E102" s="731"/>
      <c r="F102" s="731" t="s">
        <v>581</v>
      </c>
      <c r="G102" s="731" t="s">
        <v>581</v>
      </c>
      <c r="H102" s="731" t="s">
        <v>581</v>
      </c>
      <c r="I102" s="732" t="s">
        <v>581</v>
      </c>
      <c r="J102" s="733" t="s">
        <v>598</v>
      </c>
    </row>
    <row r="103" spans="1:10" ht="14.45" customHeight="1" x14ac:dyDescent="0.2">
      <c r="A103" s="729" t="s">
        <v>579</v>
      </c>
      <c r="B103" s="730" t="s">
        <v>592</v>
      </c>
      <c r="C103" s="731">
        <v>7597.5388099999982</v>
      </c>
      <c r="D103" s="731">
        <v>7059.9753300000029</v>
      </c>
      <c r="E103" s="731"/>
      <c r="F103" s="731">
        <v>8357.6396200000017</v>
      </c>
      <c r="G103" s="731">
        <v>8939</v>
      </c>
      <c r="H103" s="731">
        <v>-581.36037999999826</v>
      </c>
      <c r="I103" s="732">
        <v>0.93496359995525247</v>
      </c>
      <c r="J103" s="733" t="s">
        <v>593</v>
      </c>
    </row>
  </sheetData>
  <mergeCells count="3">
    <mergeCell ref="A1:I1"/>
    <mergeCell ref="F3:I3"/>
    <mergeCell ref="C4:D4"/>
  </mergeCells>
  <conditionalFormatting sqref="F20 F104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103">
    <cfRule type="expression" dxfId="32" priority="6">
      <formula>$H21&gt;0</formula>
    </cfRule>
  </conditionalFormatting>
  <conditionalFormatting sqref="A21:A103">
    <cfRule type="expression" dxfId="31" priority="5">
      <formula>AND($J21&lt;&gt;"mezeraKL",$J21&lt;&gt;"")</formula>
    </cfRule>
  </conditionalFormatting>
  <conditionalFormatting sqref="I21:I103">
    <cfRule type="expression" dxfId="30" priority="7">
      <formula>$I21&gt;1</formula>
    </cfRule>
  </conditionalFormatting>
  <conditionalFormatting sqref="B21:B103">
    <cfRule type="expression" dxfId="29" priority="4">
      <formula>OR($J21="NS",$J21="SumaNS",$J21="Účet")</formula>
    </cfRule>
  </conditionalFormatting>
  <conditionalFormatting sqref="A21:D103 F21:I103">
    <cfRule type="expression" dxfId="28" priority="8">
      <formula>AND($J21&lt;&gt;"",$J21&lt;&gt;"mezeraKL")</formula>
    </cfRule>
  </conditionalFormatting>
  <conditionalFormatting sqref="B21:D103 F21:I103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103 F21:I103">
    <cfRule type="expression" dxfId="26" priority="2">
      <formula>OR($J21="SumaNS",$J21="NS")</formula>
    </cfRule>
  </conditionalFormatting>
  <hyperlinks>
    <hyperlink ref="A2" location="Obsah!A1" display="Zpět na Obsah  KL 01  1.-4.měsíc" xr:uid="{3E1B2FD6-E068-4995-854B-58D879ADB2E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5435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7.9130758981784712</v>
      </c>
      <c r="J3" s="203">
        <f>SUBTOTAL(9,J5:J1048576)</f>
        <v>1056180.900000006</v>
      </c>
      <c r="K3" s="204">
        <f>SUBTOTAL(9,K5:K1048576)</f>
        <v>8357639.6239064932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579</v>
      </c>
      <c r="B5" s="825" t="s">
        <v>580</v>
      </c>
      <c r="C5" s="828" t="s">
        <v>594</v>
      </c>
      <c r="D5" s="862" t="s">
        <v>595</v>
      </c>
      <c r="E5" s="828" t="s">
        <v>3973</v>
      </c>
      <c r="F5" s="862" t="s">
        <v>3974</v>
      </c>
      <c r="G5" s="828" t="s">
        <v>3975</v>
      </c>
      <c r="H5" s="828" t="s">
        <v>3976</v>
      </c>
      <c r="I5" s="225">
        <v>1.3799999952316284</v>
      </c>
      <c r="J5" s="225">
        <v>50</v>
      </c>
      <c r="K5" s="848">
        <v>69</v>
      </c>
    </row>
    <row r="6" spans="1:11" ht="14.45" customHeight="1" x14ac:dyDescent="0.2">
      <c r="A6" s="831" t="s">
        <v>579</v>
      </c>
      <c r="B6" s="832" t="s">
        <v>580</v>
      </c>
      <c r="C6" s="835" t="s">
        <v>594</v>
      </c>
      <c r="D6" s="863" t="s">
        <v>595</v>
      </c>
      <c r="E6" s="835" t="s">
        <v>3973</v>
      </c>
      <c r="F6" s="863" t="s">
        <v>3974</v>
      </c>
      <c r="G6" s="835" t="s">
        <v>3977</v>
      </c>
      <c r="H6" s="835" t="s">
        <v>3978</v>
      </c>
      <c r="I6" s="849">
        <v>0.9100000262260437</v>
      </c>
      <c r="J6" s="849">
        <v>500</v>
      </c>
      <c r="K6" s="850">
        <v>455.39999389648438</v>
      </c>
    </row>
    <row r="7" spans="1:11" ht="14.45" customHeight="1" x14ac:dyDescent="0.2">
      <c r="A7" s="831" t="s">
        <v>579</v>
      </c>
      <c r="B7" s="832" t="s">
        <v>580</v>
      </c>
      <c r="C7" s="835" t="s">
        <v>594</v>
      </c>
      <c r="D7" s="863" t="s">
        <v>595</v>
      </c>
      <c r="E7" s="835" t="s">
        <v>3973</v>
      </c>
      <c r="F7" s="863" t="s">
        <v>3974</v>
      </c>
      <c r="G7" s="835" t="s">
        <v>3979</v>
      </c>
      <c r="H7" s="835" t="s">
        <v>3980</v>
      </c>
      <c r="I7" s="849">
        <v>0.86000001430511475</v>
      </c>
      <c r="J7" s="849">
        <v>100</v>
      </c>
      <c r="K7" s="850">
        <v>86</v>
      </c>
    </row>
    <row r="8" spans="1:11" ht="14.45" customHeight="1" x14ac:dyDescent="0.2">
      <c r="A8" s="831" t="s">
        <v>579</v>
      </c>
      <c r="B8" s="832" t="s">
        <v>580</v>
      </c>
      <c r="C8" s="835" t="s">
        <v>594</v>
      </c>
      <c r="D8" s="863" t="s">
        <v>595</v>
      </c>
      <c r="E8" s="835" t="s">
        <v>3973</v>
      </c>
      <c r="F8" s="863" t="s">
        <v>3974</v>
      </c>
      <c r="G8" s="835" t="s">
        <v>3981</v>
      </c>
      <c r="H8" s="835" t="s">
        <v>3982</v>
      </c>
      <c r="I8" s="849">
        <v>1.5199999809265137</v>
      </c>
      <c r="J8" s="849">
        <v>50</v>
      </c>
      <c r="K8" s="850">
        <v>76</v>
      </c>
    </row>
    <row r="9" spans="1:11" ht="14.45" customHeight="1" x14ac:dyDescent="0.2">
      <c r="A9" s="831" t="s">
        <v>579</v>
      </c>
      <c r="B9" s="832" t="s">
        <v>580</v>
      </c>
      <c r="C9" s="835" t="s">
        <v>594</v>
      </c>
      <c r="D9" s="863" t="s">
        <v>595</v>
      </c>
      <c r="E9" s="835" t="s">
        <v>3973</v>
      </c>
      <c r="F9" s="863" t="s">
        <v>3974</v>
      </c>
      <c r="G9" s="835" t="s">
        <v>3983</v>
      </c>
      <c r="H9" s="835" t="s">
        <v>3984</v>
      </c>
      <c r="I9" s="849">
        <v>26.159999847412109</v>
      </c>
      <c r="J9" s="849">
        <v>1</v>
      </c>
      <c r="K9" s="850">
        <v>26.159999847412109</v>
      </c>
    </row>
    <row r="10" spans="1:11" ht="14.45" customHeight="1" x14ac:dyDescent="0.2">
      <c r="A10" s="831" t="s">
        <v>579</v>
      </c>
      <c r="B10" s="832" t="s">
        <v>580</v>
      </c>
      <c r="C10" s="835" t="s">
        <v>594</v>
      </c>
      <c r="D10" s="863" t="s">
        <v>595</v>
      </c>
      <c r="E10" s="835" t="s">
        <v>3973</v>
      </c>
      <c r="F10" s="863" t="s">
        <v>3974</v>
      </c>
      <c r="G10" s="835" t="s">
        <v>3985</v>
      </c>
      <c r="H10" s="835" t="s">
        <v>3986</v>
      </c>
      <c r="I10" s="849">
        <v>41.537500381469727</v>
      </c>
      <c r="J10" s="849">
        <v>112</v>
      </c>
      <c r="K10" s="850">
        <v>4652.0400390625</v>
      </c>
    </row>
    <row r="11" spans="1:11" ht="14.45" customHeight="1" x14ac:dyDescent="0.2">
      <c r="A11" s="831" t="s">
        <v>579</v>
      </c>
      <c r="B11" s="832" t="s">
        <v>580</v>
      </c>
      <c r="C11" s="835" t="s">
        <v>594</v>
      </c>
      <c r="D11" s="863" t="s">
        <v>595</v>
      </c>
      <c r="E11" s="835" t="s">
        <v>3973</v>
      </c>
      <c r="F11" s="863" t="s">
        <v>3974</v>
      </c>
      <c r="G11" s="835" t="s">
        <v>3987</v>
      </c>
      <c r="H11" s="835" t="s">
        <v>3988</v>
      </c>
      <c r="I11" s="849">
        <v>0.66666668653488159</v>
      </c>
      <c r="J11" s="849">
        <v>620</v>
      </c>
      <c r="K11" s="850">
        <v>414.39999961853027</v>
      </c>
    </row>
    <row r="12" spans="1:11" ht="14.45" customHeight="1" x14ac:dyDescent="0.2">
      <c r="A12" s="831" t="s">
        <v>579</v>
      </c>
      <c r="B12" s="832" t="s">
        <v>580</v>
      </c>
      <c r="C12" s="835" t="s">
        <v>594</v>
      </c>
      <c r="D12" s="863" t="s">
        <v>595</v>
      </c>
      <c r="E12" s="835" t="s">
        <v>3989</v>
      </c>
      <c r="F12" s="863" t="s">
        <v>3990</v>
      </c>
      <c r="G12" s="835" t="s">
        <v>3991</v>
      </c>
      <c r="H12" s="835" t="s">
        <v>3992</v>
      </c>
      <c r="I12" s="849">
        <v>17.299999237060547</v>
      </c>
      <c r="J12" s="849">
        <v>50</v>
      </c>
      <c r="K12" s="850">
        <v>865.1500244140625</v>
      </c>
    </row>
    <row r="13" spans="1:11" ht="14.45" customHeight="1" x14ac:dyDescent="0.2">
      <c r="A13" s="831" t="s">
        <v>579</v>
      </c>
      <c r="B13" s="832" t="s">
        <v>580</v>
      </c>
      <c r="C13" s="835" t="s">
        <v>594</v>
      </c>
      <c r="D13" s="863" t="s">
        <v>595</v>
      </c>
      <c r="E13" s="835" t="s">
        <v>3989</v>
      </c>
      <c r="F13" s="863" t="s">
        <v>3990</v>
      </c>
      <c r="G13" s="835" t="s">
        <v>3993</v>
      </c>
      <c r="H13" s="835" t="s">
        <v>3994</v>
      </c>
      <c r="I13" s="849">
        <v>3.4040000915527342</v>
      </c>
      <c r="J13" s="849">
        <v>560</v>
      </c>
      <c r="K13" s="850">
        <v>1912.4000244140625</v>
      </c>
    </row>
    <row r="14" spans="1:11" ht="14.45" customHeight="1" x14ac:dyDescent="0.2">
      <c r="A14" s="831" t="s">
        <v>579</v>
      </c>
      <c r="B14" s="832" t="s">
        <v>580</v>
      </c>
      <c r="C14" s="835" t="s">
        <v>594</v>
      </c>
      <c r="D14" s="863" t="s">
        <v>595</v>
      </c>
      <c r="E14" s="835" t="s">
        <v>3989</v>
      </c>
      <c r="F14" s="863" t="s">
        <v>3990</v>
      </c>
      <c r="G14" s="835" t="s">
        <v>3995</v>
      </c>
      <c r="H14" s="835" t="s">
        <v>3996</v>
      </c>
      <c r="I14" s="849">
        <v>17.979999542236328</v>
      </c>
      <c r="J14" s="849">
        <v>50</v>
      </c>
      <c r="K14" s="850">
        <v>899</v>
      </c>
    </row>
    <row r="15" spans="1:11" ht="14.45" customHeight="1" x14ac:dyDescent="0.2">
      <c r="A15" s="831" t="s">
        <v>579</v>
      </c>
      <c r="B15" s="832" t="s">
        <v>580</v>
      </c>
      <c r="C15" s="835" t="s">
        <v>594</v>
      </c>
      <c r="D15" s="863" t="s">
        <v>595</v>
      </c>
      <c r="E15" s="835" t="s">
        <v>3989</v>
      </c>
      <c r="F15" s="863" t="s">
        <v>3990</v>
      </c>
      <c r="G15" s="835" t="s">
        <v>3997</v>
      </c>
      <c r="H15" s="835" t="s">
        <v>3998</v>
      </c>
      <c r="I15" s="849">
        <v>17.979999542236328</v>
      </c>
      <c r="J15" s="849">
        <v>50</v>
      </c>
      <c r="K15" s="850">
        <v>899</v>
      </c>
    </row>
    <row r="16" spans="1:11" ht="14.45" customHeight="1" x14ac:dyDescent="0.2">
      <c r="A16" s="831" t="s">
        <v>579</v>
      </c>
      <c r="B16" s="832" t="s">
        <v>580</v>
      </c>
      <c r="C16" s="835" t="s">
        <v>594</v>
      </c>
      <c r="D16" s="863" t="s">
        <v>595</v>
      </c>
      <c r="E16" s="835" t="s">
        <v>3989</v>
      </c>
      <c r="F16" s="863" t="s">
        <v>3990</v>
      </c>
      <c r="G16" s="835" t="s">
        <v>3999</v>
      </c>
      <c r="H16" s="835" t="s">
        <v>4000</v>
      </c>
      <c r="I16" s="849">
        <v>11.729999542236328</v>
      </c>
      <c r="J16" s="849">
        <v>20</v>
      </c>
      <c r="K16" s="850">
        <v>234.60000610351563</v>
      </c>
    </row>
    <row r="17" spans="1:11" ht="14.45" customHeight="1" x14ac:dyDescent="0.2">
      <c r="A17" s="831" t="s">
        <v>579</v>
      </c>
      <c r="B17" s="832" t="s">
        <v>580</v>
      </c>
      <c r="C17" s="835" t="s">
        <v>594</v>
      </c>
      <c r="D17" s="863" t="s">
        <v>595</v>
      </c>
      <c r="E17" s="835" t="s">
        <v>3989</v>
      </c>
      <c r="F17" s="863" t="s">
        <v>3990</v>
      </c>
      <c r="G17" s="835" t="s">
        <v>4001</v>
      </c>
      <c r="H17" s="835" t="s">
        <v>4002</v>
      </c>
      <c r="I17" s="849">
        <v>13.310000419616699</v>
      </c>
      <c r="J17" s="849">
        <v>30</v>
      </c>
      <c r="K17" s="850">
        <v>399.30001831054688</v>
      </c>
    </row>
    <row r="18" spans="1:11" ht="14.45" customHeight="1" x14ac:dyDescent="0.2">
      <c r="A18" s="831" t="s">
        <v>579</v>
      </c>
      <c r="B18" s="832" t="s">
        <v>580</v>
      </c>
      <c r="C18" s="835" t="s">
        <v>594</v>
      </c>
      <c r="D18" s="863" t="s">
        <v>595</v>
      </c>
      <c r="E18" s="835" t="s">
        <v>3989</v>
      </c>
      <c r="F18" s="863" t="s">
        <v>3990</v>
      </c>
      <c r="G18" s="835" t="s">
        <v>4003</v>
      </c>
      <c r="H18" s="835" t="s">
        <v>4004</v>
      </c>
      <c r="I18" s="849">
        <v>1.0900000333786011</v>
      </c>
      <c r="J18" s="849">
        <v>400</v>
      </c>
      <c r="K18" s="850">
        <v>436</v>
      </c>
    </row>
    <row r="19" spans="1:11" ht="14.45" customHeight="1" x14ac:dyDescent="0.2">
      <c r="A19" s="831" t="s">
        <v>579</v>
      </c>
      <c r="B19" s="832" t="s">
        <v>580</v>
      </c>
      <c r="C19" s="835" t="s">
        <v>594</v>
      </c>
      <c r="D19" s="863" t="s">
        <v>595</v>
      </c>
      <c r="E19" s="835" t="s">
        <v>3989</v>
      </c>
      <c r="F19" s="863" t="s">
        <v>3990</v>
      </c>
      <c r="G19" s="835" t="s">
        <v>4005</v>
      </c>
      <c r="H19" s="835" t="s">
        <v>4006</v>
      </c>
      <c r="I19" s="849">
        <v>0.47999998927116394</v>
      </c>
      <c r="J19" s="849">
        <v>200</v>
      </c>
      <c r="K19" s="850">
        <v>96</v>
      </c>
    </row>
    <row r="20" spans="1:11" ht="14.45" customHeight="1" x14ac:dyDescent="0.2">
      <c r="A20" s="831" t="s">
        <v>579</v>
      </c>
      <c r="B20" s="832" t="s">
        <v>580</v>
      </c>
      <c r="C20" s="835" t="s">
        <v>594</v>
      </c>
      <c r="D20" s="863" t="s">
        <v>595</v>
      </c>
      <c r="E20" s="835" t="s">
        <v>3989</v>
      </c>
      <c r="F20" s="863" t="s">
        <v>3990</v>
      </c>
      <c r="G20" s="835" t="s">
        <v>4007</v>
      </c>
      <c r="H20" s="835" t="s">
        <v>4008</v>
      </c>
      <c r="I20" s="849">
        <v>1.6774999499320984</v>
      </c>
      <c r="J20" s="849">
        <v>400</v>
      </c>
      <c r="K20" s="850">
        <v>671</v>
      </c>
    </row>
    <row r="21" spans="1:11" ht="14.45" customHeight="1" x14ac:dyDescent="0.2">
      <c r="A21" s="831" t="s">
        <v>579</v>
      </c>
      <c r="B21" s="832" t="s">
        <v>580</v>
      </c>
      <c r="C21" s="835" t="s">
        <v>594</v>
      </c>
      <c r="D21" s="863" t="s">
        <v>595</v>
      </c>
      <c r="E21" s="835" t="s">
        <v>3989</v>
      </c>
      <c r="F21" s="863" t="s">
        <v>3990</v>
      </c>
      <c r="G21" s="835" t="s">
        <v>4009</v>
      </c>
      <c r="H21" s="835" t="s">
        <v>4010</v>
      </c>
      <c r="I21" s="849">
        <v>0.67000001668930054</v>
      </c>
      <c r="J21" s="849">
        <v>200</v>
      </c>
      <c r="K21" s="850">
        <v>134</v>
      </c>
    </row>
    <row r="22" spans="1:11" ht="14.45" customHeight="1" x14ac:dyDescent="0.2">
      <c r="A22" s="831" t="s">
        <v>579</v>
      </c>
      <c r="B22" s="832" t="s">
        <v>580</v>
      </c>
      <c r="C22" s="835" t="s">
        <v>594</v>
      </c>
      <c r="D22" s="863" t="s">
        <v>595</v>
      </c>
      <c r="E22" s="835" t="s">
        <v>4011</v>
      </c>
      <c r="F22" s="863" t="s">
        <v>4012</v>
      </c>
      <c r="G22" s="835" t="s">
        <v>4013</v>
      </c>
      <c r="H22" s="835" t="s">
        <v>4014</v>
      </c>
      <c r="I22" s="849">
        <v>10.170000076293945</v>
      </c>
      <c r="J22" s="849">
        <v>100</v>
      </c>
      <c r="K22" s="850">
        <v>1017</v>
      </c>
    </row>
    <row r="23" spans="1:11" ht="14.45" customHeight="1" x14ac:dyDescent="0.2">
      <c r="A23" s="831" t="s">
        <v>579</v>
      </c>
      <c r="B23" s="832" t="s">
        <v>580</v>
      </c>
      <c r="C23" s="835" t="s">
        <v>594</v>
      </c>
      <c r="D23" s="863" t="s">
        <v>595</v>
      </c>
      <c r="E23" s="835" t="s">
        <v>4015</v>
      </c>
      <c r="F23" s="863" t="s">
        <v>4016</v>
      </c>
      <c r="G23" s="835" t="s">
        <v>4017</v>
      </c>
      <c r="H23" s="835" t="s">
        <v>4018</v>
      </c>
      <c r="I23" s="849">
        <v>0.31000000238418579</v>
      </c>
      <c r="J23" s="849">
        <v>100</v>
      </c>
      <c r="K23" s="850">
        <v>31</v>
      </c>
    </row>
    <row r="24" spans="1:11" ht="14.45" customHeight="1" x14ac:dyDescent="0.2">
      <c r="A24" s="831" t="s">
        <v>579</v>
      </c>
      <c r="B24" s="832" t="s">
        <v>580</v>
      </c>
      <c r="C24" s="835" t="s">
        <v>594</v>
      </c>
      <c r="D24" s="863" t="s">
        <v>595</v>
      </c>
      <c r="E24" s="835" t="s">
        <v>4015</v>
      </c>
      <c r="F24" s="863" t="s">
        <v>4016</v>
      </c>
      <c r="G24" s="835" t="s">
        <v>4019</v>
      </c>
      <c r="H24" s="835" t="s">
        <v>4020</v>
      </c>
      <c r="I24" s="849">
        <v>0.31000000238418579</v>
      </c>
      <c r="J24" s="849">
        <v>400</v>
      </c>
      <c r="K24" s="850">
        <v>124</v>
      </c>
    </row>
    <row r="25" spans="1:11" ht="14.45" customHeight="1" x14ac:dyDescent="0.2">
      <c r="A25" s="831" t="s">
        <v>579</v>
      </c>
      <c r="B25" s="832" t="s">
        <v>580</v>
      </c>
      <c r="C25" s="835" t="s">
        <v>594</v>
      </c>
      <c r="D25" s="863" t="s">
        <v>595</v>
      </c>
      <c r="E25" s="835" t="s">
        <v>4015</v>
      </c>
      <c r="F25" s="863" t="s">
        <v>4016</v>
      </c>
      <c r="G25" s="835" t="s">
        <v>4021</v>
      </c>
      <c r="H25" s="835" t="s">
        <v>4022</v>
      </c>
      <c r="I25" s="849">
        <v>3.0299999713897705</v>
      </c>
      <c r="J25" s="849">
        <v>200</v>
      </c>
      <c r="K25" s="850">
        <v>605.02001953125</v>
      </c>
    </row>
    <row r="26" spans="1:11" ht="14.45" customHeight="1" x14ac:dyDescent="0.2">
      <c r="A26" s="831" t="s">
        <v>579</v>
      </c>
      <c r="B26" s="832" t="s">
        <v>580</v>
      </c>
      <c r="C26" s="835" t="s">
        <v>594</v>
      </c>
      <c r="D26" s="863" t="s">
        <v>595</v>
      </c>
      <c r="E26" s="835" t="s">
        <v>4015</v>
      </c>
      <c r="F26" s="863" t="s">
        <v>4016</v>
      </c>
      <c r="G26" s="835" t="s">
        <v>4023</v>
      </c>
      <c r="H26" s="835" t="s">
        <v>4024</v>
      </c>
      <c r="I26" s="849">
        <v>0.54250001907348633</v>
      </c>
      <c r="J26" s="849">
        <v>500</v>
      </c>
      <c r="K26" s="850">
        <v>272</v>
      </c>
    </row>
    <row r="27" spans="1:11" ht="14.45" customHeight="1" x14ac:dyDescent="0.2">
      <c r="A27" s="831" t="s">
        <v>579</v>
      </c>
      <c r="B27" s="832" t="s">
        <v>580</v>
      </c>
      <c r="C27" s="835" t="s">
        <v>594</v>
      </c>
      <c r="D27" s="863" t="s">
        <v>595</v>
      </c>
      <c r="E27" s="835" t="s">
        <v>4015</v>
      </c>
      <c r="F27" s="863" t="s">
        <v>4016</v>
      </c>
      <c r="G27" s="835" t="s">
        <v>4025</v>
      </c>
      <c r="H27" s="835" t="s">
        <v>4026</v>
      </c>
      <c r="I27" s="849">
        <v>449</v>
      </c>
      <c r="J27" s="849">
        <v>50</v>
      </c>
      <c r="K27" s="850">
        <v>22450</v>
      </c>
    </row>
    <row r="28" spans="1:11" ht="14.45" customHeight="1" x14ac:dyDescent="0.2">
      <c r="A28" s="831" t="s">
        <v>579</v>
      </c>
      <c r="B28" s="832" t="s">
        <v>580</v>
      </c>
      <c r="C28" s="835" t="s">
        <v>594</v>
      </c>
      <c r="D28" s="863" t="s">
        <v>595</v>
      </c>
      <c r="E28" s="835" t="s">
        <v>4015</v>
      </c>
      <c r="F28" s="863" t="s">
        <v>4016</v>
      </c>
      <c r="G28" s="835" t="s">
        <v>4027</v>
      </c>
      <c r="H28" s="835" t="s">
        <v>4028</v>
      </c>
      <c r="I28" s="849">
        <v>2.75</v>
      </c>
      <c r="J28" s="849">
        <v>300</v>
      </c>
      <c r="K28" s="850">
        <v>823.69000244140625</v>
      </c>
    </row>
    <row r="29" spans="1:11" ht="14.45" customHeight="1" x14ac:dyDescent="0.2">
      <c r="A29" s="831" t="s">
        <v>579</v>
      </c>
      <c r="B29" s="832" t="s">
        <v>580</v>
      </c>
      <c r="C29" s="835" t="s">
        <v>594</v>
      </c>
      <c r="D29" s="863" t="s">
        <v>595</v>
      </c>
      <c r="E29" s="835" t="s">
        <v>4015</v>
      </c>
      <c r="F29" s="863" t="s">
        <v>4016</v>
      </c>
      <c r="G29" s="835" t="s">
        <v>4029</v>
      </c>
      <c r="H29" s="835" t="s">
        <v>4030</v>
      </c>
      <c r="I29" s="849">
        <v>180.44000244140625</v>
      </c>
      <c r="J29" s="849">
        <v>25</v>
      </c>
      <c r="K29" s="850">
        <v>4510.8798828125</v>
      </c>
    </row>
    <row r="30" spans="1:11" ht="14.45" customHeight="1" x14ac:dyDescent="0.2">
      <c r="A30" s="831" t="s">
        <v>579</v>
      </c>
      <c r="B30" s="832" t="s">
        <v>580</v>
      </c>
      <c r="C30" s="835" t="s">
        <v>594</v>
      </c>
      <c r="D30" s="863" t="s">
        <v>595</v>
      </c>
      <c r="E30" s="835" t="s">
        <v>4015</v>
      </c>
      <c r="F30" s="863" t="s">
        <v>4016</v>
      </c>
      <c r="G30" s="835" t="s">
        <v>4031</v>
      </c>
      <c r="H30" s="835" t="s">
        <v>4032</v>
      </c>
      <c r="I30" s="849">
        <v>180</v>
      </c>
      <c r="J30" s="849">
        <v>75</v>
      </c>
      <c r="K30" s="850">
        <v>13499.970703125</v>
      </c>
    </row>
    <row r="31" spans="1:11" ht="14.45" customHeight="1" x14ac:dyDescent="0.2">
      <c r="A31" s="831" t="s">
        <v>579</v>
      </c>
      <c r="B31" s="832" t="s">
        <v>580</v>
      </c>
      <c r="C31" s="835" t="s">
        <v>594</v>
      </c>
      <c r="D31" s="863" t="s">
        <v>595</v>
      </c>
      <c r="E31" s="835" t="s">
        <v>4015</v>
      </c>
      <c r="F31" s="863" t="s">
        <v>4016</v>
      </c>
      <c r="G31" s="835" t="s">
        <v>4031</v>
      </c>
      <c r="H31" s="835" t="s">
        <v>4033</v>
      </c>
      <c r="I31" s="849">
        <v>180</v>
      </c>
      <c r="J31" s="849">
        <v>25</v>
      </c>
      <c r="K31" s="850">
        <v>4499.990234375</v>
      </c>
    </row>
    <row r="32" spans="1:11" ht="14.45" customHeight="1" x14ac:dyDescent="0.2">
      <c r="A32" s="831" t="s">
        <v>579</v>
      </c>
      <c r="B32" s="832" t="s">
        <v>580</v>
      </c>
      <c r="C32" s="835" t="s">
        <v>594</v>
      </c>
      <c r="D32" s="863" t="s">
        <v>595</v>
      </c>
      <c r="E32" s="835" t="s">
        <v>4034</v>
      </c>
      <c r="F32" s="863" t="s">
        <v>4035</v>
      </c>
      <c r="G32" s="835" t="s">
        <v>4036</v>
      </c>
      <c r="H32" s="835" t="s">
        <v>4037</v>
      </c>
      <c r="I32" s="849">
        <v>8.4700002670288086</v>
      </c>
      <c r="J32" s="849">
        <v>40</v>
      </c>
      <c r="K32" s="850">
        <v>338.79998779296875</v>
      </c>
    </row>
    <row r="33" spans="1:11" ht="14.45" customHeight="1" x14ac:dyDescent="0.2">
      <c r="A33" s="831" t="s">
        <v>579</v>
      </c>
      <c r="B33" s="832" t="s">
        <v>580</v>
      </c>
      <c r="C33" s="835" t="s">
        <v>594</v>
      </c>
      <c r="D33" s="863" t="s">
        <v>595</v>
      </c>
      <c r="E33" s="835" t="s">
        <v>4034</v>
      </c>
      <c r="F33" s="863" t="s">
        <v>4035</v>
      </c>
      <c r="G33" s="835" t="s">
        <v>4038</v>
      </c>
      <c r="H33" s="835" t="s">
        <v>4039</v>
      </c>
      <c r="I33" s="849">
        <v>7.0199999809265137</v>
      </c>
      <c r="J33" s="849">
        <v>100</v>
      </c>
      <c r="K33" s="850">
        <v>702</v>
      </c>
    </row>
    <row r="34" spans="1:11" ht="14.45" customHeight="1" x14ac:dyDescent="0.2">
      <c r="A34" s="831" t="s">
        <v>579</v>
      </c>
      <c r="B34" s="832" t="s">
        <v>580</v>
      </c>
      <c r="C34" s="835" t="s">
        <v>594</v>
      </c>
      <c r="D34" s="863" t="s">
        <v>595</v>
      </c>
      <c r="E34" s="835" t="s">
        <v>4034</v>
      </c>
      <c r="F34" s="863" t="s">
        <v>4035</v>
      </c>
      <c r="G34" s="835" t="s">
        <v>4040</v>
      </c>
      <c r="H34" s="835" t="s">
        <v>4041</v>
      </c>
      <c r="I34" s="849">
        <v>7.0199999809265137</v>
      </c>
      <c r="J34" s="849">
        <v>90</v>
      </c>
      <c r="K34" s="850">
        <v>631.79998779296875</v>
      </c>
    </row>
    <row r="35" spans="1:11" ht="14.45" customHeight="1" x14ac:dyDescent="0.2">
      <c r="A35" s="831" t="s">
        <v>579</v>
      </c>
      <c r="B35" s="832" t="s">
        <v>580</v>
      </c>
      <c r="C35" s="835" t="s">
        <v>594</v>
      </c>
      <c r="D35" s="863" t="s">
        <v>595</v>
      </c>
      <c r="E35" s="835" t="s">
        <v>4034</v>
      </c>
      <c r="F35" s="863" t="s">
        <v>4035</v>
      </c>
      <c r="G35" s="835" t="s">
        <v>4042</v>
      </c>
      <c r="H35" s="835" t="s">
        <v>4043</v>
      </c>
      <c r="I35" s="849">
        <v>0.62999999523162842</v>
      </c>
      <c r="J35" s="849">
        <v>200</v>
      </c>
      <c r="K35" s="850">
        <v>126</v>
      </c>
    </row>
    <row r="36" spans="1:11" ht="14.45" customHeight="1" x14ac:dyDescent="0.2">
      <c r="A36" s="831" t="s">
        <v>579</v>
      </c>
      <c r="B36" s="832" t="s">
        <v>580</v>
      </c>
      <c r="C36" s="835" t="s">
        <v>594</v>
      </c>
      <c r="D36" s="863" t="s">
        <v>595</v>
      </c>
      <c r="E36" s="835" t="s">
        <v>4034</v>
      </c>
      <c r="F36" s="863" t="s">
        <v>4035</v>
      </c>
      <c r="G36" s="835" t="s">
        <v>4044</v>
      </c>
      <c r="H36" s="835" t="s">
        <v>4045</v>
      </c>
      <c r="I36" s="849">
        <v>0.62999999523162842</v>
      </c>
      <c r="J36" s="849">
        <v>200</v>
      </c>
      <c r="K36" s="850">
        <v>126</v>
      </c>
    </row>
    <row r="37" spans="1:11" ht="14.45" customHeight="1" x14ac:dyDescent="0.2">
      <c r="A37" s="831" t="s">
        <v>579</v>
      </c>
      <c r="B37" s="832" t="s">
        <v>580</v>
      </c>
      <c r="C37" s="835" t="s">
        <v>599</v>
      </c>
      <c r="D37" s="863" t="s">
        <v>600</v>
      </c>
      <c r="E37" s="835" t="s">
        <v>4046</v>
      </c>
      <c r="F37" s="863" t="s">
        <v>4047</v>
      </c>
      <c r="G37" s="835" t="s">
        <v>4048</v>
      </c>
      <c r="H37" s="835" t="s">
        <v>4049</v>
      </c>
      <c r="I37" s="849">
        <v>5445</v>
      </c>
      <c r="J37" s="849">
        <v>1</v>
      </c>
      <c r="K37" s="850">
        <v>5445</v>
      </c>
    </row>
    <row r="38" spans="1:11" ht="14.45" customHeight="1" x14ac:dyDescent="0.2">
      <c r="A38" s="831" t="s">
        <v>579</v>
      </c>
      <c r="B38" s="832" t="s">
        <v>580</v>
      </c>
      <c r="C38" s="835" t="s">
        <v>599</v>
      </c>
      <c r="D38" s="863" t="s">
        <v>600</v>
      </c>
      <c r="E38" s="835" t="s">
        <v>4046</v>
      </c>
      <c r="F38" s="863" t="s">
        <v>4047</v>
      </c>
      <c r="G38" s="835" t="s">
        <v>4050</v>
      </c>
      <c r="H38" s="835" t="s">
        <v>4051</v>
      </c>
      <c r="I38" s="849">
        <v>5445</v>
      </c>
      <c r="J38" s="849">
        <v>1</v>
      </c>
      <c r="K38" s="850">
        <v>5445</v>
      </c>
    </row>
    <row r="39" spans="1:11" ht="14.45" customHeight="1" x14ac:dyDescent="0.2">
      <c r="A39" s="831" t="s">
        <v>579</v>
      </c>
      <c r="B39" s="832" t="s">
        <v>580</v>
      </c>
      <c r="C39" s="835" t="s">
        <v>599</v>
      </c>
      <c r="D39" s="863" t="s">
        <v>600</v>
      </c>
      <c r="E39" s="835" t="s">
        <v>4046</v>
      </c>
      <c r="F39" s="863" t="s">
        <v>4047</v>
      </c>
      <c r="G39" s="835" t="s">
        <v>4052</v>
      </c>
      <c r="H39" s="835" t="s">
        <v>4053</v>
      </c>
      <c r="I39" s="849">
        <v>147.17956470307848</v>
      </c>
      <c r="J39" s="849">
        <v>205</v>
      </c>
      <c r="K39" s="850">
        <v>30172.060119628906</v>
      </c>
    </row>
    <row r="40" spans="1:11" ht="14.45" customHeight="1" x14ac:dyDescent="0.2">
      <c r="A40" s="831" t="s">
        <v>579</v>
      </c>
      <c r="B40" s="832" t="s">
        <v>580</v>
      </c>
      <c r="C40" s="835" t="s">
        <v>599</v>
      </c>
      <c r="D40" s="863" t="s">
        <v>600</v>
      </c>
      <c r="E40" s="835" t="s">
        <v>4046</v>
      </c>
      <c r="F40" s="863" t="s">
        <v>4047</v>
      </c>
      <c r="G40" s="835" t="s">
        <v>4054</v>
      </c>
      <c r="H40" s="835" t="s">
        <v>4055</v>
      </c>
      <c r="I40" s="849">
        <v>147.17994544619606</v>
      </c>
      <c r="J40" s="849">
        <v>205</v>
      </c>
      <c r="K40" s="850">
        <v>30172.120178222656</v>
      </c>
    </row>
    <row r="41" spans="1:11" ht="14.45" customHeight="1" x14ac:dyDescent="0.2">
      <c r="A41" s="831" t="s">
        <v>579</v>
      </c>
      <c r="B41" s="832" t="s">
        <v>580</v>
      </c>
      <c r="C41" s="835" t="s">
        <v>599</v>
      </c>
      <c r="D41" s="863" t="s">
        <v>600</v>
      </c>
      <c r="E41" s="835" t="s">
        <v>4046</v>
      </c>
      <c r="F41" s="863" t="s">
        <v>4047</v>
      </c>
      <c r="G41" s="835" t="s">
        <v>4056</v>
      </c>
      <c r="H41" s="835" t="s">
        <v>4057</v>
      </c>
      <c r="I41" s="849">
        <v>34948.833333333336</v>
      </c>
      <c r="J41" s="849">
        <v>2.4000000059604645</v>
      </c>
      <c r="K41" s="850">
        <v>83756.2001953125</v>
      </c>
    </row>
    <row r="42" spans="1:11" ht="14.45" customHeight="1" x14ac:dyDescent="0.2">
      <c r="A42" s="831" t="s">
        <v>579</v>
      </c>
      <c r="B42" s="832" t="s">
        <v>580</v>
      </c>
      <c r="C42" s="835" t="s">
        <v>599</v>
      </c>
      <c r="D42" s="863" t="s">
        <v>600</v>
      </c>
      <c r="E42" s="835" t="s">
        <v>4046</v>
      </c>
      <c r="F42" s="863" t="s">
        <v>4047</v>
      </c>
      <c r="G42" s="835" t="s">
        <v>4058</v>
      </c>
      <c r="H42" s="835" t="s">
        <v>4059</v>
      </c>
      <c r="I42" s="849">
        <v>2210.719970703125</v>
      </c>
      <c r="J42" s="849">
        <v>2</v>
      </c>
      <c r="K42" s="850">
        <v>4421.43994140625</v>
      </c>
    </row>
    <row r="43" spans="1:11" ht="14.45" customHeight="1" x14ac:dyDescent="0.2">
      <c r="A43" s="831" t="s">
        <v>579</v>
      </c>
      <c r="B43" s="832" t="s">
        <v>580</v>
      </c>
      <c r="C43" s="835" t="s">
        <v>599</v>
      </c>
      <c r="D43" s="863" t="s">
        <v>600</v>
      </c>
      <c r="E43" s="835" t="s">
        <v>4046</v>
      </c>
      <c r="F43" s="863" t="s">
        <v>4047</v>
      </c>
      <c r="G43" s="835" t="s">
        <v>4060</v>
      </c>
      <c r="H43" s="835" t="s">
        <v>4061</v>
      </c>
      <c r="I43" s="849">
        <v>141.58000183105469</v>
      </c>
      <c r="J43" s="849">
        <v>24</v>
      </c>
      <c r="K43" s="850">
        <v>3397.9200439453125</v>
      </c>
    </row>
    <row r="44" spans="1:11" ht="14.45" customHeight="1" x14ac:dyDescent="0.2">
      <c r="A44" s="831" t="s">
        <v>579</v>
      </c>
      <c r="B44" s="832" t="s">
        <v>580</v>
      </c>
      <c r="C44" s="835" t="s">
        <v>599</v>
      </c>
      <c r="D44" s="863" t="s">
        <v>600</v>
      </c>
      <c r="E44" s="835" t="s">
        <v>4046</v>
      </c>
      <c r="F44" s="863" t="s">
        <v>4047</v>
      </c>
      <c r="G44" s="835" t="s">
        <v>4062</v>
      </c>
      <c r="H44" s="835" t="s">
        <v>4063</v>
      </c>
      <c r="I44" s="849">
        <v>302.5</v>
      </c>
      <c r="J44" s="849">
        <v>2</v>
      </c>
      <c r="K44" s="850">
        <v>605</v>
      </c>
    </row>
    <row r="45" spans="1:11" ht="14.45" customHeight="1" x14ac:dyDescent="0.2">
      <c r="A45" s="831" t="s">
        <v>579</v>
      </c>
      <c r="B45" s="832" t="s">
        <v>580</v>
      </c>
      <c r="C45" s="835" t="s">
        <v>599</v>
      </c>
      <c r="D45" s="863" t="s">
        <v>600</v>
      </c>
      <c r="E45" s="835" t="s">
        <v>4046</v>
      </c>
      <c r="F45" s="863" t="s">
        <v>4047</v>
      </c>
      <c r="G45" s="835" t="s">
        <v>4064</v>
      </c>
      <c r="H45" s="835" t="s">
        <v>4065</v>
      </c>
      <c r="I45" s="849">
        <v>9228.1796875</v>
      </c>
      <c r="J45" s="849">
        <v>1</v>
      </c>
      <c r="K45" s="850">
        <v>9228.1796875</v>
      </c>
    </row>
    <row r="46" spans="1:11" ht="14.45" customHeight="1" x14ac:dyDescent="0.2">
      <c r="A46" s="831" t="s">
        <v>579</v>
      </c>
      <c r="B46" s="832" t="s">
        <v>580</v>
      </c>
      <c r="C46" s="835" t="s">
        <v>599</v>
      </c>
      <c r="D46" s="863" t="s">
        <v>600</v>
      </c>
      <c r="E46" s="835" t="s">
        <v>4046</v>
      </c>
      <c r="F46" s="863" t="s">
        <v>4047</v>
      </c>
      <c r="G46" s="835" t="s">
        <v>4066</v>
      </c>
      <c r="H46" s="835" t="s">
        <v>4067</v>
      </c>
      <c r="I46" s="849">
        <v>13.300000190734863</v>
      </c>
      <c r="J46" s="849">
        <v>10</v>
      </c>
      <c r="K46" s="850">
        <v>133</v>
      </c>
    </row>
    <row r="47" spans="1:11" ht="14.45" customHeight="1" x14ac:dyDescent="0.2">
      <c r="A47" s="831" t="s">
        <v>579</v>
      </c>
      <c r="B47" s="832" t="s">
        <v>580</v>
      </c>
      <c r="C47" s="835" t="s">
        <v>599</v>
      </c>
      <c r="D47" s="863" t="s">
        <v>600</v>
      </c>
      <c r="E47" s="835" t="s">
        <v>4046</v>
      </c>
      <c r="F47" s="863" t="s">
        <v>4047</v>
      </c>
      <c r="G47" s="835" t="s">
        <v>4066</v>
      </c>
      <c r="H47" s="835" t="s">
        <v>4068</v>
      </c>
      <c r="I47" s="849">
        <v>12.174999713897705</v>
      </c>
      <c r="J47" s="849">
        <v>30</v>
      </c>
      <c r="K47" s="850">
        <v>370.5</v>
      </c>
    </row>
    <row r="48" spans="1:11" ht="14.45" customHeight="1" x14ac:dyDescent="0.2">
      <c r="A48" s="831" t="s">
        <v>579</v>
      </c>
      <c r="B48" s="832" t="s">
        <v>580</v>
      </c>
      <c r="C48" s="835" t="s">
        <v>599</v>
      </c>
      <c r="D48" s="863" t="s">
        <v>600</v>
      </c>
      <c r="E48" s="835" t="s">
        <v>4046</v>
      </c>
      <c r="F48" s="863" t="s">
        <v>4047</v>
      </c>
      <c r="G48" s="835" t="s">
        <v>4069</v>
      </c>
      <c r="H48" s="835" t="s">
        <v>4070</v>
      </c>
      <c r="I48" s="849">
        <v>3035.31005859375</v>
      </c>
      <c r="J48" s="849">
        <v>1</v>
      </c>
      <c r="K48" s="850">
        <v>3035.31005859375</v>
      </c>
    </row>
    <row r="49" spans="1:11" ht="14.45" customHeight="1" x14ac:dyDescent="0.2">
      <c r="A49" s="831" t="s">
        <v>579</v>
      </c>
      <c r="B49" s="832" t="s">
        <v>580</v>
      </c>
      <c r="C49" s="835" t="s">
        <v>599</v>
      </c>
      <c r="D49" s="863" t="s">
        <v>600</v>
      </c>
      <c r="E49" s="835" t="s">
        <v>4046</v>
      </c>
      <c r="F49" s="863" t="s">
        <v>4047</v>
      </c>
      <c r="G49" s="835" t="s">
        <v>4071</v>
      </c>
      <c r="H49" s="835" t="s">
        <v>4072</v>
      </c>
      <c r="I49" s="849">
        <v>3035.31005859375</v>
      </c>
      <c r="J49" s="849">
        <v>1</v>
      </c>
      <c r="K49" s="850">
        <v>3035.31005859375</v>
      </c>
    </row>
    <row r="50" spans="1:11" ht="14.45" customHeight="1" x14ac:dyDescent="0.2">
      <c r="A50" s="831" t="s">
        <v>579</v>
      </c>
      <c r="B50" s="832" t="s">
        <v>580</v>
      </c>
      <c r="C50" s="835" t="s">
        <v>599</v>
      </c>
      <c r="D50" s="863" t="s">
        <v>600</v>
      </c>
      <c r="E50" s="835" t="s">
        <v>4046</v>
      </c>
      <c r="F50" s="863" t="s">
        <v>4047</v>
      </c>
      <c r="G50" s="835" t="s">
        <v>4073</v>
      </c>
      <c r="H50" s="835" t="s">
        <v>4074</v>
      </c>
      <c r="I50" s="849">
        <v>2277.85009765625</v>
      </c>
      <c r="J50" s="849">
        <v>4</v>
      </c>
      <c r="K50" s="850">
        <v>9111.400390625</v>
      </c>
    </row>
    <row r="51" spans="1:11" ht="14.45" customHeight="1" x14ac:dyDescent="0.2">
      <c r="A51" s="831" t="s">
        <v>579</v>
      </c>
      <c r="B51" s="832" t="s">
        <v>580</v>
      </c>
      <c r="C51" s="835" t="s">
        <v>599</v>
      </c>
      <c r="D51" s="863" t="s">
        <v>600</v>
      </c>
      <c r="E51" s="835" t="s">
        <v>4046</v>
      </c>
      <c r="F51" s="863" t="s">
        <v>4047</v>
      </c>
      <c r="G51" s="835" t="s">
        <v>4075</v>
      </c>
      <c r="H51" s="835" t="s">
        <v>4076</v>
      </c>
      <c r="I51" s="849">
        <v>2277.8450927734375</v>
      </c>
      <c r="J51" s="849">
        <v>3</v>
      </c>
      <c r="K51" s="850">
        <v>6833.540283203125</v>
      </c>
    </row>
    <row r="52" spans="1:11" ht="14.45" customHeight="1" x14ac:dyDescent="0.2">
      <c r="A52" s="831" t="s">
        <v>579</v>
      </c>
      <c r="B52" s="832" t="s">
        <v>580</v>
      </c>
      <c r="C52" s="835" t="s">
        <v>599</v>
      </c>
      <c r="D52" s="863" t="s">
        <v>600</v>
      </c>
      <c r="E52" s="835" t="s">
        <v>4046</v>
      </c>
      <c r="F52" s="863" t="s">
        <v>4047</v>
      </c>
      <c r="G52" s="835" t="s">
        <v>4069</v>
      </c>
      <c r="H52" s="835" t="s">
        <v>4077</v>
      </c>
      <c r="I52" s="849">
        <v>3035.31005859375</v>
      </c>
      <c r="J52" s="849">
        <v>6</v>
      </c>
      <c r="K52" s="850">
        <v>18211.8603515625</v>
      </c>
    </row>
    <row r="53" spans="1:11" ht="14.45" customHeight="1" x14ac:dyDescent="0.2">
      <c r="A53" s="831" t="s">
        <v>579</v>
      </c>
      <c r="B53" s="832" t="s">
        <v>580</v>
      </c>
      <c r="C53" s="835" t="s">
        <v>599</v>
      </c>
      <c r="D53" s="863" t="s">
        <v>600</v>
      </c>
      <c r="E53" s="835" t="s">
        <v>4046</v>
      </c>
      <c r="F53" s="863" t="s">
        <v>4047</v>
      </c>
      <c r="G53" s="835" t="s">
        <v>4071</v>
      </c>
      <c r="H53" s="835" t="s">
        <v>4078</v>
      </c>
      <c r="I53" s="849">
        <v>3035.31005859375</v>
      </c>
      <c r="J53" s="849">
        <v>2</v>
      </c>
      <c r="K53" s="850">
        <v>6070.6201171875</v>
      </c>
    </row>
    <row r="54" spans="1:11" ht="14.45" customHeight="1" x14ac:dyDescent="0.2">
      <c r="A54" s="831" t="s">
        <v>579</v>
      </c>
      <c r="B54" s="832" t="s">
        <v>580</v>
      </c>
      <c r="C54" s="835" t="s">
        <v>599</v>
      </c>
      <c r="D54" s="863" t="s">
        <v>600</v>
      </c>
      <c r="E54" s="835" t="s">
        <v>4046</v>
      </c>
      <c r="F54" s="863" t="s">
        <v>4047</v>
      </c>
      <c r="G54" s="835" t="s">
        <v>4079</v>
      </c>
      <c r="H54" s="835" t="s">
        <v>4080</v>
      </c>
      <c r="I54" s="849">
        <v>22994.599609375</v>
      </c>
      <c r="J54" s="849">
        <v>1</v>
      </c>
      <c r="K54" s="850">
        <v>22994.599609375</v>
      </c>
    </row>
    <row r="55" spans="1:11" ht="14.45" customHeight="1" x14ac:dyDescent="0.2">
      <c r="A55" s="831" t="s">
        <v>579</v>
      </c>
      <c r="B55" s="832" t="s">
        <v>580</v>
      </c>
      <c r="C55" s="835" t="s">
        <v>599</v>
      </c>
      <c r="D55" s="863" t="s">
        <v>600</v>
      </c>
      <c r="E55" s="835" t="s">
        <v>4046</v>
      </c>
      <c r="F55" s="863" t="s">
        <v>4047</v>
      </c>
      <c r="G55" s="835" t="s">
        <v>4081</v>
      </c>
      <c r="H55" s="835" t="s">
        <v>4082</v>
      </c>
      <c r="I55" s="849">
        <v>22994.599609375</v>
      </c>
      <c r="J55" s="849">
        <v>1</v>
      </c>
      <c r="K55" s="850">
        <v>22994.599609375</v>
      </c>
    </row>
    <row r="56" spans="1:11" ht="14.45" customHeight="1" x14ac:dyDescent="0.2">
      <c r="A56" s="831" t="s">
        <v>579</v>
      </c>
      <c r="B56" s="832" t="s">
        <v>580</v>
      </c>
      <c r="C56" s="835" t="s">
        <v>599</v>
      </c>
      <c r="D56" s="863" t="s">
        <v>600</v>
      </c>
      <c r="E56" s="835" t="s">
        <v>4046</v>
      </c>
      <c r="F56" s="863" t="s">
        <v>4047</v>
      </c>
      <c r="G56" s="835" t="s">
        <v>4083</v>
      </c>
      <c r="H56" s="835" t="s">
        <v>4084</v>
      </c>
      <c r="I56" s="849">
        <v>3709.659912109375</v>
      </c>
      <c r="J56" s="849">
        <v>1</v>
      </c>
      <c r="K56" s="850">
        <v>3709.659912109375</v>
      </c>
    </row>
    <row r="57" spans="1:11" ht="14.45" customHeight="1" x14ac:dyDescent="0.2">
      <c r="A57" s="831" t="s">
        <v>579</v>
      </c>
      <c r="B57" s="832" t="s">
        <v>580</v>
      </c>
      <c r="C57" s="835" t="s">
        <v>599</v>
      </c>
      <c r="D57" s="863" t="s">
        <v>600</v>
      </c>
      <c r="E57" s="835" t="s">
        <v>4046</v>
      </c>
      <c r="F57" s="863" t="s">
        <v>4047</v>
      </c>
      <c r="G57" s="835" t="s">
        <v>4085</v>
      </c>
      <c r="H57" s="835" t="s">
        <v>4086</v>
      </c>
      <c r="I57" s="849">
        <v>3130.75</v>
      </c>
      <c r="J57" s="849">
        <v>1</v>
      </c>
      <c r="K57" s="850">
        <v>3130.75</v>
      </c>
    </row>
    <row r="58" spans="1:11" ht="14.45" customHeight="1" x14ac:dyDescent="0.2">
      <c r="A58" s="831" t="s">
        <v>579</v>
      </c>
      <c r="B58" s="832" t="s">
        <v>580</v>
      </c>
      <c r="C58" s="835" t="s">
        <v>599</v>
      </c>
      <c r="D58" s="863" t="s">
        <v>600</v>
      </c>
      <c r="E58" s="835" t="s">
        <v>4046</v>
      </c>
      <c r="F58" s="863" t="s">
        <v>4047</v>
      </c>
      <c r="G58" s="835" t="s">
        <v>4085</v>
      </c>
      <c r="H58" s="835" t="s">
        <v>4087</v>
      </c>
      <c r="I58" s="849">
        <v>3130.760009765625</v>
      </c>
      <c r="J58" s="849">
        <v>4</v>
      </c>
      <c r="K58" s="850">
        <v>12523.01953125</v>
      </c>
    </row>
    <row r="59" spans="1:11" ht="14.45" customHeight="1" x14ac:dyDescent="0.2">
      <c r="A59" s="831" t="s">
        <v>579</v>
      </c>
      <c r="B59" s="832" t="s">
        <v>580</v>
      </c>
      <c r="C59" s="835" t="s">
        <v>599</v>
      </c>
      <c r="D59" s="863" t="s">
        <v>600</v>
      </c>
      <c r="E59" s="835" t="s">
        <v>4046</v>
      </c>
      <c r="F59" s="863" t="s">
        <v>4047</v>
      </c>
      <c r="G59" s="835" t="s">
        <v>4088</v>
      </c>
      <c r="H59" s="835" t="s">
        <v>4089</v>
      </c>
      <c r="I59" s="849">
        <v>213.35000610351563</v>
      </c>
      <c r="J59" s="849">
        <v>30</v>
      </c>
      <c r="K59" s="850">
        <v>6400.419921875</v>
      </c>
    </row>
    <row r="60" spans="1:11" ht="14.45" customHeight="1" x14ac:dyDescent="0.2">
      <c r="A60" s="831" t="s">
        <v>579</v>
      </c>
      <c r="B60" s="832" t="s">
        <v>580</v>
      </c>
      <c r="C60" s="835" t="s">
        <v>599</v>
      </c>
      <c r="D60" s="863" t="s">
        <v>600</v>
      </c>
      <c r="E60" s="835" t="s">
        <v>4046</v>
      </c>
      <c r="F60" s="863" t="s">
        <v>4047</v>
      </c>
      <c r="G60" s="835" t="s">
        <v>4090</v>
      </c>
      <c r="H60" s="835" t="s">
        <v>4091</v>
      </c>
      <c r="I60" s="849">
        <v>2722.5</v>
      </c>
      <c r="J60" s="849">
        <v>2</v>
      </c>
      <c r="K60" s="850">
        <v>5445</v>
      </c>
    </row>
    <row r="61" spans="1:11" ht="14.45" customHeight="1" x14ac:dyDescent="0.2">
      <c r="A61" s="831" t="s">
        <v>579</v>
      </c>
      <c r="B61" s="832" t="s">
        <v>580</v>
      </c>
      <c r="C61" s="835" t="s">
        <v>599</v>
      </c>
      <c r="D61" s="863" t="s">
        <v>600</v>
      </c>
      <c r="E61" s="835" t="s">
        <v>4046</v>
      </c>
      <c r="F61" s="863" t="s">
        <v>4047</v>
      </c>
      <c r="G61" s="835" t="s">
        <v>4090</v>
      </c>
      <c r="H61" s="835" t="s">
        <v>4092</v>
      </c>
      <c r="I61" s="849">
        <v>2722.5</v>
      </c>
      <c r="J61" s="849">
        <v>35</v>
      </c>
      <c r="K61" s="850">
        <v>95287.5</v>
      </c>
    </row>
    <row r="62" spans="1:11" ht="14.45" customHeight="1" x14ac:dyDescent="0.2">
      <c r="A62" s="831" t="s">
        <v>579</v>
      </c>
      <c r="B62" s="832" t="s">
        <v>580</v>
      </c>
      <c r="C62" s="835" t="s">
        <v>599</v>
      </c>
      <c r="D62" s="863" t="s">
        <v>600</v>
      </c>
      <c r="E62" s="835" t="s">
        <v>4046</v>
      </c>
      <c r="F62" s="863" t="s">
        <v>4047</v>
      </c>
      <c r="G62" s="835" t="s">
        <v>4093</v>
      </c>
      <c r="H62" s="835" t="s">
        <v>4094</v>
      </c>
      <c r="I62" s="849">
        <v>116.16000366210938</v>
      </c>
      <c r="J62" s="849">
        <v>3</v>
      </c>
      <c r="K62" s="850">
        <v>348.48001098632813</v>
      </c>
    </row>
    <row r="63" spans="1:11" ht="14.45" customHeight="1" x14ac:dyDescent="0.2">
      <c r="A63" s="831" t="s">
        <v>579</v>
      </c>
      <c r="B63" s="832" t="s">
        <v>580</v>
      </c>
      <c r="C63" s="835" t="s">
        <v>599</v>
      </c>
      <c r="D63" s="863" t="s">
        <v>600</v>
      </c>
      <c r="E63" s="835" t="s">
        <v>4046</v>
      </c>
      <c r="F63" s="863" t="s">
        <v>4047</v>
      </c>
      <c r="G63" s="835" t="s">
        <v>4095</v>
      </c>
      <c r="H63" s="835" t="s">
        <v>4096</v>
      </c>
      <c r="I63" s="849">
        <v>125.83999633789063</v>
      </c>
      <c r="J63" s="849">
        <v>4</v>
      </c>
      <c r="K63" s="850">
        <v>503.3599853515625</v>
      </c>
    </row>
    <row r="64" spans="1:11" ht="14.45" customHeight="1" x14ac:dyDescent="0.2">
      <c r="A64" s="831" t="s">
        <v>579</v>
      </c>
      <c r="B64" s="832" t="s">
        <v>580</v>
      </c>
      <c r="C64" s="835" t="s">
        <v>599</v>
      </c>
      <c r="D64" s="863" t="s">
        <v>600</v>
      </c>
      <c r="E64" s="835" t="s">
        <v>4097</v>
      </c>
      <c r="F64" s="863" t="s">
        <v>4098</v>
      </c>
      <c r="G64" s="835" t="s">
        <v>4099</v>
      </c>
      <c r="H64" s="835" t="s">
        <v>4100</v>
      </c>
      <c r="I64" s="849">
        <v>150.88999938964844</v>
      </c>
      <c r="J64" s="849">
        <v>3</v>
      </c>
      <c r="K64" s="850">
        <v>452.67001342773438</v>
      </c>
    </row>
    <row r="65" spans="1:11" ht="14.45" customHeight="1" x14ac:dyDescent="0.2">
      <c r="A65" s="831" t="s">
        <v>579</v>
      </c>
      <c r="B65" s="832" t="s">
        <v>580</v>
      </c>
      <c r="C65" s="835" t="s">
        <v>599</v>
      </c>
      <c r="D65" s="863" t="s">
        <v>600</v>
      </c>
      <c r="E65" s="835" t="s">
        <v>4097</v>
      </c>
      <c r="F65" s="863" t="s">
        <v>4098</v>
      </c>
      <c r="G65" s="835" t="s">
        <v>4101</v>
      </c>
      <c r="H65" s="835" t="s">
        <v>4102</v>
      </c>
      <c r="I65" s="849">
        <v>86.94000244140625</v>
      </c>
      <c r="J65" s="849">
        <v>5</v>
      </c>
      <c r="K65" s="850">
        <v>434.70001220703125</v>
      </c>
    </row>
    <row r="66" spans="1:11" ht="14.45" customHeight="1" x14ac:dyDescent="0.2">
      <c r="A66" s="831" t="s">
        <v>579</v>
      </c>
      <c r="B66" s="832" t="s">
        <v>580</v>
      </c>
      <c r="C66" s="835" t="s">
        <v>599</v>
      </c>
      <c r="D66" s="863" t="s">
        <v>600</v>
      </c>
      <c r="E66" s="835" t="s">
        <v>3973</v>
      </c>
      <c r="F66" s="863" t="s">
        <v>3974</v>
      </c>
      <c r="G66" s="835" t="s">
        <v>4103</v>
      </c>
      <c r="H66" s="835" t="s">
        <v>4104</v>
      </c>
      <c r="I66" s="849">
        <v>0.47999998927116394</v>
      </c>
      <c r="J66" s="849">
        <v>8400</v>
      </c>
      <c r="K66" s="850">
        <v>4065.6000061035156</v>
      </c>
    </row>
    <row r="67" spans="1:11" ht="14.45" customHeight="1" x14ac:dyDescent="0.2">
      <c r="A67" s="831" t="s">
        <v>579</v>
      </c>
      <c r="B67" s="832" t="s">
        <v>580</v>
      </c>
      <c r="C67" s="835" t="s">
        <v>599</v>
      </c>
      <c r="D67" s="863" t="s">
        <v>600</v>
      </c>
      <c r="E67" s="835" t="s">
        <v>3973</v>
      </c>
      <c r="F67" s="863" t="s">
        <v>3974</v>
      </c>
      <c r="G67" s="835" t="s">
        <v>4105</v>
      </c>
      <c r="H67" s="835" t="s">
        <v>4106</v>
      </c>
      <c r="I67" s="849">
        <v>4</v>
      </c>
      <c r="J67" s="849">
        <v>100</v>
      </c>
      <c r="K67" s="850">
        <v>399.97000122070313</v>
      </c>
    </row>
    <row r="68" spans="1:11" ht="14.45" customHeight="1" x14ac:dyDescent="0.2">
      <c r="A68" s="831" t="s">
        <v>579</v>
      </c>
      <c r="B68" s="832" t="s">
        <v>580</v>
      </c>
      <c r="C68" s="835" t="s">
        <v>599</v>
      </c>
      <c r="D68" s="863" t="s">
        <v>600</v>
      </c>
      <c r="E68" s="835" t="s">
        <v>3973</v>
      </c>
      <c r="F68" s="863" t="s">
        <v>3974</v>
      </c>
      <c r="G68" s="835" t="s">
        <v>4107</v>
      </c>
      <c r="H68" s="835" t="s">
        <v>4108</v>
      </c>
      <c r="I68" s="849">
        <v>109.26000213623047</v>
      </c>
      <c r="J68" s="849">
        <v>50</v>
      </c>
      <c r="K68" s="850">
        <v>5463.080078125</v>
      </c>
    </row>
    <row r="69" spans="1:11" ht="14.45" customHeight="1" x14ac:dyDescent="0.2">
      <c r="A69" s="831" t="s">
        <v>579</v>
      </c>
      <c r="B69" s="832" t="s">
        <v>580</v>
      </c>
      <c r="C69" s="835" t="s">
        <v>599</v>
      </c>
      <c r="D69" s="863" t="s">
        <v>600</v>
      </c>
      <c r="E69" s="835" t="s">
        <v>3973</v>
      </c>
      <c r="F69" s="863" t="s">
        <v>3974</v>
      </c>
      <c r="G69" s="835" t="s">
        <v>4109</v>
      </c>
      <c r="H69" s="835" t="s">
        <v>4110</v>
      </c>
      <c r="I69" s="849">
        <v>70.180000305175781</v>
      </c>
      <c r="J69" s="849">
        <v>90</v>
      </c>
      <c r="K69" s="850">
        <v>6316.199951171875</v>
      </c>
    </row>
    <row r="70" spans="1:11" ht="14.45" customHeight="1" x14ac:dyDescent="0.2">
      <c r="A70" s="831" t="s">
        <v>579</v>
      </c>
      <c r="B70" s="832" t="s">
        <v>580</v>
      </c>
      <c r="C70" s="835" t="s">
        <v>599</v>
      </c>
      <c r="D70" s="863" t="s">
        <v>600</v>
      </c>
      <c r="E70" s="835" t="s">
        <v>3973</v>
      </c>
      <c r="F70" s="863" t="s">
        <v>3974</v>
      </c>
      <c r="G70" s="835" t="s">
        <v>4111</v>
      </c>
      <c r="H70" s="835" t="s">
        <v>4112</v>
      </c>
      <c r="I70" s="849">
        <v>784.08001708984375</v>
      </c>
      <c r="J70" s="849">
        <v>1</v>
      </c>
      <c r="K70" s="850">
        <v>784.08001708984375</v>
      </c>
    </row>
    <row r="71" spans="1:11" ht="14.45" customHeight="1" x14ac:dyDescent="0.2">
      <c r="A71" s="831" t="s">
        <v>579</v>
      </c>
      <c r="B71" s="832" t="s">
        <v>580</v>
      </c>
      <c r="C71" s="835" t="s">
        <v>599</v>
      </c>
      <c r="D71" s="863" t="s">
        <v>600</v>
      </c>
      <c r="E71" s="835" t="s">
        <v>3973</v>
      </c>
      <c r="F71" s="863" t="s">
        <v>3974</v>
      </c>
      <c r="G71" s="835" t="s">
        <v>4113</v>
      </c>
      <c r="H71" s="835" t="s">
        <v>4114</v>
      </c>
      <c r="I71" s="849">
        <v>749.26668294270837</v>
      </c>
      <c r="J71" s="849">
        <v>5</v>
      </c>
      <c r="K71" s="850">
        <v>3746.330078125</v>
      </c>
    </row>
    <row r="72" spans="1:11" ht="14.45" customHeight="1" x14ac:dyDescent="0.2">
      <c r="A72" s="831" t="s">
        <v>579</v>
      </c>
      <c r="B72" s="832" t="s">
        <v>580</v>
      </c>
      <c r="C72" s="835" t="s">
        <v>599</v>
      </c>
      <c r="D72" s="863" t="s">
        <v>600</v>
      </c>
      <c r="E72" s="835" t="s">
        <v>3973</v>
      </c>
      <c r="F72" s="863" t="s">
        <v>3974</v>
      </c>
      <c r="G72" s="835" t="s">
        <v>4115</v>
      </c>
      <c r="H72" s="835" t="s">
        <v>4116</v>
      </c>
      <c r="I72" s="849">
        <v>8.6050000190734863</v>
      </c>
      <c r="J72" s="849">
        <v>550</v>
      </c>
      <c r="K72" s="850">
        <v>4725.1400985717773</v>
      </c>
    </row>
    <row r="73" spans="1:11" ht="14.45" customHeight="1" x14ac:dyDescent="0.2">
      <c r="A73" s="831" t="s">
        <v>579</v>
      </c>
      <c r="B73" s="832" t="s">
        <v>580</v>
      </c>
      <c r="C73" s="835" t="s">
        <v>599</v>
      </c>
      <c r="D73" s="863" t="s">
        <v>600</v>
      </c>
      <c r="E73" s="835" t="s">
        <v>3973</v>
      </c>
      <c r="F73" s="863" t="s">
        <v>3974</v>
      </c>
      <c r="G73" s="835" t="s">
        <v>4117</v>
      </c>
      <c r="H73" s="835" t="s">
        <v>4118</v>
      </c>
      <c r="I73" s="849">
        <v>13.039999961853027</v>
      </c>
      <c r="J73" s="849">
        <v>560</v>
      </c>
      <c r="K73" s="850">
        <v>7302.4002075195313</v>
      </c>
    </row>
    <row r="74" spans="1:11" ht="14.45" customHeight="1" x14ac:dyDescent="0.2">
      <c r="A74" s="831" t="s">
        <v>579</v>
      </c>
      <c r="B74" s="832" t="s">
        <v>580</v>
      </c>
      <c r="C74" s="835" t="s">
        <v>599</v>
      </c>
      <c r="D74" s="863" t="s">
        <v>600</v>
      </c>
      <c r="E74" s="835" t="s">
        <v>3973</v>
      </c>
      <c r="F74" s="863" t="s">
        <v>3974</v>
      </c>
      <c r="G74" s="835" t="s">
        <v>4119</v>
      </c>
      <c r="H74" s="835" t="s">
        <v>4120</v>
      </c>
      <c r="I74" s="849">
        <v>0.97000002861022949</v>
      </c>
      <c r="J74" s="849">
        <v>2000</v>
      </c>
      <c r="K74" s="850">
        <v>1940</v>
      </c>
    </row>
    <row r="75" spans="1:11" ht="14.45" customHeight="1" x14ac:dyDescent="0.2">
      <c r="A75" s="831" t="s">
        <v>579</v>
      </c>
      <c r="B75" s="832" t="s">
        <v>580</v>
      </c>
      <c r="C75" s="835" t="s">
        <v>599</v>
      </c>
      <c r="D75" s="863" t="s">
        <v>600</v>
      </c>
      <c r="E75" s="835" t="s">
        <v>3973</v>
      </c>
      <c r="F75" s="863" t="s">
        <v>3974</v>
      </c>
      <c r="G75" s="835" t="s">
        <v>4119</v>
      </c>
      <c r="H75" s="835" t="s">
        <v>4121</v>
      </c>
      <c r="I75" s="849">
        <v>0.97222224871317542</v>
      </c>
      <c r="J75" s="849">
        <v>13000</v>
      </c>
      <c r="K75" s="850">
        <v>12640.800018310547</v>
      </c>
    </row>
    <row r="76" spans="1:11" ht="14.45" customHeight="1" x14ac:dyDescent="0.2">
      <c r="A76" s="831" t="s">
        <v>579</v>
      </c>
      <c r="B76" s="832" t="s">
        <v>580</v>
      </c>
      <c r="C76" s="835" t="s">
        <v>599</v>
      </c>
      <c r="D76" s="863" t="s">
        <v>600</v>
      </c>
      <c r="E76" s="835" t="s">
        <v>3973</v>
      </c>
      <c r="F76" s="863" t="s">
        <v>3974</v>
      </c>
      <c r="G76" s="835" t="s">
        <v>4122</v>
      </c>
      <c r="H76" s="835" t="s">
        <v>4123</v>
      </c>
      <c r="I76" s="849">
        <v>1.2899999618530273</v>
      </c>
      <c r="J76" s="849">
        <v>22000</v>
      </c>
      <c r="K76" s="850">
        <v>28380</v>
      </c>
    </row>
    <row r="77" spans="1:11" ht="14.45" customHeight="1" x14ac:dyDescent="0.2">
      <c r="A77" s="831" t="s">
        <v>579</v>
      </c>
      <c r="B77" s="832" t="s">
        <v>580</v>
      </c>
      <c r="C77" s="835" t="s">
        <v>599</v>
      </c>
      <c r="D77" s="863" t="s">
        <v>600</v>
      </c>
      <c r="E77" s="835" t="s">
        <v>3973</v>
      </c>
      <c r="F77" s="863" t="s">
        <v>3974</v>
      </c>
      <c r="G77" s="835" t="s">
        <v>4124</v>
      </c>
      <c r="H77" s="835" t="s">
        <v>4125</v>
      </c>
      <c r="I77" s="849">
        <v>157.31667073567709</v>
      </c>
      <c r="J77" s="849">
        <v>25</v>
      </c>
      <c r="K77" s="850">
        <v>3932.8799438476563</v>
      </c>
    </row>
    <row r="78" spans="1:11" ht="14.45" customHeight="1" x14ac:dyDescent="0.2">
      <c r="A78" s="831" t="s">
        <v>579</v>
      </c>
      <c r="B78" s="832" t="s">
        <v>580</v>
      </c>
      <c r="C78" s="835" t="s">
        <v>599</v>
      </c>
      <c r="D78" s="863" t="s">
        <v>600</v>
      </c>
      <c r="E78" s="835" t="s">
        <v>3973</v>
      </c>
      <c r="F78" s="863" t="s">
        <v>3974</v>
      </c>
      <c r="G78" s="835" t="s">
        <v>4126</v>
      </c>
      <c r="H78" s="835" t="s">
        <v>4127</v>
      </c>
      <c r="I78" s="849">
        <v>790.8800048828125</v>
      </c>
      <c r="J78" s="849">
        <v>2</v>
      </c>
      <c r="K78" s="850">
        <v>1581.760009765625</v>
      </c>
    </row>
    <row r="79" spans="1:11" ht="14.45" customHeight="1" x14ac:dyDescent="0.2">
      <c r="A79" s="831" t="s">
        <v>579</v>
      </c>
      <c r="B79" s="832" t="s">
        <v>580</v>
      </c>
      <c r="C79" s="835" t="s">
        <v>599</v>
      </c>
      <c r="D79" s="863" t="s">
        <v>600</v>
      </c>
      <c r="E79" s="835" t="s">
        <v>3973</v>
      </c>
      <c r="F79" s="863" t="s">
        <v>3974</v>
      </c>
      <c r="G79" s="835" t="s">
        <v>4128</v>
      </c>
      <c r="H79" s="835" t="s">
        <v>4129</v>
      </c>
      <c r="I79" s="849">
        <v>48.479999542236328</v>
      </c>
      <c r="J79" s="849">
        <v>10</v>
      </c>
      <c r="K79" s="850">
        <v>484.76998901367188</v>
      </c>
    </row>
    <row r="80" spans="1:11" ht="14.45" customHeight="1" x14ac:dyDescent="0.2">
      <c r="A80" s="831" t="s">
        <v>579</v>
      </c>
      <c r="B80" s="832" t="s">
        <v>580</v>
      </c>
      <c r="C80" s="835" t="s">
        <v>599</v>
      </c>
      <c r="D80" s="863" t="s">
        <v>600</v>
      </c>
      <c r="E80" s="835" t="s">
        <v>3973</v>
      </c>
      <c r="F80" s="863" t="s">
        <v>3974</v>
      </c>
      <c r="G80" s="835" t="s">
        <v>4130</v>
      </c>
      <c r="H80" s="835" t="s">
        <v>4131</v>
      </c>
      <c r="I80" s="849">
        <v>22.149999618530273</v>
      </c>
      <c r="J80" s="849">
        <v>100</v>
      </c>
      <c r="K80" s="850">
        <v>2215</v>
      </c>
    </row>
    <row r="81" spans="1:11" ht="14.45" customHeight="1" x14ac:dyDescent="0.2">
      <c r="A81" s="831" t="s">
        <v>579</v>
      </c>
      <c r="B81" s="832" t="s">
        <v>580</v>
      </c>
      <c r="C81" s="835" t="s">
        <v>599</v>
      </c>
      <c r="D81" s="863" t="s">
        <v>600</v>
      </c>
      <c r="E81" s="835" t="s">
        <v>3973</v>
      </c>
      <c r="F81" s="863" t="s">
        <v>3974</v>
      </c>
      <c r="G81" s="835" t="s">
        <v>4132</v>
      </c>
      <c r="H81" s="835" t="s">
        <v>4133</v>
      </c>
      <c r="I81" s="849">
        <v>30.180000305175781</v>
      </c>
      <c r="J81" s="849">
        <v>100</v>
      </c>
      <c r="K81" s="850">
        <v>3018</v>
      </c>
    </row>
    <row r="82" spans="1:11" ht="14.45" customHeight="1" x14ac:dyDescent="0.2">
      <c r="A82" s="831" t="s">
        <v>579</v>
      </c>
      <c r="B82" s="832" t="s">
        <v>580</v>
      </c>
      <c r="C82" s="835" t="s">
        <v>599</v>
      </c>
      <c r="D82" s="863" t="s">
        <v>600</v>
      </c>
      <c r="E82" s="835" t="s">
        <v>3973</v>
      </c>
      <c r="F82" s="863" t="s">
        <v>3974</v>
      </c>
      <c r="G82" s="835" t="s">
        <v>4134</v>
      </c>
      <c r="H82" s="835" t="s">
        <v>4135</v>
      </c>
      <c r="I82" s="849">
        <v>5.2800002098083496</v>
      </c>
      <c r="J82" s="849">
        <v>50</v>
      </c>
      <c r="K82" s="850">
        <v>264</v>
      </c>
    </row>
    <row r="83" spans="1:11" ht="14.45" customHeight="1" x14ac:dyDescent="0.2">
      <c r="A83" s="831" t="s">
        <v>579</v>
      </c>
      <c r="B83" s="832" t="s">
        <v>580</v>
      </c>
      <c r="C83" s="835" t="s">
        <v>599</v>
      </c>
      <c r="D83" s="863" t="s">
        <v>600</v>
      </c>
      <c r="E83" s="835" t="s">
        <v>3973</v>
      </c>
      <c r="F83" s="863" t="s">
        <v>3974</v>
      </c>
      <c r="G83" s="835" t="s">
        <v>4136</v>
      </c>
      <c r="H83" s="835" t="s">
        <v>4137</v>
      </c>
      <c r="I83" s="849">
        <v>229.08000183105469</v>
      </c>
      <c r="J83" s="849">
        <v>25</v>
      </c>
      <c r="K83" s="850">
        <v>5727</v>
      </c>
    </row>
    <row r="84" spans="1:11" ht="14.45" customHeight="1" x14ac:dyDescent="0.2">
      <c r="A84" s="831" t="s">
        <v>579</v>
      </c>
      <c r="B84" s="832" t="s">
        <v>580</v>
      </c>
      <c r="C84" s="835" t="s">
        <v>599</v>
      </c>
      <c r="D84" s="863" t="s">
        <v>600</v>
      </c>
      <c r="E84" s="835" t="s">
        <v>3973</v>
      </c>
      <c r="F84" s="863" t="s">
        <v>3974</v>
      </c>
      <c r="G84" s="835" t="s">
        <v>4138</v>
      </c>
      <c r="H84" s="835" t="s">
        <v>4139</v>
      </c>
      <c r="I84" s="849">
        <v>727.27001953125</v>
      </c>
      <c r="J84" s="849">
        <v>1</v>
      </c>
      <c r="K84" s="850">
        <v>727.27001953125</v>
      </c>
    </row>
    <row r="85" spans="1:11" ht="14.45" customHeight="1" x14ac:dyDescent="0.2">
      <c r="A85" s="831" t="s">
        <v>579</v>
      </c>
      <c r="B85" s="832" t="s">
        <v>580</v>
      </c>
      <c r="C85" s="835" t="s">
        <v>599</v>
      </c>
      <c r="D85" s="863" t="s">
        <v>600</v>
      </c>
      <c r="E85" s="835" t="s">
        <v>3973</v>
      </c>
      <c r="F85" s="863" t="s">
        <v>3974</v>
      </c>
      <c r="G85" s="835" t="s">
        <v>4140</v>
      </c>
      <c r="H85" s="835" t="s">
        <v>4141</v>
      </c>
      <c r="I85" s="849">
        <v>6.3299999237060547</v>
      </c>
      <c r="J85" s="849">
        <v>400</v>
      </c>
      <c r="K85" s="850">
        <v>2531.5</v>
      </c>
    </row>
    <row r="86" spans="1:11" ht="14.45" customHeight="1" x14ac:dyDescent="0.2">
      <c r="A86" s="831" t="s">
        <v>579</v>
      </c>
      <c r="B86" s="832" t="s">
        <v>580</v>
      </c>
      <c r="C86" s="835" t="s">
        <v>599</v>
      </c>
      <c r="D86" s="863" t="s">
        <v>600</v>
      </c>
      <c r="E86" s="835" t="s">
        <v>3973</v>
      </c>
      <c r="F86" s="863" t="s">
        <v>3974</v>
      </c>
      <c r="G86" s="835" t="s">
        <v>4142</v>
      </c>
      <c r="H86" s="835" t="s">
        <v>4143</v>
      </c>
      <c r="I86" s="849">
        <v>128</v>
      </c>
      <c r="J86" s="849">
        <v>20</v>
      </c>
      <c r="K86" s="850">
        <v>2559.93994140625</v>
      </c>
    </row>
    <row r="87" spans="1:11" ht="14.45" customHeight="1" x14ac:dyDescent="0.2">
      <c r="A87" s="831" t="s">
        <v>579</v>
      </c>
      <c r="B87" s="832" t="s">
        <v>580</v>
      </c>
      <c r="C87" s="835" t="s">
        <v>599</v>
      </c>
      <c r="D87" s="863" t="s">
        <v>600</v>
      </c>
      <c r="E87" s="835" t="s">
        <v>3973</v>
      </c>
      <c r="F87" s="863" t="s">
        <v>3974</v>
      </c>
      <c r="G87" s="835" t="s">
        <v>4144</v>
      </c>
      <c r="H87" s="835" t="s">
        <v>4145</v>
      </c>
      <c r="I87" s="849">
        <v>135.02000427246094</v>
      </c>
      <c r="J87" s="849">
        <v>30</v>
      </c>
      <c r="K87" s="850">
        <v>4050.64990234375</v>
      </c>
    </row>
    <row r="88" spans="1:11" ht="14.45" customHeight="1" x14ac:dyDescent="0.2">
      <c r="A88" s="831" t="s">
        <v>579</v>
      </c>
      <c r="B88" s="832" t="s">
        <v>580</v>
      </c>
      <c r="C88" s="835" t="s">
        <v>599</v>
      </c>
      <c r="D88" s="863" t="s">
        <v>600</v>
      </c>
      <c r="E88" s="835" t="s">
        <v>3973</v>
      </c>
      <c r="F88" s="863" t="s">
        <v>3974</v>
      </c>
      <c r="G88" s="835" t="s">
        <v>4146</v>
      </c>
      <c r="H88" s="835" t="s">
        <v>4147</v>
      </c>
      <c r="I88" s="849">
        <v>13.800000190734863</v>
      </c>
      <c r="J88" s="849">
        <v>40</v>
      </c>
      <c r="K88" s="850">
        <v>552</v>
      </c>
    </row>
    <row r="89" spans="1:11" ht="14.45" customHeight="1" x14ac:dyDescent="0.2">
      <c r="A89" s="831" t="s">
        <v>579</v>
      </c>
      <c r="B89" s="832" t="s">
        <v>580</v>
      </c>
      <c r="C89" s="835" t="s">
        <v>599</v>
      </c>
      <c r="D89" s="863" t="s">
        <v>600</v>
      </c>
      <c r="E89" s="835" t="s">
        <v>3973</v>
      </c>
      <c r="F89" s="863" t="s">
        <v>3974</v>
      </c>
      <c r="G89" s="835" t="s">
        <v>4148</v>
      </c>
      <c r="H89" s="835" t="s">
        <v>4149</v>
      </c>
      <c r="I89" s="849">
        <v>2.6700000762939453</v>
      </c>
      <c r="J89" s="849">
        <v>70</v>
      </c>
      <c r="K89" s="850">
        <v>186.89999389648438</v>
      </c>
    </row>
    <row r="90" spans="1:11" ht="14.45" customHeight="1" x14ac:dyDescent="0.2">
      <c r="A90" s="831" t="s">
        <v>579</v>
      </c>
      <c r="B90" s="832" t="s">
        <v>580</v>
      </c>
      <c r="C90" s="835" t="s">
        <v>599</v>
      </c>
      <c r="D90" s="863" t="s">
        <v>600</v>
      </c>
      <c r="E90" s="835" t="s">
        <v>3973</v>
      </c>
      <c r="F90" s="863" t="s">
        <v>3974</v>
      </c>
      <c r="G90" s="835" t="s">
        <v>4126</v>
      </c>
      <c r="H90" s="835" t="s">
        <v>4150</v>
      </c>
      <c r="I90" s="849">
        <v>790.8800048828125</v>
      </c>
      <c r="J90" s="849">
        <v>3</v>
      </c>
      <c r="K90" s="850">
        <v>2372.6400146484375</v>
      </c>
    </row>
    <row r="91" spans="1:11" ht="14.45" customHeight="1" x14ac:dyDescent="0.2">
      <c r="A91" s="831" t="s">
        <v>579</v>
      </c>
      <c r="B91" s="832" t="s">
        <v>580</v>
      </c>
      <c r="C91" s="835" t="s">
        <v>599</v>
      </c>
      <c r="D91" s="863" t="s">
        <v>600</v>
      </c>
      <c r="E91" s="835" t="s">
        <v>3973</v>
      </c>
      <c r="F91" s="863" t="s">
        <v>3974</v>
      </c>
      <c r="G91" s="835" t="s">
        <v>4151</v>
      </c>
      <c r="H91" s="835" t="s">
        <v>4152</v>
      </c>
      <c r="I91" s="849">
        <v>642.08001708984375</v>
      </c>
      <c r="J91" s="849">
        <v>2</v>
      </c>
      <c r="K91" s="850">
        <v>1284.1600341796875</v>
      </c>
    </row>
    <row r="92" spans="1:11" ht="14.45" customHeight="1" x14ac:dyDescent="0.2">
      <c r="A92" s="831" t="s">
        <v>579</v>
      </c>
      <c r="B92" s="832" t="s">
        <v>580</v>
      </c>
      <c r="C92" s="835" t="s">
        <v>599</v>
      </c>
      <c r="D92" s="863" t="s">
        <v>600</v>
      </c>
      <c r="E92" s="835" t="s">
        <v>3973</v>
      </c>
      <c r="F92" s="863" t="s">
        <v>3974</v>
      </c>
      <c r="G92" s="835" t="s">
        <v>4153</v>
      </c>
      <c r="H92" s="835" t="s">
        <v>4154</v>
      </c>
      <c r="I92" s="849">
        <v>355.35000610351563</v>
      </c>
      <c r="J92" s="849">
        <v>3</v>
      </c>
      <c r="K92" s="850">
        <v>1066.0500183105469</v>
      </c>
    </row>
    <row r="93" spans="1:11" ht="14.45" customHeight="1" x14ac:dyDescent="0.2">
      <c r="A93" s="831" t="s">
        <v>579</v>
      </c>
      <c r="B93" s="832" t="s">
        <v>580</v>
      </c>
      <c r="C93" s="835" t="s">
        <v>599</v>
      </c>
      <c r="D93" s="863" t="s">
        <v>600</v>
      </c>
      <c r="E93" s="835" t="s">
        <v>3973</v>
      </c>
      <c r="F93" s="863" t="s">
        <v>3974</v>
      </c>
      <c r="G93" s="835" t="s">
        <v>4128</v>
      </c>
      <c r="H93" s="835" t="s">
        <v>4155</v>
      </c>
      <c r="I93" s="849">
        <v>48.479999542236328</v>
      </c>
      <c r="J93" s="849">
        <v>40</v>
      </c>
      <c r="K93" s="850">
        <v>1939.0799560546875</v>
      </c>
    </row>
    <row r="94" spans="1:11" ht="14.45" customHeight="1" x14ac:dyDescent="0.2">
      <c r="A94" s="831" t="s">
        <v>579</v>
      </c>
      <c r="B94" s="832" t="s">
        <v>580</v>
      </c>
      <c r="C94" s="835" t="s">
        <v>599</v>
      </c>
      <c r="D94" s="863" t="s">
        <v>600</v>
      </c>
      <c r="E94" s="835" t="s">
        <v>3973</v>
      </c>
      <c r="F94" s="863" t="s">
        <v>3974</v>
      </c>
      <c r="G94" s="835" t="s">
        <v>4156</v>
      </c>
      <c r="H94" s="835" t="s">
        <v>4157</v>
      </c>
      <c r="I94" s="849">
        <v>142.5</v>
      </c>
      <c r="J94" s="849">
        <v>15</v>
      </c>
      <c r="K94" s="850">
        <v>2137.52001953125</v>
      </c>
    </row>
    <row r="95" spans="1:11" ht="14.45" customHeight="1" x14ac:dyDescent="0.2">
      <c r="A95" s="831" t="s">
        <v>579</v>
      </c>
      <c r="B95" s="832" t="s">
        <v>580</v>
      </c>
      <c r="C95" s="835" t="s">
        <v>599</v>
      </c>
      <c r="D95" s="863" t="s">
        <v>600</v>
      </c>
      <c r="E95" s="835" t="s">
        <v>3973</v>
      </c>
      <c r="F95" s="863" t="s">
        <v>3974</v>
      </c>
      <c r="G95" s="835" t="s">
        <v>4158</v>
      </c>
      <c r="H95" s="835" t="s">
        <v>4159</v>
      </c>
      <c r="I95" s="849">
        <v>10.119999885559082</v>
      </c>
      <c r="J95" s="849">
        <v>50</v>
      </c>
      <c r="K95" s="850">
        <v>506</v>
      </c>
    </row>
    <row r="96" spans="1:11" ht="14.45" customHeight="1" x14ac:dyDescent="0.2">
      <c r="A96" s="831" t="s">
        <v>579</v>
      </c>
      <c r="B96" s="832" t="s">
        <v>580</v>
      </c>
      <c r="C96" s="835" t="s">
        <v>599</v>
      </c>
      <c r="D96" s="863" t="s">
        <v>600</v>
      </c>
      <c r="E96" s="835" t="s">
        <v>3973</v>
      </c>
      <c r="F96" s="863" t="s">
        <v>3974</v>
      </c>
      <c r="G96" s="835" t="s">
        <v>4160</v>
      </c>
      <c r="H96" s="835" t="s">
        <v>4161</v>
      </c>
      <c r="I96" s="849">
        <v>69.699996948242188</v>
      </c>
      <c r="J96" s="849">
        <v>10</v>
      </c>
      <c r="K96" s="850">
        <v>696.96002197265625</v>
      </c>
    </row>
    <row r="97" spans="1:11" ht="14.45" customHeight="1" x14ac:dyDescent="0.2">
      <c r="A97" s="831" t="s">
        <v>579</v>
      </c>
      <c r="B97" s="832" t="s">
        <v>580</v>
      </c>
      <c r="C97" s="835" t="s">
        <v>599</v>
      </c>
      <c r="D97" s="863" t="s">
        <v>600</v>
      </c>
      <c r="E97" s="835" t="s">
        <v>3973</v>
      </c>
      <c r="F97" s="863" t="s">
        <v>3974</v>
      </c>
      <c r="G97" s="835" t="s">
        <v>4162</v>
      </c>
      <c r="H97" s="835" t="s">
        <v>4163</v>
      </c>
      <c r="I97" s="849">
        <v>101.25</v>
      </c>
      <c r="J97" s="849">
        <v>10</v>
      </c>
      <c r="K97" s="850">
        <v>1012.489990234375</v>
      </c>
    </row>
    <row r="98" spans="1:11" ht="14.45" customHeight="1" x14ac:dyDescent="0.2">
      <c r="A98" s="831" t="s">
        <v>579</v>
      </c>
      <c r="B98" s="832" t="s">
        <v>580</v>
      </c>
      <c r="C98" s="835" t="s">
        <v>599</v>
      </c>
      <c r="D98" s="863" t="s">
        <v>600</v>
      </c>
      <c r="E98" s="835" t="s">
        <v>3973</v>
      </c>
      <c r="F98" s="863" t="s">
        <v>3974</v>
      </c>
      <c r="G98" s="835" t="s">
        <v>4130</v>
      </c>
      <c r="H98" s="835" t="s">
        <v>4164</v>
      </c>
      <c r="I98" s="849">
        <v>22.149999618530273</v>
      </c>
      <c r="J98" s="849">
        <v>500</v>
      </c>
      <c r="K98" s="850">
        <v>11075</v>
      </c>
    </row>
    <row r="99" spans="1:11" ht="14.45" customHeight="1" x14ac:dyDescent="0.2">
      <c r="A99" s="831" t="s">
        <v>579</v>
      </c>
      <c r="B99" s="832" t="s">
        <v>580</v>
      </c>
      <c r="C99" s="835" t="s">
        <v>599</v>
      </c>
      <c r="D99" s="863" t="s">
        <v>600</v>
      </c>
      <c r="E99" s="835" t="s">
        <v>3973</v>
      </c>
      <c r="F99" s="863" t="s">
        <v>3974</v>
      </c>
      <c r="G99" s="835" t="s">
        <v>4132</v>
      </c>
      <c r="H99" s="835" t="s">
        <v>4165</v>
      </c>
      <c r="I99" s="849">
        <v>30.173333485921223</v>
      </c>
      <c r="J99" s="849">
        <v>500</v>
      </c>
      <c r="K99" s="850">
        <v>15086.5</v>
      </c>
    </row>
    <row r="100" spans="1:11" ht="14.45" customHeight="1" x14ac:dyDescent="0.2">
      <c r="A100" s="831" t="s">
        <v>579</v>
      </c>
      <c r="B100" s="832" t="s">
        <v>580</v>
      </c>
      <c r="C100" s="835" t="s">
        <v>599</v>
      </c>
      <c r="D100" s="863" t="s">
        <v>600</v>
      </c>
      <c r="E100" s="835" t="s">
        <v>3973</v>
      </c>
      <c r="F100" s="863" t="s">
        <v>3974</v>
      </c>
      <c r="G100" s="835" t="s">
        <v>4166</v>
      </c>
      <c r="H100" s="835" t="s">
        <v>4167</v>
      </c>
      <c r="I100" s="849">
        <v>235.75</v>
      </c>
      <c r="J100" s="849">
        <v>6</v>
      </c>
      <c r="K100" s="850">
        <v>1414.5</v>
      </c>
    </row>
    <row r="101" spans="1:11" ht="14.45" customHeight="1" x14ac:dyDescent="0.2">
      <c r="A101" s="831" t="s">
        <v>579</v>
      </c>
      <c r="B101" s="832" t="s">
        <v>580</v>
      </c>
      <c r="C101" s="835" t="s">
        <v>599</v>
      </c>
      <c r="D101" s="863" t="s">
        <v>600</v>
      </c>
      <c r="E101" s="835" t="s">
        <v>3973</v>
      </c>
      <c r="F101" s="863" t="s">
        <v>3974</v>
      </c>
      <c r="G101" s="835" t="s">
        <v>4134</v>
      </c>
      <c r="H101" s="835" t="s">
        <v>4168</v>
      </c>
      <c r="I101" s="849">
        <v>5.273333390553792</v>
      </c>
      <c r="J101" s="849">
        <v>200</v>
      </c>
      <c r="K101" s="850">
        <v>1054.5</v>
      </c>
    </row>
    <row r="102" spans="1:11" ht="14.45" customHeight="1" x14ac:dyDescent="0.2">
      <c r="A102" s="831" t="s">
        <v>579</v>
      </c>
      <c r="B102" s="832" t="s">
        <v>580</v>
      </c>
      <c r="C102" s="835" t="s">
        <v>599</v>
      </c>
      <c r="D102" s="863" t="s">
        <v>600</v>
      </c>
      <c r="E102" s="835" t="s">
        <v>3973</v>
      </c>
      <c r="F102" s="863" t="s">
        <v>3974</v>
      </c>
      <c r="G102" s="835" t="s">
        <v>4169</v>
      </c>
      <c r="H102" s="835" t="s">
        <v>4170</v>
      </c>
      <c r="I102" s="849">
        <v>16.329999923706055</v>
      </c>
      <c r="J102" s="849">
        <v>80</v>
      </c>
      <c r="K102" s="850">
        <v>1306.4000244140625</v>
      </c>
    </row>
    <row r="103" spans="1:11" ht="14.45" customHeight="1" x14ac:dyDescent="0.2">
      <c r="A103" s="831" t="s">
        <v>579</v>
      </c>
      <c r="B103" s="832" t="s">
        <v>580</v>
      </c>
      <c r="C103" s="835" t="s">
        <v>599</v>
      </c>
      <c r="D103" s="863" t="s">
        <v>600</v>
      </c>
      <c r="E103" s="835" t="s">
        <v>3973</v>
      </c>
      <c r="F103" s="863" t="s">
        <v>3974</v>
      </c>
      <c r="G103" s="835" t="s">
        <v>4171</v>
      </c>
      <c r="H103" s="835" t="s">
        <v>4172</v>
      </c>
      <c r="I103" s="849">
        <v>9.7799997329711914</v>
      </c>
      <c r="J103" s="849">
        <v>100</v>
      </c>
      <c r="K103" s="850">
        <v>977.5</v>
      </c>
    </row>
    <row r="104" spans="1:11" ht="14.45" customHeight="1" x14ac:dyDescent="0.2">
      <c r="A104" s="831" t="s">
        <v>579</v>
      </c>
      <c r="B104" s="832" t="s">
        <v>580</v>
      </c>
      <c r="C104" s="835" t="s">
        <v>599</v>
      </c>
      <c r="D104" s="863" t="s">
        <v>600</v>
      </c>
      <c r="E104" s="835" t="s">
        <v>3973</v>
      </c>
      <c r="F104" s="863" t="s">
        <v>3974</v>
      </c>
      <c r="G104" s="835" t="s">
        <v>4173</v>
      </c>
      <c r="H104" s="835" t="s">
        <v>4174</v>
      </c>
      <c r="I104" s="849">
        <v>112.80999755859375</v>
      </c>
      <c r="J104" s="849">
        <v>20</v>
      </c>
      <c r="K104" s="850">
        <v>2256.280029296875</v>
      </c>
    </row>
    <row r="105" spans="1:11" ht="14.45" customHeight="1" x14ac:dyDescent="0.2">
      <c r="A105" s="831" t="s">
        <v>579</v>
      </c>
      <c r="B105" s="832" t="s">
        <v>580</v>
      </c>
      <c r="C105" s="835" t="s">
        <v>599</v>
      </c>
      <c r="D105" s="863" t="s">
        <v>600</v>
      </c>
      <c r="E105" s="835" t="s">
        <v>3973</v>
      </c>
      <c r="F105" s="863" t="s">
        <v>3974</v>
      </c>
      <c r="G105" s="835" t="s">
        <v>4175</v>
      </c>
      <c r="H105" s="835" t="s">
        <v>4176</v>
      </c>
      <c r="I105" s="849">
        <v>251.59166971842447</v>
      </c>
      <c r="J105" s="849">
        <v>65</v>
      </c>
      <c r="K105" s="850">
        <v>16510.68017578125</v>
      </c>
    </row>
    <row r="106" spans="1:11" ht="14.45" customHeight="1" x14ac:dyDescent="0.2">
      <c r="A106" s="831" t="s">
        <v>579</v>
      </c>
      <c r="B106" s="832" t="s">
        <v>580</v>
      </c>
      <c r="C106" s="835" t="s">
        <v>599</v>
      </c>
      <c r="D106" s="863" t="s">
        <v>600</v>
      </c>
      <c r="E106" s="835" t="s">
        <v>3973</v>
      </c>
      <c r="F106" s="863" t="s">
        <v>3974</v>
      </c>
      <c r="G106" s="835" t="s">
        <v>4177</v>
      </c>
      <c r="H106" s="835" t="s">
        <v>4178</v>
      </c>
      <c r="I106" s="849">
        <v>233.79666646321616</v>
      </c>
      <c r="J106" s="849">
        <v>35</v>
      </c>
      <c r="K106" s="850">
        <v>8182.929931640625</v>
      </c>
    </row>
    <row r="107" spans="1:11" ht="14.45" customHeight="1" x14ac:dyDescent="0.2">
      <c r="A107" s="831" t="s">
        <v>579</v>
      </c>
      <c r="B107" s="832" t="s">
        <v>580</v>
      </c>
      <c r="C107" s="835" t="s">
        <v>599</v>
      </c>
      <c r="D107" s="863" t="s">
        <v>600</v>
      </c>
      <c r="E107" s="835" t="s">
        <v>3973</v>
      </c>
      <c r="F107" s="863" t="s">
        <v>3974</v>
      </c>
      <c r="G107" s="835" t="s">
        <v>4179</v>
      </c>
      <c r="H107" s="835" t="s">
        <v>4180</v>
      </c>
      <c r="I107" s="849">
        <v>33.799999237060547</v>
      </c>
      <c r="J107" s="849">
        <v>80</v>
      </c>
      <c r="K107" s="850">
        <v>2703.8798828125</v>
      </c>
    </row>
    <row r="108" spans="1:11" ht="14.45" customHeight="1" x14ac:dyDescent="0.2">
      <c r="A108" s="831" t="s">
        <v>579</v>
      </c>
      <c r="B108" s="832" t="s">
        <v>580</v>
      </c>
      <c r="C108" s="835" t="s">
        <v>599</v>
      </c>
      <c r="D108" s="863" t="s">
        <v>600</v>
      </c>
      <c r="E108" s="835" t="s">
        <v>3973</v>
      </c>
      <c r="F108" s="863" t="s">
        <v>3974</v>
      </c>
      <c r="G108" s="835" t="s">
        <v>4181</v>
      </c>
      <c r="H108" s="835" t="s">
        <v>4182</v>
      </c>
      <c r="I108" s="849">
        <v>139.16999816894531</v>
      </c>
      <c r="J108" s="849">
        <v>11</v>
      </c>
      <c r="K108" s="850">
        <v>1530.8699951171875</v>
      </c>
    </row>
    <row r="109" spans="1:11" ht="14.45" customHeight="1" x14ac:dyDescent="0.2">
      <c r="A109" s="831" t="s">
        <v>579</v>
      </c>
      <c r="B109" s="832" t="s">
        <v>580</v>
      </c>
      <c r="C109" s="835" t="s">
        <v>599</v>
      </c>
      <c r="D109" s="863" t="s">
        <v>600</v>
      </c>
      <c r="E109" s="835" t="s">
        <v>3973</v>
      </c>
      <c r="F109" s="863" t="s">
        <v>3974</v>
      </c>
      <c r="G109" s="835" t="s">
        <v>4183</v>
      </c>
      <c r="H109" s="835" t="s">
        <v>4184</v>
      </c>
      <c r="I109" s="849">
        <v>790.280029296875</v>
      </c>
      <c r="J109" s="849">
        <v>2</v>
      </c>
      <c r="K109" s="850">
        <v>1580.56005859375</v>
      </c>
    </row>
    <row r="110" spans="1:11" ht="14.45" customHeight="1" x14ac:dyDescent="0.2">
      <c r="A110" s="831" t="s">
        <v>579</v>
      </c>
      <c r="B110" s="832" t="s">
        <v>580</v>
      </c>
      <c r="C110" s="835" t="s">
        <v>599</v>
      </c>
      <c r="D110" s="863" t="s">
        <v>600</v>
      </c>
      <c r="E110" s="835" t="s">
        <v>3973</v>
      </c>
      <c r="F110" s="863" t="s">
        <v>3974</v>
      </c>
      <c r="G110" s="835" t="s">
        <v>4185</v>
      </c>
      <c r="H110" s="835" t="s">
        <v>4186</v>
      </c>
      <c r="I110" s="849">
        <v>573.8499755859375</v>
      </c>
      <c r="J110" s="849">
        <v>5</v>
      </c>
      <c r="K110" s="850">
        <v>2869.25</v>
      </c>
    </row>
    <row r="111" spans="1:11" ht="14.45" customHeight="1" x14ac:dyDescent="0.2">
      <c r="A111" s="831" t="s">
        <v>579</v>
      </c>
      <c r="B111" s="832" t="s">
        <v>580</v>
      </c>
      <c r="C111" s="835" t="s">
        <v>599</v>
      </c>
      <c r="D111" s="863" t="s">
        <v>600</v>
      </c>
      <c r="E111" s="835" t="s">
        <v>3973</v>
      </c>
      <c r="F111" s="863" t="s">
        <v>3974</v>
      </c>
      <c r="G111" s="835" t="s">
        <v>4187</v>
      </c>
      <c r="H111" s="835" t="s">
        <v>4188</v>
      </c>
      <c r="I111" s="849">
        <v>58.529998779296875</v>
      </c>
      <c r="J111" s="849">
        <v>10</v>
      </c>
      <c r="K111" s="850">
        <v>585.34002685546875</v>
      </c>
    </row>
    <row r="112" spans="1:11" ht="14.45" customHeight="1" x14ac:dyDescent="0.2">
      <c r="A112" s="831" t="s">
        <v>579</v>
      </c>
      <c r="B112" s="832" t="s">
        <v>580</v>
      </c>
      <c r="C112" s="835" t="s">
        <v>599</v>
      </c>
      <c r="D112" s="863" t="s">
        <v>600</v>
      </c>
      <c r="E112" s="835" t="s">
        <v>3973</v>
      </c>
      <c r="F112" s="863" t="s">
        <v>3974</v>
      </c>
      <c r="G112" s="835" t="s">
        <v>4189</v>
      </c>
      <c r="H112" s="835" t="s">
        <v>4190</v>
      </c>
      <c r="I112" s="849">
        <v>149.5</v>
      </c>
      <c r="J112" s="849">
        <v>10</v>
      </c>
      <c r="K112" s="850">
        <v>1495</v>
      </c>
    </row>
    <row r="113" spans="1:11" ht="14.45" customHeight="1" x14ac:dyDescent="0.2">
      <c r="A113" s="831" t="s">
        <v>579</v>
      </c>
      <c r="B113" s="832" t="s">
        <v>580</v>
      </c>
      <c r="C113" s="835" t="s">
        <v>599</v>
      </c>
      <c r="D113" s="863" t="s">
        <v>600</v>
      </c>
      <c r="E113" s="835" t="s">
        <v>3973</v>
      </c>
      <c r="F113" s="863" t="s">
        <v>3974</v>
      </c>
      <c r="G113" s="835" t="s">
        <v>4191</v>
      </c>
      <c r="H113" s="835" t="s">
        <v>4192</v>
      </c>
      <c r="I113" s="849">
        <v>21.200000762939453</v>
      </c>
      <c r="J113" s="849">
        <v>20</v>
      </c>
      <c r="K113" s="850">
        <v>424.08999633789063</v>
      </c>
    </row>
    <row r="114" spans="1:11" ht="14.45" customHeight="1" x14ac:dyDescent="0.2">
      <c r="A114" s="831" t="s">
        <v>579</v>
      </c>
      <c r="B114" s="832" t="s">
        <v>580</v>
      </c>
      <c r="C114" s="835" t="s">
        <v>599</v>
      </c>
      <c r="D114" s="863" t="s">
        <v>600</v>
      </c>
      <c r="E114" s="835" t="s">
        <v>3973</v>
      </c>
      <c r="F114" s="863" t="s">
        <v>3974</v>
      </c>
      <c r="G114" s="835" t="s">
        <v>4193</v>
      </c>
      <c r="H114" s="835" t="s">
        <v>4194</v>
      </c>
      <c r="I114" s="849">
        <v>5.8425000905990601</v>
      </c>
      <c r="J114" s="849">
        <v>700</v>
      </c>
      <c r="K114" s="850">
        <v>4090</v>
      </c>
    </row>
    <row r="115" spans="1:11" ht="14.45" customHeight="1" x14ac:dyDescent="0.2">
      <c r="A115" s="831" t="s">
        <v>579</v>
      </c>
      <c r="B115" s="832" t="s">
        <v>580</v>
      </c>
      <c r="C115" s="835" t="s">
        <v>599</v>
      </c>
      <c r="D115" s="863" t="s">
        <v>600</v>
      </c>
      <c r="E115" s="835" t="s">
        <v>3973</v>
      </c>
      <c r="F115" s="863" t="s">
        <v>3974</v>
      </c>
      <c r="G115" s="835" t="s">
        <v>4195</v>
      </c>
      <c r="H115" s="835" t="s">
        <v>4196</v>
      </c>
      <c r="I115" s="849">
        <v>14.121999931335449</v>
      </c>
      <c r="J115" s="849">
        <v>600</v>
      </c>
      <c r="K115" s="850">
        <v>8473.199951171875</v>
      </c>
    </row>
    <row r="116" spans="1:11" ht="14.45" customHeight="1" x14ac:dyDescent="0.2">
      <c r="A116" s="831" t="s">
        <v>579</v>
      </c>
      <c r="B116" s="832" t="s">
        <v>580</v>
      </c>
      <c r="C116" s="835" t="s">
        <v>599</v>
      </c>
      <c r="D116" s="863" t="s">
        <v>600</v>
      </c>
      <c r="E116" s="835" t="s">
        <v>3973</v>
      </c>
      <c r="F116" s="863" t="s">
        <v>3974</v>
      </c>
      <c r="G116" s="835" t="s">
        <v>4136</v>
      </c>
      <c r="H116" s="835" t="s">
        <v>4197</v>
      </c>
      <c r="I116" s="849">
        <v>229.08000183105469</v>
      </c>
      <c r="J116" s="849">
        <v>125</v>
      </c>
      <c r="K116" s="850">
        <v>28635</v>
      </c>
    </row>
    <row r="117" spans="1:11" ht="14.45" customHeight="1" x14ac:dyDescent="0.2">
      <c r="A117" s="831" t="s">
        <v>579</v>
      </c>
      <c r="B117" s="832" t="s">
        <v>580</v>
      </c>
      <c r="C117" s="835" t="s">
        <v>599</v>
      </c>
      <c r="D117" s="863" t="s">
        <v>600</v>
      </c>
      <c r="E117" s="835" t="s">
        <v>3973</v>
      </c>
      <c r="F117" s="863" t="s">
        <v>3974</v>
      </c>
      <c r="G117" s="835" t="s">
        <v>4198</v>
      </c>
      <c r="H117" s="835" t="s">
        <v>4199</v>
      </c>
      <c r="I117" s="849">
        <v>227.37286158970423</v>
      </c>
      <c r="J117" s="849">
        <v>200</v>
      </c>
      <c r="K117" s="850">
        <v>45479.279296875</v>
      </c>
    </row>
    <row r="118" spans="1:11" ht="14.45" customHeight="1" x14ac:dyDescent="0.2">
      <c r="A118" s="831" t="s">
        <v>579</v>
      </c>
      <c r="B118" s="832" t="s">
        <v>580</v>
      </c>
      <c r="C118" s="835" t="s">
        <v>599</v>
      </c>
      <c r="D118" s="863" t="s">
        <v>600</v>
      </c>
      <c r="E118" s="835" t="s">
        <v>3973</v>
      </c>
      <c r="F118" s="863" t="s">
        <v>3974</v>
      </c>
      <c r="G118" s="835" t="s">
        <v>4200</v>
      </c>
      <c r="H118" s="835" t="s">
        <v>4201</v>
      </c>
      <c r="I118" s="849">
        <v>99.709999084472656</v>
      </c>
      <c r="J118" s="849">
        <v>20</v>
      </c>
      <c r="K118" s="850">
        <v>1994.0999755859375</v>
      </c>
    </row>
    <row r="119" spans="1:11" ht="14.45" customHeight="1" x14ac:dyDescent="0.2">
      <c r="A119" s="831" t="s">
        <v>579</v>
      </c>
      <c r="B119" s="832" t="s">
        <v>580</v>
      </c>
      <c r="C119" s="835" t="s">
        <v>599</v>
      </c>
      <c r="D119" s="863" t="s">
        <v>600</v>
      </c>
      <c r="E119" s="835" t="s">
        <v>3973</v>
      </c>
      <c r="F119" s="863" t="s">
        <v>3974</v>
      </c>
      <c r="G119" s="835" t="s">
        <v>4202</v>
      </c>
      <c r="H119" s="835" t="s">
        <v>4203</v>
      </c>
      <c r="I119" s="849">
        <v>259.89999389648438</v>
      </c>
      <c r="J119" s="849">
        <v>2</v>
      </c>
      <c r="K119" s="850">
        <v>519.79998779296875</v>
      </c>
    </row>
    <row r="120" spans="1:11" ht="14.45" customHeight="1" x14ac:dyDescent="0.2">
      <c r="A120" s="831" t="s">
        <v>579</v>
      </c>
      <c r="B120" s="832" t="s">
        <v>580</v>
      </c>
      <c r="C120" s="835" t="s">
        <v>599</v>
      </c>
      <c r="D120" s="863" t="s">
        <v>600</v>
      </c>
      <c r="E120" s="835" t="s">
        <v>3973</v>
      </c>
      <c r="F120" s="863" t="s">
        <v>3974</v>
      </c>
      <c r="G120" s="835" t="s">
        <v>4204</v>
      </c>
      <c r="H120" s="835" t="s">
        <v>4205</v>
      </c>
      <c r="I120" s="849">
        <v>83.379997253417969</v>
      </c>
      <c r="J120" s="849">
        <v>50</v>
      </c>
      <c r="K120" s="850">
        <v>4168.75</v>
      </c>
    </row>
    <row r="121" spans="1:11" ht="14.45" customHeight="1" x14ac:dyDescent="0.2">
      <c r="A121" s="831" t="s">
        <v>579</v>
      </c>
      <c r="B121" s="832" t="s">
        <v>580</v>
      </c>
      <c r="C121" s="835" t="s">
        <v>599</v>
      </c>
      <c r="D121" s="863" t="s">
        <v>600</v>
      </c>
      <c r="E121" s="835" t="s">
        <v>3973</v>
      </c>
      <c r="F121" s="863" t="s">
        <v>3974</v>
      </c>
      <c r="G121" s="835" t="s">
        <v>3979</v>
      </c>
      <c r="H121" s="835" t="s">
        <v>4206</v>
      </c>
      <c r="I121" s="849">
        <v>0.86000001430511475</v>
      </c>
      <c r="J121" s="849">
        <v>400</v>
      </c>
      <c r="K121" s="850">
        <v>344</v>
      </c>
    </row>
    <row r="122" spans="1:11" ht="14.45" customHeight="1" x14ac:dyDescent="0.2">
      <c r="A122" s="831" t="s">
        <v>579</v>
      </c>
      <c r="B122" s="832" t="s">
        <v>580</v>
      </c>
      <c r="C122" s="835" t="s">
        <v>599</v>
      </c>
      <c r="D122" s="863" t="s">
        <v>600</v>
      </c>
      <c r="E122" s="835" t="s">
        <v>3973</v>
      </c>
      <c r="F122" s="863" t="s">
        <v>3974</v>
      </c>
      <c r="G122" s="835" t="s">
        <v>3981</v>
      </c>
      <c r="H122" s="835" t="s">
        <v>4207</v>
      </c>
      <c r="I122" s="849">
        <v>1.5199999809265137</v>
      </c>
      <c r="J122" s="849">
        <v>400</v>
      </c>
      <c r="K122" s="850">
        <v>608</v>
      </c>
    </row>
    <row r="123" spans="1:11" ht="14.45" customHeight="1" x14ac:dyDescent="0.2">
      <c r="A123" s="831" t="s">
        <v>579</v>
      </c>
      <c r="B123" s="832" t="s">
        <v>580</v>
      </c>
      <c r="C123" s="835" t="s">
        <v>599</v>
      </c>
      <c r="D123" s="863" t="s">
        <v>600</v>
      </c>
      <c r="E123" s="835" t="s">
        <v>3973</v>
      </c>
      <c r="F123" s="863" t="s">
        <v>3974</v>
      </c>
      <c r="G123" s="835" t="s">
        <v>4208</v>
      </c>
      <c r="H123" s="835" t="s">
        <v>4209</v>
      </c>
      <c r="I123" s="849">
        <v>2.0699999332427979</v>
      </c>
      <c r="J123" s="849">
        <v>300</v>
      </c>
      <c r="K123" s="850">
        <v>621</v>
      </c>
    </row>
    <row r="124" spans="1:11" ht="14.45" customHeight="1" x14ac:dyDescent="0.2">
      <c r="A124" s="831" t="s">
        <v>579</v>
      </c>
      <c r="B124" s="832" t="s">
        <v>580</v>
      </c>
      <c r="C124" s="835" t="s">
        <v>599</v>
      </c>
      <c r="D124" s="863" t="s">
        <v>600</v>
      </c>
      <c r="E124" s="835" t="s">
        <v>3973</v>
      </c>
      <c r="F124" s="863" t="s">
        <v>3974</v>
      </c>
      <c r="G124" s="835" t="s">
        <v>4210</v>
      </c>
      <c r="H124" s="835" t="s">
        <v>4211</v>
      </c>
      <c r="I124" s="849">
        <v>9.2899999618530273</v>
      </c>
      <c r="J124" s="849">
        <v>100</v>
      </c>
      <c r="K124" s="850">
        <v>929</v>
      </c>
    </row>
    <row r="125" spans="1:11" ht="14.45" customHeight="1" x14ac:dyDescent="0.2">
      <c r="A125" s="831" t="s">
        <v>579</v>
      </c>
      <c r="B125" s="832" t="s">
        <v>580</v>
      </c>
      <c r="C125" s="835" t="s">
        <v>599</v>
      </c>
      <c r="D125" s="863" t="s">
        <v>600</v>
      </c>
      <c r="E125" s="835" t="s">
        <v>3973</v>
      </c>
      <c r="F125" s="863" t="s">
        <v>3974</v>
      </c>
      <c r="G125" s="835" t="s">
        <v>4212</v>
      </c>
      <c r="H125" s="835" t="s">
        <v>4213</v>
      </c>
      <c r="I125" s="849">
        <v>8.119999885559082</v>
      </c>
      <c r="J125" s="849">
        <v>16</v>
      </c>
      <c r="K125" s="850">
        <v>129.91999816894531</v>
      </c>
    </row>
    <row r="126" spans="1:11" ht="14.45" customHeight="1" x14ac:dyDescent="0.2">
      <c r="A126" s="831" t="s">
        <v>579</v>
      </c>
      <c r="B126" s="832" t="s">
        <v>580</v>
      </c>
      <c r="C126" s="835" t="s">
        <v>599</v>
      </c>
      <c r="D126" s="863" t="s">
        <v>600</v>
      </c>
      <c r="E126" s="835" t="s">
        <v>3973</v>
      </c>
      <c r="F126" s="863" t="s">
        <v>3974</v>
      </c>
      <c r="G126" s="835" t="s">
        <v>4214</v>
      </c>
      <c r="H126" s="835" t="s">
        <v>4215</v>
      </c>
      <c r="I126" s="849">
        <v>98.370002746582031</v>
      </c>
      <c r="J126" s="849">
        <v>2</v>
      </c>
      <c r="K126" s="850">
        <v>196.74000549316406</v>
      </c>
    </row>
    <row r="127" spans="1:11" ht="14.45" customHeight="1" x14ac:dyDescent="0.2">
      <c r="A127" s="831" t="s">
        <v>579</v>
      </c>
      <c r="B127" s="832" t="s">
        <v>580</v>
      </c>
      <c r="C127" s="835" t="s">
        <v>599</v>
      </c>
      <c r="D127" s="863" t="s">
        <v>600</v>
      </c>
      <c r="E127" s="835" t="s">
        <v>3973</v>
      </c>
      <c r="F127" s="863" t="s">
        <v>3974</v>
      </c>
      <c r="G127" s="835" t="s">
        <v>4216</v>
      </c>
      <c r="H127" s="835" t="s">
        <v>4217</v>
      </c>
      <c r="I127" s="849">
        <v>13.079999923706055</v>
      </c>
      <c r="J127" s="849">
        <v>24</v>
      </c>
      <c r="K127" s="850">
        <v>313.92001342773438</v>
      </c>
    </row>
    <row r="128" spans="1:11" ht="14.45" customHeight="1" x14ac:dyDescent="0.2">
      <c r="A128" s="831" t="s">
        <v>579</v>
      </c>
      <c r="B128" s="832" t="s">
        <v>580</v>
      </c>
      <c r="C128" s="835" t="s">
        <v>599</v>
      </c>
      <c r="D128" s="863" t="s">
        <v>600</v>
      </c>
      <c r="E128" s="835" t="s">
        <v>3973</v>
      </c>
      <c r="F128" s="863" t="s">
        <v>3974</v>
      </c>
      <c r="G128" s="835" t="s">
        <v>4218</v>
      </c>
      <c r="H128" s="835" t="s">
        <v>4219</v>
      </c>
      <c r="I128" s="849">
        <v>9.4899997711181641</v>
      </c>
      <c r="J128" s="849">
        <v>48</v>
      </c>
      <c r="K128" s="850">
        <v>455.39999389648438</v>
      </c>
    </row>
    <row r="129" spans="1:11" ht="14.45" customHeight="1" x14ac:dyDescent="0.2">
      <c r="A129" s="831" t="s">
        <v>579</v>
      </c>
      <c r="B129" s="832" t="s">
        <v>580</v>
      </c>
      <c r="C129" s="835" t="s">
        <v>599</v>
      </c>
      <c r="D129" s="863" t="s">
        <v>600</v>
      </c>
      <c r="E129" s="835" t="s">
        <v>3973</v>
      </c>
      <c r="F129" s="863" t="s">
        <v>3974</v>
      </c>
      <c r="G129" s="835" t="s">
        <v>4220</v>
      </c>
      <c r="H129" s="835" t="s">
        <v>4221</v>
      </c>
      <c r="I129" s="849">
        <v>25.549999237060547</v>
      </c>
      <c r="J129" s="849">
        <v>48</v>
      </c>
      <c r="K129" s="850">
        <v>1226.5999755859375</v>
      </c>
    </row>
    <row r="130" spans="1:11" ht="14.45" customHeight="1" x14ac:dyDescent="0.2">
      <c r="A130" s="831" t="s">
        <v>579</v>
      </c>
      <c r="B130" s="832" t="s">
        <v>580</v>
      </c>
      <c r="C130" s="835" t="s">
        <v>599</v>
      </c>
      <c r="D130" s="863" t="s">
        <v>600</v>
      </c>
      <c r="E130" s="835" t="s">
        <v>3973</v>
      </c>
      <c r="F130" s="863" t="s">
        <v>3974</v>
      </c>
      <c r="G130" s="835" t="s">
        <v>3975</v>
      </c>
      <c r="H130" s="835" t="s">
        <v>3976</v>
      </c>
      <c r="I130" s="849">
        <v>1.3799999952316284</v>
      </c>
      <c r="J130" s="849">
        <v>450</v>
      </c>
      <c r="K130" s="850">
        <v>621</v>
      </c>
    </row>
    <row r="131" spans="1:11" ht="14.45" customHeight="1" x14ac:dyDescent="0.2">
      <c r="A131" s="831" t="s">
        <v>579</v>
      </c>
      <c r="B131" s="832" t="s">
        <v>580</v>
      </c>
      <c r="C131" s="835" t="s">
        <v>599</v>
      </c>
      <c r="D131" s="863" t="s">
        <v>600</v>
      </c>
      <c r="E131" s="835" t="s">
        <v>3973</v>
      </c>
      <c r="F131" s="863" t="s">
        <v>3974</v>
      </c>
      <c r="G131" s="835" t="s">
        <v>4222</v>
      </c>
      <c r="H131" s="835" t="s">
        <v>4223</v>
      </c>
      <c r="I131" s="849">
        <v>13.020000457763672</v>
      </c>
      <c r="J131" s="849">
        <v>5</v>
      </c>
      <c r="K131" s="850">
        <v>65.099998474121094</v>
      </c>
    </row>
    <row r="132" spans="1:11" ht="14.45" customHeight="1" x14ac:dyDescent="0.2">
      <c r="A132" s="831" t="s">
        <v>579</v>
      </c>
      <c r="B132" s="832" t="s">
        <v>580</v>
      </c>
      <c r="C132" s="835" t="s">
        <v>599</v>
      </c>
      <c r="D132" s="863" t="s">
        <v>600</v>
      </c>
      <c r="E132" s="835" t="s">
        <v>3973</v>
      </c>
      <c r="F132" s="863" t="s">
        <v>3974</v>
      </c>
      <c r="G132" s="835" t="s">
        <v>3979</v>
      </c>
      <c r="H132" s="835" t="s">
        <v>3980</v>
      </c>
      <c r="I132" s="849">
        <v>0.85428573404039654</v>
      </c>
      <c r="J132" s="849">
        <v>1800</v>
      </c>
      <c r="K132" s="850">
        <v>1533.9000015258789</v>
      </c>
    </row>
    <row r="133" spans="1:11" ht="14.45" customHeight="1" x14ac:dyDescent="0.2">
      <c r="A133" s="831" t="s">
        <v>579</v>
      </c>
      <c r="B133" s="832" t="s">
        <v>580</v>
      </c>
      <c r="C133" s="835" t="s">
        <v>599</v>
      </c>
      <c r="D133" s="863" t="s">
        <v>600</v>
      </c>
      <c r="E133" s="835" t="s">
        <v>3973</v>
      </c>
      <c r="F133" s="863" t="s">
        <v>3974</v>
      </c>
      <c r="G133" s="835" t="s">
        <v>3981</v>
      </c>
      <c r="H133" s="835" t="s">
        <v>3982</v>
      </c>
      <c r="I133" s="849">
        <v>1.5159999847412109</v>
      </c>
      <c r="J133" s="849">
        <v>1100</v>
      </c>
      <c r="K133" s="850">
        <v>1667</v>
      </c>
    </row>
    <row r="134" spans="1:11" ht="14.45" customHeight="1" x14ac:dyDescent="0.2">
      <c r="A134" s="831" t="s">
        <v>579</v>
      </c>
      <c r="B134" s="832" t="s">
        <v>580</v>
      </c>
      <c r="C134" s="835" t="s">
        <v>599</v>
      </c>
      <c r="D134" s="863" t="s">
        <v>600</v>
      </c>
      <c r="E134" s="835" t="s">
        <v>3973</v>
      </c>
      <c r="F134" s="863" t="s">
        <v>3974</v>
      </c>
      <c r="G134" s="835" t="s">
        <v>4208</v>
      </c>
      <c r="H134" s="835" t="s">
        <v>4224</v>
      </c>
      <c r="I134" s="849">
        <v>2.0649999380111694</v>
      </c>
      <c r="J134" s="849">
        <v>200</v>
      </c>
      <c r="K134" s="850">
        <v>413.85001182556152</v>
      </c>
    </row>
    <row r="135" spans="1:11" ht="14.45" customHeight="1" x14ac:dyDescent="0.2">
      <c r="A135" s="831" t="s">
        <v>579</v>
      </c>
      <c r="B135" s="832" t="s">
        <v>580</v>
      </c>
      <c r="C135" s="835" t="s">
        <v>599</v>
      </c>
      <c r="D135" s="863" t="s">
        <v>600</v>
      </c>
      <c r="E135" s="835" t="s">
        <v>3973</v>
      </c>
      <c r="F135" s="863" t="s">
        <v>3974</v>
      </c>
      <c r="G135" s="835" t="s">
        <v>4225</v>
      </c>
      <c r="H135" s="835" t="s">
        <v>4226</v>
      </c>
      <c r="I135" s="849">
        <v>5.869999885559082</v>
      </c>
      <c r="J135" s="849">
        <v>100</v>
      </c>
      <c r="K135" s="850">
        <v>587</v>
      </c>
    </row>
    <row r="136" spans="1:11" ht="14.45" customHeight="1" x14ac:dyDescent="0.2">
      <c r="A136" s="831" t="s">
        <v>579</v>
      </c>
      <c r="B136" s="832" t="s">
        <v>580</v>
      </c>
      <c r="C136" s="835" t="s">
        <v>599</v>
      </c>
      <c r="D136" s="863" t="s">
        <v>600</v>
      </c>
      <c r="E136" s="835" t="s">
        <v>3973</v>
      </c>
      <c r="F136" s="863" t="s">
        <v>3974</v>
      </c>
      <c r="G136" s="835" t="s">
        <v>4210</v>
      </c>
      <c r="H136" s="835" t="s">
        <v>4227</v>
      </c>
      <c r="I136" s="849">
        <v>9.2950000762939453</v>
      </c>
      <c r="J136" s="849">
        <v>350</v>
      </c>
      <c r="K136" s="850">
        <v>3253</v>
      </c>
    </row>
    <row r="137" spans="1:11" ht="14.45" customHeight="1" x14ac:dyDescent="0.2">
      <c r="A137" s="831" t="s">
        <v>579</v>
      </c>
      <c r="B137" s="832" t="s">
        <v>580</v>
      </c>
      <c r="C137" s="835" t="s">
        <v>599</v>
      </c>
      <c r="D137" s="863" t="s">
        <v>600</v>
      </c>
      <c r="E137" s="835" t="s">
        <v>3973</v>
      </c>
      <c r="F137" s="863" t="s">
        <v>3974</v>
      </c>
      <c r="G137" s="835" t="s">
        <v>4212</v>
      </c>
      <c r="H137" s="835" t="s">
        <v>4228</v>
      </c>
      <c r="I137" s="849">
        <v>8.119999885559082</v>
      </c>
      <c r="J137" s="849">
        <v>148</v>
      </c>
      <c r="K137" s="850">
        <v>1201.7600250244141</v>
      </c>
    </row>
    <row r="138" spans="1:11" ht="14.45" customHeight="1" x14ac:dyDescent="0.2">
      <c r="A138" s="831" t="s">
        <v>579</v>
      </c>
      <c r="B138" s="832" t="s">
        <v>580</v>
      </c>
      <c r="C138" s="835" t="s">
        <v>599</v>
      </c>
      <c r="D138" s="863" t="s">
        <v>600</v>
      </c>
      <c r="E138" s="835" t="s">
        <v>3973</v>
      </c>
      <c r="F138" s="863" t="s">
        <v>3974</v>
      </c>
      <c r="G138" s="835" t="s">
        <v>4214</v>
      </c>
      <c r="H138" s="835" t="s">
        <v>4229</v>
      </c>
      <c r="I138" s="849">
        <v>98.37428610665458</v>
      </c>
      <c r="J138" s="849">
        <v>23</v>
      </c>
      <c r="K138" s="850">
        <v>2262.569938659668</v>
      </c>
    </row>
    <row r="139" spans="1:11" ht="14.45" customHeight="1" x14ac:dyDescent="0.2">
      <c r="A139" s="831" t="s">
        <v>579</v>
      </c>
      <c r="B139" s="832" t="s">
        <v>580</v>
      </c>
      <c r="C139" s="835" t="s">
        <v>599</v>
      </c>
      <c r="D139" s="863" t="s">
        <v>600</v>
      </c>
      <c r="E139" s="835" t="s">
        <v>3973</v>
      </c>
      <c r="F139" s="863" t="s">
        <v>3974</v>
      </c>
      <c r="G139" s="835" t="s">
        <v>4230</v>
      </c>
      <c r="H139" s="835" t="s">
        <v>4231</v>
      </c>
      <c r="I139" s="849">
        <v>46.310000101725258</v>
      </c>
      <c r="J139" s="849">
        <v>36</v>
      </c>
      <c r="K139" s="850">
        <v>1667.1599731445313</v>
      </c>
    </row>
    <row r="140" spans="1:11" ht="14.45" customHeight="1" x14ac:dyDescent="0.2">
      <c r="A140" s="831" t="s">
        <v>579</v>
      </c>
      <c r="B140" s="832" t="s">
        <v>580</v>
      </c>
      <c r="C140" s="835" t="s">
        <v>599</v>
      </c>
      <c r="D140" s="863" t="s">
        <v>600</v>
      </c>
      <c r="E140" s="835" t="s">
        <v>3973</v>
      </c>
      <c r="F140" s="863" t="s">
        <v>3974</v>
      </c>
      <c r="G140" s="835" t="s">
        <v>4232</v>
      </c>
      <c r="H140" s="835" t="s">
        <v>4233</v>
      </c>
      <c r="I140" s="849">
        <v>0.37999999523162842</v>
      </c>
      <c r="J140" s="849">
        <v>5</v>
      </c>
      <c r="K140" s="850">
        <v>1.8999999761581421</v>
      </c>
    </row>
    <row r="141" spans="1:11" ht="14.45" customHeight="1" x14ac:dyDescent="0.2">
      <c r="A141" s="831" t="s">
        <v>579</v>
      </c>
      <c r="B141" s="832" t="s">
        <v>580</v>
      </c>
      <c r="C141" s="835" t="s">
        <v>599</v>
      </c>
      <c r="D141" s="863" t="s">
        <v>600</v>
      </c>
      <c r="E141" s="835" t="s">
        <v>3973</v>
      </c>
      <c r="F141" s="863" t="s">
        <v>3974</v>
      </c>
      <c r="G141" s="835" t="s">
        <v>4216</v>
      </c>
      <c r="H141" s="835" t="s">
        <v>4234</v>
      </c>
      <c r="I141" s="849">
        <v>13.081111060248482</v>
      </c>
      <c r="J141" s="849">
        <v>252</v>
      </c>
      <c r="K141" s="850">
        <v>3296.4001159667969</v>
      </c>
    </row>
    <row r="142" spans="1:11" ht="14.45" customHeight="1" x14ac:dyDescent="0.2">
      <c r="A142" s="831" t="s">
        <v>579</v>
      </c>
      <c r="B142" s="832" t="s">
        <v>580</v>
      </c>
      <c r="C142" s="835" t="s">
        <v>599</v>
      </c>
      <c r="D142" s="863" t="s">
        <v>600</v>
      </c>
      <c r="E142" s="835" t="s">
        <v>3973</v>
      </c>
      <c r="F142" s="863" t="s">
        <v>3974</v>
      </c>
      <c r="G142" s="835" t="s">
        <v>4218</v>
      </c>
      <c r="H142" s="835" t="s">
        <v>4235</v>
      </c>
      <c r="I142" s="849">
        <v>9.4899997711181641</v>
      </c>
      <c r="J142" s="849">
        <v>96</v>
      </c>
      <c r="K142" s="850">
        <v>910.97998046875</v>
      </c>
    </row>
    <row r="143" spans="1:11" ht="14.45" customHeight="1" x14ac:dyDescent="0.2">
      <c r="A143" s="831" t="s">
        <v>579</v>
      </c>
      <c r="B143" s="832" t="s">
        <v>580</v>
      </c>
      <c r="C143" s="835" t="s">
        <v>599</v>
      </c>
      <c r="D143" s="863" t="s">
        <v>600</v>
      </c>
      <c r="E143" s="835" t="s">
        <v>3973</v>
      </c>
      <c r="F143" s="863" t="s">
        <v>3974</v>
      </c>
      <c r="G143" s="835" t="s">
        <v>4236</v>
      </c>
      <c r="H143" s="835" t="s">
        <v>4237</v>
      </c>
      <c r="I143" s="849">
        <v>18.942499160766602</v>
      </c>
      <c r="J143" s="849">
        <v>108</v>
      </c>
      <c r="K143" s="850">
        <v>2045.1600036621094</v>
      </c>
    </row>
    <row r="144" spans="1:11" ht="14.45" customHeight="1" x14ac:dyDescent="0.2">
      <c r="A144" s="831" t="s">
        <v>579</v>
      </c>
      <c r="B144" s="832" t="s">
        <v>580</v>
      </c>
      <c r="C144" s="835" t="s">
        <v>599</v>
      </c>
      <c r="D144" s="863" t="s">
        <v>600</v>
      </c>
      <c r="E144" s="835" t="s">
        <v>3973</v>
      </c>
      <c r="F144" s="863" t="s">
        <v>3974</v>
      </c>
      <c r="G144" s="835" t="s">
        <v>4220</v>
      </c>
      <c r="H144" s="835" t="s">
        <v>4238</v>
      </c>
      <c r="I144" s="849">
        <v>25.553845625657303</v>
      </c>
      <c r="J144" s="849">
        <v>480</v>
      </c>
      <c r="K144" s="850">
        <v>12266.450012207031</v>
      </c>
    </row>
    <row r="145" spans="1:11" ht="14.45" customHeight="1" x14ac:dyDescent="0.2">
      <c r="A145" s="831" t="s">
        <v>579</v>
      </c>
      <c r="B145" s="832" t="s">
        <v>580</v>
      </c>
      <c r="C145" s="835" t="s">
        <v>599</v>
      </c>
      <c r="D145" s="863" t="s">
        <v>600</v>
      </c>
      <c r="E145" s="835" t="s">
        <v>3973</v>
      </c>
      <c r="F145" s="863" t="s">
        <v>3974</v>
      </c>
      <c r="G145" s="835" t="s">
        <v>4239</v>
      </c>
      <c r="H145" s="835" t="s">
        <v>4240</v>
      </c>
      <c r="I145" s="849">
        <v>8.619999885559082</v>
      </c>
      <c r="J145" s="849">
        <v>30</v>
      </c>
      <c r="K145" s="850">
        <v>258.60000610351563</v>
      </c>
    </row>
    <row r="146" spans="1:11" ht="14.45" customHeight="1" x14ac:dyDescent="0.2">
      <c r="A146" s="831" t="s">
        <v>579</v>
      </c>
      <c r="B146" s="832" t="s">
        <v>580</v>
      </c>
      <c r="C146" s="835" t="s">
        <v>599</v>
      </c>
      <c r="D146" s="863" t="s">
        <v>600</v>
      </c>
      <c r="E146" s="835" t="s">
        <v>3973</v>
      </c>
      <c r="F146" s="863" t="s">
        <v>3974</v>
      </c>
      <c r="G146" s="835" t="s">
        <v>4241</v>
      </c>
      <c r="H146" s="835" t="s">
        <v>4242</v>
      </c>
      <c r="I146" s="849">
        <v>13.220000267028809</v>
      </c>
      <c r="J146" s="849">
        <v>30</v>
      </c>
      <c r="K146" s="850">
        <v>396.60000610351563</v>
      </c>
    </row>
    <row r="147" spans="1:11" ht="14.45" customHeight="1" x14ac:dyDescent="0.2">
      <c r="A147" s="831" t="s">
        <v>579</v>
      </c>
      <c r="B147" s="832" t="s">
        <v>580</v>
      </c>
      <c r="C147" s="835" t="s">
        <v>599</v>
      </c>
      <c r="D147" s="863" t="s">
        <v>600</v>
      </c>
      <c r="E147" s="835" t="s">
        <v>3973</v>
      </c>
      <c r="F147" s="863" t="s">
        <v>3974</v>
      </c>
      <c r="G147" s="835" t="s">
        <v>4243</v>
      </c>
      <c r="H147" s="835" t="s">
        <v>4244</v>
      </c>
      <c r="I147" s="849">
        <v>15.760000228881836</v>
      </c>
      <c r="J147" s="849">
        <v>20</v>
      </c>
      <c r="K147" s="850">
        <v>315.10000610351563</v>
      </c>
    </row>
    <row r="148" spans="1:11" ht="14.45" customHeight="1" x14ac:dyDescent="0.2">
      <c r="A148" s="831" t="s">
        <v>579</v>
      </c>
      <c r="B148" s="832" t="s">
        <v>580</v>
      </c>
      <c r="C148" s="835" t="s">
        <v>599</v>
      </c>
      <c r="D148" s="863" t="s">
        <v>600</v>
      </c>
      <c r="E148" s="835" t="s">
        <v>3973</v>
      </c>
      <c r="F148" s="863" t="s">
        <v>3974</v>
      </c>
      <c r="G148" s="835" t="s">
        <v>4245</v>
      </c>
      <c r="H148" s="835" t="s">
        <v>4246</v>
      </c>
      <c r="I148" s="849">
        <v>18.860000610351563</v>
      </c>
      <c r="J148" s="849">
        <v>20</v>
      </c>
      <c r="K148" s="850">
        <v>377.20001220703125</v>
      </c>
    </row>
    <row r="149" spans="1:11" ht="14.45" customHeight="1" x14ac:dyDescent="0.2">
      <c r="A149" s="831" t="s">
        <v>579</v>
      </c>
      <c r="B149" s="832" t="s">
        <v>580</v>
      </c>
      <c r="C149" s="835" t="s">
        <v>599</v>
      </c>
      <c r="D149" s="863" t="s">
        <v>600</v>
      </c>
      <c r="E149" s="835" t="s">
        <v>3973</v>
      </c>
      <c r="F149" s="863" t="s">
        <v>3974</v>
      </c>
      <c r="G149" s="835" t="s">
        <v>4247</v>
      </c>
      <c r="H149" s="835" t="s">
        <v>4248</v>
      </c>
      <c r="I149" s="849">
        <v>7.5900001525878906</v>
      </c>
      <c r="J149" s="849">
        <v>1</v>
      </c>
      <c r="K149" s="850">
        <v>7.5900001525878906</v>
      </c>
    </row>
    <row r="150" spans="1:11" ht="14.45" customHeight="1" x14ac:dyDescent="0.2">
      <c r="A150" s="831" t="s">
        <v>579</v>
      </c>
      <c r="B150" s="832" t="s">
        <v>580</v>
      </c>
      <c r="C150" s="835" t="s">
        <v>599</v>
      </c>
      <c r="D150" s="863" t="s">
        <v>600</v>
      </c>
      <c r="E150" s="835" t="s">
        <v>3973</v>
      </c>
      <c r="F150" s="863" t="s">
        <v>3974</v>
      </c>
      <c r="G150" s="835" t="s">
        <v>4239</v>
      </c>
      <c r="H150" s="835" t="s">
        <v>4249</v>
      </c>
      <c r="I150" s="849">
        <v>8.6239999771118168</v>
      </c>
      <c r="J150" s="849">
        <v>120</v>
      </c>
      <c r="K150" s="850">
        <v>1034.8000030517578</v>
      </c>
    </row>
    <row r="151" spans="1:11" ht="14.45" customHeight="1" x14ac:dyDescent="0.2">
      <c r="A151" s="831" t="s">
        <v>579</v>
      </c>
      <c r="B151" s="832" t="s">
        <v>580</v>
      </c>
      <c r="C151" s="835" t="s">
        <v>599</v>
      </c>
      <c r="D151" s="863" t="s">
        <v>600</v>
      </c>
      <c r="E151" s="835" t="s">
        <v>3973</v>
      </c>
      <c r="F151" s="863" t="s">
        <v>3974</v>
      </c>
      <c r="G151" s="835" t="s">
        <v>4241</v>
      </c>
      <c r="H151" s="835" t="s">
        <v>4250</v>
      </c>
      <c r="I151" s="849">
        <v>13.227499723434448</v>
      </c>
      <c r="J151" s="849">
        <v>110</v>
      </c>
      <c r="K151" s="850">
        <v>1455</v>
      </c>
    </row>
    <row r="152" spans="1:11" ht="14.45" customHeight="1" x14ac:dyDescent="0.2">
      <c r="A152" s="831" t="s">
        <v>579</v>
      </c>
      <c r="B152" s="832" t="s">
        <v>580</v>
      </c>
      <c r="C152" s="835" t="s">
        <v>599</v>
      </c>
      <c r="D152" s="863" t="s">
        <v>600</v>
      </c>
      <c r="E152" s="835" t="s">
        <v>3973</v>
      </c>
      <c r="F152" s="863" t="s">
        <v>3974</v>
      </c>
      <c r="G152" s="835" t="s">
        <v>4251</v>
      </c>
      <c r="H152" s="835" t="s">
        <v>4252</v>
      </c>
      <c r="I152" s="849">
        <v>2.5</v>
      </c>
      <c r="J152" s="849">
        <v>20</v>
      </c>
      <c r="K152" s="850">
        <v>50</v>
      </c>
    </row>
    <row r="153" spans="1:11" ht="14.45" customHeight="1" x14ac:dyDescent="0.2">
      <c r="A153" s="831" t="s">
        <v>579</v>
      </c>
      <c r="B153" s="832" t="s">
        <v>580</v>
      </c>
      <c r="C153" s="835" t="s">
        <v>599</v>
      </c>
      <c r="D153" s="863" t="s">
        <v>600</v>
      </c>
      <c r="E153" s="835" t="s">
        <v>3973</v>
      </c>
      <c r="F153" s="863" t="s">
        <v>3974</v>
      </c>
      <c r="G153" s="835" t="s">
        <v>4253</v>
      </c>
      <c r="H153" s="835" t="s">
        <v>4254</v>
      </c>
      <c r="I153" s="849">
        <v>2.190000057220459</v>
      </c>
      <c r="J153" s="849">
        <v>10</v>
      </c>
      <c r="K153" s="850">
        <v>21.899999618530273</v>
      </c>
    </row>
    <row r="154" spans="1:11" ht="14.45" customHeight="1" x14ac:dyDescent="0.2">
      <c r="A154" s="831" t="s">
        <v>579</v>
      </c>
      <c r="B154" s="832" t="s">
        <v>580</v>
      </c>
      <c r="C154" s="835" t="s">
        <v>599</v>
      </c>
      <c r="D154" s="863" t="s">
        <v>600</v>
      </c>
      <c r="E154" s="835" t="s">
        <v>3973</v>
      </c>
      <c r="F154" s="863" t="s">
        <v>3974</v>
      </c>
      <c r="G154" s="835" t="s">
        <v>4255</v>
      </c>
      <c r="H154" s="835" t="s">
        <v>4256</v>
      </c>
      <c r="I154" s="849">
        <v>3.5699999332427979</v>
      </c>
      <c r="J154" s="849">
        <v>10</v>
      </c>
      <c r="K154" s="850">
        <v>35.700000762939453</v>
      </c>
    </row>
    <row r="155" spans="1:11" ht="14.45" customHeight="1" x14ac:dyDescent="0.2">
      <c r="A155" s="831" t="s">
        <v>579</v>
      </c>
      <c r="B155" s="832" t="s">
        <v>580</v>
      </c>
      <c r="C155" s="835" t="s">
        <v>599</v>
      </c>
      <c r="D155" s="863" t="s">
        <v>600</v>
      </c>
      <c r="E155" s="835" t="s">
        <v>3973</v>
      </c>
      <c r="F155" s="863" t="s">
        <v>3974</v>
      </c>
      <c r="G155" s="835" t="s">
        <v>4257</v>
      </c>
      <c r="H155" s="835" t="s">
        <v>4258</v>
      </c>
      <c r="I155" s="849">
        <v>12.079999923706055</v>
      </c>
      <c r="J155" s="849">
        <v>10</v>
      </c>
      <c r="K155" s="850">
        <v>120.80000305175781</v>
      </c>
    </row>
    <row r="156" spans="1:11" ht="14.45" customHeight="1" x14ac:dyDescent="0.2">
      <c r="A156" s="831" t="s">
        <v>579</v>
      </c>
      <c r="B156" s="832" t="s">
        <v>580</v>
      </c>
      <c r="C156" s="835" t="s">
        <v>599</v>
      </c>
      <c r="D156" s="863" t="s">
        <v>600</v>
      </c>
      <c r="E156" s="835" t="s">
        <v>3973</v>
      </c>
      <c r="F156" s="863" t="s">
        <v>3974</v>
      </c>
      <c r="G156" s="835" t="s">
        <v>4253</v>
      </c>
      <c r="H156" s="835" t="s">
        <v>4259</v>
      </c>
      <c r="I156" s="849">
        <v>2.1862500607967377</v>
      </c>
      <c r="J156" s="849">
        <v>160</v>
      </c>
      <c r="K156" s="850">
        <v>349.79999351501465</v>
      </c>
    </row>
    <row r="157" spans="1:11" ht="14.45" customHeight="1" x14ac:dyDescent="0.2">
      <c r="A157" s="831" t="s">
        <v>579</v>
      </c>
      <c r="B157" s="832" t="s">
        <v>580</v>
      </c>
      <c r="C157" s="835" t="s">
        <v>599</v>
      </c>
      <c r="D157" s="863" t="s">
        <v>600</v>
      </c>
      <c r="E157" s="835" t="s">
        <v>3973</v>
      </c>
      <c r="F157" s="863" t="s">
        <v>3974</v>
      </c>
      <c r="G157" s="835" t="s">
        <v>4255</v>
      </c>
      <c r="H157" s="835" t="s">
        <v>4260</v>
      </c>
      <c r="I157" s="849">
        <v>3.5671427931104387</v>
      </c>
      <c r="J157" s="849">
        <v>160</v>
      </c>
      <c r="K157" s="850">
        <v>570.79999542236328</v>
      </c>
    </row>
    <row r="158" spans="1:11" ht="14.45" customHeight="1" x14ac:dyDescent="0.2">
      <c r="A158" s="831" t="s">
        <v>579</v>
      </c>
      <c r="B158" s="832" t="s">
        <v>580</v>
      </c>
      <c r="C158" s="835" t="s">
        <v>599</v>
      </c>
      <c r="D158" s="863" t="s">
        <v>600</v>
      </c>
      <c r="E158" s="835" t="s">
        <v>3973</v>
      </c>
      <c r="F158" s="863" t="s">
        <v>3974</v>
      </c>
      <c r="G158" s="835" t="s">
        <v>4257</v>
      </c>
      <c r="H158" s="835" t="s">
        <v>4261</v>
      </c>
      <c r="I158" s="849">
        <v>12.07599983215332</v>
      </c>
      <c r="J158" s="849">
        <v>100</v>
      </c>
      <c r="K158" s="850">
        <v>1207.6000213623047</v>
      </c>
    </row>
    <row r="159" spans="1:11" ht="14.45" customHeight="1" x14ac:dyDescent="0.2">
      <c r="A159" s="831" t="s">
        <v>579</v>
      </c>
      <c r="B159" s="832" t="s">
        <v>580</v>
      </c>
      <c r="C159" s="835" t="s">
        <v>599</v>
      </c>
      <c r="D159" s="863" t="s">
        <v>600</v>
      </c>
      <c r="E159" s="835" t="s">
        <v>3973</v>
      </c>
      <c r="F159" s="863" t="s">
        <v>3974</v>
      </c>
      <c r="G159" s="835" t="s">
        <v>4262</v>
      </c>
      <c r="H159" s="835" t="s">
        <v>4263</v>
      </c>
      <c r="I159" s="849">
        <v>105.44999694824219</v>
      </c>
      <c r="J159" s="849">
        <v>1</v>
      </c>
      <c r="K159" s="850">
        <v>105.44999694824219</v>
      </c>
    </row>
    <row r="160" spans="1:11" ht="14.45" customHeight="1" x14ac:dyDescent="0.2">
      <c r="A160" s="831" t="s">
        <v>579</v>
      </c>
      <c r="B160" s="832" t="s">
        <v>580</v>
      </c>
      <c r="C160" s="835" t="s">
        <v>599</v>
      </c>
      <c r="D160" s="863" t="s">
        <v>600</v>
      </c>
      <c r="E160" s="835" t="s">
        <v>3973</v>
      </c>
      <c r="F160" s="863" t="s">
        <v>3974</v>
      </c>
      <c r="G160" s="835" t="s">
        <v>4262</v>
      </c>
      <c r="H160" s="835" t="s">
        <v>4264</v>
      </c>
      <c r="I160" s="849">
        <v>105.45999908447266</v>
      </c>
      <c r="J160" s="849">
        <v>1</v>
      </c>
      <c r="K160" s="850">
        <v>105.45999908447266</v>
      </c>
    </row>
    <row r="161" spans="1:11" ht="14.45" customHeight="1" x14ac:dyDescent="0.2">
      <c r="A161" s="831" t="s">
        <v>579</v>
      </c>
      <c r="B161" s="832" t="s">
        <v>580</v>
      </c>
      <c r="C161" s="835" t="s">
        <v>599</v>
      </c>
      <c r="D161" s="863" t="s">
        <v>600</v>
      </c>
      <c r="E161" s="835" t="s">
        <v>3973</v>
      </c>
      <c r="F161" s="863" t="s">
        <v>3974</v>
      </c>
      <c r="G161" s="835" t="s">
        <v>4265</v>
      </c>
      <c r="H161" s="835" t="s">
        <v>4266</v>
      </c>
      <c r="I161" s="849">
        <v>2.7300000190734863</v>
      </c>
      <c r="J161" s="849">
        <v>6</v>
      </c>
      <c r="K161" s="850">
        <v>16.379999160766602</v>
      </c>
    </row>
    <row r="162" spans="1:11" ht="14.45" customHeight="1" x14ac:dyDescent="0.2">
      <c r="A162" s="831" t="s">
        <v>579</v>
      </c>
      <c r="B162" s="832" t="s">
        <v>580</v>
      </c>
      <c r="C162" s="835" t="s">
        <v>599</v>
      </c>
      <c r="D162" s="863" t="s">
        <v>600</v>
      </c>
      <c r="E162" s="835" t="s">
        <v>3973</v>
      </c>
      <c r="F162" s="863" t="s">
        <v>3974</v>
      </c>
      <c r="G162" s="835" t="s">
        <v>4267</v>
      </c>
      <c r="H162" s="835" t="s">
        <v>4268</v>
      </c>
      <c r="I162" s="849">
        <v>66.239997863769531</v>
      </c>
      <c r="J162" s="849">
        <v>60</v>
      </c>
      <c r="K162" s="850">
        <v>3974.39990234375</v>
      </c>
    </row>
    <row r="163" spans="1:11" ht="14.45" customHeight="1" x14ac:dyDescent="0.2">
      <c r="A163" s="831" t="s">
        <v>579</v>
      </c>
      <c r="B163" s="832" t="s">
        <v>580</v>
      </c>
      <c r="C163" s="835" t="s">
        <v>599</v>
      </c>
      <c r="D163" s="863" t="s">
        <v>600</v>
      </c>
      <c r="E163" s="835" t="s">
        <v>3973</v>
      </c>
      <c r="F163" s="863" t="s">
        <v>3974</v>
      </c>
      <c r="G163" s="835" t="s">
        <v>4269</v>
      </c>
      <c r="H163" s="835" t="s">
        <v>4270</v>
      </c>
      <c r="I163" s="849">
        <v>42.630001068115234</v>
      </c>
      <c r="J163" s="849">
        <v>108</v>
      </c>
      <c r="K163" s="850">
        <v>4603.97998046875</v>
      </c>
    </row>
    <row r="164" spans="1:11" ht="14.45" customHeight="1" x14ac:dyDescent="0.2">
      <c r="A164" s="831" t="s">
        <v>579</v>
      </c>
      <c r="B164" s="832" t="s">
        <v>580</v>
      </c>
      <c r="C164" s="835" t="s">
        <v>599</v>
      </c>
      <c r="D164" s="863" t="s">
        <v>600</v>
      </c>
      <c r="E164" s="835" t="s">
        <v>3973</v>
      </c>
      <c r="F164" s="863" t="s">
        <v>3974</v>
      </c>
      <c r="G164" s="835" t="s">
        <v>4271</v>
      </c>
      <c r="H164" s="835" t="s">
        <v>4272</v>
      </c>
      <c r="I164" s="849">
        <v>12.020000457763672</v>
      </c>
      <c r="J164" s="849">
        <v>300</v>
      </c>
      <c r="K164" s="850">
        <v>3607.02001953125</v>
      </c>
    </row>
    <row r="165" spans="1:11" ht="14.45" customHeight="1" x14ac:dyDescent="0.2">
      <c r="A165" s="831" t="s">
        <v>579</v>
      </c>
      <c r="B165" s="832" t="s">
        <v>580</v>
      </c>
      <c r="C165" s="835" t="s">
        <v>599</v>
      </c>
      <c r="D165" s="863" t="s">
        <v>600</v>
      </c>
      <c r="E165" s="835" t="s">
        <v>3973</v>
      </c>
      <c r="F165" s="863" t="s">
        <v>3974</v>
      </c>
      <c r="G165" s="835" t="s">
        <v>4267</v>
      </c>
      <c r="H165" s="835" t="s">
        <v>4273</v>
      </c>
      <c r="I165" s="849">
        <v>66.239997863769531</v>
      </c>
      <c r="J165" s="849">
        <v>120</v>
      </c>
      <c r="K165" s="850">
        <v>7948.800048828125</v>
      </c>
    </row>
    <row r="166" spans="1:11" ht="14.45" customHeight="1" x14ac:dyDescent="0.2">
      <c r="A166" s="831" t="s">
        <v>579</v>
      </c>
      <c r="B166" s="832" t="s">
        <v>580</v>
      </c>
      <c r="C166" s="835" t="s">
        <v>599</v>
      </c>
      <c r="D166" s="863" t="s">
        <v>600</v>
      </c>
      <c r="E166" s="835" t="s">
        <v>3973</v>
      </c>
      <c r="F166" s="863" t="s">
        <v>3974</v>
      </c>
      <c r="G166" s="835" t="s">
        <v>4274</v>
      </c>
      <c r="H166" s="835" t="s">
        <v>4275</v>
      </c>
      <c r="I166" s="849">
        <v>280.33999633789063</v>
      </c>
      <c r="J166" s="849">
        <v>3</v>
      </c>
      <c r="K166" s="850">
        <v>841.010009765625</v>
      </c>
    </row>
    <row r="167" spans="1:11" ht="14.45" customHeight="1" x14ac:dyDescent="0.2">
      <c r="A167" s="831" t="s">
        <v>579</v>
      </c>
      <c r="B167" s="832" t="s">
        <v>580</v>
      </c>
      <c r="C167" s="835" t="s">
        <v>599</v>
      </c>
      <c r="D167" s="863" t="s">
        <v>600</v>
      </c>
      <c r="E167" s="835" t="s">
        <v>3973</v>
      </c>
      <c r="F167" s="863" t="s">
        <v>3974</v>
      </c>
      <c r="G167" s="835" t="s">
        <v>3987</v>
      </c>
      <c r="H167" s="835" t="s">
        <v>4276</v>
      </c>
      <c r="I167" s="849">
        <v>0.67000001668930054</v>
      </c>
      <c r="J167" s="849">
        <v>2000</v>
      </c>
      <c r="K167" s="850">
        <v>1340</v>
      </c>
    </row>
    <row r="168" spans="1:11" ht="14.45" customHeight="1" x14ac:dyDescent="0.2">
      <c r="A168" s="831" t="s">
        <v>579</v>
      </c>
      <c r="B168" s="832" t="s">
        <v>580</v>
      </c>
      <c r="C168" s="835" t="s">
        <v>599</v>
      </c>
      <c r="D168" s="863" t="s">
        <v>600</v>
      </c>
      <c r="E168" s="835" t="s">
        <v>3973</v>
      </c>
      <c r="F168" s="863" t="s">
        <v>3974</v>
      </c>
      <c r="G168" s="835" t="s">
        <v>3987</v>
      </c>
      <c r="H168" s="835" t="s">
        <v>3988</v>
      </c>
      <c r="I168" s="849">
        <v>0.66818183660507202</v>
      </c>
      <c r="J168" s="849">
        <v>17000</v>
      </c>
      <c r="K168" s="850">
        <v>11355</v>
      </c>
    </row>
    <row r="169" spans="1:11" ht="14.45" customHeight="1" x14ac:dyDescent="0.2">
      <c r="A169" s="831" t="s">
        <v>579</v>
      </c>
      <c r="B169" s="832" t="s">
        <v>580</v>
      </c>
      <c r="C169" s="835" t="s">
        <v>599</v>
      </c>
      <c r="D169" s="863" t="s">
        <v>600</v>
      </c>
      <c r="E169" s="835" t="s">
        <v>3973</v>
      </c>
      <c r="F169" s="863" t="s">
        <v>3974</v>
      </c>
      <c r="G169" s="835" t="s">
        <v>4277</v>
      </c>
      <c r="H169" s="835" t="s">
        <v>4278</v>
      </c>
      <c r="I169" s="849">
        <v>2.25</v>
      </c>
      <c r="J169" s="849">
        <v>1200</v>
      </c>
      <c r="K169" s="850">
        <v>2704.800048828125</v>
      </c>
    </row>
    <row r="170" spans="1:11" ht="14.45" customHeight="1" x14ac:dyDescent="0.2">
      <c r="A170" s="831" t="s">
        <v>579</v>
      </c>
      <c r="B170" s="832" t="s">
        <v>580</v>
      </c>
      <c r="C170" s="835" t="s">
        <v>599</v>
      </c>
      <c r="D170" s="863" t="s">
        <v>600</v>
      </c>
      <c r="E170" s="835" t="s">
        <v>3973</v>
      </c>
      <c r="F170" s="863" t="s">
        <v>3974</v>
      </c>
      <c r="G170" s="835" t="s">
        <v>4279</v>
      </c>
      <c r="H170" s="835" t="s">
        <v>4280</v>
      </c>
      <c r="I170" s="849">
        <v>3.940000057220459</v>
      </c>
      <c r="J170" s="849">
        <v>1250</v>
      </c>
      <c r="K170" s="850">
        <v>4930.75</v>
      </c>
    </row>
    <row r="171" spans="1:11" ht="14.45" customHeight="1" x14ac:dyDescent="0.2">
      <c r="A171" s="831" t="s">
        <v>579</v>
      </c>
      <c r="B171" s="832" t="s">
        <v>580</v>
      </c>
      <c r="C171" s="835" t="s">
        <v>599</v>
      </c>
      <c r="D171" s="863" t="s">
        <v>600</v>
      </c>
      <c r="E171" s="835" t="s">
        <v>3973</v>
      </c>
      <c r="F171" s="863" t="s">
        <v>3974</v>
      </c>
      <c r="G171" s="835" t="s">
        <v>4279</v>
      </c>
      <c r="H171" s="835" t="s">
        <v>4281</v>
      </c>
      <c r="I171" s="849">
        <v>3.9425000548362732</v>
      </c>
      <c r="J171" s="849">
        <v>8000</v>
      </c>
      <c r="K171" s="850">
        <v>31548.749877929688</v>
      </c>
    </row>
    <row r="172" spans="1:11" ht="14.45" customHeight="1" x14ac:dyDescent="0.2">
      <c r="A172" s="831" t="s">
        <v>579</v>
      </c>
      <c r="B172" s="832" t="s">
        <v>580</v>
      </c>
      <c r="C172" s="835" t="s">
        <v>599</v>
      </c>
      <c r="D172" s="863" t="s">
        <v>600</v>
      </c>
      <c r="E172" s="835" t="s">
        <v>3973</v>
      </c>
      <c r="F172" s="863" t="s">
        <v>3974</v>
      </c>
      <c r="G172" s="835" t="s">
        <v>4282</v>
      </c>
      <c r="H172" s="835" t="s">
        <v>4283</v>
      </c>
      <c r="I172" s="849">
        <v>1.2100000381469727</v>
      </c>
      <c r="J172" s="849">
        <v>70</v>
      </c>
      <c r="K172" s="850">
        <v>84.699996948242188</v>
      </c>
    </row>
    <row r="173" spans="1:11" ht="14.45" customHeight="1" x14ac:dyDescent="0.2">
      <c r="A173" s="831" t="s">
        <v>579</v>
      </c>
      <c r="B173" s="832" t="s">
        <v>580</v>
      </c>
      <c r="C173" s="835" t="s">
        <v>599</v>
      </c>
      <c r="D173" s="863" t="s">
        <v>600</v>
      </c>
      <c r="E173" s="835" t="s">
        <v>3973</v>
      </c>
      <c r="F173" s="863" t="s">
        <v>3974</v>
      </c>
      <c r="G173" s="835" t="s">
        <v>4284</v>
      </c>
      <c r="H173" s="835" t="s">
        <v>4285</v>
      </c>
      <c r="I173" s="849">
        <v>29.879999160766602</v>
      </c>
      <c r="J173" s="849">
        <v>96</v>
      </c>
      <c r="K173" s="850">
        <v>2868.47998046875</v>
      </c>
    </row>
    <row r="174" spans="1:11" ht="14.45" customHeight="1" x14ac:dyDescent="0.2">
      <c r="A174" s="831" t="s">
        <v>579</v>
      </c>
      <c r="B174" s="832" t="s">
        <v>580</v>
      </c>
      <c r="C174" s="835" t="s">
        <v>599</v>
      </c>
      <c r="D174" s="863" t="s">
        <v>600</v>
      </c>
      <c r="E174" s="835" t="s">
        <v>3973</v>
      </c>
      <c r="F174" s="863" t="s">
        <v>3974</v>
      </c>
      <c r="G174" s="835" t="s">
        <v>4284</v>
      </c>
      <c r="H174" s="835" t="s">
        <v>4286</v>
      </c>
      <c r="I174" s="849">
        <v>29.111666361490887</v>
      </c>
      <c r="J174" s="849">
        <v>600</v>
      </c>
      <c r="K174" s="850">
        <v>17512.820007324219</v>
      </c>
    </row>
    <row r="175" spans="1:11" ht="14.45" customHeight="1" x14ac:dyDescent="0.2">
      <c r="A175" s="831" t="s">
        <v>579</v>
      </c>
      <c r="B175" s="832" t="s">
        <v>580</v>
      </c>
      <c r="C175" s="835" t="s">
        <v>599</v>
      </c>
      <c r="D175" s="863" t="s">
        <v>600</v>
      </c>
      <c r="E175" s="835" t="s">
        <v>3989</v>
      </c>
      <c r="F175" s="863" t="s">
        <v>3990</v>
      </c>
      <c r="G175" s="835" t="s">
        <v>4287</v>
      </c>
      <c r="H175" s="835" t="s">
        <v>4288</v>
      </c>
      <c r="I175" s="849">
        <v>121</v>
      </c>
      <c r="J175" s="849">
        <v>26</v>
      </c>
      <c r="K175" s="850">
        <v>3146</v>
      </c>
    </row>
    <row r="176" spans="1:11" ht="14.45" customHeight="1" x14ac:dyDescent="0.2">
      <c r="A176" s="831" t="s">
        <v>579</v>
      </c>
      <c r="B176" s="832" t="s">
        <v>580</v>
      </c>
      <c r="C176" s="835" t="s">
        <v>599</v>
      </c>
      <c r="D176" s="863" t="s">
        <v>600</v>
      </c>
      <c r="E176" s="835" t="s">
        <v>3989</v>
      </c>
      <c r="F176" s="863" t="s">
        <v>3990</v>
      </c>
      <c r="G176" s="835" t="s">
        <v>4289</v>
      </c>
      <c r="H176" s="835" t="s">
        <v>4290</v>
      </c>
      <c r="I176" s="849">
        <v>4.7199997901916504</v>
      </c>
      <c r="J176" s="849">
        <v>30</v>
      </c>
      <c r="K176" s="850">
        <v>141.57000732421875</v>
      </c>
    </row>
    <row r="177" spans="1:11" ht="14.45" customHeight="1" x14ac:dyDescent="0.2">
      <c r="A177" s="831" t="s">
        <v>579</v>
      </c>
      <c r="B177" s="832" t="s">
        <v>580</v>
      </c>
      <c r="C177" s="835" t="s">
        <v>599</v>
      </c>
      <c r="D177" s="863" t="s">
        <v>600</v>
      </c>
      <c r="E177" s="835" t="s">
        <v>3989</v>
      </c>
      <c r="F177" s="863" t="s">
        <v>3990</v>
      </c>
      <c r="G177" s="835" t="s">
        <v>4291</v>
      </c>
      <c r="H177" s="835" t="s">
        <v>4292</v>
      </c>
      <c r="I177" s="849">
        <v>2.047142812183925</v>
      </c>
      <c r="J177" s="849">
        <v>1600</v>
      </c>
      <c r="K177" s="850">
        <v>3274</v>
      </c>
    </row>
    <row r="178" spans="1:11" ht="14.45" customHeight="1" x14ac:dyDescent="0.2">
      <c r="A178" s="831" t="s">
        <v>579</v>
      </c>
      <c r="B178" s="832" t="s">
        <v>580</v>
      </c>
      <c r="C178" s="835" t="s">
        <v>599</v>
      </c>
      <c r="D178" s="863" t="s">
        <v>600</v>
      </c>
      <c r="E178" s="835" t="s">
        <v>3989</v>
      </c>
      <c r="F178" s="863" t="s">
        <v>3990</v>
      </c>
      <c r="G178" s="835" t="s">
        <v>4293</v>
      </c>
      <c r="H178" s="835" t="s">
        <v>4294</v>
      </c>
      <c r="I178" s="849">
        <v>2501.070068359375</v>
      </c>
      <c r="J178" s="849">
        <v>2</v>
      </c>
      <c r="K178" s="850">
        <v>5002.14013671875</v>
      </c>
    </row>
    <row r="179" spans="1:11" ht="14.45" customHeight="1" x14ac:dyDescent="0.2">
      <c r="A179" s="831" t="s">
        <v>579</v>
      </c>
      <c r="B179" s="832" t="s">
        <v>580</v>
      </c>
      <c r="C179" s="835" t="s">
        <v>599</v>
      </c>
      <c r="D179" s="863" t="s">
        <v>600</v>
      </c>
      <c r="E179" s="835" t="s">
        <v>3989</v>
      </c>
      <c r="F179" s="863" t="s">
        <v>3990</v>
      </c>
      <c r="G179" s="835" t="s">
        <v>4295</v>
      </c>
      <c r="H179" s="835" t="s">
        <v>4296</v>
      </c>
      <c r="I179" s="849">
        <v>175</v>
      </c>
      <c r="J179" s="849">
        <v>80</v>
      </c>
      <c r="K179" s="850">
        <v>14000.2001953125</v>
      </c>
    </row>
    <row r="180" spans="1:11" ht="14.45" customHeight="1" x14ac:dyDescent="0.2">
      <c r="A180" s="831" t="s">
        <v>579</v>
      </c>
      <c r="B180" s="832" t="s">
        <v>580</v>
      </c>
      <c r="C180" s="835" t="s">
        <v>599</v>
      </c>
      <c r="D180" s="863" t="s">
        <v>600</v>
      </c>
      <c r="E180" s="835" t="s">
        <v>3989</v>
      </c>
      <c r="F180" s="863" t="s">
        <v>3990</v>
      </c>
      <c r="G180" s="835" t="s">
        <v>4297</v>
      </c>
      <c r="H180" s="835" t="s">
        <v>4298</v>
      </c>
      <c r="I180" s="849">
        <v>127.66000366210938</v>
      </c>
      <c r="J180" s="849">
        <v>50</v>
      </c>
      <c r="K180" s="850">
        <v>6382.750244140625</v>
      </c>
    </row>
    <row r="181" spans="1:11" ht="14.45" customHeight="1" x14ac:dyDescent="0.2">
      <c r="A181" s="831" t="s">
        <v>579</v>
      </c>
      <c r="B181" s="832" t="s">
        <v>580</v>
      </c>
      <c r="C181" s="835" t="s">
        <v>599</v>
      </c>
      <c r="D181" s="863" t="s">
        <v>600</v>
      </c>
      <c r="E181" s="835" t="s">
        <v>3989</v>
      </c>
      <c r="F181" s="863" t="s">
        <v>3990</v>
      </c>
      <c r="G181" s="835" t="s">
        <v>4299</v>
      </c>
      <c r="H181" s="835" t="s">
        <v>4300</v>
      </c>
      <c r="I181" s="849">
        <v>47.189998626708984</v>
      </c>
      <c r="J181" s="849">
        <v>20</v>
      </c>
      <c r="K181" s="850">
        <v>943.79998779296875</v>
      </c>
    </row>
    <row r="182" spans="1:11" ht="14.45" customHeight="1" x14ac:dyDescent="0.2">
      <c r="A182" s="831" t="s">
        <v>579</v>
      </c>
      <c r="B182" s="832" t="s">
        <v>580</v>
      </c>
      <c r="C182" s="835" t="s">
        <v>599</v>
      </c>
      <c r="D182" s="863" t="s">
        <v>600</v>
      </c>
      <c r="E182" s="835" t="s">
        <v>3989</v>
      </c>
      <c r="F182" s="863" t="s">
        <v>3990</v>
      </c>
      <c r="G182" s="835" t="s">
        <v>4301</v>
      </c>
      <c r="H182" s="835" t="s">
        <v>4302</v>
      </c>
      <c r="I182" s="849">
        <v>2.3599998950958252</v>
      </c>
      <c r="J182" s="849">
        <v>5500</v>
      </c>
      <c r="K182" s="850">
        <v>12980</v>
      </c>
    </row>
    <row r="183" spans="1:11" ht="14.45" customHeight="1" x14ac:dyDescent="0.2">
      <c r="A183" s="831" t="s">
        <v>579</v>
      </c>
      <c r="B183" s="832" t="s">
        <v>580</v>
      </c>
      <c r="C183" s="835" t="s">
        <v>599</v>
      </c>
      <c r="D183" s="863" t="s">
        <v>600</v>
      </c>
      <c r="E183" s="835" t="s">
        <v>3989</v>
      </c>
      <c r="F183" s="863" t="s">
        <v>3990</v>
      </c>
      <c r="G183" s="835" t="s">
        <v>4303</v>
      </c>
      <c r="H183" s="835" t="s">
        <v>4304</v>
      </c>
      <c r="I183" s="849">
        <v>2.3599998950958252</v>
      </c>
      <c r="J183" s="849">
        <v>2000</v>
      </c>
      <c r="K183" s="850">
        <v>4720</v>
      </c>
    </row>
    <row r="184" spans="1:11" ht="14.45" customHeight="1" x14ac:dyDescent="0.2">
      <c r="A184" s="831" t="s">
        <v>579</v>
      </c>
      <c r="B184" s="832" t="s">
        <v>580</v>
      </c>
      <c r="C184" s="835" t="s">
        <v>599</v>
      </c>
      <c r="D184" s="863" t="s">
        <v>600</v>
      </c>
      <c r="E184" s="835" t="s">
        <v>3989</v>
      </c>
      <c r="F184" s="863" t="s">
        <v>3990</v>
      </c>
      <c r="G184" s="835" t="s">
        <v>4305</v>
      </c>
      <c r="H184" s="835" t="s">
        <v>4306</v>
      </c>
      <c r="I184" s="849">
        <v>2.9100000858306885</v>
      </c>
      <c r="J184" s="849">
        <v>100</v>
      </c>
      <c r="K184" s="850">
        <v>291</v>
      </c>
    </row>
    <row r="185" spans="1:11" ht="14.45" customHeight="1" x14ac:dyDescent="0.2">
      <c r="A185" s="831" t="s">
        <v>579</v>
      </c>
      <c r="B185" s="832" t="s">
        <v>580</v>
      </c>
      <c r="C185" s="835" t="s">
        <v>599</v>
      </c>
      <c r="D185" s="863" t="s">
        <v>600</v>
      </c>
      <c r="E185" s="835" t="s">
        <v>3989</v>
      </c>
      <c r="F185" s="863" t="s">
        <v>3990</v>
      </c>
      <c r="G185" s="835" t="s">
        <v>4307</v>
      </c>
      <c r="H185" s="835" t="s">
        <v>4308</v>
      </c>
      <c r="I185" s="849">
        <v>2.9000000953674316</v>
      </c>
      <c r="J185" s="849">
        <v>100</v>
      </c>
      <c r="K185" s="850">
        <v>290</v>
      </c>
    </row>
    <row r="186" spans="1:11" ht="14.45" customHeight="1" x14ac:dyDescent="0.2">
      <c r="A186" s="831" t="s">
        <v>579</v>
      </c>
      <c r="B186" s="832" t="s">
        <v>580</v>
      </c>
      <c r="C186" s="835" t="s">
        <v>599</v>
      </c>
      <c r="D186" s="863" t="s">
        <v>600</v>
      </c>
      <c r="E186" s="835" t="s">
        <v>3989</v>
      </c>
      <c r="F186" s="863" t="s">
        <v>3990</v>
      </c>
      <c r="G186" s="835" t="s">
        <v>4309</v>
      </c>
      <c r="H186" s="835" t="s">
        <v>4310</v>
      </c>
      <c r="I186" s="849">
        <v>4627.0400390625</v>
      </c>
      <c r="J186" s="849">
        <v>2</v>
      </c>
      <c r="K186" s="850">
        <v>9254.080078125</v>
      </c>
    </row>
    <row r="187" spans="1:11" ht="14.45" customHeight="1" x14ac:dyDescent="0.2">
      <c r="A187" s="831" t="s">
        <v>579</v>
      </c>
      <c r="B187" s="832" t="s">
        <v>580</v>
      </c>
      <c r="C187" s="835" t="s">
        <v>599</v>
      </c>
      <c r="D187" s="863" t="s">
        <v>600</v>
      </c>
      <c r="E187" s="835" t="s">
        <v>3989</v>
      </c>
      <c r="F187" s="863" t="s">
        <v>3990</v>
      </c>
      <c r="G187" s="835" t="s">
        <v>4311</v>
      </c>
      <c r="H187" s="835" t="s">
        <v>4312</v>
      </c>
      <c r="I187" s="849">
        <v>5631.33984375</v>
      </c>
      <c r="J187" s="849">
        <v>2</v>
      </c>
      <c r="K187" s="850">
        <v>11262.6796875</v>
      </c>
    </row>
    <row r="188" spans="1:11" ht="14.45" customHeight="1" x14ac:dyDescent="0.2">
      <c r="A188" s="831" t="s">
        <v>579</v>
      </c>
      <c r="B188" s="832" t="s">
        <v>580</v>
      </c>
      <c r="C188" s="835" t="s">
        <v>599</v>
      </c>
      <c r="D188" s="863" t="s">
        <v>600</v>
      </c>
      <c r="E188" s="835" t="s">
        <v>3989</v>
      </c>
      <c r="F188" s="863" t="s">
        <v>3990</v>
      </c>
      <c r="G188" s="835" t="s">
        <v>4313</v>
      </c>
      <c r="H188" s="835" t="s">
        <v>4314</v>
      </c>
      <c r="I188" s="849">
        <v>1.6666666294137638E-2</v>
      </c>
      <c r="J188" s="849">
        <v>1600</v>
      </c>
      <c r="K188" s="850">
        <v>20</v>
      </c>
    </row>
    <row r="189" spans="1:11" ht="14.45" customHeight="1" x14ac:dyDescent="0.2">
      <c r="A189" s="831" t="s">
        <v>579</v>
      </c>
      <c r="B189" s="832" t="s">
        <v>580</v>
      </c>
      <c r="C189" s="835" t="s">
        <v>599</v>
      </c>
      <c r="D189" s="863" t="s">
        <v>600</v>
      </c>
      <c r="E189" s="835" t="s">
        <v>3989</v>
      </c>
      <c r="F189" s="863" t="s">
        <v>3990</v>
      </c>
      <c r="G189" s="835" t="s">
        <v>4315</v>
      </c>
      <c r="H189" s="835" t="s">
        <v>4316</v>
      </c>
      <c r="I189" s="849">
        <v>601.3699951171875</v>
      </c>
      <c r="J189" s="849">
        <v>18</v>
      </c>
      <c r="K189" s="850">
        <v>10824.66015625</v>
      </c>
    </row>
    <row r="190" spans="1:11" ht="14.45" customHeight="1" x14ac:dyDescent="0.2">
      <c r="A190" s="831" t="s">
        <v>579</v>
      </c>
      <c r="B190" s="832" t="s">
        <v>580</v>
      </c>
      <c r="C190" s="835" t="s">
        <v>599</v>
      </c>
      <c r="D190" s="863" t="s">
        <v>600</v>
      </c>
      <c r="E190" s="835" t="s">
        <v>3989</v>
      </c>
      <c r="F190" s="863" t="s">
        <v>3990</v>
      </c>
      <c r="G190" s="835" t="s">
        <v>4317</v>
      </c>
      <c r="H190" s="835" t="s">
        <v>4318</v>
      </c>
      <c r="I190" s="849">
        <v>1.690000057220459</v>
      </c>
      <c r="J190" s="849">
        <v>300</v>
      </c>
      <c r="K190" s="850">
        <v>507</v>
      </c>
    </row>
    <row r="191" spans="1:11" ht="14.45" customHeight="1" x14ac:dyDescent="0.2">
      <c r="A191" s="831" t="s">
        <v>579</v>
      </c>
      <c r="B191" s="832" t="s">
        <v>580</v>
      </c>
      <c r="C191" s="835" t="s">
        <v>599</v>
      </c>
      <c r="D191" s="863" t="s">
        <v>600</v>
      </c>
      <c r="E191" s="835" t="s">
        <v>3989</v>
      </c>
      <c r="F191" s="863" t="s">
        <v>3990</v>
      </c>
      <c r="G191" s="835" t="s">
        <v>4317</v>
      </c>
      <c r="H191" s="835" t="s">
        <v>4319</v>
      </c>
      <c r="I191" s="849">
        <v>1.6928571973528181</v>
      </c>
      <c r="J191" s="849">
        <v>2800</v>
      </c>
      <c r="K191" s="850">
        <v>4741</v>
      </c>
    </row>
    <row r="192" spans="1:11" ht="14.45" customHeight="1" x14ac:dyDescent="0.2">
      <c r="A192" s="831" t="s">
        <v>579</v>
      </c>
      <c r="B192" s="832" t="s">
        <v>580</v>
      </c>
      <c r="C192" s="835" t="s">
        <v>599</v>
      </c>
      <c r="D192" s="863" t="s">
        <v>600</v>
      </c>
      <c r="E192" s="835" t="s">
        <v>3989</v>
      </c>
      <c r="F192" s="863" t="s">
        <v>3990</v>
      </c>
      <c r="G192" s="835" t="s">
        <v>4320</v>
      </c>
      <c r="H192" s="835" t="s">
        <v>4321</v>
      </c>
      <c r="I192" s="849">
        <v>45.5</v>
      </c>
      <c r="J192" s="849">
        <v>60</v>
      </c>
      <c r="K192" s="850">
        <v>2729.760009765625</v>
      </c>
    </row>
    <row r="193" spans="1:11" ht="14.45" customHeight="1" x14ac:dyDescent="0.2">
      <c r="A193" s="831" t="s">
        <v>579</v>
      </c>
      <c r="B193" s="832" t="s">
        <v>580</v>
      </c>
      <c r="C193" s="835" t="s">
        <v>599</v>
      </c>
      <c r="D193" s="863" t="s">
        <v>600</v>
      </c>
      <c r="E193" s="835" t="s">
        <v>3989</v>
      </c>
      <c r="F193" s="863" t="s">
        <v>3990</v>
      </c>
      <c r="G193" s="835" t="s">
        <v>4320</v>
      </c>
      <c r="H193" s="835" t="s">
        <v>4322</v>
      </c>
      <c r="I193" s="849">
        <v>45.5</v>
      </c>
      <c r="J193" s="849">
        <v>260</v>
      </c>
      <c r="K193" s="850">
        <v>11828.9599609375</v>
      </c>
    </row>
    <row r="194" spans="1:11" ht="14.45" customHeight="1" x14ac:dyDescent="0.2">
      <c r="A194" s="831" t="s">
        <v>579</v>
      </c>
      <c r="B194" s="832" t="s">
        <v>580</v>
      </c>
      <c r="C194" s="835" t="s">
        <v>599</v>
      </c>
      <c r="D194" s="863" t="s">
        <v>600</v>
      </c>
      <c r="E194" s="835" t="s">
        <v>3989</v>
      </c>
      <c r="F194" s="863" t="s">
        <v>3990</v>
      </c>
      <c r="G194" s="835" t="s">
        <v>4323</v>
      </c>
      <c r="H194" s="835" t="s">
        <v>4324</v>
      </c>
      <c r="I194" s="849">
        <v>11.149999618530273</v>
      </c>
      <c r="J194" s="849">
        <v>500</v>
      </c>
      <c r="K194" s="850">
        <v>5575</v>
      </c>
    </row>
    <row r="195" spans="1:11" ht="14.45" customHeight="1" x14ac:dyDescent="0.2">
      <c r="A195" s="831" t="s">
        <v>579</v>
      </c>
      <c r="B195" s="832" t="s">
        <v>580</v>
      </c>
      <c r="C195" s="835" t="s">
        <v>599</v>
      </c>
      <c r="D195" s="863" t="s">
        <v>600</v>
      </c>
      <c r="E195" s="835" t="s">
        <v>3989</v>
      </c>
      <c r="F195" s="863" t="s">
        <v>3990</v>
      </c>
      <c r="G195" s="835" t="s">
        <v>4323</v>
      </c>
      <c r="H195" s="835" t="s">
        <v>4325</v>
      </c>
      <c r="I195" s="849">
        <v>11.141666889190674</v>
      </c>
      <c r="J195" s="849">
        <v>1900</v>
      </c>
      <c r="K195" s="850">
        <v>21170</v>
      </c>
    </row>
    <row r="196" spans="1:11" ht="14.45" customHeight="1" x14ac:dyDescent="0.2">
      <c r="A196" s="831" t="s">
        <v>579</v>
      </c>
      <c r="B196" s="832" t="s">
        <v>580</v>
      </c>
      <c r="C196" s="835" t="s">
        <v>599</v>
      </c>
      <c r="D196" s="863" t="s">
        <v>600</v>
      </c>
      <c r="E196" s="835" t="s">
        <v>3989</v>
      </c>
      <c r="F196" s="863" t="s">
        <v>3990</v>
      </c>
      <c r="G196" s="835" t="s">
        <v>4326</v>
      </c>
      <c r="H196" s="835" t="s">
        <v>4327</v>
      </c>
      <c r="I196" s="849">
        <v>25.989999771118164</v>
      </c>
      <c r="J196" s="849">
        <v>100</v>
      </c>
      <c r="K196" s="850">
        <v>2599.080078125</v>
      </c>
    </row>
    <row r="197" spans="1:11" ht="14.45" customHeight="1" x14ac:dyDescent="0.2">
      <c r="A197" s="831" t="s">
        <v>579</v>
      </c>
      <c r="B197" s="832" t="s">
        <v>580</v>
      </c>
      <c r="C197" s="835" t="s">
        <v>599</v>
      </c>
      <c r="D197" s="863" t="s">
        <v>600</v>
      </c>
      <c r="E197" s="835" t="s">
        <v>3989</v>
      </c>
      <c r="F197" s="863" t="s">
        <v>3990</v>
      </c>
      <c r="G197" s="835" t="s">
        <v>4326</v>
      </c>
      <c r="H197" s="835" t="s">
        <v>4328</v>
      </c>
      <c r="I197" s="849">
        <v>25.989999771118164</v>
      </c>
      <c r="J197" s="849">
        <v>500</v>
      </c>
      <c r="K197" s="850">
        <v>12995.41015625</v>
      </c>
    </row>
    <row r="198" spans="1:11" ht="14.45" customHeight="1" x14ac:dyDescent="0.2">
      <c r="A198" s="831" t="s">
        <v>579</v>
      </c>
      <c r="B198" s="832" t="s">
        <v>580</v>
      </c>
      <c r="C198" s="835" t="s">
        <v>599</v>
      </c>
      <c r="D198" s="863" t="s">
        <v>600</v>
      </c>
      <c r="E198" s="835" t="s">
        <v>3989</v>
      </c>
      <c r="F198" s="863" t="s">
        <v>3990</v>
      </c>
      <c r="G198" s="835" t="s">
        <v>4329</v>
      </c>
      <c r="H198" s="835" t="s">
        <v>4330</v>
      </c>
      <c r="I198" s="849">
        <v>40.860000610351563</v>
      </c>
      <c r="J198" s="849">
        <v>340</v>
      </c>
      <c r="K198" s="850">
        <v>13892.400329589844</v>
      </c>
    </row>
    <row r="199" spans="1:11" ht="14.45" customHeight="1" x14ac:dyDescent="0.2">
      <c r="A199" s="831" t="s">
        <v>579</v>
      </c>
      <c r="B199" s="832" t="s">
        <v>580</v>
      </c>
      <c r="C199" s="835" t="s">
        <v>599</v>
      </c>
      <c r="D199" s="863" t="s">
        <v>600</v>
      </c>
      <c r="E199" s="835" t="s">
        <v>3989</v>
      </c>
      <c r="F199" s="863" t="s">
        <v>3990</v>
      </c>
      <c r="G199" s="835" t="s">
        <v>4331</v>
      </c>
      <c r="H199" s="835" t="s">
        <v>4332</v>
      </c>
      <c r="I199" s="849">
        <v>263.77999877929688</v>
      </c>
      <c r="J199" s="849">
        <v>92</v>
      </c>
      <c r="K199" s="850">
        <v>24267.76025390625</v>
      </c>
    </row>
    <row r="200" spans="1:11" ht="14.45" customHeight="1" x14ac:dyDescent="0.2">
      <c r="A200" s="831" t="s">
        <v>579</v>
      </c>
      <c r="B200" s="832" t="s">
        <v>580</v>
      </c>
      <c r="C200" s="835" t="s">
        <v>599</v>
      </c>
      <c r="D200" s="863" t="s">
        <v>600</v>
      </c>
      <c r="E200" s="835" t="s">
        <v>3989</v>
      </c>
      <c r="F200" s="863" t="s">
        <v>3990</v>
      </c>
      <c r="G200" s="835" t="s">
        <v>3993</v>
      </c>
      <c r="H200" s="835" t="s">
        <v>4333</v>
      </c>
      <c r="I200" s="849">
        <v>3.4800000190734863</v>
      </c>
      <c r="J200" s="849">
        <v>1000</v>
      </c>
      <c r="K200" s="850">
        <v>3480</v>
      </c>
    </row>
    <row r="201" spans="1:11" ht="14.45" customHeight="1" x14ac:dyDescent="0.2">
      <c r="A201" s="831" t="s">
        <v>579</v>
      </c>
      <c r="B201" s="832" t="s">
        <v>580</v>
      </c>
      <c r="C201" s="835" t="s">
        <v>599</v>
      </c>
      <c r="D201" s="863" t="s">
        <v>600</v>
      </c>
      <c r="E201" s="835" t="s">
        <v>3989</v>
      </c>
      <c r="F201" s="863" t="s">
        <v>3990</v>
      </c>
      <c r="G201" s="835" t="s">
        <v>4334</v>
      </c>
      <c r="H201" s="835" t="s">
        <v>4335</v>
      </c>
      <c r="I201" s="849">
        <v>5.440000057220459</v>
      </c>
      <c r="J201" s="849">
        <v>300</v>
      </c>
      <c r="K201" s="850">
        <v>1632</v>
      </c>
    </row>
    <row r="202" spans="1:11" ht="14.45" customHeight="1" x14ac:dyDescent="0.2">
      <c r="A202" s="831" t="s">
        <v>579</v>
      </c>
      <c r="B202" s="832" t="s">
        <v>580</v>
      </c>
      <c r="C202" s="835" t="s">
        <v>599</v>
      </c>
      <c r="D202" s="863" t="s">
        <v>600</v>
      </c>
      <c r="E202" s="835" t="s">
        <v>3989</v>
      </c>
      <c r="F202" s="863" t="s">
        <v>3990</v>
      </c>
      <c r="G202" s="835" t="s">
        <v>3993</v>
      </c>
      <c r="H202" s="835" t="s">
        <v>3994</v>
      </c>
      <c r="I202" s="849">
        <v>3.4040000915527342</v>
      </c>
      <c r="J202" s="849">
        <v>2400</v>
      </c>
      <c r="K202" s="850">
        <v>8164</v>
      </c>
    </row>
    <row r="203" spans="1:11" ht="14.45" customHeight="1" x14ac:dyDescent="0.2">
      <c r="A203" s="831" t="s">
        <v>579</v>
      </c>
      <c r="B203" s="832" t="s">
        <v>580</v>
      </c>
      <c r="C203" s="835" t="s">
        <v>599</v>
      </c>
      <c r="D203" s="863" t="s">
        <v>600</v>
      </c>
      <c r="E203" s="835" t="s">
        <v>3989</v>
      </c>
      <c r="F203" s="863" t="s">
        <v>3990</v>
      </c>
      <c r="G203" s="835" t="s">
        <v>4336</v>
      </c>
      <c r="H203" s="835" t="s">
        <v>4337</v>
      </c>
      <c r="I203" s="849">
        <v>61.060001373291016</v>
      </c>
      <c r="J203" s="849">
        <v>100</v>
      </c>
      <c r="K203" s="850">
        <v>6105.66015625</v>
      </c>
    </row>
    <row r="204" spans="1:11" ht="14.45" customHeight="1" x14ac:dyDescent="0.2">
      <c r="A204" s="831" t="s">
        <v>579</v>
      </c>
      <c r="B204" s="832" t="s">
        <v>580</v>
      </c>
      <c r="C204" s="835" t="s">
        <v>599</v>
      </c>
      <c r="D204" s="863" t="s">
        <v>600</v>
      </c>
      <c r="E204" s="835" t="s">
        <v>3989</v>
      </c>
      <c r="F204" s="863" t="s">
        <v>3990</v>
      </c>
      <c r="G204" s="835" t="s">
        <v>4338</v>
      </c>
      <c r="H204" s="835" t="s">
        <v>4339</v>
      </c>
      <c r="I204" s="849">
        <v>185.13999938964844</v>
      </c>
      <c r="J204" s="849">
        <v>5</v>
      </c>
      <c r="K204" s="850">
        <v>925.70001220703125</v>
      </c>
    </row>
    <row r="205" spans="1:11" ht="14.45" customHeight="1" x14ac:dyDescent="0.2">
      <c r="A205" s="831" t="s">
        <v>579</v>
      </c>
      <c r="B205" s="832" t="s">
        <v>580</v>
      </c>
      <c r="C205" s="835" t="s">
        <v>599</v>
      </c>
      <c r="D205" s="863" t="s">
        <v>600</v>
      </c>
      <c r="E205" s="835" t="s">
        <v>3989</v>
      </c>
      <c r="F205" s="863" t="s">
        <v>3990</v>
      </c>
      <c r="G205" s="835" t="s">
        <v>4340</v>
      </c>
      <c r="H205" s="835" t="s">
        <v>4341</v>
      </c>
      <c r="I205" s="849">
        <v>17.909999847412109</v>
      </c>
      <c r="J205" s="849">
        <v>10</v>
      </c>
      <c r="K205" s="850">
        <v>179.10000610351563</v>
      </c>
    </row>
    <row r="206" spans="1:11" ht="14.45" customHeight="1" x14ac:dyDescent="0.2">
      <c r="A206" s="831" t="s">
        <v>579</v>
      </c>
      <c r="B206" s="832" t="s">
        <v>580</v>
      </c>
      <c r="C206" s="835" t="s">
        <v>599</v>
      </c>
      <c r="D206" s="863" t="s">
        <v>600</v>
      </c>
      <c r="E206" s="835" t="s">
        <v>3989</v>
      </c>
      <c r="F206" s="863" t="s">
        <v>3990</v>
      </c>
      <c r="G206" s="835" t="s">
        <v>4342</v>
      </c>
      <c r="H206" s="835" t="s">
        <v>4343</v>
      </c>
      <c r="I206" s="849">
        <v>20.006666819254558</v>
      </c>
      <c r="J206" s="849">
        <v>50</v>
      </c>
      <c r="K206" s="850">
        <v>1021.3000183105469</v>
      </c>
    </row>
    <row r="207" spans="1:11" ht="14.45" customHeight="1" x14ac:dyDescent="0.2">
      <c r="A207" s="831" t="s">
        <v>579</v>
      </c>
      <c r="B207" s="832" t="s">
        <v>580</v>
      </c>
      <c r="C207" s="835" t="s">
        <v>599</v>
      </c>
      <c r="D207" s="863" t="s">
        <v>600</v>
      </c>
      <c r="E207" s="835" t="s">
        <v>3989</v>
      </c>
      <c r="F207" s="863" t="s">
        <v>3990</v>
      </c>
      <c r="G207" s="835" t="s">
        <v>4344</v>
      </c>
      <c r="H207" s="835" t="s">
        <v>4345</v>
      </c>
      <c r="I207" s="849">
        <v>171.82000732421875</v>
      </c>
      <c r="J207" s="849">
        <v>10</v>
      </c>
      <c r="K207" s="850">
        <v>1718.199951171875</v>
      </c>
    </row>
    <row r="208" spans="1:11" ht="14.45" customHeight="1" x14ac:dyDescent="0.2">
      <c r="A208" s="831" t="s">
        <v>579</v>
      </c>
      <c r="B208" s="832" t="s">
        <v>580</v>
      </c>
      <c r="C208" s="835" t="s">
        <v>599</v>
      </c>
      <c r="D208" s="863" t="s">
        <v>600</v>
      </c>
      <c r="E208" s="835" t="s">
        <v>3989</v>
      </c>
      <c r="F208" s="863" t="s">
        <v>3990</v>
      </c>
      <c r="G208" s="835" t="s">
        <v>4346</v>
      </c>
      <c r="H208" s="835" t="s">
        <v>4347</v>
      </c>
      <c r="I208" s="849">
        <v>171.82000732421875</v>
      </c>
      <c r="J208" s="849">
        <v>10</v>
      </c>
      <c r="K208" s="850">
        <v>1718.199951171875</v>
      </c>
    </row>
    <row r="209" spans="1:11" ht="14.45" customHeight="1" x14ac:dyDescent="0.2">
      <c r="A209" s="831" t="s">
        <v>579</v>
      </c>
      <c r="B209" s="832" t="s">
        <v>580</v>
      </c>
      <c r="C209" s="835" t="s">
        <v>599</v>
      </c>
      <c r="D209" s="863" t="s">
        <v>600</v>
      </c>
      <c r="E209" s="835" t="s">
        <v>3989</v>
      </c>
      <c r="F209" s="863" t="s">
        <v>3990</v>
      </c>
      <c r="G209" s="835" t="s">
        <v>4348</v>
      </c>
      <c r="H209" s="835" t="s">
        <v>4349</v>
      </c>
      <c r="I209" s="849">
        <v>17.909999847412109</v>
      </c>
      <c r="J209" s="849">
        <v>20</v>
      </c>
      <c r="K209" s="850">
        <v>358.16000366210938</v>
      </c>
    </row>
    <row r="210" spans="1:11" ht="14.45" customHeight="1" x14ac:dyDescent="0.2">
      <c r="A210" s="831" t="s">
        <v>579</v>
      </c>
      <c r="B210" s="832" t="s">
        <v>580</v>
      </c>
      <c r="C210" s="835" t="s">
        <v>599</v>
      </c>
      <c r="D210" s="863" t="s">
        <v>600</v>
      </c>
      <c r="E210" s="835" t="s">
        <v>3989</v>
      </c>
      <c r="F210" s="863" t="s">
        <v>3990</v>
      </c>
      <c r="G210" s="835" t="s">
        <v>4350</v>
      </c>
      <c r="H210" s="835" t="s">
        <v>4351</v>
      </c>
      <c r="I210" s="849">
        <v>750.20501708984375</v>
      </c>
      <c r="J210" s="849">
        <v>20</v>
      </c>
      <c r="K210" s="850">
        <v>15004.10009765625</v>
      </c>
    </row>
    <row r="211" spans="1:11" ht="14.45" customHeight="1" x14ac:dyDescent="0.2">
      <c r="A211" s="831" t="s">
        <v>579</v>
      </c>
      <c r="B211" s="832" t="s">
        <v>580</v>
      </c>
      <c r="C211" s="835" t="s">
        <v>599</v>
      </c>
      <c r="D211" s="863" t="s">
        <v>600</v>
      </c>
      <c r="E211" s="835" t="s">
        <v>3989</v>
      </c>
      <c r="F211" s="863" t="s">
        <v>3990</v>
      </c>
      <c r="G211" s="835" t="s">
        <v>4350</v>
      </c>
      <c r="H211" s="835" t="s">
        <v>4352</v>
      </c>
      <c r="I211" s="849">
        <v>750.20001220703125</v>
      </c>
      <c r="J211" s="849">
        <v>30</v>
      </c>
      <c r="K211" s="850">
        <v>22506</v>
      </c>
    </row>
    <row r="212" spans="1:11" ht="14.45" customHeight="1" x14ac:dyDescent="0.2">
      <c r="A212" s="831" t="s">
        <v>579</v>
      </c>
      <c r="B212" s="832" t="s">
        <v>580</v>
      </c>
      <c r="C212" s="835" t="s">
        <v>599</v>
      </c>
      <c r="D212" s="863" t="s">
        <v>600</v>
      </c>
      <c r="E212" s="835" t="s">
        <v>3989</v>
      </c>
      <c r="F212" s="863" t="s">
        <v>3990</v>
      </c>
      <c r="G212" s="835" t="s">
        <v>4353</v>
      </c>
      <c r="H212" s="835" t="s">
        <v>4354</v>
      </c>
      <c r="I212" s="849">
        <v>676.20001220703125</v>
      </c>
      <c r="J212" s="849">
        <v>6</v>
      </c>
      <c r="K212" s="850">
        <v>4057.2000732421875</v>
      </c>
    </row>
    <row r="213" spans="1:11" ht="14.45" customHeight="1" x14ac:dyDescent="0.2">
      <c r="A213" s="831" t="s">
        <v>579</v>
      </c>
      <c r="B213" s="832" t="s">
        <v>580</v>
      </c>
      <c r="C213" s="835" t="s">
        <v>599</v>
      </c>
      <c r="D213" s="863" t="s">
        <v>600</v>
      </c>
      <c r="E213" s="835" t="s">
        <v>3989</v>
      </c>
      <c r="F213" s="863" t="s">
        <v>3990</v>
      </c>
      <c r="G213" s="835" t="s">
        <v>4355</v>
      </c>
      <c r="H213" s="835" t="s">
        <v>4356</v>
      </c>
      <c r="I213" s="849">
        <v>484.02999877929688</v>
      </c>
      <c r="J213" s="849">
        <v>9</v>
      </c>
      <c r="K213" s="850">
        <v>4356.2698974609375</v>
      </c>
    </row>
    <row r="214" spans="1:11" ht="14.45" customHeight="1" x14ac:dyDescent="0.2">
      <c r="A214" s="831" t="s">
        <v>579</v>
      </c>
      <c r="B214" s="832" t="s">
        <v>580</v>
      </c>
      <c r="C214" s="835" t="s">
        <v>599</v>
      </c>
      <c r="D214" s="863" t="s">
        <v>600</v>
      </c>
      <c r="E214" s="835" t="s">
        <v>3989</v>
      </c>
      <c r="F214" s="863" t="s">
        <v>3990</v>
      </c>
      <c r="G214" s="835" t="s">
        <v>4357</v>
      </c>
      <c r="H214" s="835" t="s">
        <v>4358</v>
      </c>
      <c r="I214" s="849">
        <v>646.760009765625</v>
      </c>
      <c r="J214" s="849">
        <v>10</v>
      </c>
      <c r="K214" s="850">
        <v>6467.590087890625</v>
      </c>
    </row>
    <row r="215" spans="1:11" ht="14.45" customHeight="1" x14ac:dyDescent="0.2">
      <c r="A215" s="831" t="s">
        <v>579</v>
      </c>
      <c r="B215" s="832" t="s">
        <v>580</v>
      </c>
      <c r="C215" s="835" t="s">
        <v>599</v>
      </c>
      <c r="D215" s="863" t="s">
        <v>600</v>
      </c>
      <c r="E215" s="835" t="s">
        <v>3989</v>
      </c>
      <c r="F215" s="863" t="s">
        <v>3990</v>
      </c>
      <c r="G215" s="835" t="s">
        <v>4359</v>
      </c>
      <c r="H215" s="835" t="s">
        <v>4360</v>
      </c>
      <c r="I215" s="849">
        <v>646.760009765625</v>
      </c>
      <c r="J215" s="849">
        <v>4</v>
      </c>
      <c r="K215" s="850">
        <v>2587.0400390625</v>
      </c>
    </row>
    <row r="216" spans="1:11" ht="14.45" customHeight="1" x14ac:dyDescent="0.2">
      <c r="A216" s="831" t="s">
        <v>579</v>
      </c>
      <c r="B216" s="832" t="s">
        <v>580</v>
      </c>
      <c r="C216" s="835" t="s">
        <v>599</v>
      </c>
      <c r="D216" s="863" t="s">
        <v>600</v>
      </c>
      <c r="E216" s="835" t="s">
        <v>3989</v>
      </c>
      <c r="F216" s="863" t="s">
        <v>3990</v>
      </c>
      <c r="G216" s="835" t="s">
        <v>4361</v>
      </c>
      <c r="H216" s="835" t="s">
        <v>4362</v>
      </c>
      <c r="I216" s="849">
        <v>2986.780029296875</v>
      </c>
      <c r="J216" s="849">
        <v>1</v>
      </c>
      <c r="K216" s="850">
        <v>2986.780029296875</v>
      </c>
    </row>
    <row r="217" spans="1:11" ht="14.45" customHeight="1" x14ac:dyDescent="0.2">
      <c r="A217" s="831" t="s">
        <v>579</v>
      </c>
      <c r="B217" s="832" t="s">
        <v>580</v>
      </c>
      <c r="C217" s="835" t="s">
        <v>599</v>
      </c>
      <c r="D217" s="863" t="s">
        <v>600</v>
      </c>
      <c r="E217" s="835" t="s">
        <v>3989</v>
      </c>
      <c r="F217" s="863" t="s">
        <v>3990</v>
      </c>
      <c r="G217" s="835" t="s">
        <v>4363</v>
      </c>
      <c r="H217" s="835" t="s">
        <v>4364</v>
      </c>
      <c r="I217" s="849">
        <v>2986.780029296875</v>
      </c>
      <c r="J217" s="849">
        <v>1</v>
      </c>
      <c r="K217" s="850">
        <v>2986.780029296875</v>
      </c>
    </row>
    <row r="218" spans="1:11" ht="14.45" customHeight="1" x14ac:dyDescent="0.2">
      <c r="A218" s="831" t="s">
        <v>579</v>
      </c>
      <c r="B218" s="832" t="s">
        <v>580</v>
      </c>
      <c r="C218" s="835" t="s">
        <v>599</v>
      </c>
      <c r="D218" s="863" t="s">
        <v>600</v>
      </c>
      <c r="E218" s="835" t="s">
        <v>3989</v>
      </c>
      <c r="F218" s="863" t="s">
        <v>3990</v>
      </c>
      <c r="G218" s="835" t="s">
        <v>4365</v>
      </c>
      <c r="H218" s="835" t="s">
        <v>4366</v>
      </c>
      <c r="I218" s="849">
        <v>335.17001342773438</v>
      </c>
      <c r="J218" s="849">
        <v>10</v>
      </c>
      <c r="K218" s="850">
        <v>3351.699951171875</v>
      </c>
    </row>
    <row r="219" spans="1:11" ht="14.45" customHeight="1" x14ac:dyDescent="0.2">
      <c r="A219" s="831" t="s">
        <v>579</v>
      </c>
      <c r="B219" s="832" t="s">
        <v>580</v>
      </c>
      <c r="C219" s="835" t="s">
        <v>599</v>
      </c>
      <c r="D219" s="863" t="s">
        <v>600</v>
      </c>
      <c r="E219" s="835" t="s">
        <v>3989</v>
      </c>
      <c r="F219" s="863" t="s">
        <v>3990</v>
      </c>
      <c r="G219" s="835" t="s">
        <v>4367</v>
      </c>
      <c r="H219" s="835" t="s">
        <v>4368</v>
      </c>
      <c r="I219" s="849">
        <v>335.17001342773438</v>
      </c>
      <c r="J219" s="849">
        <v>10</v>
      </c>
      <c r="K219" s="850">
        <v>3351.699951171875</v>
      </c>
    </row>
    <row r="220" spans="1:11" ht="14.45" customHeight="1" x14ac:dyDescent="0.2">
      <c r="A220" s="831" t="s">
        <v>579</v>
      </c>
      <c r="B220" s="832" t="s">
        <v>580</v>
      </c>
      <c r="C220" s="835" t="s">
        <v>599</v>
      </c>
      <c r="D220" s="863" t="s">
        <v>600</v>
      </c>
      <c r="E220" s="835" t="s">
        <v>3989</v>
      </c>
      <c r="F220" s="863" t="s">
        <v>3990</v>
      </c>
      <c r="G220" s="835" t="s">
        <v>4369</v>
      </c>
      <c r="H220" s="835" t="s">
        <v>4370</v>
      </c>
      <c r="I220" s="849">
        <v>1869.449951171875</v>
      </c>
      <c r="J220" s="849">
        <v>5</v>
      </c>
      <c r="K220" s="850">
        <v>9347.25</v>
      </c>
    </row>
    <row r="221" spans="1:11" ht="14.45" customHeight="1" x14ac:dyDescent="0.2">
      <c r="A221" s="831" t="s">
        <v>579</v>
      </c>
      <c r="B221" s="832" t="s">
        <v>580</v>
      </c>
      <c r="C221" s="835" t="s">
        <v>599</v>
      </c>
      <c r="D221" s="863" t="s">
        <v>600</v>
      </c>
      <c r="E221" s="835" t="s">
        <v>3989</v>
      </c>
      <c r="F221" s="863" t="s">
        <v>3990</v>
      </c>
      <c r="G221" s="835" t="s">
        <v>4371</v>
      </c>
      <c r="H221" s="835" t="s">
        <v>4372</v>
      </c>
      <c r="I221" s="849">
        <v>103.19999694824219</v>
      </c>
      <c r="J221" s="849">
        <v>10</v>
      </c>
      <c r="K221" s="850">
        <v>1032</v>
      </c>
    </row>
    <row r="222" spans="1:11" ht="14.45" customHeight="1" x14ac:dyDescent="0.2">
      <c r="A222" s="831" t="s">
        <v>579</v>
      </c>
      <c r="B222" s="832" t="s">
        <v>580</v>
      </c>
      <c r="C222" s="835" t="s">
        <v>599</v>
      </c>
      <c r="D222" s="863" t="s">
        <v>600</v>
      </c>
      <c r="E222" s="835" t="s">
        <v>3989</v>
      </c>
      <c r="F222" s="863" t="s">
        <v>3990</v>
      </c>
      <c r="G222" s="835" t="s">
        <v>4373</v>
      </c>
      <c r="H222" s="835" t="s">
        <v>4374</v>
      </c>
      <c r="I222" s="849">
        <v>7.869999885559082</v>
      </c>
      <c r="J222" s="849">
        <v>600</v>
      </c>
      <c r="K222" s="850">
        <v>4722</v>
      </c>
    </row>
    <row r="223" spans="1:11" ht="14.45" customHeight="1" x14ac:dyDescent="0.2">
      <c r="A223" s="831" t="s">
        <v>579</v>
      </c>
      <c r="B223" s="832" t="s">
        <v>580</v>
      </c>
      <c r="C223" s="835" t="s">
        <v>599</v>
      </c>
      <c r="D223" s="863" t="s">
        <v>600</v>
      </c>
      <c r="E223" s="835" t="s">
        <v>3989</v>
      </c>
      <c r="F223" s="863" t="s">
        <v>3990</v>
      </c>
      <c r="G223" s="835" t="s">
        <v>4375</v>
      </c>
      <c r="H223" s="835" t="s">
        <v>4376</v>
      </c>
      <c r="I223" s="849">
        <v>12.100000381469727</v>
      </c>
      <c r="J223" s="849">
        <v>2000</v>
      </c>
      <c r="K223" s="850">
        <v>24200</v>
      </c>
    </row>
    <row r="224" spans="1:11" ht="14.45" customHeight="1" x14ac:dyDescent="0.2">
      <c r="A224" s="831" t="s">
        <v>579</v>
      </c>
      <c r="B224" s="832" t="s">
        <v>580</v>
      </c>
      <c r="C224" s="835" t="s">
        <v>599</v>
      </c>
      <c r="D224" s="863" t="s">
        <v>600</v>
      </c>
      <c r="E224" s="835" t="s">
        <v>3989</v>
      </c>
      <c r="F224" s="863" t="s">
        <v>3990</v>
      </c>
      <c r="G224" s="835" t="s">
        <v>4377</v>
      </c>
      <c r="H224" s="835" t="s">
        <v>4378</v>
      </c>
      <c r="I224" s="849">
        <v>8.4700002670288086</v>
      </c>
      <c r="J224" s="849">
        <v>3390</v>
      </c>
      <c r="K224" s="850">
        <v>28713.2998046875</v>
      </c>
    </row>
    <row r="225" spans="1:11" ht="14.45" customHeight="1" x14ac:dyDescent="0.2">
      <c r="A225" s="831" t="s">
        <v>579</v>
      </c>
      <c r="B225" s="832" t="s">
        <v>580</v>
      </c>
      <c r="C225" s="835" t="s">
        <v>599</v>
      </c>
      <c r="D225" s="863" t="s">
        <v>600</v>
      </c>
      <c r="E225" s="835" t="s">
        <v>3989</v>
      </c>
      <c r="F225" s="863" t="s">
        <v>3990</v>
      </c>
      <c r="G225" s="835" t="s">
        <v>4373</v>
      </c>
      <c r="H225" s="835" t="s">
        <v>4379</v>
      </c>
      <c r="I225" s="849">
        <v>9.0899999141693115</v>
      </c>
      <c r="J225" s="849">
        <v>3200</v>
      </c>
      <c r="K225" s="850">
        <v>29440</v>
      </c>
    </row>
    <row r="226" spans="1:11" ht="14.45" customHeight="1" x14ac:dyDescent="0.2">
      <c r="A226" s="831" t="s">
        <v>579</v>
      </c>
      <c r="B226" s="832" t="s">
        <v>580</v>
      </c>
      <c r="C226" s="835" t="s">
        <v>599</v>
      </c>
      <c r="D226" s="863" t="s">
        <v>600</v>
      </c>
      <c r="E226" s="835" t="s">
        <v>3989</v>
      </c>
      <c r="F226" s="863" t="s">
        <v>3990</v>
      </c>
      <c r="G226" s="835" t="s">
        <v>4380</v>
      </c>
      <c r="H226" s="835" t="s">
        <v>4381</v>
      </c>
      <c r="I226" s="849">
        <v>10.069999694824219</v>
      </c>
      <c r="J226" s="849">
        <v>30</v>
      </c>
      <c r="K226" s="850">
        <v>302.10000610351563</v>
      </c>
    </row>
    <row r="227" spans="1:11" ht="14.45" customHeight="1" x14ac:dyDescent="0.2">
      <c r="A227" s="831" t="s">
        <v>579</v>
      </c>
      <c r="B227" s="832" t="s">
        <v>580</v>
      </c>
      <c r="C227" s="835" t="s">
        <v>599</v>
      </c>
      <c r="D227" s="863" t="s">
        <v>600</v>
      </c>
      <c r="E227" s="835" t="s">
        <v>3989</v>
      </c>
      <c r="F227" s="863" t="s">
        <v>3990</v>
      </c>
      <c r="G227" s="835" t="s">
        <v>4380</v>
      </c>
      <c r="H227" s="835" t="s">
        <v>4382</v>
      </c>
      <c r="I227" s="849">
        <v>10.069999694824219</v>
      </c>
      <c r="J227" s="849">
        <v>30</v>
      </c>
      <c r="K227" s="850">
        <v>302.10000610351563</v>
      </c>
    </row>
    <row r="228" spans="1:11" ht="14.45" customHeight="1" x14ac:dyDescent="0.2">
      <c r="A228" s="831" t="s">
        <v>579</v>
      </c>
      <c r="B228" s="832" t="s">
        <v>580</v>
      </c>
      <c r="C228" s="835" t="s">
        <v>599</v>
      </c>
      <c r="D228" s="863" t="s">
        <v>600</v>
      </c>
      <c r="E228" s="835" t="s">
        <v>3989</v>
      </c>
      <c r="F228" s="863" t="s">
        <v>3990</v>
      </c>
      <c r="G228" s="835" t="s">
        <v>4383</v>
      </c>
      <c r="H228" s="835" t="s">
        <v>4384</v>
      </c>
      <c r="I228" s="849">
        <v>80.575000762939453</v>
      </c>
      <c r="J228" s="849">
        <v>120</v>
      </c>
      <c r="K228" s="850">
        <v>9668.800048828125</v>
      </c>
    </row>
    <row r="229" spans="1:11" ht="14.45" customHeight="1" x14ac:dyDescent="0.2">
      <c r="A229" s="831" t="s">
        <v>579</v>
      </c>
      <c r="B229" s="832" t="s">
        <v>580</v>
      </c>
      <c r="C229" s="835" t="s">
        <v>599</v>
      </c>
      <c r="D229" s="863" t="s">
        <v>600</v>
      </c>
      <c r="E229" s="835" t="s">
        <v>3989</v>
      </c>
      <c r="F229" s="863" t="s">
        <v>3990</v>
      </c>
      <c r="G229" s="835" t="s">
        <v>4383</v>
      </c>
      <c r="H229" s="835" t="s">
        <v>4385</v>
      </c>
      <c r="I229" s="849">
        <v>80.574445088704422</v>
      </c>
      <c r="J229" s="849">
        <v>480</v>
      </c>
      <c r="K229" s="850">
        <v>38675.60009765625</v>
      </c>
    </row>
    <row r="230" spans="1:11" ht="14.45" customHeight="1" x14ac:dyDescent="0.2">
      <c r="A230" s="831" t="s">
        <v>579</v>
      </c>
      <c r="B230" s="832" t="s">
        <v>580</v>
      </c>
      <c r="C230" s="835" t="s">
        <v>599</v>
      </c>
      <c r="D230" s="863" t="s">
        <v>600</v>
      </c>
      <c r="E230" s="835" t="s">
        <v>3989</v>
      </c>
      <c r="F230" s="863" t="s">
        <v>3990</v>
      </c>
      <c r="G230" s="835" t="s">
        <v>4386</v>
      </c>
      <c r="H230" s="835" t="s">
        <v>4387</v>
      </c>
      <c r="I230" s="849">
        <v>39.930000305175781</v>
      </c>
      <c r="J230" s="849">
        <v>80</v>
      </c>
      <c r="K230" s="850">
        <v>3194.419921875</v>
      </c>
    </row>
    <row r="231" spans="1:11" ht="14.45" customHeight="1" x14ac:dyDescent="0.2">
      <c r="A231" s="831" t="s">
        <v>579</v>
      </c>
      <c r="B231" s="832" t="s">
        <v>580</v>
      </c>
      <c r="C231" s="835" t="s">
        <v>599</v>
      </c>
      <c r="D231" s="863" t="s">
        <v>600</v>
      </c>
      <c r="E231" s="835" t="s">
        <v>3989</v>
      </c>
      <c r="F231" s="863" t="s">
        <v>3990</v>
      </c>
      <c r="G231" s="835" t="s">
        <v>4388</v>
      </c>
      <c r="H231" s="835" t="s">
        <v>4389</v>
      </c>
      <c r="I231" s="849">
        <v>377.51998901367188</v>
      </c>
      <c r="J231" s="849">
        <v>0</v>
      </c>
      <c r="K231" s="850">
        <v>0</v>
      </c>
    </row>
    <row r="232" spans="1:11" ht="14.45" customHeight="1" x14ac:dyDescent="0.2">
      <c r="A232" s="831" t="s">
        <v>579</v>
      </c>
      <c r="B232" s="832" t="s">
        <v>580</v>
      </c>
      <c r="C232" s="835" t="s">
        <v>599</v>
      </c>
      <c r="D232" s="863" t="s">
        <v>600</v>
      </c>
      <c r="E232" s="835" t="s">
        <v>3989</v>
      </c>
      <c r="F232" s="863" t="s">
        <v>3990</v>
      </c>
      <c r="G232" s="835" t="s">
        <v>4390</v>
      </c>
      <c r="H232" s="835" t="s">
        <v>4391</v>
      </c>
      <c r="I232" s="849">
        <v>133.10000610351563</v>
      </c>
      <c r="J232" s="849">
        <v>10</v>
      </c>
      <c r="K232" s="850">
        <v>1331</v>
      </c>
    </row>
    <row r="233" spans="1:11" ht="14.45" customHeight="1" x14ac:dyDescent="0.2">
      <c r="A233" s="831" t="s">
        <v>579</v>
      </c>
      <c r="B233" s="832" t="s">
        <v>580</v>
      </c>
      <c r="C233" s="835" t="s">
        <v>599</v>
      </c>
      <c r="D233" s="863" t="s">
        <v>600</v>
      </c>
      <c r="E233" s="835" t="s">
        <v>3989</v>
      </c>
      <c r="F233" s="863" t="s">
        <v>3990</v>
      </c>
      <c r="G233" s="835" t="s">
        <v>4392</v>
      </c>
      <c r="H233" s="835" t="s">
        <v>4393</v>
      </c>
      <c r="I233" s="849">
        <v>133.10000610351563</v>
      </c>
      <c r="J233" s="849">
        <v>10</v>
      </c>
      <c r="K233" s="850">
        <v>1331</v>
      </c>
    </row>
    <row r="234" spans="1:11" ht="14.45" customHeight="1" x14ac:dyDescent="0.2">
      <c r="A234" s="831" t="s">
        <v>579</v>
      </c>
      <c r="B234" s="832" t="s">
        <v>580</v>
      </c>
      <c r="C234" s="835" t="s">
        <v>599</v>
      </c>
      <c r="D234" s="863" t="s">
        <v>600</v>
      </c>
      <c r="E234" s="835" t="s">
        <v>3989</v>
      </c>
      <c r="F234" s="863" t="s">
        <v>3990</v>
      </c>
      <c r="G234" s="835" t="s">
        <v>4394</v>
      </c>
      <c r="H234" s="835" t="s">
        <v>4395</v>
      </c>
      <c r="I234" s="849">
        <v>99</v>
      </c>
      <c r="J234" s="849">
        <v>40</v>
      </c>
      <c r="K234" s="850">
        <v>3960.080078125</v>
      </c>
    </row>
    <row r="235" spans="1:11" ht="14.45" customHeight="1" x14ac:dyDescent="0.2">
      <c r="A235" s="831" t="s">
        <v>579</v>
      </c>
      <c r="B235" s="832" t="s">
        <v>580</v>
      </c>
      <c r="C235" s="835" t="s">
        <v>599</v>
      </c>
      <c r="D235" s="863" t="s">
        <v>600</v>
      </c>
      <c r="E235" s="835" t="s">
        <v>3989</v>
      </c>
      <c r="F235" s="863" t="s">
        <v>3990</v>
      </c>
      <c r="G235" s="835" t="s">
        <v>4396</v>
      </c>
      <c r="H235" s="835" t="s">
        <v>4397</v>
      </c>
      <c r="I235" s="849">
        <v>99</v>
      </c>
      <c r="J235" s="849">
        <v>40</v>
      </c>
      <c r="K235" s="850">
        <v>3960.080078125</v>
      </c>
    </row>
    <row r="236" spans="1:11" ht="14.45" customHeight="1" x14ac:dyDescent="0.2">
      <c r="A236" s="831" t="s">
        <v>579</v>
      </c>
      <c r="B236" s="832" t="s">
        <v>580</v>
      </c>
      <c r="C236" s="835" t="s">
        <v>599</v>
      </c>
      <c r="D236" s="863" t="s">
        <v>600</v>
      </c>
      <c r="E236" s="835" t="s">
        <v>3989</v>
      </c>
      <c r="F236" s="863" t="s">
        <v>3990</v>
      </c>
      <c r="G236" s="835" t="s">
        <v>4398</v>
      </c>
      <c r="H236" s="835" t="s">
        <v>4399</v>
      </c>
      <c r="I236" s="849">
        <v>0.25</v>
      </c>
      <c r="J236" s="849">
        <v>300</v>
      </c>
      <c r="K236" s="850">
        <v>75</v>
      </c>
    </row>
    <row r="237" spans="1:11" ht="14.45" customHeight="1" x14ac:dyDescent="0.2">
      <c r="A237" s="831" t="s">
        <v>579</v>
      </c>
      <c r="B237" s="832" t="s">
        <v>580</v>
      </c>
      <c r="C237" s="835" t="s">
        <v>599</v>
      </c>
      <c r="D237" s="863" t="s">
        <v>600</v>
      </c>
      <c r="E237" s="835" t="s">
        <v>3989</v>
      </c>
      <c r="F237" s="863" t="s">
        <v>3990</v>
      </c>
      <c r="G237" s="835" t="s">
        <v>4390</v>
      </c>
      <c r="H237" s="835" t="s">
        <v>4400</v>
      </c>
      <c r="I237" s="849">
        <v>133.10000610351563</v>
      </c>
      <c r="J237" s="849">
        <v>30</v>
      </c>
      <c r="K237" s="850">
        <v>3993</v>
      </c>
    </row>
    <row r="238" spans="1:11" ht="14.45" customHeight="1" x14ac:dyDescent="0.2">
      <c r="A238" s="831" t="s">
        <v>579</v>
      </c>
      <c r="B238" s="832" t="s">
        <v>580</v>
      </c>
      <c r="C238" s="835" t="s">
        <v>599</v>
      </c>
      <c r="D238" s="863" t="s">
        <v>600</v>
      </c>
      <c r="E238" s="835" t="s">
        <v>3989</v>
      </c>
      <c r="F238" s="863" t="s">
        <v>3990</v>
      </c>
      <c r="G238" s="835" t="s">
        <v>4392</v>
      </c>
      <c r="H238" s="835" t="s">
        <v>4401</v>
      </c>
      <c r="I238" s="849">
        <v>133.10000610351563</v>
      </c>
      <c r="J238" s="849">
        <v>60</v>
      </c>
      <c r="K238" s="850">
        <v>7986</v>
      </c>
    </row>
    <row r="239" spans="1:11" ht="14.45" customHeight="1" x14ac:dyDescent="0.2">
      <c r="A239" s="831" t="s">
        <v>579</v>
      </c>
      <c r="B239" s="832" t="s">
        <v>580</v>
      </c>
      <c r="C239" s="835" t="s">
        <v>599</v>
      </c>
      <c r="D239" s="863" t="s">
        <v>600</v>
      </c>
      <c r="E239" s="835" t="s">
        <v>3989</v>
      </c>
      <c r="F239" s="863" t="s">
        <v>3990</v>
      </c>
      <c r="G239" s="835" t="s">
        <v>4402</v>
      </c>
      <c r="H239" s="835" t="s">
        <v>4403</v>
      </c>
      <c r="I239" s="849">
        <v>517.8800048828125</v>
      </c>
      <c r="J239" s="849">
        <v>5</v>
      </c>
      <c r="K239" s="850">
        <v>2589.39990234375</v>
      </c>
    </row>
    <row r="240" spans="1:11" ht="14.45" customHeight="1" x14ac:dyDescent="0.2">
      <c r="A240" s="831" t="s">
        <v>579</v>
      </c>
      <c r="B240" s="832" t="s">
        <v>580</v>
      </c>
      <c r="C240" s="835" t="s">
        <v>599</v>
      </c>
      <c r="D240" s="863" t="s">
        <v>600</v>
      </c>
      <c r="E240" s="835" t="s">
        <v>3989</v>
      </c>
      <c r="F240" s="863" t="s">
        <v>3990</v>
      </c>
      <c r="G240" s="835" t="s">
        <v>4404</v>
      </c>
      <c r="H240" s="835" t="s">
        <v>4405</v>
      </c>
      <c r="I240" s="849">
        <v>517.8800048828125</v>
      </c>
      <c r="J240" s="849">
        <v>10</v>
      </c>
      <c r="K240" s="850">
        <v>5178.7998046875</v>
      </c>
    </row>
    <row r="241" spans="1:11" ht="14.45" customHeight="1" x14ac:dyDescent="0.2">
      <c r="A241" s="831" t="s">
        <v>579</v>
      </c>
      <c r="B241" s="832" t="s">
        <v>580</v>
      </c>
      <c r="C241" s="835" t="s">
        <v>599</v>
      </c>
      <c r="D241" s="863" t="s">
        <v>600</v>
      </c>
      <c r="E241" s="835" t="s">
        <v>3989</v>
      </c>
      <c r="F241" s="863" t="s">
        <v>3990</v>
      </c>
      <c r="G241" s="835" t="s">
        <v>4402</v>
      </c>
      <c r="H241" s="835" t="s">
        <v>4406</v>
      </c>
      <c r="I241" s="849">
        <v>517.8599853515625</v>
      </c>
      <c r="J241" s="849">
        <v>1</v>
      </c>
      <c r="K241" s="850">
        <v>517.8599853515625</v>
      </c>
    </row>
    <row r="242" spans="1:11" ht="14.45" customHeight="1" x14ac:dyDescent="0.2">
      <c r="A242" s="831" t="s">
        <v>579</v>
      </c>
      <c r="B242" s="832" t="s">
        <v>580</v>
      </c>
      <c r="C242" s="835" t="s">
        <v>599</v>
      </c>
      <c r="D242" s="863" t="s">
        <v>600</v>
      </c>
      <c r="E242" s="835" t="s">
        <v>3989</v>
      </c>
      <c r="F242" s="863" t="s">
        <v>3990</v>
      </c>
      <c r="G242" s="835" t="s">
        <v>4404</v>
      </c>
      <c r="H242" s="835" t="s">
        <v>4407</v>
      </c>
      <c r="I242" s="849">
        <v>517.8800048828125</v>
      </c>
      <c r="J242" s="849">
        <v>10</v>
      </c>
      <c r="K242" s="850">
        <v>5178.7998046875</v>
      </c>
    </row>
    <row r="243" spans="1:11" ht="14.45" customHeight="1" x14ac:dyDescent="0.2">
      <c r="A243" s="831" t="s">
        <v>579</v>
      </c>
      <c r="B243" s="832" t="s">
        <v>580</v>
      </c>
      <c r="C243" s="835" t="s">
        <v>599</v>
      </c>
      <c r="D243" s="863" t="s">
        <v>600</v>
      </c>
      <c r="E243" s="835" t="s">
        <v>3989</v>
      </c>
      <c r="F243" s="863" t="s">
        <v>3990</v>
      </c>
      <c r="G243" s="835" t="s">
        <v>4408</v>
      </c>
      <c r="H243" s="835" t="s">
        <v>4409</v>
      </c>
      <c r="I243" s="849">
        <v>396.27999877929688</v>
      </c>
      <c r="J243" s="849">
        <v>4</v>
      </c>
      <c r="K243" s="850">
        <v>1585.1099853515625</v>
      </c>
    </row>
    <row r="244" spans="1:11" ht="14.45" customHeight="1" x14ac:dyDescent="0.2">
      <c r="A244" s="831" t="s">
        <v>579</v>
      </c>
      <c r="B244" s="832" t="s">
        <v>580</v>
      </c>
      <c r="C244" s="835" t="s">
        <v>599</v>
      </c>
      <c r="D244" s="863" t="s">
        <v>600</v>
      </c>
      <c r="E244" s="835" t="s">
        <v>3989</v>
      </c>
      <c r="F244" s="863" t="s">
        <v>3990</v>
      </c>
      <c r="G244" s="835" t="s">
        <v>4410</v>
      </c>
      <c r="H244" s="835" t="s">
        <v>4411</v>
      </c>
      <c r="I244" s="849">
        <v>396.27499389648438</v>
      </c>
      <c r="J244" s="849">
        <v>3</v>
      </c>
      <c r="K244" s="850">
        <v>1188.8199768066406</v>
      </c>
    </row>
    <row r="245" spans="1:11" ht="14.45" customHeight="1" x14ac:dyDescent="0.2">
      <c r="A245" s="831" t="s">
        <v>579</v>
      </c>
      <c r="B245" s="832" t="s">
        <v>580</v>
      </c>
      <c r="C245" s="835" t="s">
        <v>599</v>
      </c>
      <c r="D245" s="863" t="s">
        <v>600</v>
      </c>
      <c r="E245" s="835" t="s">
        <v>3989</v>
      </c>
      <c r="F245" s="863" t="s">
        <v>3990</v>
      </c>
      <c r="G245" s="835" t="s">
        <v>4412</v>
      </c>
      <c r="H245" s="835" t="s">
        <v>4413</v>
      </c>
      <c r="I245" s="849">
        <v>396.26998901367188</v>
      </c>
      <c r="J245" s="849">
        <v>1</v>
      </c>
      <c r="K245" s="850">
        <v>396.26998901367188</v>
      </c>
    </row>
    <row r="246" spans="1:11" ht="14.45" customHeight="1" x14ac:dyDescent="0.2">
      <c r="A246" s="831" t="s">
        <v>579</v>
      </c>
      <c r="B246" s="832" t="s">
        <v>580</v>
      </c>
      <c r="C246" s="835" t="s">
        <v>599</v>
      </c>
      <c r="D246" s="863" t="s">
        <v>600</v>
      </c>
      <c r="E246" s="835" t="s">
        <v>3989</v>
      </c>
      <c r="F246" s="863" t="s">
        <v>3990</v>
      </c>
      <c r="G246" s="835" t="s">
        <v>4414</v>
      </c>
      <c r="H246" s="835" t="s">
        <v>4415</v>
      </c>
      <c r="I246" s="849">
        <v>1672.219970703125</v>
      </c>
      <c r="J246" s="849">
        <v>1</v>
      </c>
      <c r="K246" s="850">
        <v>1672.219970703125</v>
      </c>
    </row>
    <row r="247" spans="1:11" ht="14.45" customHeight="1" x14ac:dyDescent="0.2">
      <c r="A247" s="831" t="s">
        <v>579</v>
      </c>
      <c r="B247" s="832" t="s">
        <v>580</v>
      </c>
      <c r="C247" s="835" t="s">
        <v>599</v>
      </c>
      <c r="D247" s="863" t="s">
        <v>600</v>
      </c>
      <c r="E247" s="835" t="s">
        <v>3989</v>
      </c>
      <c r="F247" s="863" t="s">
        <v>3990</v>
      </c>
      <c r="G247" s="835" t="s">
        <v>4001</v>
      </c>
      <c r="H247" s="835" t="s">
        <v>4416</v>
      </c>
      <c r="I247" s="849">
        <v>13.310000419616699</v>
      </c>
      <c r="J247" s="849">
        <v>20</v>
      </c>
      <c r="K247" s="850">
        <v>266.20001220703125</v>
      </c>
    </row>
    <row r="248" spans="1:11" ht="14.45" customHeight="1" x14ac:dyDescent="0.2">
      <c r="A248" s="831" t="s">
        <v>579</v>
      </c>
      <c r="B248" s="832" t="s">
        <v>580</v>
      </c>
      <c r="C248" s="835" t="s">
        <v>599</v>
      </c>
      <c r="D248" s="863" t="s">
        <v>600</v>
      </c>
      <c r="E248" s="835" t="s">
        <v>3989</v>
      </c>
      <c r="F248" s="863" t="s">
        <v>3990</v>
      </c>
      <c r="G248" s="835" t="s">
        <v>4417</v>
      </c>
      <c r="H248" s="835" t="s">
        <v>4418</v>
      </c>
      <c r="I248" s="849">
        <v>25.530000686645508</v>
      </c>
      <c r="J248" s="849">
        <v>20</v>
      </c>
      <c r="K248" s="850">
        <v>510.60000610351563</v>
      </c>
    </row>
    <row r="249" spans="1:11" ht="14.45" customHeight="1" x14ac:dyDescent="0.2">
      <c r="A249" s="831" t="s">
        <v>579</v>
      </c>
      <c r="B249" s="832" t="s">
        <v>580</v>
      </c>
      <c r="C249" s="835" t="s">
        <v>599</v>
      </c>
      <c r="D249" s="863" t="s">
        <v>600</v>
      </c>
      <c r="E249" s="835" t="s">
        <v>3989</v>
      </c>
      <c r="F249" s="863" t="s">
        <v>3990</v>
      </c>
      <c r="G249" s="835" t="s">
        <v>3999</v>
      </c>
      <c r="H249" s="835" t="s">
        <v>4000</v>
      </c>
      <c r="I249" s="849">
        <v>11.734999656677246</v>
      </c>
      <c r="J249" s="849">
        <v>70</v>
      </c>
      <c r="K249" s="850">
        <v>821.60000610351563</v>
      </c>
    </row>
    <row r="250" spans="1:11" ht="14.45" customHeight="1" x14ac:dyDescent="0.2">
      <c r="A250" s="831" t="s">
        <v>579</v>
      </c>
      <c r="B250" s="832" t="s">
        <v>580</v>
      </c>
      <c r="C250" s="835" t="s">
        <v>599</v>
      </c>
      <c r="D250" s="863" t="s">
        <v>600</v>
      </c>
      <c r="E250" s="835" t="s">
        <v>3989</v>
      </c>
      <c r="F250" s="863" t="s">
        <v>3990</v>
      </c>
      <c r="G250" s="835" t="s">
        <v>4001</v>
      </c>
      <c r="H250" s="835" t="s">
        <v>4002</v>
      </c>
      <c r="I250" s="849">
        <v>13.310000419616699</v>
      </c>
      <c r="J250" s="849">
        <v>220</v>
      </c>
      <c r="K250" s="850">
        <v>2928.2000122070313</v>
      </c>
    </row>
    <row r="251" spans="1:11" ht="14.45" customHeight="1" x14ac:dyDescent="0.2">
      <c r="A251" s="831" t="s">
        <v>579</v>
      </c>
      <c r="B251" s="832" t="s">
        <v>580</v>
      </c>
      <c r="C251" s="835" t="s">
        <v>599</v>
      </c>
      <c r="D251" s="863" t="s">
        <v>600</v>
      </c>
      <c r="E251" s="835" t="s">
        <v>3989</v>
      </c>
      <c r="F251" s="863" t="s">
        <v>3990</v>
      </c>
      <c r="G251" s="835" t="s">
        <v>4417</v>
      </c>
      <c r="H251" s="835" t="s">
        <v>4419</v>
      </c>
      <c r="I251" s="849">
        <v>25.535000801086426</v>
      </c>
      <c r="J251" s="849">
        <v>90</v>
      </c>
      <c r="K251" s="850">
        <v>2298.0999755859375</v>
      </c>
    </row>
    <row r="252" spans="1:11" ht="14.45" customHeight="1" x14ac:dyDescent="0.2">
      <c r="A252" s="831" t="s">
        <v>579</v>
      </c>
      <c r="B252" s="832" t="s">
        <v>580</v>
      </c>
      <c r="C252" s="835" t="s">
        <v>599</v>
      </c>
      <c r="D252" s="863" t="s">
        <v>600</v>
      </c>
      <c r="E252" s="835" t="s">
        <v>3989</v>
      </c>
      <c r="F252" s="863" t="s">
        <v>3990</v>
      </c>
      <c r="G252" s="835" t="s">
        <v>4420</v>
      </c>
      <c r="H252" s="835" t="s">
        <v>4421</v>
      </c>
      <c r="I252" s="849">
        <v>4.8000001907348633</v>
      </c>
      <c r="J252" s="849">
        <v>1000</v>
      </c>
      <c r="K252" s="850">
        <v>4800</v>
      </c>
    </row>
    <row r="253" spans="1:11" ht="14.45" customHeight="1" x14ac:dyDescent="0.2">
      <c r="A253" s="831" t="s">
        <v>579</v>
      </c>
      <c r="B253" s="832" t="s">
        <v>580</v>
      </c>
      <c r="C253" s="835" t="s">
        <v>599</v>
      </c>
      <c r="D253" s="863" t="s">
        <v>600</v>
      </c>
      <c r="E253" s="835" t="s">
        <v>3989</v>
      </c>
      <c r="F253" s="863" t="s">
        <v>3990</v>
      </c>
      <c r="G253" s="835" t="s">
        <v>4422</v>
      </c>
      <c r="H253" s="835" t="s">
        <v>4423</v>
      </c>
      <c r="I253" s="849">
        <v>96.319999694824219</v>
      </c>
      <c r="J253" s="849">
        <v>12</v>
      </c>
      <c r="K253" s="850">
        <v>1155.7900390625</v>
      </c>
    </row>
    <row r="254" spans="1:11" ht="14.45" customHeight="1" x14ac:dyDescent="0.2">
      <c r="A254" s="831" t="s">
        <v>579</v>
      </c>
      <c r="B254" s="832" t="s">
        <v>580</v>
      </c>
      <c r="C254" s="835" t="s">
        <v>599</v>
      </c>
      <c r="D254" s="863" t="s">
        <v>600</v>
      </c>
      <c r="E254" s="835" t="s">
        <v>3989</v>
      </c>
      <c r="F254" s="863" t="s">
        <v>3990</v>
      </c>
      <c r="G254" s="835" t="s">
        <v>4424</v>
      </c>
      <c r="H254" s="835" t="s">
        <v>4425</v>
      </c>
      <c r="I254" s="849">
        <v>20.329999923706055</v>
      </c>
      <c r="J254" s="849">
        <v>15</v>
      </c>
      <c r="K254" s="850">
        <v>304.92001342773438</v>
      </c>
    </row>
    <row r="255" spans="1:11" ht="14.45" customHeight="1" x14ac:dyDescent="0.2">
      <c r="A255" s="831" t="s">
        <v>579</v>
      </c>
      <c r="B255" s="832" t="s">
        <v>580</v>
      </c>
      <c r="C255" s="835" t="s">
        <v>599</v>
      </c>
      <c r="D255" s="863" t="s">
        <v>600</v>
      </c>
      <c r="E255" s="835" t="s">
        <v>3989</v>
      </c>
      <c r="F255" s="863" t="s">
        <v>3990</v>
      </c>
      <c r="G255" s="835" t="s">
        <v>4426</v>
      </c>
      <c r="H255" s="835" t="s">
        <v>4427</v>
      </c>
      <c r="I255" s="849">
        <v>56.919998168945313</v>
      </c>
      <c r="J255" s="849">
        <v>5</v>
      </c>
      <c r="K255" s="850">
        <v>284.60000610351563</v>
      </c>
    </row>
    <row r="256" spans="1:11" ht="14.45" customHeight="1" x14ac:dyDescent="0.2">
      <c r="A256" s="831" t="s">
        <v>579</v>
      </c>
      <c r="B256" s="832" t="s">
        <v>580</v>
      </c>
      <c r="C256" s="835" t="s">
        <v>599</v>
      </c>
      <c r="D256" s="863" t="s">
        <v>600</v>
      </c>
      <c r="E256" s="835" t="s">
        <v>3989</v>
      </c>
      <c r="F256" s="863" t="s">
        <v>3990</v>
      </c>
      <c r="G256" s="835" t="s">
        <v>4428</v>
      </c>
      <c r="H256" s="835" t="s">
        <v>4429</v>
      </c>
      <c r="I256" s="849">
        <v>82.170001983642578</v>
      </c>
      <c r="J256" s="849">
        <v>24</v>
      </c>
      <c r="K256" s="850">
        <v>1972.0599975585938</v>
      </c>
    </row>
    <row r="257" spans="1:11" ht="14.45" customHeight="1" x14ac:dyDescent="0.2">
      <c r="A257" s="831" t="s">
        <v>579</v>
      </c>
      <c r="B257" s="832" t="s">
        <v>580</v>
      </c>
      <c r="C257" s="835" t="s">
        <v>599</v>
      </c>
      <c r="D257" s="863" t="s">
        <v>600</v>
      </c>
      <c r="E257" s="835" t="s">
        <v>3989</v>
      </c>
      <c r="F257" s="863" t="s">
        <v>3990</v>
      </c>
      <c r="G257" s="835" t="s">
        <v>4422</v>
      </c>
      <c r="H257" s="835" t="s">
        <v>4430</v>
      </c>
      <c r="I257" s="849">
        <v>96.314998626708984</v>
      </c>
      <c r="J257" s="849">
        <v>24</v>
      </c>
      <c r="K257" s="850">
        <v>2311.5699462890625</v>
      </c>
    </row>
    <row r="258" spans="1:11" ht="14.45" customHeight="1" x14ac:dyDescent="0.2">
      <c r="A258" s="831" t="s">
        <v>579</v>
      </c>
      <c r="B258" s="832" t="s">
        <v>580</v>
      </c>
      <c r="C258" s="835" t="s">
        <v>599</v>
      </c>
      <c r="D258" s="863" t="s">
        <v>600</v>
      </c>
      <c r="E258" s="835" t="s">
        <v>3989</v>
      </c>
      <c r="F258" s="863" t="s">
        <v>3990</v>
      </c>
      <c r="G258" s="835" t="s">
        <v>4431</v>
      </c>
      <c r="H258" s="835" t="s">
        <v>4432</v>
      </c>
      <c r="I258" s="849">
        <v>179.69000244140625</v>
      </c>
      <c r="J258" s="849">
        <v>2</v>
      </c>
      <c r="K258" s="850">
        <v>359.3699951171875</v>
      </c>
    </row>
    <row r="259" spans="1:11" ht="14.45" customHeight="1" x14ac:dyDescent="0.2">
      <c r="A259" s="831" t="s">
        <v>579</v>
      </c>
      <c r="B259" s="832" t="s">
        <v>580</v>
      </c>
      <c r="C259" s="835" t="s">
        <v>599</v>
      </c>
      <c r="D259" s="863" t="s">
        <v>600</v>
      </c>
      <c r="E259" s="835" t="s">
        <v>3989</v>
      </c>
      <c r="F259" s="863" t="s">
        <v>3990</v>
      </c>
      <c r="G259" s="835" t="s">
        <v>4424</v>
      </c>
      <c r="H259" s="835" t="s">
        <v>4433</v>
      </c>
      <c r="I259" s="849">
        <v>20.329999923706055</v>
      </c>
      <c r="J259" s="849">
        <v>185</v>
      </c>
      <c r="K259" s="850">
        <v>3760.6600341796875</v>
      </c>
    </row>
    <row r="260" spans="1:11" ht="14.45" customHeight="1" x14ac:dyDescent="0.2">
      <c r="A260" s="831" t="s">
        <v>579</v>
      </c>
      <c r="B260" s="832" t="s">
        <v>580</v>
      </c>
      <c r="C260" s="835" t="s">
        <v>599</v>
      </c>
      <c r="D260" s="863" t="s">
        <v>600</v>
      </c>
      <c r="E260" s="835" t="s">
        <v>3989</v>
      </c>
      <c r="F260" s="863" t="s">
        <v>3990</v>
      </c>
      <c r="G260" s="835" t="s">
        <v>4434</v>
      </c>
      <c r="H260" s="835" t="s">
        <v>4435</v>
      </c>
      <c r="I260" s="849">
        <v>1.5</v>
      </c>
      <c r="J260" s="849">
        <v>100</v>
      </c>
      <c r="K260" s="850">
        <v>150</v>
      </c>
    </row>
    <row r="261" spans="1:11" ht="14.45" customHeight="1" x14ac:dyDescent="0.2">
      <c r="A261" s="831" t="s">
        <v>579</v>
      </c>
      <c r="B261" s="832" t="s">
        <v>580</v>
      </c>
      <c r="C261" s="835" t="s">
        <v>599</v>
      </c>
      <c r="D261" s="863" t="s">
        <v>600</v>
      </c>
      <c r="E261" s="835" t="s">
        <v>3989</v>
      </c>
      <c r="F261" s="863" t="s">
        <v>3990</v>
      </c>
      <c r="G261" s="835" t="s">
        <v>4436</v>
      </c>
      <c r="H261" s="835" t="s">
        <v>4437</v>
      </c>
      <c r="I261" s="849">
        <v>240</v>
      </c>
      <c r="J261" s="849">
        <v>10</v>
      </c>
      <c r="K261" s="850">
        <v>2400</v>
      </c>
    </row>
    <row r="262" spans="1:11" ht="14.45" customHeight="1" x14ac:dyDescent="0.2">
      <c r="A262" s="831" t="s">
        <v>579</v>
      </c>
      <c r="B262" s="832" t="s">
        <v>580</v>
      </c>
      <c r="C262" s="835" t="s">
        <v>599</v>
      </c>
      <c r="D262" s="863" t="s">
        <v>600</v>
      </c>
      <c r="E262" s="835" t="s">
        <v>3989</v>
      </c>
      <c r="F262" s="863" t="s">
        <v>3990</v>
      </c>
      <c r="G262" s="835" t="s">
        <v>4438</v>
      </c>
      <c r="H262" s="835" t="s">
        <v>4439</v>
      </c>
      <c r="I262" s="849">
        <v>982.52001953125</v>
      </c>
      <c r="J262" s="849">
        <v>1</v>
      </c>
      <c r="K262" s="850">
        <v>982.52001953125</v>
      </c>
    </row>
    <row r="263" spans="1:11" ht="14.45" customHeight="1" x14ac:dyDescent="0.2">
      <c r="A263" s="831" t="s">
        <v>579</v>
      </c>
      <c r="B263" s="832" t="s">
        <v>580</v>
      </c>
      <c r="C263" s="835" t="s">
        <v>599</v>
      </c>
      <c r="D263" s="863" t="s">
        <v>600</v>
      </c>
      <c r="E263" s="835" t="s">
        <v>3989</v>
      </c>
      <c r="F263" s="863" t="s">
        <v>3990</v>
      </c>
      <c r="G263" s="835" t="s">
        <v>4440</v>
      </c>
      <c r="H263" s="835" t="s">
        <v>4441</v>
      </c>
      <c r="I263" s="849">
        <v>2181.6298828125</v>
      </c>
      <c r="J263" s="849">
        <v>5</v>
      </c>
      <c r="K263" s="850">
        <v>10908.150390625</v>
      </c>
    </row>
    <row r="264" spans="1:11" ht="14.45" customHeight="1" x14ac:dyDescent="0.2">
      <c r="A264" s="831" t="s">
        <v>579</v>
      </c>
      <c r="B264" s="832" t="s">
        <v>580</v>
      </c>
      <c r="C264" s="835" t="s">
        <v>599</v>
      </c>
      <c r="D264" s="863" t="s">
        <v>600</v>
      </c>
      <c r="E264" s="835" t="s">
        <v>3989</v>
      </c>
      <c r="F264" s="863" t="s">
        <v>3990</v>
      </c>
      <c r="G264" s="835" t="s">
        <v>4442</v>
      </c>
      <c r="H264" s="835" t="s">
        <v>4443</v>
      </c>
      <c r="I264" s="849">
        <v>715.1099853515625</v>
      </c>
      <c r="J264" s="849">
        <v>5</v>
      </c>
      <c r="K264" s="850">
        <v>3575.550048828125</v>
      </c>
    </row>
    <row r="265" spans="1:11" ht="14.45" customHeight="1" x14ac:dyDescent="0.2">
      <c r="A265" s="831" t="s">
        <v>579</v>
      </c>
      <c r="B265" s="832" t="s">
        <v>580</v>
      </c>
      <c r="C265" s="835" t="s">
        <v>599</v>
      </c>
      <c r="D265" s="863" t="s">
        <v>600</v>
      </c>
      <c r="E265" s="835" t="s">
        <v>3989</v>
      </c>
      <c r="F265" s="863" t="s">
        <v>3990</v>
      </c>
      <c r="G265" s="835" t="s">
        <v>4444</v>
      </c>
      <c r="H265" s="835" t="s">
        <v>4445</v>
      </c>
      <c r="I265" s="849">
        <v>872.40997314453125</v>
      </c>
      <c r="J265" s="849">
        <v>5</v>
      </c>
      <c r="K265" s="850">
        <v>4362.0498046875</v>
      </c>
    </row>
    <row r="266" spans="1:11" ht="14.45" customHeight="1" x14ac:dyDescent="0.2">
      <c r="A266" s="831" t="s">
        <v>579</v>
      </c>
      <c r="B266" s="832" t="s">
        <v>580</v>
      </c>
      <c r="C266" s="835" t="s">
        <v>599</v>
      </c>
      <c r="D266" s="863" t="s">
        <v>600</v>
      </c>
      <c r="E266" s="835" t="s">
        <v>3989</v>
      </c>
      <c r="F266" s="863" t="s">
        <v>3990</v>
      </c>
      <c r="G266" s="835" t="s">
        <v>4446</v>
      </c>
      <c r="H266" s="835" t="s">
        <v>4447</v>
      </c>
      <c r="I266" s="849">
        <v>992.20001220703125</v>
      </c>
      <c r="J266" s="849">
        <v>12</v>
      </c>
      <c r="K266" s="850">
        <v>11906.400390625</v>
      </c>
    </row>
    <row r="267" spans="1:11" ht="14.45" customHeight="1" x14ac:dyDescent="0.2">
      <c r="A267" s="831" t="s">
        <v>579</v>
      </c>
      <c r="B267" s="832" t="s">
        <v>580</v>
      </c>
      <c r="C267" s="835" t="s">
        <v>599</v>
      </c>
      <c r="D267" s="863" t="s">
        <v>600</v>
      </c>
      <c r="E267" s="835" t="s">
        <v>3989</v>
      </c>
      <c r="F267" s="863" t="s">
        <v>3990</v>
      </c>
      <c r="G267" s="835" t="s">
        <v>4448</v>
      </c>
      <c r="H267" s="835" t="s">
        <v>4449</v>
      </c>
      <c r="I267" s="849">
        <v>2573.669921875</v>
      </c>
      <c r="J267" s="849">
        <v>3</v>
      </c>
      <c r="K267" s="850">
        <v>7721.009765625</v>
      </c>
    </row>
    <row r="268" spans="1:11" ht="14.45" customHeight="1" x14ac:dyDescent="0.2">
      <c r="A268" s="831" t="s">
        <v>579</v>
      </c>
      <c r="B268" s="832" t="s">
        <v>580</v>
      </c>
      <c r="C268" s="835" t="s">
        <v>599</v>
      </c>
      <c r="D268" s="863" t="s">
        <v>600</v>
      </c>
      <c r="E268" s="835" t="s">
        <v>3989</v>
      </c>
      <c r="F268" s="863" t="s">
        <v>3990</v>
      </c>
      <c r="G268" s="835" t="s">
        <v>4450</v>
      </c>
      <c r="H268" s="835" t="s">
        <v>4451</v>
      </c>
      <c r="I268" s="849">
        <v>975.260009765625</v>
      </c>
      <c r="J268" s="849">
        <v>8</v>
      </c>
      <c r="K268" s="850">
        <v>7802.080078125</v>
      </c>
    </row>
    <row r="269" spans="1:11" ht="14.45" customHeight="1" x14ac:dyDescent="0.2">
      <c r="A269" s="831" t="s">
        <v>579</v>
      </c>
      <c r="B269" s="832" t="s">
        <v>580</v>
      </c>
      <c r="C269" s="835" t="s">
        <v>599</v>
      </c>
      <c r="D269" s="863" t="s">
        <v>600</v>
      </c>
      <c r="E269" s="835" t="s">
        <v>3989</v>
      </c>
      <c r="F269" s="863" t="s">
        <v>3990</v>
      </c>
      <c r="G269" s="835" t="s">
        <v>4452</v>
      </c>
      <c r="H269" s="835" t="s">
        <v>4453</v>
      </c>
      <c r="I269" s="849">
        <v>975.260009765625</v>
      </c>
      <c r="J269" s="849">
        <v>12</v>
      </c>
      <c r="K269" s="850">
        <v>11703.1201171875</v>
      </c>
    </row>
    <row r="270" spans="1:11" ht="14.45" customHeight="1" x14ac:dyDescent="0.2">
      <c r="A270" s="831" t="s">
        <v>579</v>
      </c>
      <c r="B270" s="832" t="s">
        <v>580</v>
      </c>
      <c r="C270" s="835" t="s">
        <v>599</v>
      </c>
      <c r="D270" s="863" t="s">
        <v>600</v>
      </c>
      <c r="E270" s="835" t="s">
        <v>3989</v>
      </c>
      <c r="F270" s="863" t="s">
        <v>3990</v>
      </c>
      <c r="G270" s="835" t="s">
        <v>4454</v>
      </c>
      <c r="H270" s="835" t="s">
        <v>4455</v>
      </c>
      <c r="I270" s="849">
        <v>1491.9300537109375</v>
      </c>
      <c r="J270" s="849">
        <v>5</v>
      </c>
      <c r="K270" s="850">
        <v>7459.64990234375</v>
      </c>
    </row>
    <row r="271" spans="1:11" ht="14.45" customHeight="1" x14ac:dyDescent="0.2">
      <c r="A271" s="831" t="s">
        <v>579</v>
      </c>
      <c r="B271" s="832" t="s">
        <v>580</v>
      </c>
      <c r="C271" s="835" t="s">
        <v>599</v>
      </c>
      <c r="D271" s="863" t="s">
        <v>600</v>
      </c>
      <c r="E271" s="835" t="s">
        <v>3989</v>
      </c>
      <c r="F271" s="863" t="s">
        <v>3990</v>
      </c>
      <c r="G271" s="835" t="s">
        <v>4456</v>
      </c>
      <c r="H271" s="835" t="s">
        <v>4457</v>
      </c>
      <c r="I271" s="849">
        <v>1289.8599853515625</v>
      </c>
      <c r="J271" s="849">
        <v>15</v>
      </c>
      <c r="K271" s="850">
        <v>19347.900390625</v>
      </c>
    </row>
    <row r="272" spans="1:11" ht="14.45" customHeight="1" x14ac:dyDescent="0.2">
      <c r="A272" s="831" t="s">
        <v>579</v>
      </c>
      <c r="B272" s="832" t="s">
        <v>580</v>
      </c>
      <c r="C272" s="835" t="s">
        <v>599</v>
      </c>
      <c r="D272" s="863" t="s">
        <v>600</v>
      </c>
      <c r="E272" s="835" t="s">
        <v>3989</v>
      </c>
      <c r="F272" s="863" t="s">
        <v>3990</v>
      </c>
      <c r="G272" s="835" t="s">
        <v>4458</v>
      </c>
      <c r="H272" s="835" t="s">
        <v>4459</v>
      </c>
      <c r="I272" s="849">
        <v>590.47998046875</v>
      </c>
      <c r="J272" s="849">
        <v>5</v>
      </c>
      <c r="K272" s="850">
        <v>2952.39990234375</v>
      </c>
    </row>
    <row r="273" spans="1:11" ht="14.45" customHeight="1" x14ac:dyDescent="0.2">
      <c r="A273" s="831" t="s">
        <v>579</v>
      </c>
      <c r="B273" s="832" t="s">
        <v>580</v>
      </c>
      <c r="C273" s="835" t="s">
        <v>599</v>
      </c>
      <c r="D273" s="863" t="s">
        <v>600</v>
      </c>
      <c r="E273" s="835" t="s">
        <v>3989</v>
      </c>
      <c r="F273" s="863" t="s">
        <v>3990</v>
      </c>
      <c r="G273" s="835" t="s">
        <v>4460</v>
      </c>
      <c r="H273" s="835" t="s">
        <v>4461</v>
      </c>
      <c r="I273" s="849">
        <v>220.22000122070313</v>
      </c>
      <c r="J273" s="849">
        <v>20</v>
      </c>
      <c r="K273" s="850">
        <v>4404.39990234375</v>
      </c>
    </row>
    <row r="274" spans="1:11" ht="14.45" customHeight="1" x14ac:dyDescent="0.2">
      <c r="A274" s="831" t="s">
        <v>579</v>
      </c>
      <c r="B274" s="832" t="s">
        <v>580</v>
      </c>
      <c r="C274" s="835" t="s">
        <v>599</v>
      </c>
      <c r="D274" s="863" t="s">
        <v>600</v>
      </c>
      <c r="E274" s="835" t="s">
        <v>3989</v>
      </c>
      <c r="F274" s="863" t="s">
        <v>3990</v>
      </c>
      <c r="G274" s="835" t="s">
        <v>4462</v>
      </c>
      <c r="H274" s="835" t="s">
        <v>4463</v>
      </c>
      <c r="I274" s="849">
        <v>157.35500335693359</v>
      </c>
      <c r="J274" s="849">
        <v>10</v>
      </c>
      <c r="K274" s="850">
        <v>1573.5599975585938</v>
      </c>
    </row>
    <row r="275" spans="1:11" ht="14.45" customHeight="1" x14ac:dyDescent="0.2">
      <c r="A275" s="831" t="s">
        <v>579</v>
      </c>
      <c r="B275" s="832" t="s">
        <v>580</v>
      </c>
      <c r="C275" s="835" t="s">
        <v>599</v>
      </c>
      <c r="D275" s="863" t="s">
        <v>600</v>
      </c>
      <c r="E275" s="835" t="s">
        <v>3989</v>
      </c>
      <c r="F275" s="863" t="s">
        <v>3990</v>
      </c>
      <c r="G275" s="835" t="s">
        <v>4464</v>
      </c>
      <c r="H275" s="835" t="s">
        <v>4465</v>
      </c>
      <c r="I275" s="849">
        <v>155.94000244140625</v>
      </c>
      <c r="J275" s="849">
        <v>15</v>
      </c>
      <c r="K275" s="850">
        <v>2339.10498046875</v>
      </c>
    </row>
    <row r="276" spans="1:11" ht="14.45" customHeight="1" x14ac:dyDescent="0.2">
      <c r="A276" s="831" t="s">
        <v>579</v>
      </c>
      <c r="B276" s="832" t="s">
        <v>580</v>
      </c>
      <c r="C276" s="835" t="s">
        <v>599</v>
      </c>
      <c r="D276" s="863" t="s">
        <v>600</v>
      </c>
      <c r="E276" s="835" t="s">
        <v>3989</v>
      </c>
      <c r="F276" s="863" t="s">
        <v>3990</v>
      </c>
      <c r="G276" s="835" t="s">
        <v>4466</v>
      </c>
      <c r="H276" s="835" t="s">
        <v>4467</v>
      </c>
      <c r="I276" s="849">
        <v>1393.9200439453125</v>
      </c>
      <c r="J276" s="849">
        <v>1</v>
      </c>
      <c r="K276" s="850">
        <v>1393.9200439453125</v>
      </c>
    </row>
    <row r="277" spans="1:11" ht="14.45" customHeight="1" x14ac:dyDescent="0.2">
      <c r="A277" s="831" t="s">
        <v>579</v>
      </c>
      <c r="B277" s="832" t="s">
        <v>580</v>
      </c>
      <c r="C277" s="835" t="s">
        <v>599</v>
      </c>
      <c r="D277" s="863" t="s">
        <v>600</v>
      </c>
      <c r="E277" s="835" t="s">
        <v>3989</v>
      </c>
      <c r="F277" s="863" t="s">
        <v>3990</v>
      </c>
      <c r="G277" s="835" t="s">
        <v>4468</v>
      </c>
      <c r="H277" s="835" t="s">
        <v>4469</v>
      </c>
      <c r="I277" s="849">
        <v>3377.110107421875</v>
      </c>
      <c r="J277" s="849">
        <v>5</v>
      </c>
      <c r="K277" s="850">
        <v>16885.55078125</v>
      </c>
    </row>
    <row r="278" spans="1:11" ht="14.45" customHeight="1" x14ac:dyDescent="0.2">
      <c r="A278" s="831" t="s">
        <v>579</v>
      </c>
      <c r="B278" s="832" t="s">
        <v>580</v>
      </c>
      <c r="C278" s="835" t="s">
        <v>599</v>
      </c>
      <c r="D278" s="863" t="s">
        <v>600</v>
      </c>
      <c r="E278" s="835" t="s">
        <v>3989</v>
      </c>
      <c r="F278" s="863" t="s">
        <v>3990</v>
      </c>
      <c r="G278" s="835" t="s">
        <v>4470</v>
      </c>
      <c r="H278" s="835" t="s">
        <v>4471</v>
      </c>
      <c r="I278" s="849">
        <v>1278.93994140625</v>
      </c>
      <c r="J278" s="849">
        <v>5</v>
      </c>
      <c r="K278" s="850">
        <v>6394.7001953125</v>
      </c>
    </row>
    <row r="279" spans="1:11" ht="14.45" customHeight="1" x14ac:dyDescent="0.2">
      <c r="A279" s="831" t="s">
        <v>579</v>
      </c>
      <c r="B279" s="832" t="s">
        <v>580</v>
      </c>
      <c r="C279" s="835" t="s">
        <v>599</v>
      </c>
      <c r="D279" s="863" t="s">
        <v>600</v>
      </c>
      <c r="E279" s="835" t="s">
        <v>3989</v>
      </c>
      <c r="F279" s="863" t="s">
        <v>3990</v>
      </c>
      <c r="G279" s="835" t="s">
        <v>4472</v>
      </c>
      <c r="H279" s="835" t="s">
        <v>4473</v>
      </c>
      <c r="I279" s="849">
        <v>2715.239990234375</v>
      </c>
      <c r="J279" s="849">
        <v>2</v>
      </c>
      <c r="K279" s="850">
        <v>5430.47998046875</v>
      </c>
    </row>
    <row r="280" spans="1:11" ht="14.45" customHeight="1" x14ac:dyDescent="0.2">
      <c r="A280" s="831" t="s">
        <v>579</v>
      </c>
      <c r="B280" s="832" t="s">
        <v>580</v>
      </c>
      <c r="C280" s="835" t="s">
        <v>599</v>
      </c>
      <c r="D280" s="863" t="s">
        <v>600</v>
      </c>
      <c r="E280" s="835" t="s">
        <v>3989</v>
      </c>
      <c r="F280" s="863" t="s">
        <v>3990</v>
      </c>
      <c r="G280" s="835" t="s">
        <v>4474</v>
      </c>
      <c r="H280" s="835" t="s">
        <v>4475</v>
      </c>
      <c r="I280" s="849">
        <v>9.1999998092651367</v>
      </c>
      <c r="J280" s="849">
        <v>100</v>
      </c>
      <c r="K280" s="850">
        <v>920</v>
      </c>
    </row>
    <row r="281" spans="1:11" ht="14.45" customHeight="1" x14ac:dyDescent="0.2">
      <c r="A281" s="831" t="s">
        <v>579</v>
      </c>
      <c r="B281" s="832" t="s">
        <v>580</v>
      </c>
      <c r="C281" s="835" t="s">
        <v>599</v>
      </c>
      <c r="D281" s="863" t="s">
        <v>600</v>
      </c>
      <c r="E281" s="835" t="s">
        <v>3989</v>
      </c>
      <c r="F281" s="863" t="s">
        <v>3990</v>
      </c>
      <c r="G281" s="835" t="s">
        <v>4476</v>
      </c>
      <c r="H281" s="835" t="s">
        <v>4477</v>
      </c>
      <c r="I281" s="849">
        <v>58.369998931884766</v>
      </c>
      <c r="J281" s="849">
        <v>250</v>
      </c>
      <c r="K281" s="850">
        <v>14592.5</v>
      </c>
    </row>
    <row r="282" spans="1:11" ht="14.45" customHeight="1" x14ac:dyDescent="0.2">
      <c r="A282" s="831" t="s">
        <v>579</v>
      </c>
      <c r="B282" s="832" t="s">
        <v>580</v>
      </c>
      <c r="C282" s="835" t="s">
        <v>599</v>
      </c>
      <c r="D282" s="863" t="s">
        <v>600</v>
      </c>
      <c r="E282" s="835" t="s">
        <v>3989</v>
      </c>
      <c r="F282" s="863" t="s">
        <v>3990</v>
      </c>
      <c r="G282" s="835" t="s">
        <v>4478</v>
      </c>
      <c r="H282" s="835" t="s">
        <v>4479</v>
      </c>
      <c r="I282" s="849">
        <v>108.30000305175781</v>
      </c>
      <c r="J282" s="849">
        <v>100</v>
      </c>
      <c r="K282" s="850">
        <v>10829.5</v>
      </c>
    </row>
    <row r="283" spans="1:11" ht="14.45" customHeight="1" x14ac:dyDescent="0.2">
      <c r="A283" s="831" t="s">
        <v>579</v>
      </c>
      <c r="B283" s="832" t="s">
        <v>580</v>
      </c>
      <c r="C283" s="835" t="s">
        <v>599</v>
      </c>
      <c r="D283" s="863" t="s">
        <v>600</v>
      </c>
      <c r="E283" s="835" t="s">
        <v>3989</v>
      </c>
      <c r="F283" s="863" t="s">
        <v>3990</v>
      </c>
      <c r="G283" s="835" t="s">
        <v>4478</v>
      </c>
      <c r="H283" s="835" t="s">
        <v>4480</v>
      </c>
      <c r="I283" s="849">
        <v>108.30000305175781</v>
      </c>
      <c r="J283" s="849">
        <v>100</v>
      </c>
      <c r="K283" s="850">
        <v>10829.5</v>
      </c>
    </row>
    <row r="284" spans="1:11" ht="14.45" customHeight="1" x14ac:dyDescent="0.2">
      <c r="A284" s="831" t="s">
        <v>579</v>
      </c>
      <c r="B284" s="832" t="s">
        <v>580</v>
      </c>
      <c r="C284" s="835" t="s">
        <v>599</v>
      </c>
      <c r="D284" s="863" t="s">
        <v>600</v>
      </c>
      <c r="E284" s="835" t="s">
        <v>3989</v>
      </c>
      <c r="F284" s="863" t="s">
        <v>3990</v>
      </c>
      <c r="G284" s="835" t="s">
        <v>4481</v>
      </c>
      <c r="H284" s="835" t="s">
        <v>4482</v>
      </c>
      <c r="I284" s="849">
        <v>7.0100002288818359</v>
      </c>
      <c r="J284" s="849">
        <v>10</v>
      </c>
      <c r="K284" s="850">
        <v>70.099998474121094</v>
      </c>
    </row>
    <row r="285" spans="1:11" ht="14.45" customHeight="1" x14ac:dyDescent="0.2">
      <c r="A285" s="831" t="s">
        <v>579</v>
      </c>
      <c r="B285" s="832" t="s">
        <v>580</v>
      </c>
      <c r="C285" s="835" t="s">
        <v>599</v>
      </c>
      <c r="D285" s="863" t="s">
        <v>600</v>
      </c>
      <c r="E285" s="835" t="s">
        <v>3989</v>
      </c>
      <c r="F285" s="863" t="s">
        <v>3990</v>
      </c>
      <c r="G285" s="835" t="s">
        <v>4483</v>
      </c>
      <c r="H285" s="835" t="s">
        <v>4484</v>
      </c>
      <c r="I285" s="849">
        <v>6.619999885559082</v>
      </c>
      <c r="J285" s="849">
        <v>10</v>
      </c>
      <c r="K285" s="850">
        <v>66.199996948242188</v>
      </c>
    </row>
    <row r="286" spans="1:11" ht="14.45" customHeight="1" x14ac:dyDescent="0.2">
      <c r="A286" s="831" t="s">
        <v>579</v>
      </c>
      <c r="B286" s="832" t="s">
        <v>580</v>
      </c>
      <c r="C286" s="835" t="s">
        <v>599</v>
      </c>
      <c r="D286" s="863" t="s">
        <v>600</v>
      </c>
      <c r="E286" s="835" t="s">
        <v>3989</v>
      </c>
      <c r="F286" s="863" t="s">
        <v>3990</v>
      </c>
      <c r="G286" s="835" t="s">
        <v>4485</v>
      </c>
      <c r="H286" s="835" t="s">
        <v>4486</v>
      </c>
      <c r="I286" s="849">
        <v>7.0199999809265137</v>
      </c>
      <c r="J286" s="849">
        <v>10</v>
      </c>
      <c r="K286" s="850">
        <v>70.199996948242188</v>
      </c>
    </row>
    <row r="287" spans="1:11" ht="14.45" customHeight="1" x14ac:dyDescent="0.2">
      <c r="A287" s="831" t="s">
        <v>579</v>
      </c>
      <c r="B287" s="832" t="s">
        <v>580</v>
      </c>
      <c r="C287" s="835" t="s">
        <v>599</v>
      </c>
      <c r="D287" s="863" t="s">
        <v>600</v>
      </c>
      <c r="E287" s="835" t="s">
        <v>3989</v>
      </c>
      <c r="F287" s="863" t="s">
        <v>3990</v>
      </c>
      <c r="G287" s="835" t="s">
        <v>4483</v>
      </c>
      <c r="H287" s="835" t="s">
        <v>4487</v>
      </c>
      <c r="I287" s="849">
        <v>6.2899999618530273</v>
      </c>
      <c r="J287" s="849">
        <v>10</v>
      </c>
      <c r="K287" s="850">
        <v>62.900001525878906</v>
      </c>
    </row>
    <row r="288" spans="1:11" ht="14.45" customHeight="1" x14ac:dyDescent="0.2">
      <c r="A288" s="831" t="s">
        <v>579</v>
      </c>
      <c r="B288" s="832" t="s">
        <v>580</v>
      </c>
      <c r="C288" s="835" t="s">
        <v>599</v>
      </c>
      <c r="D288" s="863" t="s">
        <v>600</v>
      </c>
      <c r="E288" s="835" t="s">
        <v>3989</v>
      </c>
      <c r="F288" s="863" t="s">
        <v>3990</v>
      </c>
      <c r="G288" s="835" t="s">
        <v>4485</v>
      </c>
      <c r="H288" s="835" t="s">
        <v>4488</v>
      </c>
      <c r="I288" s="849">
        <v>6.2950000762939453</v>
      </c>
      <c r="J288" s="849">
        <v>40</v>
      </c>
      <c r="K288" s="850">
        <v>251.69999694824219</v>
      </c>
    </row>
    <row r="289" spans="1:11" ht="14.45" customHeight="1" x14ac:dyDescent="0.2">
      <c r="A289" s="831" t="s">
        <v>579</v>
      </c>
      <c r="B289" s="832" t="s">
        <v>580</v>
      </c>
      <c r="C289" s="835" t="s">
        <v>599</v>
      </c>
      <c r="D289" s="863" t="s">
        <v>600</v>
      </c>
      <c r="E289" s="835" t="s">
        <v>3989</v>
      </c>
      <c r="F289" s="863" t="s">
        <v>3990</v>
      </c>
      <c r="G289" s="835" t="s">
        <v>4489</v>
      </c>
      <c r="H289" s="835" t="s">
        <v>4490</v>
      </c>
      <c r="I289" s="849">
        <v>172.5</v>
      </c>
      <c r="J289" s="849">
        <v>1</v>
      </c>
      <c r="K289" s="850">
        <v>172.5</v>
      </c>
    </row>
    <row r="290" spans="1:11" ht="14.45" customHeight="1" x14ac:dyDescent="0.2">
      <c r="A290" s="831" t="s">
        <v>579</v>
      </c>
      <c r="B290" s="832" t="s">
        <v>580</v>
      </c>
      <c r="C290" s="835" t="s">
        <v>599</v>
      </c>
      <c r="D290" s="863" t="s">
        <v>600</v>
      </c>
      <c r="E290" s="835" t="s">
        <v>3989</v>
      </c>
      <c r="F290" s="863" t="s">
        <v>3990</v>
      </c>
      <c r="G290" s="835" t="s">
        <v>4491</v>
      </c>
      <c r="H290" s="835" t="s">
        <v>4492</v>
      </c>
      <c r="I290" s="849">
        <v>1173.93994140625</v>
      </c>
      <c r="J290" s="849">
        <v>3</v>
      </c>
      <c r="K290" s="850">
        <v>3521.830078125</v>
      </c>
    </row>
    <row r="291" spans="1:11" ht="14.45" customHeight="1" x14ac:dyDescent="0.2">
      <c r="A291" s="831" t="s">
        <v>579</v>
      </c>
      <c r="B291" s="832" t="s">
        <v>580</v>
      </c>
      <c r="C291" s="835" t="s">
        <v>599</v>
      </c>
      <c r="D291" s="863" t="s">
        <v>600</v>
      </c>
      <c r="E291" s="835" t="s">
        <v>3989</v>
      </c>
      <c r="F291" s="863" t="s">
        <v>3990</v>
      </c>
      <c r="G291" s="835" t="s">
        <v>4493</v>
      </c>
      <c r="H291" s="835" t="s">
        <v>4494</v>
      </c>
      <c r="I291" s="849">
        <v>136.05999755859375</v>
      </c>
      <c r="J291" s="849">
        <v>10</v>
      </c>
      <c r="K291" s="850">
        <v>1360.5999755859375</v>
      </c>
    </row>
    <row r="292" spans="1:11" ht="14.45" customHeight="1" x14ac:dyDescent="0.2">
      <c r="A292" s="831" t="s">
        <v>579</v>
      </c>
      <c r="B292" s="832" t="s">
        <v>580</v>
      </c>
      <c r="C292" s="835" t="s">
        <v>599</v>
      </c>
      <c r="D292" s="863" t="s">
        <v>600</v>
      </c>
      <c r="E292" s="835" t="s">
        <v>3989</v>
      </c>
      <c r="F292" s="863" t="s">
        <v>3990</v>
      </c>
      <c r="G292" s="835" t="s">
        <v>4495</v>
      </c>
      <c r="H292" s="835" t="s">
        <v>4496</v>
      </c>
      <c r="I292" s="849">
        <v>284.35000610351563</v>
      </c>
      <c r="J292" s="849">
        <v>151</v>
      </c>
      <c r="K292" s="850">
        <v>42936.849609375</v>
      </c>
    </row>
    <row r="293" spans="1:11" ht="14.45" customHeight="1" x14ac:dyDescent="0.2">
      <c r="A293" s="831" t="s">
        <v>579</v>
      </c>
      <c r="B293" s="832" t="s">
        <v>580</v>
      </c>
      <c r="C293" s="835" t="s">
        <v>599</v>
      </c>
      <c r="D293" s="863" t="s">
        <v>600</v>
      </c>
      <c r="E293" s="835" t="s">
        <v>3989</v>
      </c>
      <c r="F293" s="863" t="s">
        <v>3990</v>
      </c>
      <c r="G293" s="835" t="s">
        <v>4495</v>
      </c>
      <c r="H293" s="835" t="s">
        <v>4497</v>
      </c>
      <c r="I293" s="849">
        <v>300.07998657226563</v>
      </c>
      <c r="J293" s="849">
        <v>100</v>
      </c>
      <c r="K293" s="850">
        <v>30008</v>
      </c>
    </row>
    <row r="294" spans="1:11" ht="14.45" customHeight="1" x14ac:dyDescent="0.2">
      <c r="A294" s="831" t="s">
        <v>579</v>
      </c>
      <c r="B294" s="832" t="s">
        <v>580</v>
      </c>
      <c r="C294" s="835" t="s">
        <v>599</v>
      </c>
      <c r="D294" s="863" t="s">
        <v>600</v>
      </c>
      <c r="E294" s="835" t="s">
        <v>3989</v>
      </c>
      <c r="F294" s="863" t="s">
        <v>3990</v>
      </c>
      <c r="G294" s="835" t="s">
        <v>4498</v>
      </c>
      <c r="H294" s="835" t="s">
        <v>4499</v>
      </c>
      <c r="I294" s="849">
        <v>6.1725000143051147</v>
      </c>
      <c r="J294" s="849">
        <v>1650</v>
      </c>
      <c r="K294" s="850">
        <v>10183</v>
      </c>
    </row>
    <row r="295" spans="1:11" ht="14.45" customHeight="1" x14ac:dyDescent="0.2">
      <c r="A295" s="831" t="s">
        <v>579</v>
      </c>
      <c r="B295" s="832" t="s">
        <v>580</v>
      </c>
      <c r="C295" s="835" t="s">
        <v>599</v>
      </c>
      <c r="D295" s="863" t="s">
        <v>600</v>
      </c>
      <c r="E295" s="835" t="s">
        <v>3989</v>
      </c>
      <c r="F295" s="863" t="s">
        <v>3990</v>
      </c>
      <c r="G295" s="835" t="s">
        <v>4500</v>
      </c>
      <c r="H295" s="835" t="s">
        <v>4501</v>
      </c>
      <c r="I295" s="849">
        <v>62.026667277018227</v>
      </c>
      <c r="J295" s="849">
        <v>30</v>
      </c>
      <c r="K295" s="850">
        <v>1860.830078125</v>
      </c>
    </row>
    <row r="296" spans="1:11" ht="14.45" customHeight="1" x14ac:dyDescent="0.2">
      <c r="A296" s="831" t="s">
        <v>579</v>
      </c>
      <c r="B296" s="832" t="s">
        <v>580</v>
      </c>
      <c r="C296" s="835" t="s">
        <v>599</v>
      </c>
      <c r="D296" s="863" t="s">
        <v>600</v>
      </c>
      <c r="E296" s="835" t="s">
        <v>3989</v>
      </c>
      <c r="F296" s="863" t="s">
        <v>3990</v>
      </c>
      <c r="G296" s="835" t="s">
        <v>4502</v>
      </c>
      <c r="H296" s="835" t="s">
        <v>4503</v>
      </c>
      <c r="I296" s="849">
        <v>60.900001525878906</v>
      </c>
      <c r="J296" s="849">
        <v>30</v>
      </c>
      <c r="K296" s="850">
        <v>1827.090087890625</v>
      </c>
    </row>
    <row r="297" spans="1:11" ht="14.45" customHeight="1" x14ac:dyDescent="0.2">
      <c r="A297" s="831" t="s">
        <v>579</v>
      </c>
      <c r="B297" s="832" t="s">
        <v>580</v>
      </c>
      <c r="C297" s="835" t="s">
        <v>599</v>
      </c>
      <c r="D297" s="863" t="s">
        <v>600</v>
      </c>
      <c r="E297" s="835" t="s">
        <v>3989</v>
      </c>
      <c r="F297" s="863" t="s">
        <v>3990</v>
      </c>
      <c r="G297" s="835" t="s">
        <v>4504</v>
      </c>
      <c r="H297" s="835" t="s">
        <v>4505</v>
      </c>
      <c r="I297" s="849">
        <v>6785</v>
      </c>
      <c r="J297" s="849">
        <v>2</v>
      </c>
      <c r="K297" s="850">
        <v>13570</v>
      </c>
    </row>
    <row r="298" spans="1:11" ht="14.45" customHeight="1" x14ac:dyDescent="0.2">
      <c r="A298" s="831" t="s">
        <v>579</v>
      </c>
      <c r="B298" s="832" t="s">
        <v>580</v>
      </c>
      <c r="C298" s="835" t="s">
        <v>599</v>
      </c>
      <c r="D298" s="863" t="s">
        <v>600</v>
      </c>
      <c r="E298" s="835" t="s">
        <v>3989</v>
      </c>
      <c r="F298" s="863" t="s">
        <v>3990</v>
      </c>
      <c r="G298" s="835" t="s">
        <v>4506</v>
      </c>
      <c r="H298" s="835" t="s">
        <v>4507</v>
      </c>
      <c r="I298" s="849">
        <v>6785</v>
      </c>
      <c r="J298" s="849">
        <v>1</v>
      </c>
      <c r="K298" s="850">
        <v>6785</v>
      </c>
    </row>
    <row r="299" spans="1:11" ht="14.45" customHeight="1" x14ac:dyDescent="0.2">
      <c r="A299" s="831" t="s">
        <v>579</v>
      </c>
      <c r="B299" s="832" t="s">
        <v>580</v>
      </c>
      <c r="C299" s="835" t="s">
        <v>599</v>
      </c>
      <c r="D299" s="863" t="s">
        <v>600</v>
      </c>
      <c r="E299" s="835" t="s">
        <v>3989</v>
      </c>
      <c r="F299" s="863" t="s">
        <v>3990</v>
      </c>
      <c r="G299" s="835" t="s">
        <v>4508</v>
      </c>
      <c r="H299" s="835" t="s">
        <v>4509</v>
      </c>
      <c r="I299" s="849">
        <v>5082</v>
      </c>
      <c r="J299" s="849">
        <v>4</v>
      </c>
      <c r="K299" s="850">
        <v>20328</v>
      </c>
    </row>
    <row r="300" spans="1:11" ht="14.45" customHeight="1" x14ac:dyDescent="0.2">
      <c r="A300" s="831" t="s">
        <v>579</v>
      </c>
      <c r="B300" s="832" t="s">
        <v>580</v>
      </c>
      <c r="C300" s="835" t="s">
        <v>599</v>
      </c>
      <c r="D300" s="863" t="s">
        <v>600</v>
      </c>
      <c r="E300" s="835" t="s">
        <v>3989</v>
      </c>
      <c r="F300" s="863" t="s">
        <v>3990</v>
      </c>
      <c r="G300" s="835" t="s">
        <v>4510</v>
      </c>
      <c r="H300" s="835" t="s">
        <v>4511</v>
      </c>
      <c r="I300" s="849">
        <v>2309.889892578125</v>
      </c>
      <c r="J300" s="849">
        <v>10</v>
      </c>
      <c r="K300" s="850">
        <v>23098.900390625</v>
      </c>
    </row>
    <row r="301" spans="1:11" ht="14.45" customHeight="1" x14ac:dyDescent="0.2">
      <c r="A301" s="831" t="s">
        <v>579</v>
      </c>
      <c r="B301" s="832" t="s">
        <v>580</v>
      </c>
      <c r="C301" s="835" t="s">
        <v>599</v>
      </c>
      <c r="D301" s="863" t="s">
        <v>600</v>
      </c>
      <c r="E301" s="835" t="s">
        <v>3989</v>
      </c>
      <c r="F301" s="863" t="s">
        <v>3990</v>
      </c>
      <c r="G301" s="835" t="s">
        <v>4512</v>
      </c>
      <c r="H301" s="835" t="s">
        <v>4513</v>
      </c>
      <c r="I301" s="849">
        <v>4660.919921875</v>
      </c>
      <c r="J301" s="849">
        <v>3</v>
      </c>
      <c r="K301" s="850">
        <v>13982.759765625</v>
      </c>
    </row>
    <row r="302" spans="1:11" ht="14.45" customHeight="1" x14ac:dyDescent="0.2">
      <c r="A302" s="831" t="s">
        <v>579</v>
      </c>
      <c r="B302" s="832" t="s">
        <v>580</v>
      </c>
      <c r="C302" s="835" t="s">
        <v>599</v>
      </c>
      <c r="D302" s="863" t="s">
        <v>600</v>
      </c>
      <c r="E302" s="835" t="s">
        <v>3989</v>
      </c>
      <c r="F302" s="863" t="s">
        <v>3990</v>
      </c>
      <c r="G302" s="835" t="s">
        <v>4514</v>
      </c>
      <c r="H302" s="835" t="s">
        <v>4515</v>
      </c>
      <c r="I302" s="849">
        <v>3920.39990234375</v>
      </c>
      <c r="J302" s="849">
        <v>1</v>
      </c>
      <c r="K302" s="850">
        <v>3920.39990234375</v>
      </c>
    </row>
    <row r="303" spans="1:11" ht="14.45" customHeight="1" x14ac:dyDescent="0.2">
      <c r="A303" s="831" t="s">
        <v>579</v>
      </c>
      <c r="B303" s="832" t="s">
        <v>580</v>
      </c>
      <c r="C303" s="835" t="s">
        <v>599</v>
      </c>
      <c r="D303" s="863" t="s">
        <v>600</v>
      </c>
      <c r="E303" s="835" t="s">
        <v>3989</v>
      </c>
      <c r="F303" s="863" t="s">
        <v>3990</v>
      </c>
      <c r="G303" s="835" t="s">
        <v>4512</v>
      </c>
      <c r="H303" s="835" t="s">
        <v>4516</v>
      </c>
      <c r="I303" s="849">
        <v>4660.919921875</v>
      </c>
      <c r="J303" s="849">
        <v>37</v>
      </c>
      <c r="K303" s="850">
        <v>172454.037109375</v>
      </c>
    </row>
    <row r="304" spans="1:11" ht="14.45" customHeight="1" x14ac:dyDescent="0.2">
      <c r="A304" s="831" t="s">
        <v>579</v>
      </c>
      <c r="B304" s="832" t="s">
        <v>580</v>
      </c>
      <c r="C304" s="835" t="s">
        <v>599</v>
      </c>
      <c r="D304" s="863" t="s">
        <v>600</v>
      </c>
      <c r="E304" s="835" t="s">
        <v>3989</v>
      </c>
      <c r="F304" s="863" t="s">
        <v>3990</v>
      </c>
      <c r="G304" s="835" t="s">
        <v>4517</v>
      </c>
      <c r="H304" s="835" t="s">
        <v>4518</v>
      </c>
      <c r="I304" s="849">
        <v>4660.919921875</v>
      </c>
      <c r="J304" s="849">
        <v>29</v>
      </c>
      <c r="K304" s="850">
        <v>135166.677734375</v>
      </c>
    </row>
    <row r="305" spans="1:11" ht="14.45" customHeight="1" x14ac:dyDescent="0.2">
      <c r="A305" s="831" t="s">
        <v>579</v>
      </c>
      <c r="B305" s="832" t="s">
        <v>580</v>
      </c>
      <c r="C305" s="835" t="s">
        <v>599</v>
      </c>
      <c r="D305" s="863" t="s">
        <v>600</v>
      </c>
      <c r="E305" s="835" t="s">
        <v>3989</v>
      </c>
      <c r="F305" s="863" t="s">
        <v>3990</v>
      </c>
      <c r="G305" s="835" t="s">
        <v>4519</v>
      </c>
      <c r="H305" s="835" t="s">
        <v>4520</v>
      </c>
      <c r="I305" s="849">
        <v>4477</v>
      </c>
      <c r="J305" s="849">
        <v>8</v>
      </c>
      <c r="K305" s="850">
        <v>35816</v>
      </c>
    </row>
    <row r="306" spans="1:11" ht="14.45" customHeight="1" x14ac:dyDescent="0.2">
      <c r="A306" s="831" t="s">
        <v>579</v>
      </c>
      <c r="B306" s="832" t="s">
        <v>580</v>
      </c>
      <c r="C306" s="835" t="s">
        <v>599</v>
      </c>
      <c r="D306" s="863" t="s">
        <v>600</v>
      </c>
      <c r="E306" s="835" t="s">
        <v>3989</v>
      </c>
      <c r="F306" s="863" t="s">
        <v>3990</v>
      </c>
      <c r="G306" s="835" t="s">
        <v>4521</v>
      </c>
      <c r="H306" s="835" t="s">
        <v>4522</v>
      </c>
      <c r="I306" s="849">
        <v>755.6500244140625</v>
      </c>
      <c r="J306" s="849">
        <v>20</v>
      </c>
      <c r="K306" s="850">
        <v>15112.900390625</v>
      </c>
    </row>
    <row r="307" spans="1:11" ht="14.45" customHeight="1" x14ac:dyDescent="0.2">
      <c r="A307" s="831" t="s">
        <v>579</v>
      </c>
      <c r="B307" s="832" t="s">
        <v>580</v>
      </c>
      <c r="C307" s="835" t="s">
        <v>599</v>
      </c>
      <c r="D307" s="863" t="s">
        <v>600</v>
      </c>
      <c r="E307" s="835" t="s">
        <v>3989</v>
      </c>
      <c r="F307" s="863" t="s">
        <v>3990</v>
      </c>
      <c r="G307" s="835" t="s">
        <v>4521</v>
      </c>
      <c r="H307" s="835" t="s">
        <v>4523</v>
      </c>
      <c r="I307" s="849">
        <v>755.6500244140625</v>
      </c>
      <c r="J307" s="849">
        <v>10</v>
      </c>
      <c r="K307" s="850">
        <v>7556.4501953125</v>
      </c>
    </row>
    <row r="308" spans="1:11" ht="14.45" customHeight="1" x14ac:dyDescent="0.2">
      <c r="A308" s="831" t="s">
        <v>579</v>
      </c>
      <c r="B308" s="832" t="s">
        <v>580</v>
      </c>
      <c r="C308" s="835" t="s">
        <v>599</v>
      </c>
      <c r="D308" s="863" t="s">
        <v>600</v>
      </c>
      <c r="E308" s="835" t="s">
        <v>3989</v>
      </c>
      <c r="F308" s="863" t="s">
        <v>3990</v>
      </c>
      <c r="G308" s="835" t="s">
        <v>4524</v>
      </c>
      <c r="H308" s="835" t="s">
        <v>4525</v>
      </c>
      <c r="I308" s="849">
        <v>1219.699951171875</v>
      </c>
      <c r="J308" s="849">
        <v>1</v>
      </c>
      <c r="K308" s="850">
        <v>1219.699951171875</v>
      </c>
    </row>
    <row r="309" spans="1:11" ht="14.45" customHeight="1" x14ac:dyDescent="0.2">
      <c r="A309" s="831" t="s">
        <v>579</v>
      </c>
      <c r="B309" s="832" t="s">
        <v>580</v>
      </c>
      <c r="C309" s="835" t="s">
        <v>599</v>
      </c>
      <c r="D309" s="863" t="s">
        <v>600</v>
      </c>
      <c r="E309" s="835" t="s">
        <v>3989</v>
      </c>
      <c r="F309" s="863" t="s">
        <v>3990</v>
      </c>
      <c r="G309" s="835" t="s">
        <v>4526</v>
      </c>
      <c r="H309" s="835" t="s">
        <v>4527</v>
      </c>
      <c r="I309" s="849">
        <v>1219.699951171875</v>
      </c>
      <c r="J309" s="849">
        <v>1</v>
      </c>
      <c r="K309" s="850">
        <v>1219.699951171875</v>
      </c>
    </row>
    <row r="310" spans="1:11" ht="14.45" customHeight="1" x14ac:dyDescent="0.2">
      <c r="A310" s="831" t="s">
        <v>579</v>
      </c>
      <c r="B310" s="832" t="s">
        <v>580</v>
      </c>
      <c r="C310" s="835" t="s">
        <v>599</v>
      </c>
      <c r="D310" s="863" t="s">
        <v>600</v>
      </c>
      <c r="E310" s="835" t="s">
        <v>3989</v>
      </c>
      <c r="F310" s="863" t="s">
        <v>3990</v>
      </c>
      <c r="G310" s="835" t="s">
        <v>4528</v>
      </c>
      <c r="H310" s="835" t="s">
        <v>4529</v>
      </c>
      <c r="I310" s="849">
        <v>32.790000915527344</v>
      </c>
      <c r="J310" s="849">
        <v>200</v>
      </c>
      <c r="K310" s="850">
        <v>6558</v>
      </c>
    </row>
    <row r="311" spans="1:11" ht="14.45" customHeight="1" x14ac:dyDescent="0.2">
      <c r="A311" s="831" t="s">
        <v>579</v>
      </c>
      <c r="B311" s="832" t="s">
        <v>580</v>
      </c>
      <c r="C311" s="835" t="s">
        <v>599</v>
      </c>
      <c r="D311" s="863" t="s">
        <v>600</v>
      </c>
      <c r="E311" s="835" t="s">
        <v>3989</v>
      </c>
      <c r="F311" s="863" t="s">
        <v>3990</v>
      </c>
      <c r="G311" s="835" t="s">
        <v>4528</v>
      </c>
      <c r="H311" s="835" t="s">
        <v>4530</v>
      </c>
      <c r="I311" s="849">
        <v>34.506665547688804</v>
      </c>
      <c r="J311" s="849">
        <v>162</v>
      </c>
      <c r="K311" s="850">
        <v>5590.080078125</v>
      </c>
    </row>
    <row r="312" spans="1:11" ht="14.45" customHeight="1" x14ac:dyDescent="0.2">
      <c r="A312" s="831" t="s">
        <v>579</v>
      </c>
      <c r="B312" s="832" t="s">
        <v>580</v>
      </c>
      <c r="C312" s="835" t="s">
        <v>599</v>
      </c>
      <c r="D312" s="863" t="s">
        <v>600</v>
      </c>
      <c r="E312" s="835" t="s">
        <v>3989</v>
      </c>
      <c r="F312" s="863" t="s">
        <v>3990</v>
      </c>
      <c r="G312" s="835" t="s">
        <v>4531</v>
      </c>
      <c r="H312" s="835" t="s">
        <v>4532</v>
      </c>
      <c r="I312" s="849">
        <v>768.489990234375</v>
      </c>
      <c r="J312" s="849">
        <v>2</v>
      </c>
      <c r="K312" s="850">
        <v>1536.969970703125</v>
      </c>
    </row>
    <row r="313" spans="1:11" ht="14.45" customHeight="1" x14ac:dyDescent="0.2">
      <c r="A313" s="831" t="s">
        <v>579</v>
      </c>
      <c r="B313" s="832" t="s">
        <v>580</v>
      </c>
      <c r="C313" s="835" t="s">
        <v>599</v>
      </c>
      <c r="D313" s="863" t="s">
        <v>600</v>
      </c>
      <c r="E313" s="835" t="s">
        <v>3989</v>
      </c>
      <c r="F313" s="863" t="s">
        <v>3990</v>
      </c>
      <c r="G313" s="835" t="s">
        <v>4533</v>
      </c>
      <c r="H313" s="835" t="s">
        <v>4534</v>
      </c>
      <c r="I313" s="849">
        <v>895.8900146484375</v>
      </c>
      <c r="J313" s="849">
        <v>2</v>
      </c>
      <c r="K313" s="850">
        <v>1791.77001953125</v>
      </c>
    </row>
    <row r="314" spans="1:11" ht="14.45" customHeight="1" x14ac:dyDescent="0.2">
      <c r="A314" s="831" t="s">
        <v>579</v>
      </c>
      <c r="B314" s="832" t="s">
        <v>580</v>
      </c>
      <c r="C314" s="835" t="s">
        <v>599</v>
      </c>
      <c r="D314" s="863" t="s">
        <v>600</v>
      </c>
      <c r="E314" s="835" t="s">
        <v>3989</v>
      </c>
      <c r="F314" s="863" t="s">
        <v>3990</v>
      </c>
      <c r="G314" s="835" t="s">
        <v>4535</v>
      </c>
      <c r="H314" s="835" t="s">
        <v>4536</v>
      </c>
      <c r="I314" s="849">
        <v>1072.06005859375</v>
      </c>
      <c r="J314" s="849">
        <v>5</v>
      </c>
      <c r="K314" s="850">
        <v>5360.2998046875</v>
      </c>
    </row>
    <row r="315" spans="1:11" ht="14.45" customHeight="1" x14ac:dyDescent="0.2">
      <c r="A315" s="831" t="s">
        <v>579</v>
      </c>
      <c r="B315" s="832" t="s">
        <v>580</v>
      </c>
      <c r="C315" s="835" t="s">
        <v>599</v>
      </c>
      <c r="D315" s="863" t="s">
        <v>600</v>
      </c>
      <c r="E315" s="835" t="s">
        <v>3989</v>
      </c>
      <c r="F315" s="863" t="s">
        <v>3990</v>
      </c>
      <c r="G315" s="835" t="s">
        <v>4537</v>
      </c>
      <c r="H315" s="835" t="s">
        <v>4538</v>
      </c>
      <c r="I315" s="849">
        <v>13.399999618530273</v>
      </c>
      <c r="J315" s="849">
        <v>50</v>
      </c>
      <c r="K315" s="850">
        <v>670</v>
      </c>
    </row>
    <row r="316" spans="1:11" ht="14.45" customHeight="1" x14ac:dyDescent="0.2">
      <c r="A316" s="831" t="s">
        <v>579</v>
      </c>
      <c r="B316" s="832" t="s">
        <v>580</v>
      </c>
      <c r="C316" s="835" t="s">
        <v>599</v>
      </c>
      <c r="D316" s="863" t="s">
        <v>600</v>
      </c>
      <c r="E316" s="835" t="s">
        <v>3989</v>
      </c>
      <c r="F316" s="863" t="s">
        <v>3990</v>
      </c>
      <c r="G316" s="835" t="s">
        <v>4539</v>
      </c>
      <c r="H316" s="835" t="s">
        <v>4540</v>
      </c>
      <c r="I316" s="849">
        <v>410.19000244140625</v>
      </c>
      <c r="J316" s="849">
        <v>1</v>
      </c>
      <c r="K316" s="850">
        <v>410.19000244140625</v>
      </c>
    </row>
    <row r="317" spans="1:11" ht="14.45" customHeight="1" x14ac:dyDescent="0.2">
      <c r="A317" s="831" t="s">
        <v>579</v>
      </c>
      <c r="B317" s="832" t="s">
        <v>580</v>
      </c>
      <c r="C317" s="835" t="s">
        <v>599</v>
      </c>
      <c r="D317" s="863" t="s">
        <v>600</v>
      </c>
      <c r="E317" s="835" t="s">
        <v>3989</v>
      </c>
      <c r="F317" s="863" t="s">
        <v>3990</v>
      </c>
      <c r="G317" s="835" t="s">
        <v>4541</v>
      </c>
      <c r="H317" s="835" t="s">
        <v>4542</v>
      </c>
      <c r="I317" s="849">
        <v>410.19000244140625</v>
      </c>
      <c r="J317" s="849">
        <v>1</v>
      </c>
      <c r="K317" s="850">
        <v>410.19000244140625</v>
      </c>
    </row>
    <row r="318" spans="1:11" ht="14.45" customHeight="1" x14ac:dyDescent="0.2">
      <c r="A318" s="831" t="s">
        <v>579</v>
      </c>
      <c r="B318" s="832" t="s">
        <v>580</v>
      </c>
      <c r="C318" s="835" t="s">
        <v>599</v>
      </c>
      <c r="D318" s="863" t="s">
        <v>600</v>
      </c>
      <c r="E318" s="835" t="s">
        <v>3989</v>
      </c>
      <c r="F318" s="863" t="s">
        <v>3990</v>
      </c>
      <c r="G318" s="835" t="s">
        <v>4537</v>
      </c>
      <c r="H318" s="835" t="s">
        <v>4543</v>
      </c>
      <c r="I318" s="849">
        <v>12.770000457763672</v>
      </c>
      <c r="J318" s="849">
        <v>50</v>
      </c>
      <c r="K318" s="850">
        <v>638.5</v>
      </c>
    </row>
    <row r="319" spans="1:11" ht="14.45" customHeight="1" x14ac:dyDescent="0.2">
      <c r="A319" s="831" t="s">
        <v>579</v>
      </c>
      <c r="B319" s="832" t="s">
        <v>580</v>
      </c>
      <c r="C319" s="835" t="s">
        <v>599</v>
      </c>
      <c r="D319" s="863" t="s">
        <v>600</v>
      </c>
      <c r="E319" s="835" t="s">
        <v>3989</v>
      </c>
      <c r="F319" s="863" t="s">
        <v>3990</v>
      </c>
      <c r="G319" s="835" t="s">
        <v>4544</v>
      </c>
      <c r="H319" s="835" t="s">
        <v>4545</v>
      </c>
      <c r="I319" s="849">
        <v>123.18000030517578</v>
      </c>
      <c r="J319" s="849">
        <v>200</v>
      </c>
      <c r="K319" s="850">
        <v>24635.599609375</v>
      </c>
    </row>
    <row r="320" spans="1:11" ht="14.45" customHeight="1" x14ac:dyDescent="0.2">
      <c r="A320" s="831" t="s">
        <v>579</v>
      </c>
      <c r="B320" s="832" t="s">
        <v>580</v>
      </c>
      <c r="C320" s="835" t="s">
        <v>599</v>
      </c>
      <c r="D320" s="863" t="s">
        <v>600</v>
      </c>
      <c r="E320" s="835" t="s">
        <v>3989</v>
      </c>
      <c r="F320" s="863" t="s">
        <v>3990</v>
      </c>
      <c r="G320" s="835" t="s">
        <v>4546</v>
      </c>
      <c r="H320" s="835" t="s">
        <v>4547</v>
      </c>
      <c r="I320" s="849">
        <v>16.454999923706055</v>
      </c>
      <c r="J320" s="849">
        <v>300</v>
      </c>
      <c r="K320" s="850">
        <v>4937</v>
      </c>
    </row>
    <row r="321" spans="1:11" ht="14.45" customHeight="1" x14ac:dyDescent="0.2">
      <c r="A321" s="831" t="s">
        <v>579</v>
      </c>
      <c r="B321" s="832" t="s">
        <v>580</v>
      </c>
      <c r="C321" s="835" t="s">
        <v>599</v>
      </c>
      <c r="D321" s="863" t="s">
        <v>600</v>
      </c>
      <c r="E321" s="835" t="s">
        <v>3989</v>
      </c>
      <c r="F321" s="863" t="s">
        <v>3990</v>
      </c>
      <c r="G321" s="835" t="s">
        <v>4546</v>
      </c>
      <c r="H321" s="835" t="s">
        <v>4548</v>
      </c>
      <c r="I321" s="849">
        <v>16.457999420166015</v>
      </c>
      <c r="J321" s="849">
        <v>300</v>
      </c>
      <c r="K321" s="850">
        <v>4937.0999145507813</v>
      </c>
    </row>
    <row r="322" spans="1:11" ht="14.45" customHeight="1" x14ac:dyDescent="0.2">
      <c r="A322" s="831" t="s">
        <v>579</v>
      </c>
      <c r="B322" s="832" t="s">
        <v>580</v>
      </c>
      <c r="C322" s="835" t="s">
        <v>599</v>
      </c>
      <c r="D322" s="863" t="s">
        <v>600</v>
      </c>
      <c r="E322" s="835" t="s">
        <v>3989</v>
      </c>
      <c r="F322" s="863" t="s">
        <v>3990</v>
      </c>
      <c r="G322" s="835" t="s">
        <v>4549</v>
      </c>
      <c r="H322" s="835" t="s">
        <v>4550</v>
      </c>
      <c r="I322" s="849">
        <v>2649.89990234375</v>
      </c>
      <c r="J322" s="849">
        <v>10</v>
      </c>
      <c r="K322" s="850">
        <v>26499</v>
      </c>
    </row>
    <row r="323" spans="1:11" ht="14.45" customHeight="1" x14ac:dyDescent="0.2">
      <c r="A323" s="831" t="s">
        <v>579</v>
      </c>
      <c r="B323" s="832" t="s">
        <v>580</v>
      </c>
      <c r="C323" s="835" t="s">
        <v>599</v>
      </c>
      <c r="D323" s="863" t="s">
        <v>600</v>
      </c>
      <c r="E323" s="835" t="s">
        <v>3989</v>
      </c>
      <c r="F323" s="863" t="s">
        <v>3990</v>
      </c>
      <c r="G323" s="835" t="s">
        <v>4551</v>
      </c>
      <c r="H323" s="835" t="s">
        <v>4552</v>
      </c>
      <c r="I323" s="849">
        <v>2760</v>
      </c>
      <c r="J323" s="849">
        <v>15</v>
      </c>
      <c r="K323" s="850">
        <v>41400</v>
      </c>
    </row>
    <row r="324" spans="1:11" ht="14.45" customHeight="1" x14ac:dyDescent="0.2">
      <c r="A324" s="831" t="s">
        <v>579</v>
      </c>
      <c r="B324" s="832" t="s">
        <v>580</v>
      </c>
      <c r="C324" s="835" t="s">
        <v>599</v>
      </c>
      <c r="D324" s="863" t="s">
        <v>600</v>
      </c>
      <c r="E324" s="835" t="s">
        <v>3989</v>
      </c>
      <c r="F324" s="863" t="s">
        <v>3990</v>
      </c>
      <c r="G324" s="835" t="s">
        <v>4553</v>
      </c>
      <c r="H324" s="835" t="s">
        <v>4554</v>
      </c>
      <c r="I324" s="849">
        <v>5060</v>
      </c>
      <c r="J324" s="849">
        <v>3</v>
      </c>
      <c r="K324" s="850">
        <v>15180</v>
      </c>
    </row>
    <row r="325" spans="1:11" ht="14.45" customHeight="1" x14ac:dyDescent="0.2">
      <c r="A325" s="831" t="s">
        <v>579</v>
      </c>
      <c r="B325" s="832" t="s">
        <v>580</v>
      </c>
      <c r="C325" s="835" t="s">
        <v>599</v>
      </c>
      <c r="D325" s="863" t="s">
        <v>600</v>
      </c>
      <c r="E325" s="835" t="s">
        <v>3989</v>
      </c>
      <c r="F325" s="863" t="s">
        <v>3990</v>
      </c>
      <c r="G325" s="835" t="s">
        <v>4555</v>
      </c>
      <c r="H325" s="835" t="s">
        <v>4556</v>
      </c>
      <c r="I325" s="849">
        <v>5060</v>
      </c>
      <c r="J325" s="849">
        <v>7</v>
      </c>
      <c r="K325" s="850">
        <v>35420</v>
      </c>
    </row>
    <row r="326" spans="1:11" ht="14.45" customHeight="1" x14ac:dyDescent="0.2">
      <c r="A326" s="831" t="s">
        <v>579</v>
      </c>
      <c r="B326" s="832" t="s">
        <v>580</v>
      </c>
      <c r="C326" s="835" t="s">
        <v>599</v>
      </c>
      <c r="D326" s="863" t="s">
        <v>600</v>
      </c>
      <c r="E326" s="835" t="s">
        <v>3989</v>
      </c>
      <c r="F326" s="863" t="s">
        <v>3990</v>
      </c>
      <c r="G326" s="835" t="s">
        <v>4557</v>
      </c>
      <c r="H326" s="835" t="s">
        <v>4558</v>
      </c>
      <c r="I326" s="849">
        <v>5060.02490234375</v>
      </c>
      <c r="J326" s="849">
        <v>2</v>
      </c>
      <c r="K326" s="850">
        <v>10120.0498046875</v>
      </c>
    </row>
    <row r="327" spans="1:11" ht="14.45" customHeight="1" x14ac:dyDescent="0.2">
      <c r="A327" s="831" t="s">
        <v>579</v>
      </c>
      <c r="B327" s="832" t="s">
        <v>580</v>
      </c>
      <c r="C327" s="835" t="s">
        <v>599</v>
      </c>
      <c r="D327" s="863" t="s">
        <v>600</v>
      </c>
      <c r="E327" s="835" t="s">
        <v>3989</v>
      </c>
      <c r="F327" s="863" t="s">
        <v>3990</v>
      </c>
      <c r="G327" s="835" t="s">
        <v>4557</v>
      </c>
      <c r="H327" s="835" t="s">
        <v>4559</v>
      </c>
      <c r="I327" s="849">
        <v>5060</v>
      </c>
      <c r="J327" s="849">
        <v>1</v>
      </c>
      <c r="K327" s="850">
        <v>5060</v>
      </c>
    </row>
    <row r="328" spans="1:11" ht="14.45" customHeight="1" x14ac:dyDescent="0.2">
      <c r="A328" s="831" t="s">
        <v>579</v>
      </c>
      <c r="B328" s="832" t="s">
        <v>580</v>
      </c>
      <c r="C328" s="835" t="s">
        <v>599</v>
      </c>
      <c r="D328" s="863" t="s">
        <v>600</v>
      </c>
      <c r="E328" s="835" t="s">
        <v>3989</v>
      </c>
      <c r="F328" s="863" t="s">
        <v>3990</v>
      </c>
      <c r="G328" s="835" t="s">
        <v>4560</v>
      </c>
      <c r="H328" s="835" t="s">
        <v>4561</v>
      </c>
      <c r="I328" s="849">
        <v>157.30000305175781</v>
      </c>
      <c r="J328" s="849">
        <v>4</v>
      </c>
      <c r="K328" s="850">
        <v>629.20001220703125</v>
      </c>
    </row>
    <row r="329" spans="1:11" ht="14.45" customHeight="1" x14ac:dyDescent="0.2">
      <c r="A329" s="831" t="s">
        <v>579</v>
      </c>
      <c r="B329" s="832" t="s">
        <v>580</v>
      </c>
      <c r="C329" s="835" t="s">
        <v>599</v>
      </c>
      <c r="D329" s="863" t="s">
        <v>600</v>
      </c>
      <c r="E329" s="835" t="s">
        <v>3989</v>
      </c>
      <c r="F329" s="863" t="s">
        <v>3990</v>
      </c>
      <c r="G329" s="835" t="s">
        <v>4562</v>
      </c>
      <c r="H329" s="835" t="s">
        <v>4563</v>
      </c>
      <c r="I329" s="849">
        <v>23.350000381469727</v>
      </c>
      <c r="J329" s="849">
        <v>20</v>
      </c>
      <c r="K329" s="850">
        <v>467.05999755859375</v>
      </c>
    </row>
    <row r="330" spans="1:11" ht="14.45" customHeight="1" x14ac:dyDescent="0.2">
      <c r="A330" s="831" t="s">
        <v>579</v>
      </c>
      <c r="B330" s="832" t="s">
        <v>580</v>
      </c>
      <c r="C330" s="835" t="s">
        <v>599</v>
      </c>
      <c r="D330" s="863" t="s">
        <v>600</v>
      </c>
      <c r="E330" s="835" t="s">
        <v>3989</v>
      </c>
      <c r="F330" s="863" t="s">
        <v>3990</v>
      </c>
      <c r="G330" s="835" t="s">
        <v>4562</v>
      </c>
      <c r="H330" s="835" t="s">
        <v>4564</v>
      </c>
      <c r="I330" s="849">
        <v>23.350000381469727</v>
      </c>
      <c r="J330" s="849">
        <v>40</v>
      </c>
      <c r="K330" s="850">
        <v>934.1199951171875</v>
      </c>
    </row>
    <row r="331" spans="1:11" ht="14.45" customHeight="1" x14ac:dyDescent="0.2">
      <c r="A331" s="831" t="s">
        <v>579</v>
      </c>
      <c r="B331" s="832" t="s">
        <v>580</v>
      </c>
      <c r="C331" s="835" t="s">
        <v>599</v>
      </c>
      <c r="D331" s="863" t="s">
        <v>600</v>
      </c>
      <c r="E331" s="835" t="s">
        <v>3989</v>
      </c>
      <c r="F331" s="863" t="s">
        <v>3990</v>
      </c>
      <c r="G331" s="835" t="s">
        <v>4565</v>
      </c>
      <c r="H331" s="835" t="s">
        <v>4566</v>
      </c>
      <c r="I331" s="849">
        <v>6.0500001907348633</v>
      </c>
      <c r="J331" s="849">
        <v>30</v>
      </c>
      <c r="K331" s="850">
        <v>181.5</v>
      </c>
    </row>
    <row r="332" spans="1:11" ht="14.45" customHeight="1" x14ac:dyDescent="0.2">
      <c r="A332" s="831" t="s">
        <v>579</v>
      </c>
      <c r="B332" s="832" t="s">
        <v>580</v>
      </c>
      <c r="C332" s="835" t="s">
        <v>599</v>
      </c>
      <c r="D332" s="863" t="s">
        <v>600</v>
      </c>
      <c r="E332" s="835" t="s">
        <v>3989</v>
      </c>
      <c r="F332" s="863" t="s">
        <v>3990</v>
      </c>
      <c r="G332" s="835" t="s">
        <v>4567</v>
      </c>
      <c r="H332" s="835" t="s">
        <v>4568</v>
      </c>
      <c r="I332" s="849">
        <v>23.149999618530273</v>
      </c>
      <c r="J332" s="849">
        <v>350</v>
      </c>
      <c r="K332" s="850">
        <v>8101.8299560546875</v>
      </c>
    </row>
    <row r="333" spans="1:11" ht="14.45" customHeight="1" x14ac:dyDescent="0.2">
      <c r="A333" s="831" t="s">
        <v>579</v>
      </c>
      <c r="B333" s="832" t="s">
        <v>580</v>
      </c>
      <c r="C333" s="835" t="s">
        <v>599</v>
      </c>
      <c r="D333" s="863" t="s">
        <v>600</v>
      </c>
      <c r="E333" s="835" t="s">
        <v>3989</v>
      </c>
      <c r="F333" s="863" t="s">
        <v>3990</v>
      </c>
      <c r="G333" s="835" t="s">
        <v>4567</v>
      </c>
      <c r="H333" s="835" t="s">
        <v>4569</v>
      </c>
      <c r="I333" s="849">
        <v>23.149999618530273</v>
      </c>
      <c r="J333" s="849">
        <v>50</v>
      </c>
      <c r="K333" s="850">
        <v>1157.3699951171875</v>
      </c>
    </row>
    <row r="334" spans="1:11" ht="14.45" customHeight="1" x14ac:dyDescent="0.2">
      <c r="A334" s="831" t="s">
        <v>579</v>
      </c>
      <c r="B334" s="832" t="s">
        <v>580</v>
      </c>
      <c r="C334" s="835" t="s">
        <v>599</v>
      </c>
      <c r="D334" s="863" t="s">
        <v>600</v>
      </c>
      <c r="E334" s="835" t="s">
        <v>3989</v>
      </c>
      <c r="F334" s="863" t="s">
        <v>3990</v>
      </c>
      <c r="G334" s="835" t="s">
        <v>4570</v>
      </c>
      <c r="H334" s="835" t="s">
        <v>4571</v>
      </c>
      <c r="I334" s="849">
        <v>197.57000732421875</v>
      </c>
      <c r="J334" s="849">
        <v>25</v>
      </c>
      <c r="K334" s="850">
        <v>4939.2500610351563</v>
      </c>
    </row>
    <row r="335" spans="1:11" ht="14.45" customHeight="1" x14ac:dyDescent="0.2">
      <c r="A335" s="831" t="s">
        <v>579</v>
      </c>
      <c r="B335" s="832" t="s">
        <v>580</v>
      </c>
      <c r="C335" s="835" t="s">
        <v>599</v>
      </c>
      <c r="D335" s="863" t="s">
        <v>600</v>
      </c>
      <c r="E335" s="835" t="s">
        <v>3989</v>
      </c>
      <c r="F335" s="863" t="s">
        <v>3990</v>
      </c>
      <c r="G335" s="835" t="s">
        <v>4003</v>
      </c>
      <c r="H335" s="835" t="s">
        <v>4572</v>
      </c>
      <c r="I335" s="849">
        <v>1.0900000333786011</v>
      </c>
      <c r="J335" s="849">
        <v>1500</v>
      </c>
      <c r="K335" s="850">
        <v>1635</v>
      </c>
    </row>
    <row r="336" spans="1:11" ht="14.45" customHeight="1" x14ac:dyDescent="0.2">
      <c r="A336" s="831" t="s">
        <v>579</v>
      </c>
      <c r="B336" s="832" t="s">
        <v>580</v>
      </c>
      <c r="C336" s="835" t="s">
        <v>599</v>
      </c>
      <c r="D336" s="863" t="s">
        <v>600</v>
      </c>
      <c r="E336" s="835" t="s">
        <v>3989</v>
      </c>
      <c r="F336" s="863" t="s">
        <v>3990</v>
      </c>
      <c r="G336" s="835" t="s">
        <v>4005</v>
      </c>
      <c r="H336" s="835" t="s">
        <v>4573</v>
      </c>
      <c r="I336" s="849">
        <v>0.47999998927116394</v>
      </c>
      <c r="J336" s="849">
        <v>1500</v>
      </c>
      <c r="K336" s="850">
        <v>720</v>
      </c>
    </row>
    <row r="337" spans="1:11" ht="14.45" customHeight="1" x14ac:dyDescent="0.2">
      <c r="A337" s="831" t="s">
        <v>579</v>
      </c>
      <c r="B337" s="832" t="s">
        <v>580</v>
      </c>
      <c r="C337" s="835" t="s">
        <v>599</v>
      </c>
      <c r="D337" s="863" t="s">
        <v>600</v>
      </c>
      <c r="E337" s="835" t="s">
        <v>3989</v>
      </c>
      <c r="F337" s="863" t="s">
        <v>3990</v>
      </c>
      <c r="G337" s="835" t="s">
        <v>4007</v>
      </c>
      <c r="H337" s="835" t="s">
        <v>4574</v>
      </c>
      <c r="I337" s="849">
        <v>1.6799999475479126</v>
      </c>
      <c r="J337" s="849">
        <v>1600</v>
      </c>
      <c r="K337" s="850">
        <v>2688</v>
      </c>
    </row>
    <row r="338" spans="1:11" ht="14.45" customHeight="1" x14ac:dyDescent="0.2">
      <c r="A338" s="831" t="s">
        <v>579</v>
      </c>
      <c r="B338" s="832" t="s">
        <v>580</v>
      </c>
      <c r="C338" s="835" t="s">
        <v>599</v>
      </c>
      <c r="D338" s="863" t="s">
        <v>600</v>
      </c>
      <c r="E338" s="835" t="s">
        <v>3989</v>
      </c>
      <c r="F338" s="863" t="s">
        <v>3990</v>
      </c>
      <c r="G338" s="835" t="s">
        <v>4009</v>
      </c>
      <c r="H338" s="835" t="s">
        <v>4575</v>
      </c>
      <c r="I338" s="849">
        <v>0.67000001668930054</v>
      </c>
      <c r="J338" s="849">
        <v>1500</v>
      </c>
      <c r="K338" s="850">
        <v>1005</v>
      </c>
    </row>
    <row r="339" spans="1:11" ht="14.45" customHeight="1" x14ac:dyDescent="0.2">
      <c r="A339" s="831" t="s">
        <v>579</v>
      </c>
      <c r="B339" s="832" t="s">
        <v>580</v>
      </c>
      <c r="C339" s="835" t="s">
        <v>599</v>
      </c>
      <c r="D339" s="863" t="s">
        <v>600</v>
      </c>
      <c r="E339" s="835" t="s">
        <v>3989</v>
      </c>
      <c r="F339" s="863" t="s">
        <v>3990</v>
      </c>
      <c r="G339" s="835" t="s">
        <v>4576</v>
      </c>
      <c r="H339" s="835" t="s">
        <v>4577</v>
      </c>
      <c r="I339" s="849">
        <v>1.5</v>
      </c>
      <c r="J339" s="849">
        <v>500</v>
      </c>
      <c r="K339" s="850">
        <v>750</v>
      </c>
    </row>
    <row r="340" spans="1:11" ht="14.45" customHeight="1" x14ac:dyDescent="0.2">
      <c r="A340" s="831" t="s">
        <v>579</v>
      </c>
      <c r="B340" s="832" t="s">
        <v>580</v>
      </c>
      <c r="C340" s="835" t="s">
        <v>599</v>
      </c>
      <c r="D340" s="863" t="s">
        <v>600</v>
      </c>
      <c r="E340" s="835" t="s">
        <v>3989</v>
      </c>
      <c r="F340" s="863" t="s">
        <v>3990</v>
      </c>
      <c r="G340" s="835" t="s">
        <v>4578</v>
      </c>
      <c r="H340" s="835" t="s">
        <v>4579</v>
      </c>
      <c r="I340" s="849">
        <v>7.429999828338623</v>
      </c>
      <c r="J340" s="849">
        <v>2500</v>
      </c>
      <c r="K340" s="850">
        <v>18575</v>
      </c>
    </row>
    <row r="341" spans="1:11" ht="14.45" customHeight="1" x14ac:dyDescent="0.2">
      <c r="A341" s="831" t="s">
        <v>579</v>
      </c>
      <c r="B341" s="832" t="s">
        <v>580</v>
      </c>
      <c r="C341" s="835" t="s">
        <v>599</v>
      </c>
      <c r="D341" s="863" t="s">
        <v>600</v>
      </c>
      <c r="E341" s="835" t="s">
        <v>3989</v>
      </c>
      <c r="F341" s="863" t="s">
        <v>3990</v>
      </c>
      <c r="G341" s="835" t="s">
        <v>4580</v>
      </c>
      <c r="H341" s="835" t="s">
        <v>4581</v>
      </c>
      <c r="I341" s="849">
        <v>8.8400001525878906</v>
      </c>
      <c r="J341" s="849">
        <v>1500</v>
      </c>
      <c r="K341" s="850">
        <v>13260</v>
      </c>
    </row>
    <row r="342" spans="1:11" ht="14.45" customHeight="1" x14ac:dyDescent="0.2">
      <c r="A342" s="831" t="s">
        <v>579</v>
      </c>
      <c r="B342" s="832" t="s">
        <v>580</v>
      </c>
      <c r="C342" s="835" t="s">
        <v>599</v>
      </c>
      <c r="D342" s="863" t="s">
        <v>600</v>
      </c>
      <c r="E342" s="835" t="s">
        <v>3989</v>
      </c>
      <c r="F342" s="863" t="s">
        <v>3990</v>
      </c>
      <c r="G342" s="835" t="s">
        <v>4582</v>
      </c>
      <c r="H342" s="835" t="s">
        <v>4583</v>
      </c>
      <c r="I342" s="849">
        <v>1.5499999523162842</v>
      </c>
      <c r="J342" s="849">
        <v>500</v>
      </c>
      <c r="K342" s="850">
        <v>775</v>
      </c>
    </row>
    <row r="343" spans="1:11" ht="14.45" customHeight="1" x14ac:dyDescent="0.2">
      <c r="A343" s="831" t="s">
        <v>579</v>
      </c>
      <c r="B343" s="832" t="s">
        <v>580</v>
      </c>
      <c r="C343" s="835" t="s">
        <v>599</v>
      </c>
      <c r="D343" s="863" t="s">
        <v>600</v>
      </c>
      <c r="E343" s="835" t="s">
        <v>3989</v>
      </c>
      <c r="F343" s="863" t="s">
        <v>3990</v>
      </c>
      <c r="G343" s="835" t="s">
        <v>4003</v>
      </c>
      <c r="H343" s="835" t="s">
        <v>4004</v>
      </c>
      <c r="I343" s="849">
        <v>1.0900000333786011</v>
      </c>
      <c r="J343" s="849">
        <v>10000</v>
      </c>
      <c r="K343" s="850">
        <v>10900</v>
      </c>
    </row>
    <row r="344" spans="1:11" ht="14.45" customHeight="1" x14ac:dyDescent="0.2">
      <c r="A344" s="831" t="s">
        <v>579</v>
      </c>
      <c r="B344" s="832" t="s">
        <v>580</v>
      </c>
      <c r="C344" s="835" t="s">
        <v>599</v>
      </c>
      <c r="D344" s="863" t="s">
        <v>600</v>
      </c>
      <c r="E344" s="835" t="s">
        <v>3989</v>
      </c>
      <c r="F344" s="863" t="s">
        <v>3990</v>
      </c>
      <c r="G344" s="835" t="s">
        <v>4005</v>
      </c>
      <c r="H344" s="835" t="s">
        <v>4006</v>
      </c>
      <c r="I344" s="849">
        <v>0.47799999117851255</v>
      </c>
      <c r="J344" s="849">
        <v>2700</v>
      </c>
      <c r="K344" s="850">
        <v>1291</v>
      </c>
    </row>
    <row r="345" spans="1:11" ht="14.45" customHeight="1" x14ac:dyDescent="0.2">
      <c r="A345" s="831" t="s">
        <v>579</v>
      </c>
      <c r="B345" s="832" t="s">
        <v>580</v>
      </c>
      <c r="C345" s="835" t="s">
        <v>599</v>
      </c>
      <c r="D345" s="863" t="s">
        <v>600</v>
      </c>
      <c r="E345" s="835" t="s">
        <v>3989</v>
      </c>
      <c r="F345" s="863" t="s">
        <v>3990</v>
      </c>
      <c r="G345" s="835" t="s">
        <v>4007</v>
      </c>
      <c r="H345" s="835" t="s">
        <v>4008</v>
      </c>
      <c r="I345" s="849">
        <v>1.6739999532699585</v>
      </c>
      <c r="J345" s="849">
        <v>6200</v>
      </c>
      <c r="K345" s="850">
        <v>10386</v>
      </c>
    </row>
    <row r="346" spans="1:11" ht="14.45" customHeight="1" x14ac:dyDescent="0.2">
      <c r="A346" s="831" t="s">
        <v>579</v>
      </c>
      <c r="B346" s="832" t="s">
        <v>580</v>
      </c>
      <c r="C346" s="835" t="s">
        <v>599</v>
      </c>
      <c r="D346" s="863" t="s">
        <v>600</v>
      </c>
      <c r="E346" s="835" t="s">
        <v>3989</v>
      </c>
      <c r="F346" s="863" t="s">
        <v>3990</v>
      </c>
      <c r="G346" s="835" t="s">
        <v>4009</v>
      </c>
      <c r="H346" s="835" t="s">
        <v>4010</v>
      </c>
      <c r="I346" s="849">
        <v>0.67000001668930054</v>
      </c>
      <c r="J346" s="849">
        <v>9400</v>
      </c>
      <c r="K346" s="850">
        <v>6298</v>
      </c>
    </row>
    <row r="347" spans="1:11" ht="14.45" customHeight="1" x14ac:dyDescent="0.2">
      <c r="A347" s="831" t="s">
        <v>579</v>
      </c>
      <c r="B347" s="832" t="s">
        <v>580</v>
      </c>
      <c r="C347" s="835" t="s">
        <v>599</v>
      </c>
      <c r="D347" s="863" t="s">
        <v>600</v>
      </c>
      <c r="E347" s="835" t="s">
        <v>3989</v>
      </c>
      <c r="F347" s="863" t="s">
        <v>3990</v>
      </c>
      <c r="G347" s="835" t="s">
        <v>4576</v>
      </c>
      <c r="H347" s="835" t="s">
        <v>4584</v>
      </c>
      <c r="I347" s="849">
        <v>1.5019999980926513</v>
      </c>
      <c r="J347" s="849">
        <v>1000</v>
      </c>
      <c r="K347" s="850">
        <v>1501</v>
      </c>
    </row>
    <row r="348" spans="1:11" ht="14.45" customHeight="1" x14ac:dyDescent="0.2">
      <c r="A348" s="831" t="s">
        <v>579</v>
      </c>
      <c r="B348" s="832" t="s">
        <v>580</v>
      </c>
      <c r="C348" s="835" t="s">
        <v>599</v>
      </c>
      <c r="D348" s="863" t="s">
        <v>600</v>
      </c>
      <c r="E348" s="835" t="s">
        <v>3989</v>
      </c>
      <c r="F348" s="863" t="s">
        <v>3990</v>
      </c>
      <c r="G348" s="835" t="s">
        <v>4585</v>
      </c>
      <c r="H348" s="835" t="s">
        <v>4586</v>
      </c>
      <c r="I348" s="849">
        <v>6.309999942779541</v>
      </c>
      <c r="J348" s="849">
        <v>3500</v>
      </c>
      <c r="K348" s="850">
        <v>22091.880615234375</v>
      </c>
    </row>
    <row r="349" spans="1:11" ht="14.45" customHeight="1" x14ac:dyDescent="0.2">
      <c r="A349" s="831" t="s">
        <v>579</v>
      </c>
      <c r="B349" s="832" t="s">
        <v>580</v>
      </c>
      <c r="C349" s="835" t="s">
        <v>599</v>
      </c>
      <c r="D349" s="863" t="s">
        <v>600</v>
      </c>
      <c r="E349" s="835" t="s">
        <v>3989</v>
      </c>
      <c r="F349" s="863" t="s">
        <v>3990</v>
      </c>
      <c r="G349" s="835" t="s">
        <v>4587</v>
      </c>
      <c r="H349" s="835" t="s">
        <v>4588</v>
      </c>
      <c r="I349" s="849">
        <v>9.1474997997283936</v>
      </c>
      <c r="J349" s="849">
        <v>4000</v>
      </c>
      <c r="K349" s="850">
        <v>36579.529296875</v>
      </c>
    </row>
    <row r="350" spans="1:11" ht="14.45" customHeight="1" x14ac:dyDescent="0.2">
      <c r="A350" s="831" t="s">
        <v>579</v>
      </c>
      <c r="B350" s="832" t="s">
        <v>580</v>
      </c>
      <c r="C350" s="835" t="s">
        <v>599</v>
      </c>
      <c r="D350" s="863" t="s">
        <v>600</v>
      </c>
      <c r="E350" s="835" t="s">
        <v>3989</v>
      </c>
      <c r="F350" s="863" t="s">
        <v>3990</v>
      </c>
      <c r="G350" s="835" t="s">
        <v>4578</v>
      </c>
      <c r="H350" s="835" t="s">
        <v>4589</v>
      </c>
      <c r="I350" s="849">
        <v>7.429999828338623</v>
      </c>
      <c r="J350" s="849">
        <v>17000</v>
      </c>
      <c r="K350" s="850">
        <v>126310.00015258789</v>
      </c>
    </row>
    <row r="351" spans="1:11" ht="14.45" customHeight="1" x14ac:dyDescent="0.2">
      <c r="A351" s="831" t="s">
        <v>579</v>
      </c>
      <c r="B351" s="832" t="s">
        <v>580</v>
      </c>
      <c r="C351" s="835" t="s">
        <v>599</v>
      </c>
      <c r="D351" s="863" t="s">
        <v>600</v>
      </c>
      <c r="E351" s="835" t="s">
        <v>3989</v>
      </c>
      <c r="F351" s="863" t="s">
        <v>3990</v>
      </c>
      <c r="G351" s="835" t="s">
        <v>4580</v>
      </c>
      <c r="H351" s="835" t="s">
        <v>4590</v>
      </c>
      <c r="I351" s="849">
        <v>8.8324999809265137</v>
      </c>
      <c r="J351" s="849">
        <v>8000</v>
      </c>
      <c r="K351" s="850">
        <v>70663.400024414063</v>
      </c>
    </row>
    <row r="352" spans="1:11" ht="14.45" customHeight="1" x14ac:dyDescent="0.2">
      <c r="A352" s="831" t="s">
        <v>579</v>
      </c>
      <c r="B352" s="832" t="s">
        <v>580</v>
      </c>
      <c r="C352" s="835" t="s">
        <v>599</v>
      </c>
      <c r="D352" s="863" t="s">
        <v>600</v>
      </c>
      <c r="E352" s="835" t="s">
        <v>3989</v>
      </c>
      <c r="F352" s="863" t="s">
        <v>3990</v>
      </c>
      <c r="G352" s="835" t="s">
        <v>4582</v>
      </c>
      <c r="H352" s="835" t="s">
        <v>4591</v>
      </c>
      <c r="I352" s="849">
        <v>1.553999948501587</v>
      </c>
      <c r="J352" s="849">
        <v>800</v>
      </c>
      <c r="K352" s="850">
        <v>1244</v>
      </c>
    </row>
    <row r="353" spans="1:11" ht="14.45" customHeight="1" x14ac:dyDescent="0.2">
      <c r="A353" s="831" t="s">
        <v>579</v>
      </c>
      <c r="B353" s="832" t="s">
        <v>580</v>
      </c>
      <c r="C353" s="835" t="s">
        <v>599</v>
      </c>
      <c r="D353" s="863" t="s">
        <v>600</v>
      </c>
      <c r="E353" s="835" t="s">
        <v>3989</v>
      </c>
      <c r="F353" s="863" t="s">
        <v>3990</v>
      </c>
      <c r="G353" s="835" t="s">
        <v>4592</v>
      </c>
      <c r="H353" s="835" t="s">
        <v>4593</v>
      </c>
      <c r="I353" s="849">
        <v>6.2300000190734863</v>
      </c>
      <c r="J353" s="849">
        <v>1400</v>
      </c>
      <c r="K353" s="850">
        <v>8722</v>
      </c>
    </row>
    <row r="354" spans="1:11" ht="14.45" customHeight="1" x14ac:dyDescent="0.2">
      <c r="A354" s="831" t="s">
        <v>579</v>
      </c>
      <c r="B354" s="832" t="s">
        <v>580</v>
      </c>
      <c r="C354" s="835" t="s">
        <v>599</v>
      </c>
      <c r="D354" s="863" t="s">
        <v>600</v>
      </c>
      <c r="E354" s="835" t="s">
        <v>3989</v>
      </c>
      <c r="F354" s="863" t="s">
        <v>3990</v>
      </c>
      <c r="G354" s="835" t="s">
        <v>4594</v>
      </c>
      <c r="H354" s="835" t="s">
        <v>4595</v>
      </c>
      <c r="I354" s="849">
        <v>1140.4267171223958</v>
      </c>
      <c r="J354" s="849">
        <v>18</v>
      </c>
      <c r="K354" s="850">
        <v>20527.64013671875</v>
      </c>
    </row>
    <row r="355" spans="1:11" ht="14.45" customHeight="1" x14ac:dyDescent="0.2">
      <c r="A355" s="831" t="s">
        <v>579</v>
      </c>
      <c r="B355" s="832" t="s">
        <v>580</v>
      </c>
      <c r="C355" s="835" t="s">
        <v>599</v>
      </c>
      <c r="D355" s="863" t="s">
        <v>600</v>
      </c>
      <c r="E355" s="835" t="s">
        <v>3989</v>
      </c>
      <c r="F355" s="863" t="s">
        <v>3990</v>
      </c>
      <c r="G355" s="835" t="s">
        <v>4596</v>
      </c>
      <c r="H355" s="835" t="s">
        <v>4597</v>
      </c>
      <c r="I355" s="849">
        <v>1652.8599853515625</v>
      </c>
      <c r="J355" s="849">
        <v>11</v>
      </c>
      <c r="K355" s="850">
        <v>18181.459716796875</v>
      </c>
    </row>
    <row r="356" spans="1:11" ht="14.45" customHeight="1" x14ac:dyDescent="0.2">
      <c r="A356" s="831" t="s">
        <v>579</v>
      </c>
      <c r="B356" s="832" t="s">
        <v>580</v>
      </c>
      <c r="C356" s="835" t="s">
        <v>599</v>
      </c>
      <c r="D356" s="863" t="s">
        <v>600</v>
      </c>
      <c r="E356" s="835" t="s">
        <v>3989</v>
      </c>
      <c r="F356" s="863" t="s">
        <v>3990</v>
      </c>
      <c r="G356" s="835" t="s">
        <v>4598</v>
      </c>
      <c r="H356" s="835" t="s">
        <v>4599</v>
      </c>
      <c r="I356" s="849">
        <v>990.989990234375</v>
      </c>
      <c r="J356" s="849">
        <v>4</v>
      </c>
      <c r="K356" s="850">
        <v>3963.9599609375</v>
      </c>
    </row>
    <row r="357" spans="1:11" ht="14.45" customHeight="1" x14ac:dyDescent="0.2">
      <c r="A357" s="831" t="s">
        <v>579</v>
      </c>
      <c r="B357" s="832" t="s">
        <v>580</v>
      </c>
      <c r="C357" s="835" t="s">
        <v>599</v>
      </c>
      <c r="D357" s="863" t="s">
        <v>600</v>
      </c>
      <c r="E357" s="835" t="s">
        <v>3989</v>
      </c>
      <c r="F357" s="863" t="s">
        <v>3990</v>
      </c>
      <c r="G357" s="835" t="s">
        <v>4600</v>
      </c>
      <c r="H357" s="835" t="s">
        <v>4601</v>
      </c>
      <c r="I357" s="849">
        <v>2323.199951171875</v>
      </c>
      <c r="J357" s="849">
        <v>5</v>
      </c>
      <c r="K357" s="850">
        <v>11616</v>
      </c>
    </row>
    <row r="358" spans="1:11" ht="14.45" customHeight="1" x14ac:dyDescent="0.2">
      <c r="A358" s="831" t="s">
        <v>579</v>
      </c>
      <c r="B358" s="832" t="s">
        <v>580</v>
      </c>
      <c r="C358" s="835" t="s">
        <v>599</v>
      </c>
      <c r="D358" s="863" t="s">
        <v>600</v>
      </c>
      <c r="E358" s="835" t="s">
        <v>3989</v>
      </c>
      <c r="F358" s="863" t="s">
        <v>3990</v>
      </c>
      <c r="G358" s="835" t="s">
        <v>4602</v>
      </c>
      <c r="H358" s="835" t="s">
        <v>4603</v>
      </c>
      <c r="I358" s="849">
        <v>229.89999389648438</v>
      </c>
      <c r="J358" s="849">
        <v>40</v>
      </c>
      <c r="K358" s="850">
        <v>9196</v>
      </c>
    </row>
    <row r="359" spans="1:11" ht="14.45" customHeight="1" x14ac:dyDescent="0.2">
      <c r="A359" s="831" t="s">
        <v>579</v>
      </c>
      <c r="B359" s="832" t="s">
        <v>580</v>
      </c>
      <c r="C359" s="835" t="s">
        <v>599</v>
      </c>
      <c r="D359" s="863" t="s">
        <v>600</v>
      </c>
      <c r="E359" s="835" t="s">
        <v>3989</v>
      </c>
      <c r="F359" s="863" t="s">
        <v>3990</v>
      </c>
      <c r="G359" s="835" t="s">
        <v>4604</v>
      </c>
      <c r="H359" s="835" t="s">
        <v>4605</v>
      </c>
      <c r="I359" s="849">
        <v>229.89999389648438</v>
      </c>
      <c r="J359" s="849">
        <v>100</v>
      </c>
      <c r="K359" s="850">
        <v>22990</v>
      </c>
    </row>
    <row r="360" spans="1:11" ht="14.45" customHeight="1" x14ac:dyDescent="0.2">
      <c r="A360" s="831" t="s">
        <v>579</v>
      </c>
      <c r="B360" s="832" t="s">
        <v>580</v>
      </c>
      <c r="C360" s="835" t="s">
        <v>599</v>
      </c>
      <c r="D360" s="863" t="s">
        <v>600</v>
      </c>
      <c r="E360" s="835" t="s">
        <v>3989</v>
      </c>
      <c r="F360" s="863" t="s">
        <v>3990</v>
      </c>
      <c r="G360" s="835" t="s">
        <v>4606</v>
      </c>
      <c r="H360" s="835" t="s">
        <v>4607</v>
      </c>
      <c r="I360" s="849">
        <v>193.60000610351563</v>
      </c>
      <c r="J360" s="849">
        <v>200</v>
      </c>
      <c r="K360" s="850">
        <v>38720.150390625</v>
      </c>
    </row>
    <row r="361" spans="1:11" ht="14.45" customHeight="1" x14ac:dyDescent="0.2">
      <c r="A361" s="831" t="s">
        <v>579</v>
      </c>
      <c r="B361" s="832" t="s">
        <v>580</v>
      </c>
      <c r="C361" s="835" t="s">
        <v>599</v>
      </c>
      <c r="D361" s="863" t="s">
        <v>600</v>
      </c>
      <c r="E361" s="835" t="s">
        <v>3989</v>
      </c>
      <c r="F361" s="863" t="s">
        <v>3990</v>
      </c>
      <c r="G361" s="835" t="s">
        <v>4608</v>
      </c>
      <c r="H361" s="835" t="s">
        <v>4609</v>
      </c>
      <c r="I361" s="849">
        <v>193.60000610351563</v>
      </c>
      <c r="J361" s="849">
        <v>100</v>
      </c>
      <c r="K361" s="850">
        <v>19360</v>
      </c>
    </row>
    <row r="362" spans="1:11" ht="14.45" customHeight="1" x14ac:dyDescent="0.2">
      <c r="A362" s="831" t="s">
        <v>579</v>
      </c>
      <c r="B362" s="832" t="s">
        <v>580</v>
      </c>
      <c r="C362" s="835" t="s">
        <v>599</v>
      </c>
      <c r="D362" s="863" t="s">
        <v>600</v>
      </c>
      <c r="E362" s="835" t="s">
        <v>3989</v>
      </c>
      <c r="F362" s="863" t="s">
        <v>3990</v>
      </c>
      <c r="G362" s="835" t="s">
        <v>4610</v>
      </c>
      <c r="H362" s="835" t="s">
        <v>4611</v>
      </c>
      <c r="I362" s="849">
        <v>60.5</v>
      </c>
      <c r="J362" s="849">
        <v>4</v>
      </c>
      <c r="K362" s="850">
        <v>242</v>
      </c>
    </row>
    <row r="363" spans="1:11" ht="14.45" customHeight="1" x14ac:dyDescent="0.2">
      <c r="A363" s="831" t="s">
        <v>579</v>
      </c>
      <c r="B363" s="832" t="s">
        <v>580</v>
      </c>
      <c r="C363" s="835" t="s">
        <v>599</v>
      </c>
      <c r="D363" s="863" t="s">
        <v>600</v>
      </c>
      <c r="E363" s="835" t="s">
        <v>3989</v>
      </c>
      <c r="F363" s="863" t="s">
        <v>3990</v>
      </c>
      <c r="G363" s="835" t="s">
        <v>4612</v>
      </c>
      <c r="H363" s="835" t="s">
        <v>4613</v>
      </c>
      <c r="I363" s="849">
        <v>156.08999633789063</v>
      </c>
      <c r="J363" s="849">
        <v>1</v>
      </c>
      <c r="K363" s="850">
        <v>156.08999633789063</v>
      </c>
    </row>
    <row r="364" spans="1:11" ht="14.45" customHeight="1" x14ac:dyDescent="0.2">
      <c r="A364" s="831" t="s">
        <v>579</v>
      </c>
      <c r="B364" s="832" t="s">
        <v>580</v>
      </c>
      <c r="C364" s="835" t="s">
        <v>599</v>
      </c>
      <c r="D364" s="863" t="s">
        <v>600</v>
      </c>
      <c r="E364" s="835" t="s">
        <v>3989</v>
      </c>
      <c r="F364" s="863" t="s">
        <v>3990</v>
      </c>
      <c r="G364" s="835" t="s">
        <v>4614</v>
      </c>
      <c r="H364" s="835" t="s">
        <v>4615</v>
      </c>
      <c r="I364" s="849">
        <v>43.439998626708984</v>
      </c>
      <c r="J364" s="849">
        <v>5</v>
      </c>
      <c r="K364" s="850">
        <v>217.19999694824219</v>
      </c>
    </row>
    <row r="365" spans="1:11" ht="14.45" customHeight="1" x14ac:dyDescent="0.2">
      <c r="A365" s="831" t="s">
        <v>579</v>
      </c>
      <c r="B365" s="832" t="s">
        <v>580</v>
      </c>
      <c r="C365" s="835" t="s">
        <v>599</v>
      </c>
      <c r="D365" s="863" t="s">
        <v>600</v>
      </c>
      <c r="E365" s="835" t="s">
        <v>3989</v>
      </c>
      <c r="F365" s="863" t="s">
        <v>3990</v>
      </c>
      <c r="G365" s="835" t="s">
        <v>4616</v>
      </c>
      <c r="H365" s="835" t="s">
        <v>4617</v>
      </c>
      <c r="I365" s="849">
        <v>150.00999450683594</v>
      </c>
      <c r="J365" s="849">
        <v>7</v>
      </c>
      <c r="K365" s="850">
        <v>1050.0400390625</v>
      </c>
    </row>
    <row r="366" spans="1:11" ht="14.45" customHeight="1" x14ac:dyDescent="0.2">
      <c r="A366" s="831" t="s">
        <v>579</v>
      </c>
      <c r="B366" s="832" t="s">
        <v>580</v>
      </c>
      <c r="C366" s="835" t="s">
        <v>599</v>
      </c>
      <c r="D366" s="863" t="s">
        <v>600</v>
      </c>
      <c r="E366" s="835" t="s">
        <v>3989</v>
      </c>
      <c r="F366" s="863" t="s">
        <v>3990</v>
      </c>
      <c r="G366" s="835" t="s">
        <v>4618</v>
      </c>
      <c r="H366" s="835" t="s">
        <v>4619</v>
      </c>
      <c r="I366" s="849">
        <v>150</v>
      </c>
      <c r="J366" s="849">
        <v>10</v>
      </c>
      <c r="K366" s="850">
        <v>1500.0400390625</v>
      </c>
    </row>
    <row r="367" spans="1:11" ht="14.45" customHeight="1" x14ac:dyDescent="0.2">
      <c r="A367" s="831" t="s">
        <v>579</v>
      </c>
      <c r="B367" s="832" t="s">
        <v>580</v>
      </c>
      <c r="C367" s="835" t="s">
        <v>599</v>
      </c>
      <c r="D367" s="863" t="s">
        <v>600</v>
      </c>
      <c r="E367" s="835" t="s">
        <v>3989</v>
      </c>
      <c r="F367" s="863" t="s">
        <v>3990</v>
      </c>
      <c r="G367" s="835" t="s">
        <v>4620</v>
      </c>
      <c r="H367" s="835" t="s">
        <v>4621</v>
      </c>
      <c r="I367" s="849">
        <v>168.19000244140625</v>
      </c>
      <c r="J367" s="849">
        <v>10</v>
      </c>
      <c r="K367" s="850">
        <v>1681.9000244140625</v>
      </c>
    </row>
    <row r="368" spans="1:11" ht="14.45" customHeight="1" x14ac:dyDescent="0.2">
      <c r="A368" s="831" t="s">
        <v>579</v>
      </c>
      <c r="B368" s="832" t="s">
        <v>580</v>
      </c>
      <c r="C368" s="835" t="s">
        <v>599</v>
      </c>
      <c r="D368" s="863" t="s">
        <v>600</v>
      </c>
      <c r="E368" s="835" t="s">
        <v>3989</v>
      </c>
      <c r="F368" s="863" t="s">
        <v>3990</v>
      </c>
      <c r="G368" s="835" t="s">
        <v>4622</v>
      </c>
      <c r="H368" s="835" t="s">
        <v>4623</v>
      </c>
      <c r="I368" s="849">
        <v>82.169998168945313</v>
      </c>
      <c r="J368" s="849">
        <v>16</v>
      </c>
      <c r="K368" s="850">
        <v>1314.6800537109375</v>
      </c>
    </row>
    <row r="369" spans="1:11" ht="14.45" customHeight="1" x14ac:dyDescent="0.2">
      <c r="A369" s="831" t="s">
        <v>579</v>
      </c>
      <c r="B369" s="832" t="s">
        <v>580</v>
      </c>
      <c r="C369" s="835" t="s">
        <v>599</v>
      </c>
      <c r="D369" s="863" t="s">
        <v>600</v>
      </c>
      <c r="E369" s="835" t="s">
        <v>3989</v>
      </c>
      <c r="F369" s="863" t="s">
        <v>3990</v>
      </c>
      <c r="G369" s="835" t="s">
        <v>4624</v>
      </c>
      <c r="H369" s="835" t="s">
        <v>4625</v>
      </c>
      <c r="I369" s="849">
        <v>1.0299999713897705</v>
      </c>
      <c r="J369" s="849">
        <v>3150</v>
      </c>
      <c r="K369" s="850">
        <v>3244.5</v>
      </c>
    </row>
    <row r="370" spans="1:11" ht="14.45" customHeight="1" x14ac:dyDescent="0.2">
      <c r="A370" s="831" t="s">
        <v>579</v>
      </c>
      <c r="B370" s="832" t="s">
        <v>580</v>
      </c>
      <c r="C370" s="835" t="s">
        <v>599</v>
      </c>
      <c r="D370" s="863" t="s">
        <v>600</v>
      </c>
      <c r="E370" s="835" t="s">
        <v>3989</v>
      </c>
      <c r="F370" s="863" t="s">
        <v>3990</v>
      </c>
      <c r="G370" s="835" t="s">
        <v>4626</v>
      </c>
      <c r="H370" s="835" t="s">
        <v>4627</v>
      </c>
      <c r="I370" s="849">
        <v>1.2100000381469727</v>
      </c>
      <c r="J370" s="849">
        <v>600</v>
      </c>
      <c r="K370" s="850">
        <v>726</v>
      </c>
    </row>
    <row r="371" spans="1:11" ht="14.45" customHeight="1" x14ac:dyDescent="0.2">
      <c r="A371" s="831" t="s">
        <v>579</v>
      </c>
      <c r="B371" s="832" t="s">
        <v>580</v>
      </c>
      <c r="C371" s="835" t="s">
        <v>599</v>
      </c>
      <c r="D371" s="863" t="s">
        <v>600</v>
      </c>
      <c r="E371" s="835" t="s">
        <v>3989</v>
      </c>
      <c r="F371" s="863" t="s">
        <v>3990</v>
      </c>
      <c r="G371" s="835" t="s">
        <v>4628</v>
      </c>
      <c r="H371" s="835" t="s">
        <v>4629</v>
      </c>
      <c r="I371" s="849">
        <v>3.1400001049041748</v>
      </c>
      <c r="J371" s="849">
        <v>400</v>
      </c>
      <c r="K371" s="850">
        <v>1256</v>
      </c>
    </row>
    <row r="372" spans="1:11" ht="14.45" customHeight="1" x14ac:dyDescent="0.2">
      <c r="A372" s="831" t="s">
        <v>579</v>
      </c>
      <c r="B372" s="832" t="s">
        <v>580</v>
      </c>
      <c r="C372" s="835" t="s">
        <v>599</v>
      </c>
      <c r="D372" s="863" t="s">
        <v>600</v>
      </c>
      <c r="E372" s="835" t="s">
        <v>3989</v>
      </c>
      <c r="F372" s="863" t="s">
        <v>3990</v>
      </c>
      <c r="G372" s="835" t="s">
        <v>4630</v>
      </c>
      <c r="H372" s="835" t="s">
        <v>4631</v>
      </c>
      <c r="I372" s="849">
        <v>5.8400001525878906</v>
      </c>
      <c r="J372" s="849">
        <v>4500</v>
      </c>
      <c r="K372" s="850">
        <v>26340</v>
      </c>
    </row>
    <row r="373" spans="1:11" ht="14.45" customHeight="1" x14ac:dyDescent="0.2">
      <c r="A373" s="831" t="s">
        <v>579</v>
      </c>
      <c r="B373" s="832" t="s">
        <v>580</v>
      </c>
      <c r="C373" s="835" t="s">
        <v>599</v>
      </c>
      <c r="D373" s="863" t="s">
        <v>600</v>
      </c>
      <c r="E373" s="835" t="s">
        <v>3989</v>
      </c>
      <c r="F373" s="863" t="s">
        <v>3990</v>
      </c>
      <c r="G373" s="835" t="s">
        <v>4632</v>
      </c>
      <c r="H373" s="835" t="s">
        <v>4633</v>
      </c>
      <c r="I373" s="849">
        <v>5.809999942779541</v>
      </c>
      <c r="J373" s="849">
        <v>1500</v>
      </c>
      <c r="K373" s="850">
        <v>8715</v>
      </c>
    </row>
    <row r="374" spans="1:11" ht="14.45" customHeight="1" x14ac:dyDescent="0.2">
      <c r="A374" s="831" t="s">
        <v>579</v>
      </c>
      <c r="B374" s="832" t="s">
        <v>580</v>
      </c>
      <c r="C374" s="835" t="s">
        <v>599</v>
      </c>
      <c r="D374" s="863" t="s">
        <v>600</v>
      </c>
      <c r="E374" s="835" t="s">
        <v>3989</v>
      </c>
      <c r="F374" s="863" t="s">
        <v>3990</v>
      </c>
      <c r="G374" s="835" t="s">
        <v>4628</v>
      </c>
      <c r="H374" s="835" t="s">
        <v>4634</v>
      </c>
      <c r="I374" s="849">
        <v>3.1325001120567322</v>
      </c>
      <c r="J374" s="849">
        <v>1100</v>
      </c>
      <c r="K374" s="850">
        <v>3446</v>
      </c>
    </row>
    <row r="375" spans="1:11" ht="14.45" customHeight="1" x14ac:dyDescent="0.2">
      <c r="A375" s="831" t="s">
        <v>579</v>
      </c>
      <c r="B375" s="832" t="s">
        <v>580</v>
      </c>
      <c r="C375" s="835" t="s">
        <v>599</v>
      </c>
      <c r="D375" s="863" t="s">
        <v>600</v>
      </c>
      <c r="E375" s="835" t="s">
        <v>3989</v>
      </c>
      <c r="F375" s="863" t="s">
        <v>3990</v>
      </c>
      <c r="G375" s="835" t="s">
        <v>4635</v>
      </c>
      <c r="H375" s="835" t="s">
        <v>4636</v>
      </c>
      <c r="I375" s="849">
        <v>116.16000366210938</v>
      </c>
      <c r="J375" s="849">
        <v>30</v>
      </c>
      <c r="K375" s="850">
        <v>3484.800048828125</v>
      </c>
    </row>
    <row r="376" spans="1:11" ht="14.45" customHeight="1" x14ac:dyDescent="0.2">
      <c r="A376" s="831" t="s">
        <v>579</v>
      </c>
      <c r="B376" s="832" t="s">
        <v>580</v>
      </c>
      <c r="C376" s="835" t="s">
        <v>599</v>
      </c>
      <c r="D376" s="863" t="s">
        <v>600</v>
      </c>
      <c r="E376" s="835" t="s">
        <v>3989</v>
      </c>
      <c r="F376" s="863" t="s">
        <v>3990</v>
      </c>
      <c r="G376" s="835" t="s">
        <v>4637</v>
      </c>
      <c r="H376" s="835" t="s">
        <v>4638</v>
      </c>
      <c r="I376" s="849">
        <v>0.47999998927116394</v>
      </c>
      <c r="J376" s="849">
        <v>1500</v>
      </c>
      <c r="K376" s="850">
        <v>720</v>
      </c>
    </row>
    <row r="377" spans="1:11" ht="14.45" customHeight="1" x14ac:dyDescent="0.2">
      <c r="A377" s="831" t="s">
        <v>579</v>
      </c>
      <c r="B377" s="832" t="s">
        <v>580</v>
      </c>
      <c r="C377" s="835" t="s">
        <v>599</v>
      </c>
      <c r="D377" s="863" t="s">
        <v>600</v>
      </c>
      <c r="E377" s="835" t="s">
        <v>3989</v>
      </c>
      <c r="F377" s="863" t="s">
        <v>3990</v>
      </c>
      <c r="G377" s="835" t="s">
        <v>4637</v>
      </c>
      <c r="H377" s="835" t="s">
        <v>4639</v>
      </c>
      <c r="I377" s="849">
        <v>0.47374999523162842</v>
      </c>
      <c r="J377" s="849">
        <v>7500</v>
      </c>
      <c r="K377" s="850">
        <v>3555</v>
      </c>
    </row>
    <row r="378" spans="1:11" ht="14.45" customHeight="1" x14ac:dyDescent="0.2">
      <c r="A378" s="831" t="s">
        <v>579</v>
      </c>
      <c r="B378" s="832" t="s">
        <v>580</v>
      </c>
      <c r="C378" s="835" t="s">
        <v>599</v>
      </c>
      <c r="D378" s="863" t="s">
        <v>600</v>
      </c>
      <c r="E378" s="835" t="s">
        <v>3989</v>
      </c>
      <c r="F378" s="863" t="s">
        <v>3990</v>
      </c>
      <c r="G378" s="835" t="s">
        <v>4640</v>
      </c>
      <c r="H378" s="835" t="s">
        <v>4641</v>
      </c>
      <c r="I378" s="849">
        <v>541.5999755859375</v>
      </c>
      <c r="J378" s="849">
        <v>5</v>
      </c>
      <c r="K378" s="850">
        <v>2707.97998046875</v>
      </c>
    </row>
    <row r="379" spans="1:11" ht="14.45" customHeight="1" x14ac:dyDescent="0.2">
      <c r="A379" s="831" t="s">
        <v>579</v>
      </c>
      <c r="B379" s="832" t="s">
        <v>580</v>
      </c>
      <c r="C379" s="835" t="s">
        <v>599</v>
      </c>
      <c r="D379" s="863" t="s">
        <v>600</v>
      </c>
      <c r="E379" s="835" t="s">
        <v>3989</v>
      </c>
      <c r="F379" s="863" t="s">
        <v>3990</v>
      </c>
      <c r="G379" s="835" t="s">
        <v>4642</v>
      </c>
      <c r="H379" s="835" t="s">
        <v>4643</v>
      </c>
      <c r="I379" s="849">
        <v>1.9820000171661376</v>
      </c>
      <c r="J379" s="849">
        <v>1200</v>
      </c>
      <c r="K379" s="850">
        <v>2378</v>
      </c>
    </row>
    <row r="380" spans="1:11" ht="14.45" customHeight="1" x14ac:dyDescent="0.2">
      <c r="A380" s="831" t="s">
        <v>579</v>
      </c>
      <c r="B380" s="832" t="s">
        <v>580</v>
      </c>
      <c r="C380" s="835" t="s">
        <v>599</v>
      </c>
      <c r="D380" s="863" t="s">
        <v>600</v>
      </c>
      <c r="E380" s="835" t="s">
        <v>3989</v>
      </c>
      <c r="F380" s="863" t="s">
        <v>3990</v>
      </c>
      <c r="G380" s="835" t="s">
        <v>4644</v>
      </c>
      <c r="H380" s="835" t="s">
        <v>4645</v>
      </c>
      <c r="I380" s="849">
        <v>2.0499999523162842</v>
      </c>
      <c r="J380" s="849">
        <v>100</v>
      </c>
      <c r="K380" s="850">
        <v>205</v>
      </c>
    </row>
    <row r="381" spans="1:11" ht="14.45" customHeight="1" x14ac:dyDescent="0.2">
      <c r="A381" s="831" t="s">
        <v>579</v>
      </c>
      <c r="B381" s="832" t="s">
        <v>580</v>
      </c>
      <c r="C381" s="835" t="s">
        <v>599</v>
      </c>
      <c r="D381" s="863" t="s">
        <v>600</v>
      </c>
      <c r="E381" s="835" t="s">
        <v>3989</v>
      </c>
      <c r="F381" s="863" t="s">
        <v>3990</v>
      </c>
      <c r="G381" s="835" t="s">
        <v>4644</v>
      </c>
      <c r="H381" s="835" t="s">
        <v>4646</v>
      </c>
      <c r="I381" s="849">
        <v>2.0499999523162842</v>
      </c>
      <c r="J381" s="849">
        <v>400</v>
      </c>
      <c r="K381" s="850">
        <v>820</v>
      </c>
    </row>
    <row r="382" spans="1:11" ht="14.45" customHeight="1" x14ac:dyDescent="0.2">
      <c r="A382" s="831" t="s">
        <v>579</v>
      </c>
      <c r="B382" s="832" t="s">
        <v>580</v>
      </c>
      <c r="C382" s="835" t="s">
        <v>599</v>
      </c>
      <c r="D382" s="863" t="s">
        <v>600</v>
      </c>
      <c r="E382" s="835" t="s">
        <v>3989</v>
      </c>
      <c r="F382" s="863" t="s">
        <v>3990</v>
      </c>
      <c r="G382" s="835" t="s">
        <v>4647</v>
      </c>
      <c r="H382" s="835" t="s">
        <v>4648</v>
      </c>
      <c r="I382" s="849">
        <v>1.9199999570846558</v>
      </c>
      <c r="J382" s="849">
        <v>200</v>
      </c>
      <c r="K382" s="850">
        <v>384</v>
      </c>
    </row>
    <row r="383" spans="1:11" ht="14.45" customHeight="1" x14ac:dyDescent="0.2">
      <c r="A383" s="831" t="s">
        <v>579</v>
      </c>
      <c r="B383" s="832" t="s">
        <v>580</v>
      </c>
      <c r="C383" s="835" t="s">
        <v>599</v>
      </c>
      <c r="D383" s="863" t="s">
        <v>600</v>
      </c>
      <c r="E383" s="835" t="s">
        <v>3989</v>
      </c>
      <c r="F383" s="863" t="s">
        <v>3990</v>
      </c>
      <c r="G383" s="835" t="s">
        <v>4649</v>
      </c>
      <c r="H383" s="835" t="s">
        <v>4650</v>
      </c>
      <c r="I383" s="849">
        <v>3.0699999332427979</v>
      </c>
      <c r="J383" s="849">
        <v>100</v>
      </c>
      <c r="K383" s="850">
        <v>307</v>
      </c>
    </row>
    <row r="384" spans="1:11" ht="14.45" customHeight="1" x14ac:dyDescent="0.2">
      <c r="A384" s="831" t="s">
        <v>579</v>
      </c>
      <c r="B384" s="832" t="s">
        <v>580</v>
      </c>
      <c r="C384" s="835" t="s">
        <v>599</v>
      </c>
      <c r="D384" s="863" t="s">
        <v>600</v>
      </c>
      <c r="E384" s="835" t="s">
        <v>3989</v>
      </c>
      <c r="F384" s="863" t="s">
        <v>3990</v>
      </c>
      <c r="G384" s="835" t="s">
        <v>4647</v>
      </c>
      <c r="H384" s="835" t="s">
        <v>4651</v>
      </c>
      <c r="I384" s="849">
        <v>1.9199999570846558</v>
      </c>
      <c r="J384" s="849">
        <v>200</v>
      </c>
      <c r="K384" s="850">
        <v>384</v>
      </c>
    </row>
    <row r="385" spans="1:11" ht="14.45" customHeight="1" x14ac:dyDescent="0.2">
      <c r="A385" s="831" t="s">
        <v>579</v>
      </c>
      <c r="B385" s="832" t="s">
        <v>580</v>
      </c>
      <c r="C385" s="835" t="s">
        <v>599</v>
      </c>
      <c r="D385" s="863" t="s">
        <v>600</v>
      </c>
      <c r="E385" s="835" t="s">
        <v>3989</v>
      </c>
      <c r="F385" s="863" t="s">
        <v>3990</v>
      </c>
      <c r="G385" s="835" t="s">
        <v>4649</v>
      </c>
      <c r="H385" s="835" t="s">
        <v>4652</v>
      </c>
      <c r="I385" s="849">
        <v>3.0739999294281004</v>
      </c>
      <c r="J385" s="849">
        <v>2000</v>
      </c>
      <c r="K385" s="850">
        <v>6150</v>
      </c>
    </row>
    <row r="386" spans="1:11" ht="14.45" customHeight="1" x14ac:dyDescent="0.2">
      <c r="A386" s="831" t="s">
        <v>579</v>
      </c>
      <c r="B386" s="832" t="s">
        <v>580</v>
      </c>
      <c r="C386" s="835" t="s">
        <v>599</v>
      </c>
      <c r="D386" s="863" t="s">
        <v>600</v>
      </c>
      <c r="E386" s="835" t="s">
        <v>3989</v>
      </c>
      <c r="F386" s="863" t="s">
        <v>3990</v>
      </c>
      <c r="G386" s="835" t="s">
        <v>4653</v>
      </c>
      <c r="H386" s="835" t="s">
        <v>4654</v>
      </c>
      <c r="I386" s="849">
        <v>1.9249999523162842</v>
      </c>
      <c r="J386" s="849">
        <v>200</v>
      </c>
      <c r="K386" s="850">
        <v>385</v>
      </c>
    </row>
    <row r="387" spans="1:11" ht="14.45" customHeight="1" x14ac:dyDescent="0.2">
      <c r="A387" s="831" t="s">
        <v>579</v>
      </c>
      <c r="B387" s="832" t="s">
        <v>580</v>
      </c>
      <c r="C387" s="835" t="s">
        <v>599</v>
      </c>
      <c r="D387" s="863" t="s">
        <v>600</v>
      </c>
      <c r="E387" s="835" t="s">
        <v>3989</v>
      </c>
      <c r="F387" s="863" t="s">
        <v>3990</v>
      </c>
      <c r="G387" s="835" t="s">
        <v>4655</v>
      </c>
      <c r="H387" s="835" t="s">
        <v>4656</v>
      </c>
      <c r="I387" s="849">
        <v>2.166250079870224</v>
      </c>
      <c r="J387" s="849">
        <v>1900</v>
      </c>
      <c r="K387" s="850">
        <v>4117</v>
      </c>
    </row>
    <row r="388" spans="1:11" ht="14.45" customHeight="1" x14ac:dyDescent="0.2">
      <c r="A388" s="831" t="s">
        <v>579</v>
      </c>
      <c r="B388" s="832" t="s">
        <v>580</v>
      </c>
      <c r="C388" s="835" t="s">
        <v>599</v>
      </c>
      <c r="D388" s="863" t="s">
        <v>600</v>
      </c>
      <c r="E388" s="835" t="s">
        <v>3989</v>
      </c>
      <c r="F388" s="863" t="s">
        <v>3990</v>
      </c>
      <c r="G388" s="835" t="s">
        <v>4655</v>
      </c>
      <c r="H388" s="835" t="s">
        <v>4657</v>
      </c>
      <c r="I388" s="849">
        <v>2.1700000762939453</v>
      </c>
      <c r="J388" s="849">
        <v>500</v>
      </c>
      <c r="K388" s="850">
        <v>1085</v>
      </c>
    </row>
    <row r="389" spans="1:11" ht="14.45" customHeight="1" x14ac:dyDescent="0.2">
      <c r="A389" s="831" t="s">
        <v>579</v>
      </c>
      <c r="B389" s="832" t="s">
        <v>580</v>
      </c>
      <c r="C389" s="835" t="s">
        <v>599</v>
      </c>
      <c r="D389" s="863" t="s">
        <v>600</v>
      </c>
      <c r="E389" s="835" t="s">
        <v>3989</v>
      </c>
      <c r="F389" s="863" t="s">
        <v>3990</v>
      </c>
      <c r="G389" s="835" t="s">
        <v>4658</v>
      </c>
      <c r="H389" s="835" t="s">
        <v>4659</v>
      </c>
      <c r="I389" s="849">
        <v>21.229999542236328</v>
      </c>
      <c r="J389" s="849">
        <v>50</v>
      </c>
      <c r="K389" s="850">
        <v>1061.5</v>
      </c>
    </row>
    <row r="390" spans="1:11" ht="14.45" customHeight="1" x14ac:dyDescent="0.2">
      <c r="A390" s="831" t="s">
        <v>579</v>
      </c>
      <c r="B390" s="832" t="s">
        <v>580</v>
      </c>
      <c r="C390" s="835" t="s">
        <v>599</v>
      </c>
      <c r="D390" s="863" t="s">
        <v>600</v>
      </c>
      <c r="E390" s="835" t="s">
        <v>3989</v>
      </c>
      <c r="F390" s="863" t="s">
        <v>3990</v>
      </c>
      <c r="G390" s="835" t="s">
        <v>4658</v>
      </c>
      <c r="H390" s="835" t="s">
        <v>4660</v>
      </c>
      <c r="I390" s="849">
        <v>21.234999656677246</v>
      </c>
      <c r="J390" s="849">
        <v>900</v>
      </c>
      <c r="K390" s="850">
        <v>19112</v>
      </c>
    </row>
    <row r="391" spans="1:11" ht="14.45" customHeight="1" x14ac:dyDescent="0.2">
      <c r="A391" s="831" t="s">
        <v>579</v>
      </c>
      <c r="B391" s="832" t="s">
        <v>580</v>
      </c>
      <c r="C391" s="835" t="s">
        <v>599</v>
      </c>
      <c r="D391" s="863" t="s">
        <v>600</v>
      </c>
      <c r="E391" s="835" t="s">
        <v>3989</v>
      </c>
      <c r="F391" s="863" t="s">
        <v>3990</v>
      </c>
      <c r="G391" s="835" t="s">
        <v>4661</v>
      </c>
      <c r="H391" s="835" t="s">
        <v>4662</v>
      </c>
      <c r="I391" s="849">
        <v>5.2699999809265137</v>
      </c>
      <c r="J391" s="849">
        <v>0</v>
      </c>
      <c r="K391" s="850">
        <v>0</v>
      </c>
    </row>
    <row r="392" spans="1:11" ht="14.45" customHeight="1" x14ac:dyDescent="0.2">
      <c r="A392" s="831" t="s">
        <v>579</v>
      </c>
      <c r="B392" s="832" t="s">
        <v>580</v>
      </c>
      <c r="C392" s="835" t="s">
        <v>599</v>
      </c>
      <c r="D392" s="863" t="s">
        <v>600</v>
      </c>
      <c r="E392" s="835" t="s">
        <v>3989</v>
      </c>
      <c r="F392" s="863" t="s">
        <v>3990</v>
      </c>
      <c r="G392" s="835" t="s">
        <v>4663</v>
      </c>
      <c r="H392" s="835" t="s">
        <v>4664</v>
      </c>
      <c r="I392" s="849">
        <v>2.5199999809265137</v>
      </c>
      <c r="J392" s="849">
        <v>300</v>
      </c>
      <c r="K392" s="850">
        <v>756</v>
      </c>
    </row>
    <row r="393" spans="1:11" ht="14.45" customHeight="1" x14ac:dyDescent="0.2">
      <c r="A393" s="831" t="s">
        <v>579</v>
      </c>
      <c r="B393" s="832" t="s">
        <v>580</v>
      </c>
      <c r="C393" s="835" t="s">
        <v>599</v>
      </c>
      <c r="D393" s="863" t="s">
        <v>600</v>
      </c>
      <c r="E393" s="835" t="s">
        <v>3989</v>
      </c>
      <c r="F393" s="863" t="s">
        <v>3990</v>
      </c>
      <c r="G393" s="835" t="s">
        <v>4665</v>
      </c>
      <c r="H393" s="835" t="s">
        <v>4666</v>
      </c>
      <c r="I393" s="849">
        <v>21.239999771118164</v>
      </c>
      <c r="J393" s="849">
        <v>100</v>
      </c>
      <c r="K393" s="850">
        <v>2124</v>
      </c>
    </row>
    <row r="394" spans="1:11" ht="14.45" customHeight="1" x14ac:dyDescent="0.2">
      <c r="A394" s="831" t="s">
        <v>579</v>
      </c>
      <c r="B394" s="832" t="s">
        <v>580</v>
      </c>
      <c r="C394" s="835" t="s">
        <v>599</v>
      </c>
      <c r="D394" s="863" t="s">
        <v>600</v>
      </c>
      <c r="E394" s="835" t="s">
        <v>3989</v>
      </c>
      <c r="F394" s="863" t="s">
        <v>3990</v>
      </c>
      <c r="G394" s="835" t="s">
        <v>4665</v>
      </c>
      <c r="H394" s="835" t="s">
        <v>4667</v>
      </c>
      <c r="I394" s="849">
        <v>21.235999679565431</v>
      </c>
      <c r="J394" s="849">
        <v>750</v>
      </c>
      <c r="K394" s="850">
        <v>15925.5</v>
      </c>
    </row>
    <row r="395" spans="1:11" ht="14.45" customHeight="1" x14ac:dyDescent="0.2">
      <c r="A395" s="831" t="s">
        <v>579</v>
      </c>
      <c r="B395" s="832" t="s">
        <v>580</v>
      </c>
      <c r="C395" s="835" t="s">
        <v>599</v>
      </c>
      <c r="D395" s="863" t="s">
        <v>600</v>
      </c>
      <c r="E395" s="835" t="s">
        <v>3989</v>
      </c>
      <c r="F395" s="863" t="s">
        <v>3990</v>
      </c>
      <c r="G395" s="835" t="s">
        <v>4668</v>
      </c>
      <c r="H395" s="835" t="s">
        <v>4669</v>
      </c>
      <c r="I395" s="849">
        <v>2.5299999713897705</v>
      </c>
      <c r="J395" s="849">
        <v>100</v>
      </c>
      <c r="K395" s="850">
        <v>253</v>
      </c>
    </row>
    <row r="396" spans="1:11" ht="14.45" customHeight="1" x14ac:dyDescent="0.2">
      <c r="A396" s="831" t="s">
        <v>579</v>
      </c>
      <c r="B396" s="832" t="s">
        <v>580</v>
      </c>
      <c r="C396" s="835" t="s">
        <v>599</v>
      </c>
      <c r="D396" s="863" t="s">
        <v>600</v>
      </c>
      <c r="E396" s="835" t="s">
        <v>4670</v>
      </c>
      <c r="F396" s="863" t="s">
        <v>4671</v>
      </c>
      <c r="G396" s="835" t="s">
        <v>4672</v>
      </c>
      <c r="H396" s="835" t="s">
        <v>4673</v>
      </c>
      <c r="I396" s="849">
        <v>36.906667073567711</v>
      </c>
      <c r="J396" s="849">
        <v>160</v>
      </c>
      <c r="K396" s="850">
        <v>5904.4000244140625</v>
      </c>
    </row>
    <row r="397" spans="1:11" ht="14.45" customHeight="1" x14ac:dyDescent="0.2">
      <c r="A397" s="831" t="s">
        <v>579</v>
      </c>
      <c r="B397" s="832" t="s">
        <v>580</v>
      </c>
      <c r="C397" s="835" t="s">
        <v>599</v>
      </c>
      <c r="D397" s="863" t="s">
        <v>600</v>
      </c>
      <c r="E397" s="835" t="s">
        <v>4011</v>
      </c>
      <c r="F397" s="863" t="s">
        <v>4012</v>
      </c>
      <c r="G397" s="835" t="s">
        <v>4674</v>
      </c>
      <c r="H397" s="835" t="s">
        <v>4675</v>
      </c>
      <c r="I397" s="849">
        <v>150</v>
      </c>
      <c r="J397" s="849">
        <v>80</v>
      </c>
      <c r="K397" s="850">
        <v>12000.2998046875</v>
      </c>
    </row>
    <row r="398" spans="1:11" ht="14.45" customHeight="1" x14ac:dyDescent="0.2">
      <c r="A398" s="831" t="s">
        <v>579</v>
      </c>
      <c r="B398" s="832" t="s">
        <v>580</v>
      </c>
      <c r="C398" s="835" t="s">
        <v>599</v>
      </c>
      <c r="D398" s="863" t="s">
        <v>600</v>
      </c>
      <c r="E398" s="835" t="s">
        <v>4011</v>
      </c>
      <c r="F398" s="863" t="s">
        <v>4012</v>
      </c>
      <c r="G398" s="835" t="s">
        <v>4676</v>
      </c>
      <c r="H398" s="835" t="s">
        <v>4677</v>
      </c>
      <c r="I398" s="849">
        <v>119.79000091552734</v>
      </c>
      <c r="J398" s="849">
        <v>50</v>
      </c>
      <c r="K398" s="850">
        <v>5989.5</v>
      </c>
    </row>
    <row r="399" spans="1:11" ht="14.45" customHeight="1" x14ac:dyDescent="0.2">
      <c r="A399" s="831" t="s">
        <v>579</v>
      </c>
      <c r="B399" s="832" t="s">
        <v>580</v>
      </c>
      <c r="C399" s="835" t="s">
        <v>599</v>
      </c>
      <c r="D399" s="863" t="s">
        <v>600</v>
      </c>
      <c r="E399" s="835" t="s">
        <v>4011</v>
      </c>
      <c r="F399" s="863" t="s">
        <v>4012</v>
      </c>
      <c r="G399" s="835" t="s">
        <v>4678</v>
      </c>
      <c r="H399" s="835" t="s">
        <v>4679</v>
      </c>
      <c r="I399" s="849">
        <v>4598</v>
      </c>
      <c r="J399" s="849">
        <v>28</v>
      </c>
      <c r="K399" s="850">
        <v>128744</v>
      </c>
    </row>
    <row r="400" spans="1:11" ht="14.45" customHeight="1" x14ac:dyDescent="0.2">
      <c r="A400" s="831" t="s">
        <v>579</v>
      </c>
      <c r="B400" s="832" t="s">
        <v>580</v>
      </c>
      <c r="C400" s="835" t="s">
        <v>599</v>
      </c>
      <c r="D400" s="863" t="s">
        <v>600</v>
      </c>
      <c r="E400" s="835" t="s">
        <v>4011</v>
      </c>
      <c r="F400" s="863" t="s">
        <v>4012</v>
      </c>
      <c r="G400" s="835" t="s">
        <v>4013</v>
      </c>
      <c r="H400" s="835" t="s">
        <v>4680</v>
      </c>
      <c r="I400" s="849">
        <v>10.170000076293945</v>
      </c>
      <c r="J400" s="849">
        <v>500</v>
      </c>
      <c r="K400" s="850">
        <v>5085</v>
      </c>
    </row>
    <row r="401" spans="1:11" ht="14.45" customHeight="1" x14ac:dyDescent="0.2">
      <c r="A401" s="831" t="s">
        <v>579</v>
      </c>
      <c r="B401" s="832" t="s">
        <v>580</v>
      </c>
      <c r="C401" s="835" t="s">
        <v>599</v>
      </c>
      <c r="D401" s="863" t="s">
        <v>600</v>
      </c>
      <c r="E401" s="835" t="s">
        <v>4011</v>
      </c>
      <c r="F401" s="863" t="s">
        <v>4012</v>
      </c>
      <c r="G401" s="835" t="s">
        <v>4013</v>
      </c>
      <c r="H401" s="835" t="s">
        <v>4014</v>
      </c>
      <c r="I401" s="849">
        <v>10.164285659790039</v>
      </c>
      <c r="J401" s="849">
        <v>3300</v>
      </c>
      <c r="K401" s="850">
        <v>33544</v>
      </c>
    </row>
    <row r="402" spans="1:11" ht="14.45" customHeight="1" x14ac:dyDescent="0.2">
      <c r="A402" s="831" t="s">
        <v>579</v>
      </c>
      <c r="B402" s="832" t="s">
        <v>580</v>
      </c>
      <c r="C402" s="835" t="s">
        <v>599</v>
      </c>
      <c r="D402" s="863" t="s">
        <v>600</v>
      </c>
      <c r="E402" s="835" t="s">
        <v>4011</v>
      </c>
      <c r="F402" s="863" t="s">
        <v>4012</v>
      </c>
      <c r="G402" s="835" t="s">
        <v>4681</v>
      </c>
      <c r="H402" s="835" t="s">
        <v>4682</v>
      </c>
      <c r="I402" s="849">
        <v>1374.199951171875</v>
      </c>
      <c r="J402" s="849">
        <v>2</v>
      </c>
      <c r="K402" s="850">
        <v>2748.39990234375</v>
      </c>
    </row>
    <row r="403" spans="1:11" ht="14.45" customHeight="1" x14ac:dyDescent="0.2">
      <c r="A403" s="831" t="s">
        <v>579</v>
      </c>
      <c r="B403" s="832" t="s">
        <v>580</v>
      </c>
      <c r="C403" s="835" t="s">
        <v>599</v>
      </c>
      <c r="D403" s="863" t="s">
        <v>600</v>
      </c>
      <c r="E403" s="835" t="s">
        <v>4011</v>
      </c>
      <c r="F403" s="863" t="s">
        <v>4012</v>
      </c>
      <c r="G403" s="835" t="s">
        <v>4683</v>
      </c>
      <c r="H403" s="835" t="s">
        <v>4684</v>
      </c>
      <c r="I403" s="849">
        <v>162.62999725341797</v>
      </c>
      <c r="J403" s="849">
        <v>120</v>
      </c>
      <c r="K403" s="850">
        <v>19515.3603515625</v>
      </c>
    </row>
    <row r="404" spans="1:11" ht="14.45" customHeight="1" x14ac:dyDescent="0.2">
      <c r="A404" s="831" t="s">
        <v>579</v>
      </c>
      <c r="B404" s="832" t="s">
        <v>580</v>
      </c>
      <c r="C404" s="835" t="s">
        <v>599</v>
      </c>
      <c r="D404" s="863" t="s">
        <v>600</v>
      </c>
      <c r="E404" s="835" t="s">
        <v>4011</v>
      </c>
      <c r="F404" s="863" t="s">
        <v>4012</v>
      </c>
      <c r="G404" s="835" t="s">
        <v>4683</v>
      </c>
      <c r="H404" s="835" t="s">
        <v>4685</v>
      </c>
      <c r="I404" s="849">
        <v>162.62666829427084</v>
      </c>
      <c r="J404" s="849">
        <v>390</v>
      </c>
      <c r="K404" s="850">
        <v>63423.6796875</v>
      </c>
    </row>
    <row r="405" spans="1:11" ht="14.45" customHeight="1" x14ac:dyDescent="0.2">
      <c r="A405" s="831" t="s">
        <v>579</v>
      </c>
      <c r="B405" s="832" t="s">
        <v>580</v>
      </c>
      <c r="C405" s="835" t="s">
        <v>599</v>
      </c>
      <c r="D405" s="863" t="s">
        <v>600</v>
      </c>
      <c r="E405" s="835" t="s">
        <v>4011</v>
      </c>
      <c r="F405" s="863" t="s">
        <v>4012</v>
      </c>
      <c r="G405" s="835" t="s">
        <v>4686</v>
      </c>
      <c r="H405" s="835" t="s">
        <v>4687</v>
      </c>
      <c r="I405" s="849">
        <v>135.47333272298178</v>
      </c>
      <c r="J405" s="849">
        <v>157</v>
      </c>
      <c r="K405" s="850">
        <v>21139.140014648438</v>
      </c>
    </row>
    <row r="406" spans="1:11" ht="14.45" customHeight="1" x14ac:dyDescent="0.2">
      <c r="A406" s="831" t="s">
        <v>579</v>
      </c>
      <c r="B406" s="832" t="s">
        <v>580</v>
      </c>
      <c r="C406" s="835" t="s">
        <v>599</v>
      </c>
      <c r="D406" s="863" t="s">
        <v>600</v>
      </c>
      <c r="E406" s="835" t="s">
        <v>4011</v>
      </c>
      <c r="F406" s="863" t="s">
        <v>4012</v>
      </c>
      <c r="G406" s="835" t="s">
        <v>4688</v>
      </c>
      <c r="H406" s="835" t="s">
        <v>4689</v>
      </c>
      <c r="I406" s="849">
        <v>62.650001525878906</v>
      </c>
      <c r="J406" s="849">
        <v>132</v>
      </c>
      <c r="K406" s="850">
        <v>8270.2998046875</v>
      </c>
    </row>
    <row r="407" spans="1:11" ht="14.45" customHeight="1" x14ac:dyDescent="0.2">
      <c r="A407" s="831" t="s">
        <v>579</v>
      </c>
      <c r="B407" s="832" t="s">
        <v>580</v>
      </c>
      <c r="C407" s="835" t="s">
        <v>599</v>
      </c>
      <c r="D407" s="863" t="s">
        <v>600</v>
      </c>
      <c r="E407" s="835" t="s">
        <v>4011</v>
      </c>
      <c r="F407" s="863" t="s">
        <v>4012</v>
      </c>
      <c r="G407" s="835" t="s">
        <v>4688</v>
      </c>
      <c r="H407" s="835" t="s">
        <v>4690</v>
      </c>
      <c r="I407" s="849">
        <v>62.655000686645508</v>
      </c>
      <c r="J407" s="849">
        <v>264</v>
      </c>
      <c r="K407" s="850">
        <v>16541.2294921875</v>
      </c>
    </row>
    <row r="408" spans="1:11" ht="14.45" customHeight="1" x14ac:dyDescent="0.2">
      <c r="A408" s="831" t="s">
        <v>579</v>
      </c>
      <c r="B408" s="832" t="s">
        <v>580</v>
      </c>
      <c r="C408" s="835" t="s">
        <v>599</v>
      </c>
      <c r="D408" s="863" t="s">
        <v>600</v>
      </c>
      <c r="E408" s="835" t="s">
        <v>4011</v>
      </c>
      <c r="F408" s="863" t="s">
        <v>4012</v>
      </c>
      <c r="G408" s="835" t="s">
        <v>4691</v>
      </c>
      <c r="H408" s="835" t="s">
        <v>4692</v>
      </c>
      <c r="I408" s="849">
        <v>16.819999694824219</v>
      </c>
      <c r="J408" s="849">
        <v>200</v>
      </c>
      <c r="K408" s="850">
        <v>3364</v>
      </c>
    </row>
    <row r="409" spans="1:11" ht="14.45" customHeight="1" x14ac:dyDescent="0.2">
      <c r="A409" s="831" t="s">
        <v>579</v>
      </c>
      <c r="B409" s="832" t="s">
        <v>580</v>
      </c>
      <c r="C409" s="835" t="s">
        <v>599</v>
      </c>
      <c r="D409" s="863" t="s">
        <v>600</v>
      </c>
      <c r="E409" s="835" t="s">
        <v>4011</v>
      </c>
      <c r="F409" s="863" t="s">
        <v>4012</v>
      </c>
      <c r="G409" s="835" t="s">
        <v>4693</v>
      </c>
      <c r="H409" s="835" t="s">
        <v>4694</v>
      </c>
      <c r="I409" s="849">
        <v>65.449996948242188</v>
      </c>
      <c r="J409" s="849">
        <v>100</v>
      </c>
      <c r="K409" s="850">
        <v>6544.89013671875</v>
      </c>
    </row>
    <row r="410" spans="1:11" ht="14.45" customHeight="1" x14ac:dyDescent="0.2">
      <c r="A410" s="831" t="s">
        <v>579</v>
      </c>
      <c r="B410" s="832" t="s">
        <v>580</v>
      </c>
      <c r="C410" s="835" t="s">
        <v>599</v>
      </c>
      <c r="D410" s="863" t="s">
        <v>600</v>
      </c>
      <c r="E410" s="835" t="s">
        <v>4695</v>
      </c>
      <c r="F410" s="863" t="s">
        <v>4696</v>
      </c>
      <c r="G410" s="835" t="s">
        <v>4697</v>
      </c>
      <c r="H410" s="835" t="s">
        <v>4698</v>
      </c>
      <c r="I410" s="849">
        <v>24.729999542236328</v>
      </c>
      <c r="J410" s="849">
        <v>360</v>
      </c>
      <c r="K410" s="850">
        <v>8900.9998779296875</v>
      </c>
    </row>
    <row r="411" spans="1:11" ht="14.45" customHeight="1" x14ac:dyDescent="0.2">
      <c r="A411" s="831" t="s">
        <v>579</v>
      </c>
      <c r="B411" s="832" t="s">
        <v>580</v>
      </c>
      <c r="C411" s="835" t="s">
        <v>599</v>
      </c>
      <c r="D411" s="863" t="s">
        <v>600</v>
      </c>
      <c r="E411" s="835" t="s">
        <v>4695</v>
      </c>
      <c r="F411" s="863" t="s">
        <v>4696</v>
      </c>
      <c r="G411" s="835" t="s">
        <v>4699</v>
      </c>
      <c r="H411" s="835" t="s">
        <v>4700</v>
      </c>
      <c r="I411" s="849">
        <v>39.680000305175781</v>
      </c>
      <c r="J411" s="849">
        <v>48</v>
      </c>
      <c r="K411" s="850">
        <v>1904.4000244140625</v>
      </c>
    </row>
    <row r="412" spans="1:11" ht="14.45" customHeight="1" x14ac:dyDescent="0.2">
      <c r="A412" s="831" t="s">
        <v>579</v>
      </c>
      <c r="B412" s="832" t="s">
        <v>580</v>
      </c>
      <c r="C412" s="835" t="s">
        <v>599</v>
      </c>
      <c r="D412" s="863" t="s">
        <v>600</v>
      </c>
      <c r="E412" s="835" t="s">
        <v>4695</v>
      </c>
      <c r="F412" s="863" t="s">
        <v>4696</v>
      </c>
      <c r="G412" s="835" t="s">
        <v>4701</v>
      </c>
      <c r="H412" s="835" t="s">
        <v>4702</v>
      </c>
      <c r="I412" s="849">
        <v>45.029998779296875</v>
      </c>
      <c r="J412" s="849">
        <v>36</v>
      </c>
      <c r="K412" s="850">
        <v>1620.9300537109375</v>
      </c>
    </row>
    <row r="413" spans="1:11" ht="14.45" customHeight="1" x14ac:dyDescent="0.2">
      <c r="A413" s="831" t="s">
        <v>579</v>
      </c>
      <c r="B413" s="832" t="s">
        <v>580</v>
      </c>
      <c r="C413" s="835" t="s">
        <v>599</v>
      </c>
      <c r="D413" s="863" t="s">
        <v>600</v>
      </c>
      <c r="E413" s="835" t="s">
        <v>4015</v>
      </c>
      <c r="F413" s="863" t="s">
        <v>4016</v>
      </c>
      <c r="G413" s="835" t="s">
        <v>4023</v>
      </c>
      <c r="H413" s="835" t="s">
        <v>4703</v>
      </c>
      <c r="I413" s="849">
        <v>0.55000001192092896</v>
      </c>
      <c r="J413" s="849">
        <v>3000</v>
      </c>
      <c r="K413" s="850">
        <v>1650</v>
      </c>
    </row>
    <row r="414" spans="1:11" ht="14.45" customHeight="1" x14ac:dyDescent="0.2">
      <c r="A414" s="831" t="s">
        <v>579</v>
      </c>
      <c r="B414" s="832" t="s">
        <v>580</v>
      </c>
      <c r="C414" s="835" t="s">
        <v>599</v>
      </c>
      <c r="D414" s="863" t="s">
        <v>600</v>
      </c>
      <c r="E414" s="835" t="s">
        <v>4015</v>
      </c>
      <c r="F414" s="863" t="s">
        <v>4016</v>
      </c>
      <c r="G414" s="835" t="s">
        <v>4019</v>
      </c>
      <c r="H414" s="835" t="s">
        <v>4020</v>
      </c>
      <c r="I414" s="849">
        <v>0.30500000715255737</v>
      </c>
      <c r="J414" s="849">
        <v>1500</v>
      </c>
      <c r="K414" s="850">
        <v>455</v>
      </c>
    </row>
    <row r="415" spans="1:11" ht="14.45" customHeight="1" x14ac:dyDescent="0.2">
      <c r="A415" s="831" t="s">
        <v>579</v>
      </c>
      <c r="B415" s="832" t="s">
        <v>580</v>
      </c>
      <c r="C415" s="835" t="s">
        <v>599</v>
      </c>
      <c r="D415" s="863" t="s">
        <v>600</v>
      </c>
      <c r="E415" s="835" t="s">
        <v>4015</v>
      </c>
      <c r="F415" s="863" t="s">
        <v>4016</v>
      </c>
      <c r="G415" s="835" t="s">
        <v>4704</v>
      </c>
      <c r="H415" s="835" t="s">
        <v>4705</v>
      </c>
      <c r="I415" s="849">
        <v>0.30000001192092896</v>
      </c>
      <c r="J415" s="849">
        <v>2000</v>
      </c>
      <c r="K415" s="850">
        <v>600</v>
      </c>
    </row>
    <row r="416" spans="1:11" ht="14.45" customHeight="1" x14ac:dyDescent="0.2">
      <c r="A416" s="831" t="s">
        <v>579</v>
      </c>
      <c r="B416" s="832" t="s">
        <v>580</v>
      </c>
      <c r="C416" s="835" t="s">
        <v>599</v>
      </c>
      <c r="D416" s="863" t="s">
        <v>600</v>
      </c>
      <c r="E416" s="835" t="s">
        <v>4015</v>
      </c>
      <c r="F416" s="863" t="s">
        <v>4016</v>
      </c>
      <c r="G416" s="835" t="s">
        <v>4023</v>
      </c>
      <c r="H416" s="835" t="s">
        <v>4024</v>
      </c>
      <c r="I416" s="849">
        <v>0.5441666841506958</v>
      </c>
      <c r="J416" s="849">
        <v>22500</v>
      </c>
      <c r="K416" s="850">
        <v>12220</v>
      </c>
    </row>
    <row r="417" spans="1:11" ht="14.45" customHeight="1" x14ac:dyDescent="0.2">
      <c r="A417" s="831" t="s">
        <v>579</v>
      </c>
      <c r="B417" s="832" t="s">
        <v>580</v>
      </c>
      <c r="C417" s="835" t="s">
        <v>599</v>
      </c>
      <c r="D417" s="863" t="s">
        <v>600</v>
      </c>
      <c r="E417" s="835" t="s">
        <v>4015</v>
      </c>
      <c r="F417" s="863" t="s">
        <v>4016</v>
      </c>
      <c r="G417" s="835" t="s">
        <v>4706</v>
      </c>
      <c r="H417" s="835" t="s">
        <v>4707</v>
      </c>
      <c r="I417" s="849">
        <v>1.7999999523162842</v>
      </c>
      <c r="J417" s="849">
        <v>1200</v>
      </c>
      <c r="K417" s="850">
        <v>2160</v>
      </c>
    </row>
    <row r="418" spans="1:11" ht="14.45" customHeight="1" x14ac:dyDescent="0.2">
      <c r="A418" s="831" t="s">
        <v>579</v>
      </c>
      <c r="B418" s="832" t="s">
        <v>580</v>
      </c>
      <c r="C418" s="835" t="s">
        <v>599</v>
      </c>
      <c r="D418" s="863" t="s">
        <v>600</v>
      </c>
      <c r="E418" s="835" t="s">
        <v>4034</v>
      </c>
      <c r="F418" s="863" t="s">
        <v>4035</v>
      </c>
      <c r="G418" s="835" t="s">
        <v>4708</v>
      </c>
      <c r="H418" s="835" t="s">
        <v>4709</v>
      </c>
      <c r="I418" s="849">
        <v>15.729999542236328</v>
      </c>
      <c r="J418" s="849">
        <v>300</v>
      </c>
      <c r="K418" s="850">
        <v>4719</v>
      </c>
    </row>
    <row r="419" spans="1:11" ht="14.45" customHeight="1" x14ac:dyDescent="0.2">
      <c r="A419" s="831" t="s">
        <v>579</v>
      </c>
      <c r="B419" s="832" t="s">
        <v>580</v>
      </c>
      <c r="C419" s="835" t="s">
        <v>599</v>
      </c>
      <c r="D419" s="863" t="s">
        <v>600</v>
      </c>
      <c r="E419" s="835" t="s">
        <v>4034</v>
      </c>
      <c r="F419" s="863" t="s">
        <v>4035</v>
      </c>
      <c r="G419" s="835" t="s">
        <v>4710</v>
      </c>
      <c r="H419" s="835" t="s">
        <v>4711</v>
      </c>
      <c r="I419" s="849">
        <v>15.729999542236328</v>
      </c>
      <c r="J419" s="849">
        <v>500</v>
      </c>
      <c r="K419" s="850">
        <v>7865</v>
      </c>
    </row>
    <row r="420" spans="1:11" ht="14.45" customHeight="1" x14ac:dyDescent="0.2">
      <c r="A420" s="831" t="s">
        <v>579</v>
      </c>
      <c r="B420" s="832" t="s">
        <v>580</v>
      </c>
      <c r="C420" s="835" t="s">
        <v>599</v>
      </c>
      <c r="D420" s="863" t="s">
        <v>600</v>
      </c>
      <c r="E420" s="835" t="s">
        <v>4034</v>
      </c>
      <c r="F420" s="863" t="s">
        <v>4035</v>
      </c>
      <c r="G420" s="835" t="s">
        <v>4712</v>
      </c>
      <c r="H420" s="835" t="s">
        <v>4713</v>
      </c>
      <c r="I420" s="849">
        <v>15.729999542236328</v>
      </c>
      <c r="J420" s="849">
        <v>300</v>
      </c>
      <c r="K420" s="850">
        <v>4719</v>
      </c>
    </row>
    <row r="421" spans="1:11" ht="14.45" customHeight="1" x14ac:dyDescent="0.2">
      <c r="A421" s="831" t="s">
        <v>579</v>
      </c>
      <c r="B421" s="832" t="s">
        <v>580</v>
      </c>
      <c r="C421" s="835" t="s">
        <v>599</v>
      </c>
      <c r="D421" s="863" t="s">
        <v>600</v>
      </c>
      <c r="E421" s="835" t="s">
        <v>4034</v>
      </c>
      <c r="F421" s="863" t="s">
        <v>4035</v>
      </c>
      <c r="G421" s="835" t="s">
        <v>4714</v>
      </c>
      <c r="H421" s="835" t="s">
        <v>4715</v>
      </c>
      <c r="I421" s="849">
        <v>15.630000114440918</v>
      </c>
      <c r="J421" s="849">
        <v>300</v>
      </c>
      <c r="K421" s="850">
        <v>4685</v>
      </c>
    </row>
    <row r="422" spans="1:11" ht="14.45" customHeight="1" x14ac:dyDescent="0.2">
      <c r="A422" s="831" t="s">
        <v>579</v>
      </c>
      <c r="B422" s="832" t="s">
        <v>580</v>
      </c>
      <c r="C422" s="835" t="s">
        <v>599</v>
      </c>
      <c r="D422" s="863" t="s">
        <v>600</v>
      </c>
      <c r="E422" s="835" t="s">
        <v>4034</v>
      </c>
      <c r="F422" s="863" t="s">
        <v>4035</v>
      </c>
      <c r="G422" s="835" t="s">
        <v>4716</v>
      </c>
      <c r="H422" s="835" t="s">
        <v>4717</v>
      </c>
      <c r="I422" s="849">
        <v>15.729999542236328</v>
      </c>
      <c r="J422" s="849">
        <v>500</v>
      </c>
      <c r="K422" s="850">
        <v>7865</v>
      </c>
    </row>
    <row r="423" spans="1:11" ht="14.45" customHeight="1" x14ac:dyDescent="0.2">
      <c r="A423" s="831" t="s">
        <v>579</v>
      </c>
      <c r="B423" s="832" t="s">
        <v>580</v>
      </c>
      <c r="C423" s="835" t="s">
        <v>599</v>
      </c>
      <c r="D423" s="863" t="s">
        <v>600</v>
      </c>
      <c r="E423" s="835" t="s">
        <v>4034</v>
      </c>
      <c r="F423" s="863" t="s">
        <v>4035</v>
      </c>
      <c r="G423" s="835" t="s">
        <v>4036</v>
      </c>
      <c r="H423" s="835" t="s">
        <v>4037</v>
      </c>
      <c r="I423" s="849">
        <v>8.4700002670288086</v>
      </c>
      <c r="J423" s="849">
        <v>160</v>
      </c>
      <c r="K423" s="850">
        <v>1355.199951171875</v>
      </c>
    </row>
    <row r="424" spans="1:11" ht="14.45" customHeight="1" x14ac:dyDescent="0.2">
      <c r="A424" s="831" t="s">
        <v>579</v>
      </c>
      <c r="B424" s="832" t="s">
        <v>580</v>
      </c>
      <c r="C424" s="835" t="s">
        <v>599</v>
      </c>
      <c r="D424" s="863" t="s">
        <v>600</v>
      </c>
      <c r="E424" s="835" t="s">
        <v>4034</v>
      </c>
      <c r="F424" s="863" t="s">
        <v>4035</v>
      </c>
      <c r="G424" s="835" t="s">
        <v>4042</v>
      </c>
      <c r="H424" s="835" t="s">
        <v>4718</v>
      </c>
      <c r="I424" s="849">
        <v>0.62999999523162842</v>
      </c>
      <c r="J424" s="849">
        <v>16000</v>
      </c>
      <c r="K424" s="850">
        <v>10080</v>
      </c>
    </row>
    <row r="425" spans="1:11" ht="14.45" customHeight="1" x14ac:dyDescent="0.2">
      <c r="A425" s="831" t="s">
        <v>579</v>
      </c>
      <c r="B425" s="832" t="s">
        <v>580</v>
      </c>
      <c r="C425" s="835" t="s">
        <v>599</v>
      </c>
      <c r="D425" s="863" t="s">
        <v>600</v>
      </c>
      <c r="E425" s="835" t="s">
        <v>4034</v>
      </c>
      <c r="F425" s="863" t="s">
        <v>4035</v>
      </c>
      <c r="G425" s="835" t="s">
        <v>4044</v>
      </c>
      <c r="H425" s="835" t="s">
        <v>4719</v>
      </c>
      <c r="I425" s="849">
        <v>0.62999999523162842</v>
      </c>
      <c r="J425" s="849">
        <v>16000</v>
      </c>
      <c r="K425" s="850">
        <v>10080</v>
      </c>
    </row>
    <row r="426" spans="1:11" ht="14.45" customHeight="1" x14ac:dyDescent="0.2">
      <c r="A426" s="831" t="s">
        <v>579</v>
      </c>
      <c r="B426" s="832" t="s">
        <v>580</v>
      </c>
      <c r="C426" s="835" t="s">
        <v>599</v>
      </c>
      <c r="D426" s="863" t="s">
        <v>600</v>
      </c>
      <c r="E426" s="835" t="s">
        <v>4034</v>
      </c>
      <c r="F426" s="863" t="s">
        <v>4035</v>
      </c>
      <c r="G426" s="835" t="s">
        <v>4720</v>
      </c>
      <c r="H426" s="835" t="s">
        <v>4721</v>
      </c>
      <c r="I426" s="849">
        <v>0.62999999523162842</v>
      </c>
      <c r="J426" s="849">
        <v>10000</v>
      </c>
      <c r="K426" s="850">
        <v>6300</v>
      </c>
    </row>
    <row r="427" spans="1:11" ht="14.45" customHeight="1" x14ac:dyDescent="0.2">
      <c r="A427" s="831" t="s">
        <v>579</v>
      </c>
      <c r="B427" s="832" t="s">
        <v>580</v>
      </c>
      <c r="C427" s="835" t="s">
        <v>599</v>
      </c>
      <c r="D427" s="863" t="s">
        <v>600</v>
      </c>
      <c r="E427" s="835" t="s">
        <v>4034</v>
      </c>
      <c r="F427" s="863" t="s">
        <v>4035</v>
      </c>
      <c r="G427" s="835" t="s">
        <v>4042</v>
      </c>
      <c r="H427" s="835" t="s">
        <v>4043</v>
      </c>
      <c r="I427" s="849">
        <v>0.62833333015441895</v>
      </c>
      <c r="J427" s="849">
        <v>62800</v>
      </c>
      <c r="K427" s="850">
        <v>39484</v>
      </c>
    </row>
    <row r="428" spans="1:11" ht="14.45" customHeight="1" x14ac:dyDescent="0.2">
      <c r="A428" s="831" t="s">
        <v>579</v>
      </c>
      <c r="B428" s="832" t="s">
        <v>580</v>
      </c>
      <c r="C428" s="835" t="s">
        <v>599</v>
      </c>
      <c r="D428" s="863" t="s">
        <v>600</v>
      </c>
      <c r="E428" s="835" t="s">
        <v>4034</v>
      </c>
      <c r="F428" s="863" t="s">
        <v>4035</v>
      </c>
      <c r="G428" s="835" t="s">
        <v>4044</v>
      </c>
      <c r="H428" s="835" t="s">
        <v>4045</v>
      </c>
      <c r="I428" s="849">
        <v>0.62874999642372131</v>
      </c>
      <c r="J428" s="849">
        <v>80800</v>
      </c>
      <c r="K428" s="850">
        <v>50814</v>
      </c>
    </row>
    <row r="429" spans="1:11" ht="14.45" customHeight="1" x14ac:dyDescent="0.2">
      <c r="A429" s="831" t="s">
        <v>579</v>
      </c>
      <c r="B429" s="832" t="s">
        <v>580</v>
      </c>
      <c r="C429" s="835" t="s">
        <v>599</v>
      </c>
      <c r="D429" s="863" t="s">
        <v>600</v>
      </c>
      <c r="E429" s="835" t="s">
        <v>4034</v>
      </c>
      <c r="F429" s="863" t="s">
        <v>4035</v>
      </c>
      <c r="G429" s="835" t="s">
        <v>4720</v>
      </c>
      <c r="H429" s="835" t="s">
        <v>4722</v>
      </c>
      <c r="I429" s="849">
        <v>0.62999999523162842</v>
      </c>
      <c r="J429" s="849">
        <v>9800</v>
      </c>
      <c r="K429" s="850">
        <v>6174</v>
      </c>
    </row>
    <row r="430" spans="1:11" ht="14.45" customHeight="1" x14ac:dyDescent="0.2">
      <c r="A430" s="831" t="s">
        <v>579</v>
      </c>
      <c r="B430" s="832" t="s">
        <v>580</v>
      </c>
      <c r="C430" s="835" t="s">
        <v>599</v>
      </c>
      <c r="D430" s="863" t="s">
        <v>600</v>
      </c>
      <c r="E430" s="835" t="s">
        <v>4723</v>
      </c>
      <c r="F430" s="863" t="s">
        <v>4724</v>
      </c>
      <c r="G430" s="835" t="s">
        <v>4725</v>
      </c>
      <c r="H430" s="835" t="s">
        <v>4726</v>
      </c>
      <c r="I430" s="849">
        <v>16033</v>
      </c>
      <c r="J430" s="849">
        <v>3</v>
      </c>
      <c r="K430" s="850">
        <v>48098.990234375</v>
      </c>
    </row>
    <row r="431" spans="1:11" ht="14.45" customHeight="1" x14ac:dyDescent="0.2">
      <c r="A431" s="831" t="s">
        <v>579</v>
      </c>
      <c r="B431" s="832" t="s">
        <v>580</v>
      </c>
      <c r="C431" s="835" t="s">
        <v>599</v>
      </c>
      <c r="D431" s="863" t="s">
        <v>600</v>
      </c>
      <c r="E431" s="835" t="s">
        <v>4723</v>
      </c>
      <c r="F431" s="863" t="s">
        <v>4724</v>
      </c>
      <c r="G431" s="835" t="s">
        <v>4727</v>
      </c>
      <c r="H431" s="835" t="s">
        <v>4728</v>
      </c>
      <c r="I431" s="849">
        <v>5251.39990234375</v>
      </c>
      <c r="J431" s="849">
        <v>3</v>
      </c>
      <c r="K431" s="850">
        <v>15754.19970703125</v>
      </c>
    </row>
    <row r="432" spans="1:11" ht="14.45" customHeight="1" x14ac:dyDescent="0.2">
      <c r="A432" s="831" t="s">
        <v>579</v>
      </c>
      <c r="B432" s="832" t="s">
        <v>580</v>
      </c>
      <c r="C432" s="835" t="s">
        <v>599</v>
      </c>
      <c r="D432" s="863" t="s">
        <v>600</v>
      </c>
      <c r="E432" s="835" t="s">
        <v>4729</v>
      </c>
      <c r="F432" s="863" t="s">
        <v>4730</v>
      </c>
      <c r="G432" s="835" t="s">
        <v>4731</v>
      </c>
      <c r="H432" s="835" t="s">
        <v>4732</v>
      </c>
      <c r="I432" s="849">
        <v>319.91000366210938</v>
      </c>
      <c r="J432" s="849">
        <v>40</v>
      </c>
      <c r="K432" s="850">
        <v>12796.48046875</v>
      </c>
    </row>
    <row r="433" spans="1:11" ht="14.45" customHeight="1" x14ac:dyDescent="0.2">
      <c r="A433" s="831" t="s">
        <v>579</v>
      </c>
      <c r="B433" s="832" t="s">
        <v>580</v>
      </c>
      <c r="C433" s="835" t="s">
        <v>599</v>
      </c>
      <c r="D433" s="863" t="s">
        <v>600</v>
      </c>
      <c r="E433" s="835" t="s">
        <v>4729</v>
      </c>
      <c r="F433" s="863" t="s">
        <v>4730</v>
      </c>
      <c r="G433" s="835" t="s">
        <v>4733</v>
      </c>
      <c r="H433" s="835" t="s">
        <v>4734</v>
      </c>
      <c r="I433" s="849">
        <v>346.5</v>
      </c>
      <c r="J433" s="849">
        <v>20</v>
      </c>
      <c r="K433" s="850">
        <v>6929.919921875</v>
      </c>
    </row>
    <row r="434" spans="1:11" ht="14.45" customHeight="1" x14ac:dyDescent="0.2">
      <c r="A434" s="831" t="s">
        <v>579</v>
      </c>
      <c r="B434" s="832" t="s">
        <v>580</v>
      </c>
      <c r="C434" s="835" t="s">
        <v>599</v>
      </c>
      <c r="D434" s="863" t="s">
        <v>600</v>
      </c>
      <c r="E434" s="835" t="s">
        <v>4729</v>
      </c>
      <c r="F434" s="863" t="s">
        <v>4730</v>
      </c>
      <c r="G434" s="835" t="s">
        <v>4735</v>
      </c>
      <c r="H434" s="835" t="s">
        <v>4736</v>
      </c>
      <c r="I434" s="849">
        <v>346.5</v>
      </c>
      <c r="J434" s="849">
        <v>20</v>
      </c>
      <c r="K434" s="850">
        <v>6929.919921875</v>
      </c>
    </row>
    <row r="435" spans="1:11" ht="14.45" customHeight="1" x14ac:dyDescent="0.2">
      <c r="A435" s="831" t="s">
        <v>579</v>
      </c>
      <c r="B435" s="832" t="s">
        <v>580</v>
      </c>
      <c r="C435" s="835" t="s">
        <v>599</v>
      </c>
      <c r="D435" s="863" t="s">
        <v>600</v>
      </c>
      <c r="E435" s="835" t="s">
        <v>4729</v>
      </c>
      <c r="F435" s="863" t="s">
        <v>4730</v>
      </c>
      <c r="G435" s="835" t="s">
        <v>4731</v>
      </c>
      <c r="H435" s="835" t="s">
        <v>4737</v>
      </c>
      <c r="I435" s="849">
        <v>319.91000366210938</v>
      </c>
      <c r="J435" s="849">
        <v>180</v>
      </c>
      <c r="K435" s="850">
        <v>57584.162109375</v>
      </c>
    </row>
    <row r="436" spans="1:11" ht="14.45" customHeight="1" x14ac:dyDescent="0.2">
      <c r="A436" s="831" t="s">
        <v>579</v>
      </c>
      <c r="B436" s="832" t="s">
        <v>580</v>
      </c>
      <c r="C436" s="835" t="s">
        <v>599</v>
      </c>
      <c r="D436" s="863" t="s">
        <v>600</v>
      </c>
      <c r="E436" s="835" t="s">
        <v>4729</v>
      </c>
      <c r="F436" s="863" t="s">
        <v>4730</v>
      </c>
      <c r="G436" s="835" t="s">
        <v>4738</v>
      </c>
      <c r="H436" s="835" t="s">
        <v>4739</v>
      </c>
      <c r="I436" s="849">
        <v>6647.740234375</v>
      </c>
      <c r="J436" s="849">
        <v>1</v>
      </c>
      <c r="K436" s="850">
        <v>6647.740234375</v>
      </c>
    </row>
    <row r="437" spans="1:11" ht="14.45" customHeight="1" x14ac:dyDescent="0.2">
      <c r="A437" s="831" t="s">
        <v>579</v>
      </c>
      <c r="B437" s="832" t="s">
        <v>580</v>
      </c>
      <c r="C437" s="835" t="s">
        <v>599</v>
      </c>
      <c r="D437" s="863" t="s">
        <v>600</v>
      </c>
      <c r="E437" s="835" t="s">
        <v>4729</v>
      </c>
      <c r="F437" s="863" t="s">
        <v>4730</v>
      </c>
      <c r="G437" s="835" t="s">
        <v>4740</v>
      </c>
      <c r="H437" s="835" t="s">
        <v>4741</v>
      </c>
      <c r="I437" s="849">
        <v>928.20001220703125</v>
      </c>
      <c r="J437" s="849">
        <v>20</v>
      </c>
      <c r="K437" s="850">
        <v>18564.060546875</v>
      </c>
    </row>
    <row r="438" spans="1:11" ht="14.45" customHeight="1" x14ac:dyDescent="0.2">
      <c r="A438" s="831" t="s">
        <v>579</v>
      </c>
      <c r="B438" s="832" t="s">
        <v>580</v>
      </c>
      <c r="C438" s="835" t="s">
        <v>599</v>
      </c>
      <c r="D438" s="863" t="s">
        <v>600</v>
      </c>
      <c r="E438" s="835" t="s">
        <v>4729</v>
      </c>
      <c r="F438" s="863" t="s">
        <v>4730</v>
      </c>
      <c r="G438" s="835" t="s">
        <v>4742</v>
      </c>
      <c r="H438" s="835" t="s">
        <v>4743</v>
      </c>
      <c r="I438" s="849">
        <v>984.54998779296875</v>
      </c>
      <c r="J438" s="849">
        <v>5</v>
      </c>
      <c r="K438" s="850">
        <v>4922.759765625</v>
      </c>
    </row>
    <row r="439" spans="1:11" ht="14.45" customHeight="1" x14ac:dyDescent="0.2">
      <c r="A439" s="831" t="s">
        <v>579</v>
      </c>
      <c r="B439" s="832" t="s">
        <v>580</v>
      </c>
      <c r="C439" s="835" t="s">
        <v>599</v>
      </c>
      <c r="D439" s="863" t="s">
        <v>600</v>
      </c>
      <c r="E439" s="835" t="s">
        <v>4729</v>
      </c>
      <c r="F439" s="863" t="s">
        <v>4730</v>
      </c>
      <c r="G439" s="835" t="s">
        <v>4744</v>
      </c>
      <c r="H439" s="835" t="s">
        <v>4745</v>
      </c>
      <c r="I439" s="849">
        <v>568.78500366210938</v>
      </c>
      <c r="J439" s="849">
        <v>30</v>
      </c>
      <c r="K439" s="850">
        <v>17063.54052734375</v>
      </c>
    </row>
    <row r="440" spans="1:11" ht="14.45" customHeight="1" x14ac:dyDescent="0.2">
      <c r="A440" s="831" t="s">
        <v>579</v>
      </c>
      <c r="B440" s="832" t="s">
        <v>580</v>
      </c>
      <c r="C440" s="835" t="s">
        <v>599</v>
      </c>
      <c r="D440" s="863" t="s">
        <v>600</v>
      </c>
      <c r="E440" s="835" t="s">
        <v>4729</v>
      </c>
      <c r="F440" s="863" t="s">
        <v>4730</v>
      </c>
      <c r="G440" s="835" t="s">
        <v>4746</v>
      </c>
      <c r="H440" s="835" t="s">
        <v>4747</v>
      </c>
      <c r="I440" s="849">
        <v>928.20001220703125</v>
      </c>
      <c r="J440" s="849">
        <v>30</v>
      </c>
      <c r="K440" s="850">
        <v>27846.0908203125</v>
      </c>
    </row>
    <row r="441" spans="1:11" ht="14.45" customHeight="1" x14ac:dyDescent="0.2">
      <c r="A441" s="831" t="s">
        <v>579</v>
      </c>
      <c r="B441" s="832" t="s">
        <v>580</v>
      </c>
      <c r="C441" s="835" t="s">
        <v>599</v>
      </c>
      <c r="D441" s="863" t="s">
        <v>600</v>
      </c>
      <c r="E441" s="835" t="s">
        <v>4729</v>
      </c>
      <c r="F441" s="863" t="s">
        <v>4730</v>
      </c>
      <c r="G441" s="835" t="s">
        <v>4746</v>
      </c>
      <c r="H441" s="835" t="s">
        <v>4748</v>
      </c>
      <c r="I441" s="849">
        <v>928.20001220703125</v>
      </c>
      <c r="J441" s="849">
        <v>50</v>
      </c>
      <c r="K441" s="850">
        <v>46410.12109375</v>
      </c>
    </row>
    <row r="442" spans="1:11" ht="14.45" customHeight="1" x14ac:dyDescent="0.2">
      <c r="A442" s="831" t="s">
        <v>579</v>
      </c>
      <c r="B442" s="832" t="s">
        <v>580</v>
      </c>
      <c r="C442" s="835" t="s">
        <v>599</v>
      </c>
      <c r="D442" s="863" t="s">
        <v>600</v>
      </c>
      <c r="E442" s="835" t="s">
        <v>4729</v>
      </c>
      <c r="F442" s="863" t="s">
        <v>4730</v>
      </c>
      <c r="G442" s="835" t="s">
        <v>4749</v>
      </c>
      <c r="H442" s="835" t="s">
        <v>4750</v>
      </c>
      <c r="I442" s="849">
        <v>1887</v>
      </c>
      <c r="J442" s="849">
        <v>5</v>
      </c>
      <c r="K442" s="850">
        <v>9435</v>
      </c>
    </row>
    <row r="443" spans="1:11" ht="14.45" customHeight="1" x14ac:dyDescent="0.2">
      <c r="A443" s="831" t="s">
        <v>579</v>
      </c>
      <c r="B443" s="832" t="s">
        <v>580</v>
      </c>
      <c r="C443" s="835" t="s">
        <v>599</v>
      </c>
      <c r="D443" s="863" t="s">
        <v>600</v>
      </c>
      <c r="E443" s="835" t="s">
        <v>4729</v>
      </c>
      <c r="F443" s="863" t="s">
        <v>4730</v>
      </c>
      <c r="G443" s="835" t="s">
        <v>4751</v>
      </c>
      <c r="H443" s="835" t="s">
        <v>4752</v>
      </c>
      <c r="I443" s="849">
        <v>1887</v>
      </c>
      <c r="J443" s="849">
        <v>15</v>
      </c>
      <c r="K443" s="850">
        <v>28305</v>
      </c>
    </row>
    <row r="444" spans="1:11" ht="14.45" customHeight="1" x14ac:dyDescent="0.2">
      <c r="A444" s="831" t="s">
        <v>579</v>
      </c>
      <c r="B444" s="832" t="s">
        <v>580</v>
      </c>
      <c r="C444" s="835" t="s">
        <v>599</v>
      </c>
      <c r="D444" s="863" t="s">
        <v>600</v>
      </c>
      <c r="E444" s="835" t="s">
        <v>4729</v>
      </c>
      <c r="F444" s="863" t="s">
        <v>4730</v>
      </c>
      <c r="G444" s="835" t="s">
        <v>4753</v>
      </c>
      <c r="H444" s="835" t="s">
        <v>4754</v>
      </c>
      <c r="I444" s="849">
        <v>956.29998779296875</v>
      </c>
      <c r="J444" s="849">
        <v>5</v>
      </c>
      <c r="K444" s="850">
        <v>4781.5</v>
      </c>
    </row>
    <row r="445" spans="1:11" ht="14.45" customHeight="1" x14ac:dyDescent="0.2">
      <c r="A445" s="831" t="s">
        <v>579</v>
      </c>
      <c r="B445" s="832" t="s">
        <v>580</v>
      </c>
      <c r="C445" s="835" t="s">
        <v>599</v>
      </c>
      <c r="D445" s="863" t="s">
        <v>600</v>
      </c>
      <c r="E445" s="835" t="s">
        <v>4729</v>
      </c>
      <c r="F445" s="863" t="s">
        <v>4730</v>
      </c>
      <c r="G445" s="835" t="s">
        <v>4755</v>
      </c>
      <c r="H445" s="835" t="s">
        <v>4756</v>
      </c>
      <c r="I445" s="849">
        <v>1632.27001953125</v>
      </c>
      <c r="J445" s="849">
        <v>5</v>
      </c>
      <c r="K445" s="850">
        <v>8161.330078125</v>
      </c>
    </row>
    <row r="446" spans="1:11" ht="14.45" customHeight="1" x14ac:dyDescent="0.2">
      <c r="A446" s="831" t="s">
        <v>579</v>
      </c>
      <c r="B446" s="832" t="s">
        <v>580</v>
      </c>
      <c r="C446" s="835" t="s">
        <v>599</v>
      </c>
      <c r="D446" s="863" t="s">
        <v>600</v>
      </c>
      <c r="E446" s="835" t="s">
        <v>4729</v>
      </c>
      <c r="F446" s="863" t="s">
        <v>4730</v>
      </c>
      <c r="G446" s="835" t="s">
        <v>4757</v>
      </c>
      <c r="H446" s="835" t="s">
        <v>4758</v>
      </c>
      <c r="I446" s="849">
        <v>1887</v>
      </c>
      <c r="J446" s="849">
        <v>5</v>
      </c>
      <c r="K446" s="850">
        <v>9435</v>
      </c>
    </row>
    <row r="447" spans="1:11" ht="14.45" customHeight="1" x14ac:dyDescent="0.2">
      <c r="A447" s="831" t="s">
        <v>579</v>
      </c>
      <c r="B447" s="832" t="s">
        <v>580</v>
      </c>
      <c r="C447" s="835" t="s">
        <v>599</v>
      </c>
      <c r="D447" s="863" t="s">
        <v>600</v>
      </c>
      <c r="E447" s="835" t="s">
        <v>4729</v>
      </c>
      <c r="F447" s="863" t="s">
        <v>4730</v>
      </c>
      <c r="G447" s="835" t="s">
        <v>4749</v>
      </c>
      <c r="H447" s="835" t="s">
        <v>4759</v>
      </c>
      <c r="I447" s="849">
        <v>1887</v>
      </c>
      <c r="J447" s="849">
        <v>20</v>
      </c>
      <c r="K447" s="850">
        <v>37740</v>
      </c>
    </row>
    <row r="448" spans="1:11" ht="14.45" customHeight="1" x14ac:dyDescent="0.2">
      <c r="A448" s="831" t="s">
        <v>579</v>
      </c>
      <c r="B448" s="832" t="s">
        <v>580</v>
      </c>
      <c r="C448" s="835" t="s">
        <v>599</v>
      </c>
      <c r="D448" s="863" t="s">
        <v>600</v>
      </c>
      <c r="E448" s="835" t="s">
        <v>4729</v>
      </c>
      <c r="F448" s="863" t="s">
        <v>4730</v>
      </c>
      <c r="G448" s="835" t="s">
        <v>4751</v>
      </c>
      <c r="H448" s="835" t="s">
        <v>4760</v>
      </c>
      <c r="I448" s="849">
        <v>1887</v>
      </c>
      <c r="J448" s="849">
        <v>5</v>
      </c>
      <c r="K448" s="850">
        <v>9435</v>
      </c>
    </row>
    <row r="449" spans="1:11" ht="14.45" customHeight="1" x14ac:dyDescent="0.2">
      <c r="A449" s="831" t="s">
        <v>579</v>
      </c>
      <c r="B449" s="832" t="s">
        <v>580</v>
      </c>
      <c r="C449" s="835" t="s">
        <v>599</v>
      </c>
      <c r="D449" s="863" t="s">
        <v>600</v>
      </c>
      <c r="E449" s="835" t="s">
        <v>4729</v>
      </c>
      <c r="F449" s="863" t="s">
        <v>4730</v>
      </c>
      <c r="G449" s="835" t="s">
        <v>4761</v>
      </c>
      <c r="H449" s="835" t="s">
        <v>4762</v>
      </c>
      <c r="I449" s="849">
        <v>8715.6298828125</v>
      </c>
      <c r="J449" s="849">
        <v>1</v>
      </c>
      <c r="K449" s="850">
        <v>8715.6298828125</v>
      </c>
    </row>
    <row r="450" spans="1:11" ht="14.45" customHeight="1" x14ac:dyDescent="0.2">
      <c r="A450" s="831" t="s">
        <v>579</v>
      </c>
      <c r="B450" s="832" t="s">
        <v>580</v>
      </c>
      <c r="C450" s="835" t="s">
        <v>599</v>
      </c>
      <c r="D450" s="863" t="s">
        <v>600</v>
      </c>
      <c r="E450" s="835" t="s">
        <v>4729</v>
      </c>
      <c r="F450" s="863" t="s">
        <v>4730</v>
      </c>
      <c r="G450" s="835" t="s">
        <v>4763</v>
      </c>
      <c r="H450" s="835" t="s">
        <v>4764</v>
      </c>
      <c r="I450" s="849">
        <v>4605.259765625</v>
      </c>
      <c r="J450" s="849">
        <v>1</v>
      </c>
      <c r="K450" s="850">
        <v>4605.259765625</v>
      </c>
    </row>
    <row r="451" spans="1:11" ht="14.45" customHeight="1" x14ac:dyDescent="0.2">
      <c r="A451" s="831" t="s">
        <v>579</v>
      </c>
      <c r="B451" s="832" t="s">
        <v>580</v>
      </c>
      <c r="C451" s="835" t="s">
        <v>599</v>
      </c>
      <c r="D451" s="863" t="s">
        <v>600</v>
      </c>
      <c r="E451" s="835" t="s">
        <v>4765</v>
      </c>
      <c r="F451" s="863" t="s">
        <v>4766</v>
      </c>
      <c r="G451" s="835" t="s">
        <v>4767</v>
      </c>
      <c r="H451" s="835" t="s">
        <v>4768</v>
      </c>
      <c r="I451" s="849">
        <v>16.616666158040363</v>
      </c>
      <c r="J451" s="849">
        <v>150</v>
      </c>
      <c r="K451" s="850">
        <v>2595.2999877929688</v>
      </c>
    </row>
    <row r="452" spans="1:11" ht="14.45" customHeight="1" x14ac:dyDescent="0.2">
      <c r="A452" s="831" t="s">
        <v>579</v>
      </c>
      <c r="B452" s="832" t="s">
        <v>580</v>
      </c>
      <c r="C452" s="835" t="s">
        <v>599</v>
      </c>
      <c r="D452" s="863" t="s">
        <v>600</v>
      </c>
      <c r="E452" s="835" t="s">
        <v>4765</v>
      </c>
      <c r="F452" s="863" t="s">
        <v>4766</v>
      </c>
      <c r="G452" s="835" t="s">
        <v>4769</v>
      </c>
      <c r="H452" s="835" t="s">
        <v>4770</v>
      </c>
      <c r="I452" s="849">
        <v>67.760002136230469</v>
      </c>
      <c r="J452" s="849">
        <v>25</v>
      </c>
      <c r="K452" s="850">
        <v>1694</v>
      </c>
    </row>
    <row r="453" spans="1:11" ht="14.45" customHeight="1" x14ac:dyDescent="0.2">
      <c r="A453" s="831" t="s">
        <v>579</v>
      </c>
      <c r="B453" s="832" t="s">
        <v>580</v>
      </c>
      <c r="C453" s="835" t="s">
        <v>599</v>
      </c>
      <c r="D453" s="863" t="s">
        <v>600</v>
      </c>
      <c r="E453" s="835" t="s">
        <v>4765</v>
      </c>
      <c r="F453" s="863" t="s">
        <v>4766</v>
      </c>
      <c r="G453" s="835" t="s">
        <v>4771</v>
      </c>
      <c r="H453" s="835" t="s">
        <v>4772</v>
      </c>
      <c r="I453" s="849">
        <v>15.390000343322754</v>
      </c>
      <c r="J453" s="849">
        <v>50</v>
      </c>
      <c r="K453" s="850">
        <v>769.5</v>
      </c>
    </row>
    <row r="454" spans="1:11" ht="14.45" customHeight="1" x14ac:dyDescent="0.2">
      <c r="A454" s="831" t="s">
        <v>579</v>
      </c>
      <c r="B454" s="832" t="s">
        <v>580</v>
      </c>
      <c r="C454" s="835" t="s">
        <v>599</v>
      </c>
      <c r="D454" s="863" t="s">
        <v>600</v>
      </c>
      <c r="E454" s="835" t="s">
        <v>4765</v>
      </c>
      <c r="F454" s="863" t="s">
        <v>4766</v>
      </c>
      <c r="G454" s="835" t="s">
        <v>4771</v>
      </c>
      <c r="H454" s="835" t="s">
        <v>4773</v>
      </c>
      <c r="I454" s="849">
        <v>15.689999580383301</v>
      </c>
      <c r="J454" s="849">
        <v>50</v>
      </c>
      <c r="K454" s="850">
        <v>784.5</v>
      </c>
    </row>
    <row r="455" spans="1:11" ht="14.45" customHeight="1" x14ac:dyDescent="0.2">
      <c r="A455" s="831" t="s">
        <v>579</v>
      </c>
      <c r="B455" s="832" t="s">
        <v>580</v>
      </c>
      <c r="C455" s="835" t="s">
        <v>599</v>
      </c>
      <c r="D455" s="863" t="s">
        <v>600</v>
      </c>
      <c r="E455" s="835" t="s">
        <v>4765</v>
      </c>
      <c r="F455" s="863" t="s">
        <v>4766</v>
      </c>
      <c r="G455" s="835" t="s">
        <v>4774</v>
      </c>
      <c r="H455" s="835" t="s">
        <v>4775</v>
      </c>
      <c r="I455" s="849">
        <v>36.830001831054688</v>
      </c>
      <c r="J455" s="849">
        <v>30</v>
      </c>
      <c r="K455" s="850">
        <v>1104.9299926757813</v>
      </c>
    </row>
    <row r="456" spans="1:11" ht="14.45" customHeight="1" x14ac:dyDescent="0.2">
      <c r="A456" s="831" t="s">
        <v>579</v>
      </c>
      <c r="B456" s="832" t="s">
        <v>580</v>
      </c>
      <c r="C456" s="835" t="s">
        <v>599</v>
      </c>
      <c r="D456" s="863" t="s">
        <v>600</v>
      </c>
      <c r="E456" s="835" t="s">
        <v>4765</v>
      </c>
      <c r="F456" s="863" t="s">
        <v>4766</v>
      </c>
      <c r="G456" s="835" t="s">
        <v>4776</v>
      </c>
      <c r="H456" s="835" t="s">
        <v>4777</v>
      </c>
      <c r="I456" s="849">
        <v>36.830001831054688</v>
      </c>
      <c r="J456" s="849">
        <v>10</v>
      </c>
      <c r="K456" s="850">
        <v>368.32000732421875</v>
      </c>
    </row>
    <row r="457" spans="1:11" ht="14.45" customHeight="1" x14ac:dyDescent="0.2">
      <c r="A457" s="831" t="s">
        <v>579</v>
      </c>
      <c r="B457" s="832" t="s">
        <v>580</v>
      </c>
      <c r="C457" s="835" t="s">
        <v>599</v>
      </c>
      <c r="D457" s="863" t="s">
        <v>600</v>
      </c>
      <c r="E457" s="835" t="s">
        <v>4765</v>
      </c>
      <c r="F457" s="863" t="s">
        <v>4766</v>
      </c>
      <c r="G457" s="835" t="s">
        <v>4778</v>
      </c>
      <c r="H457" s="835" t="s">
        <v>4779</v>
      </c>
      <c r="I457" s="849">
        <v>36.830001831054688</v>
      </c>
      <c r="J457" s="849">
        <v>10</v>
      </c>
      <c r="K457" s="850">
        <v>368.32000732421875</v>
      </c>
    </row>
    <row r="458" spans="1:11" ht="14.45" customHeight="1" x14ac:dyDescent="0.2">
      <c r="A458" s="831" t="s">
        <v>579</v>
      </c>
      <c r="B458" s="832" t="s">
        <v>580</v>
      </c>
      <c r="C458" s="835" t="s">
        <v>599</v>
      </c>
      <c r="D458" s="863" t="s">
        <v>600</v>
      </c>
      <c r="E458" s="835" t="s">
        <v>4765</v>
      </c>
      <c r="F458" s="863" t="s">
        <v>4766</v>
      </c>
      <c r="G458" s="835" t="s">
        <v>4776</v>
      </c>
      <c r="H458" s="835" t="s">
        <v>4780</v>
      </c>
      <c r="I458" s="849">
        <v>35.090000152587891</v>
      </c>
      <c r="J458" s="849">
        <v>30</v>
      </c>
      <c r="K458" s="850">
        <v>1052.6999816894531</v>
      </c>
    </row>
    <row r="459" spans="1:11" ht="14.45" customHeight="1" x14ac:dyDescent="0.2">
      <c r="A459" s="831" t="s">
        <v>579</v>
      </c>
      <c r="B459" s="832" t="s">
        <v>580</v>
      </c>
      <c r="C459" s="835" t="s">
        <v>599</v>
      </c>
      <c r="D459" s="863" t="s">
        <v>600</v>
      </c>
      <c r="E459" s="835" t="s">
        <v>4765</v>
      </c>
      <c r="F459" s="863" t="s">
        <v>4766</v>
      </c>
      <c r="G459" s="835" t="s">
        <v>4781</v>
      </c>
      <c r="H459" s="835" t="s">
        <v>4782</v>
      </c>
      <c r="I459" s="849">
        <v>21.719999313354492</v>
      </c>
      <c r="J459" s="849">
        <v>120</v>
      </c>
      <c r="K459" s="850">
        <v>2606.5100708007813</v>
      </c>
    </row>
    <row r="460" spans="1:11" ht="14.45" customHeight="1" x14ac:dyDescent="0.2">
      <c r="A460" s="831" t="s">
        <v>579</v>
      </c>
      <c r="B460" s="832" t="s">
        <v>580</v>
      </c>
      <c r="C460" s="835" t="s">
        <v>599</v>
      </c>
      <c r="D460" s="863" t="s">
        <v>600</v>
      </c>
      <c r="E460" s="835" t="s">
        <v>4765</v>
      </c>
      <c r="F460" s="863" t="s">
        <v>4766</v>
      </c>
      <c r="G460" s="835" t="s">
        <v>4783</v>
      </c>
      <c r="H460" s="835" t="s">
        <v>4784</v>
      </c>
      <c r="I460" s="849">
        <v>50.599998474121094</v>
      </c>
      <c r="J460" s="849">
        <v>70</v>
      </c>
      <c r="K460" s="850">
        <v>3542.14990234375</v>
      </c>
    </row>
    <row r="461" spans="1:11" ht="14.45" customHeight="1" x14ac:dyDescent="0.2">
      <c r="A461" s="831" t="s">
        <v>579</v>
      </c>
      <c r="B461" s="832" t="s">
        <v>580</v>
      </c>
      <c r="C461" s="835" t="s">
        <v>599</v>
      </c>
      <c r="D461" s="863" t="s">
        <v>600</v>
      </c>
      <c r="E461" s="835" t="s">
        <v>4765</v>
      </c>
      <c r="F461" s="863" t="s">
        <v>4766</v>
      </c>
      <c r="G461" s="835" t="s">
        <v>4785</v>
      </c>
      <c r="H461" s="835" t="s">
        <v>4786</v>
      </c>
      <c r="I461" s="849">
        <v>2395.800048828125</v>
      </c>
      <c r="J461" s="849">
        <v>15</v>
      </c>
      <c r="K461" s="850">
        <v>35937</v>
      </c>
    </row>
    <row r="462" spans="1:11" ht="14.45" customHeight="1" x14ac:dyDescent="0.2">
      <c r="A462" s="831" t="s">
        <v>579</v>
      </c>
      <c r="B462" s="832" t="s">
        <v>580</v>
      </c>
      <c r="C462" s="835" t="s">
        <v>599</v>
      </c>
      <c r="D462" s="863" t="s">
        <v>600</v>
      </c>
      <c r="E462" s="835" t="s">
        <v>4765</v>
      </c>
      <c r="F462" s="863" t="s">
        <v>4766</v>
      </c>
      <c r="G462" s="835" t="s">
        <v>4783</v>
      </c>
      <c r="H462" s="835" t="s">
        <v>4787</v>
      </c>
      <c r="I462" s="849">
        <v>50.599998474121094</v>
      </c>
      <c r="J462" s="849">
        <v>280</v>
      </c>
      <c r="K462" s="850">
        <v>14168.599609375</v>
      </c>
    </row>
    <row r="463" spans="1:11" ht="14.45" customHeight="1" x14ac:dyDescent="0.2">
      <c r="A463" s="831" t="s">
        <v>579</v>
      </c>
      <c r="B463" s="832" t="s">
        <v>580</v>
      </c>
      <c r="C463" s="835" t="s">
        <v>599</v>
      </c>
      <c r="D463" s="863" t="s">
        <v>600</v>
      </c>
      <c r="E463" s="835" t="s">
        <v>4765</v>
      </c>
      <c r="F463" s="863" t="s">
        <v>4766</v>
      </c>
      <c r="G463" s="835" t="s">
        <v>4788</v>
      </c>
      <c r="H463" s="835" t="s">
        <v>4789</v>
      </c>
      <c r="I463" s="849">
        <v>511.82998657226563</v>
      </c>
      <c r="J463" s="849">
        <v>20</v>
      </c>
      <c r="K463" s="850">
        <v>10236.599609375</v>
      </c>
    </row>
    <row r="464" spans="1:11" ht="14.45" customHeight="1" x14ac:dyDescent="0.2">
      <c r="A464" s="831" t="s">
        <v>579</v>
      </c>
      <c r="B464" s="832" t="s">
        <v>580</v>
      </c>
      <c r="C464" s="835" t="s">
        <v>599</v>
      </c>
      <c r="D464" s="863" t="s">
        <v>600</v>
      </c>
      <c r="E464" s="835" t="s">
        <v>4765</v>
      </c>
      <c r="F464" s="863" t="s">
        <v>4766</v>
      </c>
      <c r="G464" s="835" t="s">
        <v>4790</v>
      </c>
      <c r="H464" s="835" t="s">
        <v>4791</v>
      </c>
      <c r="I464" s="849">
        <v>273.45999145507813</v>
      </c>
      <c r="J464" s="849">
        <v>100</v>
      </c>
      <c r="K464" s="850">
        <v>27346</v>
      </c>
    </row>
    <row r="465" spans="1:11" ht="14.45" customHeight="1" x14ac:dyDescent="0.2">
      <c r="A465" s="831" t="s">
        <v>579</v>
      </c>
      <c r="B465" s="832" t="s">
        <v>580</v>
      </c>
      <c r="C465" s="835" t="s">
        <v>599</v>
      </c>
      <c r="D465" s="863" t="s">
        <v>600</v>
      </c>
      <c r="E465" s="835" t="s">
        <v>4765</v>
      </c>
      <c r="F465" s="863" t="s">
        <v>4766</v>
      </c>
      <c r="G465" s="835" t="s">
        <v>4788</v>
      </c>
      <c r="H465" s="835" t="s">
        <v>4792</v>
      </c>
      <c r="I465" s="849">
        <v>511.82998657226563</v>
      </c>
      <c r="J465" s="849">
        <v>450</v>
      </c>
      <c r="K465" s="850">
        <v>230323.498046875</v>
      </c>
    </row>
    <row r="466" spans="1:11" ht="14.45" customHeight="1" x14ac:dyDescent="0.2">
      <c r="A466" s="831" t="s">
        <v>579</v>
      </c>
      <c r="B466" s="832" t="s">
        <v>580</v>
      </c>
      <c r="C466" s="835" t="s">
        <v>623</v>
      </c>
      <c r="D466" s="863" t="s">
        <v>624</v>
      </c>
      <c r="E466" s="835" t="s">
        <v>4046</v>
      </c>
      <c r="F466" s="863" t="s">
        <v>4047</v>
      </c>
      <c r="G466" s="835" t="s">
        <v>4793</v>
      </c>
      <c r="H466" s="835" t="s">
        <v>4794</v>
      </c>
      <c r="I466" s="849">
        <v>5445</v>
      </c>
      <c r="J466" s="849">
        <v>2</v>
      </c>
      <c r="K466" s="850">
        <v>10890</v>
      </c>
    </row>
    <row r="467" spans="1:11" ht="14.45" customHeight="1" x14ac:dyDescent="0.2">
      <c r="A467" s="831" t="s">
        <v>579</v>
      </c>
      <c r="B467" s="832" t="s">
        <v>580</v>
      </c>
      <c r="C467" s="835" t="s">
        <v>623</v>
      </c>
      <c r="D467" s="863" t="s">
        <v>624</v>
      </c>
      <c r="E467" s="835" t="s">
        <v>4046</v>
      </c>
      <c r="F467" s="863" t="s">
        <v>4047</v>
      </c>
      <c r="G467" s="835" t="s">
        <v>4795</v>
      </c>
      <c r="H467" s="835" t="s">
        <v>4796</v>
      </c>
      <c r="I467" s="849">
        <v>5445</v>
      </c>
      <c r="J467" s="849">
        <v>2</v>
      </c>
      <c r="K467" s="850">
        <v>10890</v>
      </c>
    </row>
    <row r="468" spans="1:11" ht="14.45" customHeight="1" x14ac:dyDescent="0.2">
      <c r="A468" s="831" t="s">
        <v>579</v>
      </c>
      <c r="B468" s="832" t="s">
        <v>580</v>
      </c>
      <c r="C468" s="835" t="s">
        <v>623</v>
      </c>
      <c r="D468" s="863" t="s">
        <v>624</v>
      </c>
      <c r="E468" s="835" t="s">
        <v>4046</v>
      </c>
      <c r="F468" s="863" t="s">
        <v>4047</v>
      </c>
      <c r="G468" s="835" t="s">
        <v>4048</v>
      </c>
      <c r="H468" s="835" t="s">
        <v>4049</v>
      </c>
      <c r="I468" s="849">
        <v>5445</v>
      </c>
      <c r="J468" s="849">
        <v>2</v>
      </c>
      <c r="K468" s="850">
        <v>10890</v>
      </c>
    </row>
    <row r="469" spans="1:11" ht="14.45" customHeight="1" x14ac:dyDescent="0.2">
      <c r="A469" s="831" t="s">
        <v>579</v>
      </c>
      <c r="B469" s="832" t="s">
        <v>580</v>
      </c>
      <c r="C469" s="835" t="s">
        <v>623</v>
      </c>
      <c r="D469" s="863" t="s">
        <v>624</v>
      </c>
      <c r="E469" s="835" t="s">
        <v>4046</v>
      </c>
      <c r="F469" s="863" t="s">
        <v>4047</v>
      </c>
      <c r="G469" s="835" t="s">
        <v>4050</v>
      </c>
      <c r="H469" s="835" t="s">
        <v>4051</v>
      </c>
      <c r="I469" s="849">
        <v>5445</v>
      </c>
      <c r="J469" s="849">
        <v>1</v>
      </c>
      <c r="K469" s="850">
        <v>5445</v>
      </c>
    </row>
    <row r="470" spans="1:11" ht="14.45" customHeight="1" x14ac:dyDescent="0.2">
      <c r="A470" s="831" t="s">
        <v>579</v>
      </c>
      <c r="B470" s="832" t="s">
        <v>580</v>
      </c>
      <c r="C470" s="835" t="s">
        <v>623</v>
      </c>
      <c r="D470" s="863" t="s">
        <v>624</v>
      </c>
      <c r="E470" s="835" t="s">
        <v>4046</v>
      </c>
      <c r="F470" s="863" t="s">
        <v>4047</v>
      </c>
      <c r="G470" s="835" t="s">
        <v>4052</v>
      </c>
      <c r="H470" s="835" t="s">
        <v>4053</v>
      </c>
      <c r="I470" s="849">
        <v>147.17999267578125</v>
      </c>
      <c r="J470" s="849">
        <v>37</v>
      </c>
      <c r="K470" s="850">
        <v>5445.7100830078125</v>
      </c>
    </row>
    <row r="471" spans="1:11" ht="14.45" customHeight="1" x14ac:dyDescent="0.2">
      <c r="A471" s="831" t="s">
        <v>579</v>
      </c>
      <c r="B471" s="832" t="s">
        <v>580</v>
      </c>
      <c r="C471" s="835" t="s">
        <v>623</v>
      </c>
      <c r="D471" s="863" t="s">
        <v>624</v>
      </c>
      <c r="E471" s="835" t="s">
        <v>4046</v>
      </c>
      <c r="F471" s="863" t="s">
        <v>4047</v>
      </c>
      <c r="G471" s="835" t="s">
        <v>4054</v>
      </c>
      <c r="H471" s="835" t="s">
        <v>4055</v>
      </c>
      <c r="I471" s="849">
        <v>147.17999267578125</v>
      </c>
      <c r="J471" s="849">
        <v>37</v>
      </c>
      <c r="K471" s="850">
        <v>5445.6700439453125</v>
      </c>
    </row>
    <row r="472" spans="1:11" ht="14.45" customHeight="1" x14ac:dyDescent="0.2">
      <c r="A472" s="831" t="s">
        <v>579</v>
      </c>
      <c r="B472" s="832" t="s">
        <v>580</v>
      </c>
      <c r="C472" s="835" t="s">
        <v>623</v>
      </c>
      <c r="D472" s="863" t="s">
        <v>624</v>
      </c>
      <c r="E472" s="835" t="s">
        <v>4046</v>
      </c>
      <c r="F472" s="863" t="s">
        <v>4047</v>
      </c>
      <c r="G472" s="835" t="s">
        <v>4058</v>
      </c>
      <c r="H472" s="835" t="s">
        <v>4059</v>
      </c>
      <c r="I472" s="849">
        <v>2210.719970703125</v>
      </c>
      <c r="J472" s="849">
        <v>1</v>
      </c>
      <c r="K472" s="850">
        <v>2210.719970703125</v>
      </c>
    </row>
    <row r="473" spans="1:11" ht="14.45" customHeight="1" x14ac:dyDescent="0.2">
      <c r="A473" s="831" t="s">
        <v>579</v>
      </c>
      <c r="B473" s="832" t="s">
        <v>580</v>
      </c>
      <c r="C473" s="835" t="s">
        <v>623</v>
      </c>
      <c r="D473" s="863" t="s">
        <v>624</v>
      </c>
      <c r="E473" s="835" t="s">
        <v>4046</v>
      </c>
      <c r="F473" s="863" t="s">
        <v>4047</v>
      </c>
      <c r="G473" s="835" t="s">
        <v>4060</v>
      </c>
      <c r="H473" s="835" t="s">
        <v>4061</v>
      </c>
      <c r="I473" s="849">
        <v>141.58000183105469</v>
      </c>
      <c r="J473" s="849">
        <v>2</v>
      </c>
      <c r="K473" s="850">
        <v>283.16000366210938</v>
      </c>
    </row>
    <row r="474" spans="1:11" ht="14.45" customHeight="1" x14ac:dyDescent="0.2">
      <c r="A474" s="831" t="s">
        <v>579</v>
      </c>
      <c r="B474" s="832" t="s">
        <v>580</v>
      </c>
      <c r="C474" s="835" t="s">
        <v>623</v>
      </c>
      <c r="D474" s="863" t="s">
        <v>624</v>
      </c>
      <c r="E474" s="835" t="s">
        <v>4046</v>
      </c>
      <c r="F474" s="863" t="s">
        <v>4047</v>
      </c>
      <c r="G474" s="835" t="s">
        <v>4064</v>
      </c>
      <c r="H474" s="835" t="s">
        <v>4065</v>
      </c>
      <c r="I474" s="849">
        <v>9228.1904296875</v>
      </c>
      <c r="J474" s="849">
        <v>1</v>
      </c>
      <c r="K474" s="850">
        <v>9228.1923828125</v>
      </c>
    </row>
    <row r="475" spans="1:11" ht="14.45" customHeight="1" x14ac:dyDescent="0.2">
      <c r="A475" s="831" t="s">
        <v>579</v>
      </c>
      <c r="B475" s="832" t="s">
        <v>580</v>
      </c>
      <c r="C475" s="835" t="s">
        <v>623</v>
      </c>
      <c r="D475" s="863" t="s">
        <v>624</v>
      </c>
      <c r="E475" s="835" t="s">
        <v>4046</v>
      </c>
      <c r="F475" s="863" t="s">
        <v>4047</v>
      </c>
      <c r="G475" s="835" t="s">
        <v>4066</v>
      </c>
      <c r="H475" s="835" t="s">
        <v>4067</v>
      </c>
      <c r="I475" s="849">
        <v>13.300000190734863</v>
      </c>
      <c r="J475" s="849">
        <v>10</v>
      </c>
      <c r="K475" s="850">
        <v>133</v>
      </c>
    </row>
    <row r="476" spans="1:11" ht="14.45" customHeight="1" x14ac:dyDescent="0.2">
      <c r="A476" s="831" t="s">
        <v>579</v>
      </c>
      <c r="B476" s="832" t="s">
        <v>580</v>
      </c>
      <c r="C476" s="835" t="s">
        <v>623</v>
      </c>
      <c r="D476" s="863" t="s">
        <v>624</v>
      </c>
      <c r="E476" s="835" t="s">
        <v>4046</v>
      </c>
      <c r="F476" s="863" t="s">
        <v>4047</v>
      </c>
      <c r="G476" s="835" t="s">
        <v>4066</v>
      </c>
      <c r="H476" s="835" t="s">
        <v>4068</v>
      </c>
      <c r="I476" s="849">
        <v>12.699999809265137</v>
      </c>
      <c r="J476" s="849">
        <v>20</v>
      </c>
      <c r="K476" s="850">
        <v>254</v>
      </c>
    </row>
    <row r="477" spans="1:11" ht="14.45" customHeight="1" x14ac:dyDescent="0.2">
      <c r="A477" s="831" t="s">
        <v>579</v>
      </c>
      <c r="B477" s="832" t="s">
        <v>580</v>
      </c>
      <c r="C477" s="835" t="s">
        <v>623</v>
      </c>
      <c r="D477" s="863" t="s">
        <v>624</v>
      </c>
      <c r="E477" s="835" t="s">
        <v>4046</v>
      </c>
      <c r="F477" s="863" t="s">
        <v>4047</v>
      </c>
      <c r="G477" s="835" t="s">
        <v>4069</v>
      </c>
      <c r="H477" s="835" t="s">
        <v>4070</v>
      </c>
      <c r="I477" s="849">
        <v>3035.31005859375</v>
      </c>
      <c r="J477" s="849">
        <v>2</v>
      </c>
      <c r="K477" s="850">
        <v>6070.6201171875</v>
      </c>
    </row>
    <row r="478" spans="1:11" ht="14.45" customHeight="1" x14ac:dyDescent="0.2">
      <c r="A478" s="831" t="s">
        <v>579</v>
      </c>
      <c r="B478" s="832" t="s">
        <v>580</v>
      </c>
      <c r="C478" s="835" t="s">
        <v>623</v>
      </c>
      <c r="D478" s="863" t="s">
        <v>624</v>
      </c>
      <c r="E478" s="835" t="s">
        <v>4046</v>
      </c>
      <c r="F478" s="863" t="s">
        <v>4047</v>
      </c>
      <c r="G478" s="835" t="s">
        <v>4071</v>
      </c>
      <c r="H478" s="835" t="s">
        <v>4072</v>
      </c>
      <c r="I478" s="849">
        <v>3035.31005859375</v>
      </c>
      <c r="J478" s="849">
        <v>1</v>
      </c>
      <c r="K478" s="850">
        <v>3035.31005859375</v>
      </c>
    </row>
    <row r="479" spans="1:11" ht="14.45" customHeight="1" x14ac:dyDescent="0.2">
      <c r="A479" s="831" t="s">
        <v>579</v>
      </c>
      <c r="B479" s="832" t="s">
        <v>580</v>
      </c>
      <c r="C479" s="835" t="s">
        <v>623</v>
      </c>
      <c r="D479" s="863" t="s">
        <v>624</v>
      </c>
      <c r="E479" s="835" t="s">
        <v>4046</v>
      </c>
      <c r="F479" s="863" t="s">
        <v>4047</v>
      </c>
      <c r="G479" s="835" t="s">
        <v>4073</v>
      </c>
      <c r="H479" s="835" t="s">
        <v>4074</v>
      </c>
      <c r="I479" s="849">
        <v>2277.8467610677085</v>
      </c>
      <c r="J479" s="849">
        <v>3</v>
      </c>
      <c r="K479" s="850">
        <v>6833.540283203125</v>
      </c>
    </row>
    <row r="480" spans="1:11" ht="14.45" customHeight="1" x14ac:dyDescent="0.2">
      <c r="A480" s="831" t="s">
        <v>579</v>
      </c>
      <c r="B480" s="832" t="s">
        <v>580</v>
      </c>
      <c r="C480" s="835" t="s">
        <v>623</v>
      </c>
      <c r="D480" s="863" t="s">
        <v>624</v>
      </c>
      <c r="E480" s="835" t="s">
        <v>4046</v>
      </c>
      <c r="F480" s="863" t="s">
        <v>4047</v>
      </c>
      <c r="G480" s="835" t="s">
        <v>4075</v>
      </c>
      <c r="H480" s="835" t="s">
        <v>4076</v>
      </c>
      <c r="I480" s="849">
        <v>2277.85009765625</v>
      </c>
      <c r="J480" s="849">
        <v>3</v>
      </c>
      <c r="K480" s="850">
        <v>6833.55029296875</v>
      </c>
    </row>
    <row r="481" spans="1:11" ht="14.45" customHeight="1" x14ac:dyDescent="0.2">
      <c r="A481" s="831" t="s">
        <v>579</v>
      </c>
      <c r="B481" s="832" t="s">
        <v>580</v>
      </c>
      <c r="C481" s="835" t="s">
        <v>623</v>
      </c>
      <c r="D481" s="863" t="s">
        <v>624</v>
      </c>
      <c r="E481" s="835" t="s">
        <v>4046</v>
      </c>
      <c r="F481" s="863" t="s">
        <v>4047</v>
      </c>
      <c r="G481" s="835" t="s">
        <v>4069</v>
      </c>
      <c r="H481" s="835" t="s">
        <v>4077</v>
      </c>
      <c r="I481" s="849">
        <v>3035.31005859375</v>
      </c>
      <c r="J481" s="849">
        <v>7</v>
      </c>
      <c r="K481" s="850">
        <v>21247.169921875</v>
      </c>
    </row>
    <row r="482" spans="1:11" ht="14.45" customHeight="1" x14ac:dyDescent="0.2">
      <c r="A482" s="831" t="s">
        <v>579</v>
      </c>
      <c r="B482" s="832" t="s">
        <v>580</v>
      </c>
      <c r="C482" s="835" t="s">
        <v>623</v>
      </c>
      <c r="D482" s="863" t="s">
        <v>624</v>
      </c>
      <c r="E482" s="835" t="s">
        <v>4046</v>
      </c>
      <c r="F482" s="863" t="s">
        <v>4047</v>
      </c>
      <c r="G482" s="835" t="s">
        <v>4071</v>
      </c>
      <c r="H482" s="835" t="s">
        <v>4078</v>
      </c>
      <c r="I482" s="849">
        <v>3035.31005859375</v>
      </c>
      <c r="J482" s="849">
        <v>4</v>
      </c>
      <c r="K482" s="850">
        <v>12141.240234375</v>
      </c>
    </row>
    <row r="483" spans="1:11" ht="14.45" customHeight="1" x14ac:dyDescent="0.2">
      <c r="A483" s="831" t="s">
        <v>579</v>
      </c>
      <c r="B483" s="832" t="s">
        <v>580</v>
      </c>
      <c r="C483" s="835" t="s">
        <v>623</v>
      </c>
      <c r="D483" s="863" t="s">
        <v>624</v>
      </c>
      <c r="E483" s="835" t="s">
        <v>4046</v>
      </c>
      <c r="F483" s="863" t="s">
        <v>4047</v>
      </c>
      <c r="G483" s="835" t="s">
        <v>4797</v>
      </c>
      <c r="H483" s="835" t="s">
        <v>4798</v>
      </c>
      <c r="I483" s="849">
        <v>9228.1904296875</v>
      </c>
      <c r="J483" s="849">
        <v>1</v>
      </c>
      <c r="K483" s="850">
        <v>9228.1904296875</v>
      </c>
    </row>
    <row r="484" spans="1:11" ht="14.45" customHeight="1" x14ac:dyDescent="0.2">
      <c r="A484" s="831" t="s">
        <v>579</v>
      </c>
      <c r="B484" s="832" t="s">
        <v>580</v>
      </c>
      <c r="C484" s="835" t="s">
        <v>623</v>
      </c>
      <c r="D484" s="863" t="s">
        <v>624</v>
      </c>
      <c r="E484" s="835" t="s">
        <v>4046</v>
      </c>
      <c r="F484" s="863" t="s">
        <v>4047</v>
      </c>
      <c r="G484" s="835" t="s">
        <v>4799</v>
      </c>
      <c r="H484" s="835" t="s">
        <v>4800</v>
      </c>
      <c r="I484" s="849">
        <v>22994.599609375</v>
      </c>
      <c r="J484" s="849">
        <v>0.5</v>
      </c>
      <c r="K484" s="850">
        <v>11497.2998046875</v>
      </c>
    </row>
    <row r="485" spans="1:11" ht="14.45" customHeight="1" x14ac:dyDescent="0.2">
      <c r="A485" s="831" t="s">
        <v>579</v>
      </c>
      <c r="B485" s="832" t="s">
        <v>580</v>
      </c>
      <c r="C485" s="835" t="s">
        <v>623</v>
      </c>
      <c r="D485" s="863" t="s">
        <v>624</v>
      </c>
      <c r="E485" s="835" t="s">
        <v>4046</v>
      </c>
      <c r="F485" s="863" t="s">
        <v>4047</v>
      </c>
      <c r="G485" s="835" t="s">
        <v>4079</v>
      </c>
      <c r="H485" s="835" t="s">
        <v>4080</v>
      </c>
      <c r="I485" s="849">
        <v>22994.599609375</v>
      </c>
      <c r="J485" s="849">
        <v>0.5</v>
      </c>
      <c r="K485" s="850">
        <v>11497.2998046875</v>
      </c>
    </row>
    <row r="486" spans="1:11" ht="14.45" customHeight="1" x14ac:dyDescent="0.2">
      <c r="A486" s="831" t="s">
        <v>579</v>
      </c>
      <c r="B486" s="832" t="s">
        <v>580</v>
      </c>
      <c r="C486" s="835" t="s">
        <v>623</v>
      </c>
      <c r="D486" s="863" t="s">
        <v>624</v>
      </c>
      <c r="E486" s="835" t="s">
        <v>4046</v>
      </c>
      <c r="F486" s="863" t="s">
        <v>4047</v>
      </c>
      <c r="G486" s="835" t="s">
        <v>4801</v>
      </c>
      <c r="H486" s="835" t="s">
        <v>4802</v>
      </c>
      <c r="I486" s="849">
        <v>22994.599609375</v>
      </c>
      <c r="J486" s="849">
        <v>1</v>
      </c>
      <c r="K486" s="850">
        <v>22994.599609375</v>
      </c>
    </row>
    <row r="487" spans="1:11" ht="14.45" customHeight="1" x14ac:dyDescent="0.2">
      <c r="A487" s="831" t="s">
        <v>579</v>
      </c>
      <c r="B487" s="832" t="s">
        <v>580</v>
      </c>
      <c r="C487" s="835" t="s">
        <v>623</v>
      </c>
      <c r="D487" s="863" t="s">
        <v>624</v>
      </c>
      <c r="E487" s="835" t="s">
        <v>4046</v>
      </c>
      <c r="F487" s="863" t="s">
        <v>4047</v>
      </c>
      <c r="G487" s="835" t="s">
        <v>4803</v>
      </c>
      <c r="H487" s="835" t="s">
        <v>4804</v>
      </c>
      <c r="I487" s="849">
        <v>16187.7197265625</v>
      </c>
      <c r="J487" s="849">
        <v>0.5</v>
      </c>
      <c r="K487" s="850">
        <v>8093.85986328125</v>
      </c>
    </row>
    <row r="488" spans="1:11" ht="14.45" customHeight="1" x14ac:dyDescent="0.2">
      <c r="A488" s="831" t="s">
        <v>579</v>
      </c>
      <c r="B488" s="832" t="s">
        <v>580</v>
      </c>
      <c r="C488" s="835" t="s">
        <v>623</v>
      </c>
      <c r="D488" s="863" t="s">
        <v>624</v>
      </c>
      <c r="E488" s="835" t="s">
        <v>4046</v>
      </c>
      <c r="F488" s="863" t="s">
        <v>4047</v>
      </c>
      <c r="G488" s="835" t="s">
        <v>4805</v>
      </c>
      <c r="H488" s="835" t="s">
        <v>4806</v>
      </c>
      <c r="I488" s="849">
        <v>16187.7099609375</v>
      </c>
      <c r="J488" s="849">
        <v>1</v>
      </c>
      <c r="K488" s="850">
        <v>16187.7099609375</v>
      </c>
    </row>
    <row r="489" spans="1:11" ht="14.45" customHeight="1" x14ac:dyDescent="0.2">
      <c r="A489" s="831" t="s">
        <v>579</v>
      </c>
      <c r="B489" s="832" t="s">
        <v>580</v>
      </c>
      <c r="C489" s="835" t="s">
        <v>623</v>
      </c>
      <c r="D489" s="863" t="s">
        <v>624</v>
      </c>
      <c r="E489" s="835" t="s">
        <v>4046</v>
      </c>
      <c r="F489" s="863" t="s">
        <v>4047</v>
      </c>
      <c r="G489" s="835" t="s">
        <v>4083</v>
      </c>
      <c r="H489" s="835" t="s">
        <v>4084</v>
      </c>
      <c r="I489" s="849">
        <v>3709.669921875</v>
      </c>
      <c r="J489" s="849">
        <v>1</v>
      </c>
      <c r="K489" s="850">
        <v>3709.669921875</v>
      </c>
    </row>
    <row r="490" spans="1:11" ht="14.45" customHeight="1" x14ac:dyDescent="0.2">
      <c r="A490" s="831" t="s">
        <v>579</v>
      </c>
      <c r="B490" s="832" t="s">
        <v>580</v>
      </c>
      <c r="C490" s="835" t="s">
        <v>623</v>
      </c>
      <c r="D490" s="863" t="s">
        <v>624</v>
      </c>
      <c r="E490" s="835" t="s">
        <v>4046</v>
      </c>
      <c r="F490" s="863" t="s">
        <v>4047</v>
      </c>
      <c r="G490" s="835" t="s">
        <v>4085</v>
      </c>
      <c r="H490" s="835" t="s">
        <v>4086</v>
      </c>
      <c r="I490" s="849">
        <v>3130.75</v>
      </c>
      <c r="J490" s="849">
        <v>1</v>
      </c>
      <c r="K490" s="850">
        <v>3130.75</v>
      </c>
    </row>
    <row r="491" spans="1:11" ht="14.45" customHeight="1" x14ac:dyDescent="0.2">
      <c r="A491" s="831" t="s">
        <v>579</v>
      </c>
      <c r="B491" s="832" t="s">
        <v>580</v>
      </c>
      <c r="C491" s="835" t="s">
        <v>623</v>
      </c>
      <c r="D491" s="863" t="s">
        <v>624</v>
      </c>
      <c r="E491" s="835" t="s">
        <v>4046</v>
      </c>
      <c r="F491" s="863" t="s">
        <v>4047</v>
      </c>
      <c r="G491" s="835" t="s">
        <v>4085</v>
      </c>
      <c r="H491" s="835" t="s">
        <v>4087</v>
      </c>
      <c r="I491" s="849">
        <v>3130.75</v>
      </c>
      <c r="J491" s="849">
        <v>3</v>
      </c>
      <c r="K491" s="850">
        <v>9392.25</v>
      </c>
    </row>
    <row r="492" spans="1:11" ht="14.45" customHeight="1" x14ac:dyDescent="0.2">
      <c r="A492" s="831" t="s">
        <v>579</v>
      </c>
      <c r="B492" s="832" t="s">
        <v>580</v>
      </c>
      <c r="C492" s="835" t="s">
        <v>623</v>
      </c>
      <c r="D492" s="863" t="s">
        <v>624</v>
      </c>
      <c r="E492" s="835" t="s">
        <v>4046</v>
      </c>
      <c r="F492" s="863" t="s">
        <v>4047</v>
      </c>
      <c r="G492" s="835" t="s">
        <v>4088</v>
      </c>
      <c r="H492" s="835" t="s">
        <v>4089</v>
      </c>
      <c r="I492" s="849">
        <v>213.35000610351563</v>
      </c>
      <c r="J492" s="849">
        <v>1</v>
      </c>
      <c r="K492" s="850">
        <v>213.35000610351563</v>
      </c>
    </row>
    <row r="493" spans="1:11" ht="14.45" customHeight="1" x14ac:dyDescent="0.2">
      <c r="A493" s="831" t="s">
        <v>579</v>
      </c>
      <c r="B493" s="832" t="s">
        <v>580</v>
      </c>
      <c r="C493" s="835" t="s">
        <v>623</v>
      </c>
      <c r="D493" s="863" t="s">
        <v>624</v>
      </c>
      <c r="E493" s="835" t="s">
        <v>4046</v>
      </c>
      <c r="F493" s="863" t="s">
        <v>4047</v>
      </c>
      <c r="G493" s="835" t="s">
        <v>4090</v>
      </c>
      <c r="H493" s="835" t="s">
        <v>4091</v>
      </c>
      <c r="I493" s="849">
        <v>2722.5</v>
      </c>
      <c r="J493" s="849">
        <v>8</v>
      </c>
      <c r="K493" s="850">
        <v>21780</v>
      </c>
    </row>
    <row r="494" spans="1:11" ht="14.45" customHeight="1" x14ac:dyDescent="0.2">
      <c r="A494" s="831" t="s">
        <v>579</v>
      </c>
      <c r="B494" s="832" t="s">
        <v>580</v>
      </c>
      <c r="C494" s="835" t="s">
        <v>623</v>
      </c>
      <c r="D494" s="863" t="s">
        <v>624</v>
      </c>
      <c r="E494" s="835" t="s">
        <v>4046</v>
      </c>
      <c r="F494" s="863" t="s">
        <v>4047</v>
      </c>
      <c r="G494" s="835" t="s">
        <v>4090</v>
      </c>
      <c r="H494" s="835" t="s">
        <v>4092</v>
      </c>
      <c r="I494" s="849">
        <v>2722.5</v>
      </c>
      <c r="J494" s="849">
        <v>15</v>
      </c>
      <c r="K494" s="850">
        <v>40837.5</v>
      </c>
    </row>
    <row r="495" spans="1:11" ht="14.45" customHeight="1" x14ac:dyDescent="0.2">
      <c r="A495" s="831" t="s">
        <v>579</v>
      </c>
      <c r="B495" s="832" t="s">
        <v>580</v>
      </c>
      <c r="C495" s="835" t="s">
        <v>623</v>
      </c>
      <c r="D495" s="863" t="s">
        <v>624</v>
      </c>
      <c r="E495" s="835" t="s">
        <v>4046</v>
      </c>
      <c r="F495" s="863" t="s">
        <v>4047</v>
      </c>
      <c r="G495" s="835" t="s">
        <v>4807</v>
      </c>
      <c r="H495" s="835" t="s">
        <v>4808</v>
      </c>
      <c r="I495" s="849">
        <v>2397.39990234375</v>
      </c>
      <c r="J495" s="849">
        <v>2</v>
      </c>
      <c r="K495" s="850">
        <v>4794.7900390625</v>
      </c>
    </row>
    <row r="496" spans="1:11" ht="14.45" customHeight="1" x14ac:dyDescent="0.2">
      <c r="A496" s="831" t="s">
        <v>579</v>
      </c>
      <c r="B496" s="832" t="s">
        <v>580</v>
      </c>
      <c r="C496" s="835" t="s">
        <v>623</v>
      </c>
      <c r="D496" s="863" t="s">
        <v>624</v>
      </c>
      <c r="E496" s="835" t="s">
        <v>4046</v>
      </c>
      <c r="F496" s="863" t="s">
        <v>4047</v>
      </c>
      <c r="G496" s="835" t="s">
        <v>4809</v>
      </c>
      <c r="H496" s="835" t="s">
        <v>4810</v>
      </c>
      <c r="I496" s="849">
        <v>2624.5400390625</v>
      </c>
      <c r="J496" s="849">
        <v>1</v>
      </c>
      <c r="K496" s="850">
        <v>2624.5400390625</v>
      </c>
    </row>
    <row r="497" spans="1:11" ht="14.45" customHeight="1" x14ac:dyDescent="0.2">
      <c r="A497" s="831" t="s">
        <v>579</v>
      </c>
      <c r="B497" s="832" t="s">
        <v>580</v>
      </c>
      <c r="C497" s="835" t="s">
        <v>623</v>
      </c>
      <c r="D497" s="863" t="s">
        <v>624</v>
      </c>
      <c r="E497" s="835" t="s">
        <v>4046</v>
      </c>
      <c r="F497" s="863" t="s">
        <v>4047</v>
      </c>
      <c r="G497" s="835" t="s">
        <v>4811</v>
      </c>
      <c r="H497" s="835" t="s">
        <v>4812</v>
      </c>
      <c r="I497" s="849">
        <v>1149.5</v>
      </c>
      <c r="J497" s="849">
        <v>1</v>
      </c>
      <c r="K497" s="850">
        <v>1149.5</v>
      </c>
    </row>
    <row r="498" spans="1:11" ht="14.45" customHeight="1" x14ac:dyDescent="0.2">
      <c r="A498" s="831" t="s">
        <v>579</v>
      </c>
      <c r="B498" s="832" t="s">
        <v>580</v>
      </c>
      <c r="C498" s="835" t="s">
        <v>623</v>
      </c>
      <c r="D498" s="863" t="s">
        <v>624</v>
      </c>
      <c r="E498" s="835" t="s">
        <v>4046</v>
      </c>
      <c r="F498" s="863" t="s">
        <v>4047</v>
      </c>
      <c r="G498" s="835" t="s">
        <v>4813</v>
      </c>
      <c r="H498" s="835" t="s">
        <v>4814</v>
      </c>
      <c r="I498" s="849">
        <v>1212.4200439453125</v>
      </c>
      <c r="J498" s="849">
        <v>3</v>
      </c>
      <c r="K498" s="850">
        <v>3637.260009765625</v>
      </c>
    </row>
    <row r="499" spans="1:11" ht="14.45" customHeight="1" x14ac:dyDescent="0.2">
      <c r="A499" s="831" t="s">
        <v>579</v>
      </c>
      <c r="B499" s="832" t="s">
        <v>580</v>
      </c>
      <c r="C499" s="835" t="s">
        <v>623</v>
      </c>
      <c r="D499" s="863" t="s">
        <v>624</v>
      </c>
      <c r="E499" s="835" t="s">
        <v>4097</v>
      </c>
      <c r="F499" s="863" t="s">
        <v>4098</v>
      </c>
      <c r="G499" s="835" t="s">
        <v>4815</v>
      </c>
      <c r="H499" s="835" t="s">
        <v>4816</v>
      </c>
      <c r="I499" s="849">
        <v>3.2000000476837158</v>
      </c>
      <c r="J499" s="849">
        <v>150</v>
      </c>
      <c r="K499" s="850">
        <v>480</v>
      </c>
    </row>
    <row r="500" spans="1:11" ht="14.45" customHeight="1" x14ac:dyDescent="0.2">
      <c r="A500" s="831" t="s">
        <v>579</v>
      </c>
      <c r="B500" s="832" t="s">
        <v>580</v>
      </c>
      <c r="C500" s="835" t="s">
        <v>623</v>
      </c>
      <c r="D500" s="863" t="s">
        <v>624</v>
      </c>
      <c r="E500" s="835" t="s">
        <v>4097</v>
      </c>
      <c r="F500" s="863" t="s">
        <v>4098</v>
      </c>
      <c r="G500" s="835" t="s">
        <v>4099</v>
      </c>
      <c r="H500" s="835" t="s">
        <v>4100</v>
      </c>
      <c r="I500" s="849">
        <v>155.42999267578125</v>
      </c>
      <c r="J500" s="849">
        <v>1</v>
      </c>
      <c r="K500" s="850">
        <v>155.42999267578125</v>
      </c>
    </row>
    <row r="501" spans="1:11" ht="14.45" customHeight="1" x14ac:dyDescent="0.2">
      <c r="A501" s="831" t="s">
        <v>579</v>
      </c>
      <c r="B501" s="832" t="s">
        <v>580</v>
      </c>
      <c r="C501" s="835" t="s">
        <v>623</v>
      </c>
      <c r="D501" s="863" t="s">
        <v>624</v>
      </c>
      <c r="E501" s="835" t="s">
        <v>4097</v>
      </c>
      <c r="F501" s="863" t="s">
        <v>4098</v>
      </c>
      <c r="G501" s="835" t="s">
        <v>4101</v>
      </c>
      <c r="H501" s="835" t="s">
        <v>4817</v>
      </c>
      <c r="I501" s="849">
        <v>87.150001525878906</v>
      </c>
      <c r="J501" s="849">
        <v>1</v>
      </c>
      <c r="K501" s="850">
        <v>87.150001525878906</v>
      </c>
    </row>
    <row r="502" spans="1:11" ht="14.45" customHeight="1" x14ac:dyDescent="0.2">
      <c r="A502" s="831" t="s">
        <v>579</v>
      </c>
      <c r="B502" s="832" t="s">
        <v>580</v>
      </c>
      <c r="C502" s="835" t="s">
        <v>623</v>
      </c>
      <c r="D502" s="863" t="s">
        <v>624</v>
      </c>
      <c r="E502" s="835" t="s">
        <v>3973</v>
      </c>
      <c r="F502" s="863" t="s">
        <v>3974</v>
      </c>
      <c r="G502" s="835" t="s">
        <v>4103</v>
      </c>
      <c r="H502" s="835" t="s">
        <v>4104</v>
      </c>
      <c r="I502" s="849">
        <v>0.47999998927116394</v>
      </c>
      <c r="J502" s="849">
        <v>4000</v>
      </c>
      <c r="K502" s="850">
        <v>1936</v>
      </c>
    </row>
    <row r="503" spans="1:11" ht="14.45" customHeight="1" x14ac:dyDescent="0.2">
      <c r="A503" s="831" t="s">
        <v>579</v>
      </c>
      <c r="B503" s="832" t="s">
        <v>580</v>
      </c>
      <c r="C503" s="835" t="s">
        <v>623</v>
      </c>
      <c r="D503" s="863" t="s">
        <v>624</v>
      </c>
      <c r="E503" s="835" t="s">
        <v>3973</v>
      </c>
      <c r="F503" s="863" t="s">
        <v>3974</v>
      </c>
      <c r="G503" s="835" t="s">
        <v>4115</v>
      </c>
      <c r="H503" s="835" t="s">
        <v>4116</v>
      </c>
      <c r="I503" s="849">
        <v>8.5900001525878906</v>
      </c>
      <c r="J503" s="849">
        <v>40</v>
      </c>
      <c r="K503" s="850">
        <v>343.60000610351563</v>
      </c>
    </row>
    <row r="504" spans="1:11" ht="14.45" customHeight="1" x14ac:dyDescent="0.2">
      <c r="A504" s="831" t="s">
        <v>579</v>
      </c>
      <c r="B504" s="832" t="s">
        <v>580</v>
      </c>
      <c r="C504" s="835" t="s">
        <v>623</v>
      </c>
      <c r="D504" s="863" t="s">
        <v>624</v>
      </c>
      <c r="E504" s="835" t="s">
        <v>3973</v>
      </c>
      <c r="F504" s="863" t="s">
        <v>3974</v>
      </c>
      <c r="G504" s="835" t="s">
        <v>4818</v>
      </c>
      <c r="H504" s="835" t="s">
        <v>4819</v>
      </c>
      <c r="I504" s="849">
        <v>0.43000000715255737</v>
      </c>
      <c r="J504" s="849">
        <v>1000</v>
      </c>
      <c r="K504" s="850">
        <v>430</v>
      </c>
    </row>
    <row r="505" spans="1:11" ht="14.45" customHeight="1" x14ac:dyDescent="0.2">
      <c r="A505" s="831" t="s">
        <v>579</v>
      </c>
      <c r="B505" s="832" t="s">
        <v>580</v>
      </c>
      <c r="C505" s="835" t="s">
        <v>623</v>
      </c>
      <c r="D505" s="863" t="s">
        <v>624</v>
      </c>
      <c r="E505" s="835" t="s">
        <v>3973</v>
      </c>
      <c r="F505" s="863" t="s">
        <v>3974</v>
      </c>
      <c r="G505" s="835" t="s">
        <v>4818</v>
      </c>
      <c r="H505" s="835" t="s">
        <v>4820</v>
      </c>
      <c r="I505" s="849">
        <v>0.43500000238418579</v>
      </c>
      <c r="J505" s="849">
        <v>4000</v>
      </c>
      <c r="K505" s="850">
        <v>1740</v>
      </c>
    </row>
    <row r="506" spans="1:11" ht="14.45" customHeight="1" x14ac:dyDescent="0.2">
      <c r="A506" s="831" t="s">
        <v>579</v>
      </c>
      <c r="B506" s="832" t="s">
        <v>580</v>
      </c>
      <c r="C506" s="835" t="s">
        <v>623</v>
      </c>
      <c r="D506" s="863" t="s">
        <v>624</v>
      </c>
      <c r="E506" s="835" t="s">
        <v>3973</v>
      </c>
      <c r="F506" s="863" t="s">
        <v>3974</v>
      </c>
      <c r="G506" s="835" t="s">
        <v>4821</v>
      </c>
      <c r="H506" s="835" t="s">
        <v>4822</v>
      </c>
      <c r="I506" s="849">
        <v>0.62000000476837158</v>
      </c>
      <c r="J506" s="849">
        <v>600</v>
      </c>
      <c r="K506" s="850">
        <v>372</v>
      </c>
    </row>
    <row r="507" spans="1:11" ht="14.45" customHeight="1" x14ac:dyDescent="0.2">
      <c r="A507" s="831" t="s">
        <v>579</v>
      </c>
      <c r="B507" s="832" t="s">
        <v>580</v>
      </c>
      <c r="C507" s="835" t="s">
        <v>623</v>
      </c>
      <c r="D507" s="863" t="s">
        <v>624</v>
      </c>
      <c r="E507" s="835" t="s">
        <v>3973</v>
      </c>
      <c r="F507" s="863" t="s">
        <v>3974</v>
      </c>
      <c r="G507" s="835" t="s">
        <v>4821</v>
      </c>
      <c r="H507" s="835" t="s">
        <v>4823</v>
      </c>
      <c r="I507" s="849">
        <v>0.62999999523162842</v>
      </c>
      <c r="J507" s="849">
        <v>2500</v>
      </c>
      <c r="K507" s="850">
        <v>1575</v>
      </c>
    </row>
    <row r="508" spans="1:11" ht="14.45" customHeight="1" x14ac:dyDescent="0.2">
      <c r="A508" s="831" t="s">
        <v>579</v>
      </c>
      <c r="B508" s="832" t="s">
        <v>580</v>
      </c>
      <c r="C508" s="835" t="s">
        <v>623</v>
      </c>
      <c r="D508" s="863" t="s">
        <v>624</v>
      </c>
      <c r="E508" s="835" t="s">
        <v>3973</v>
      </c>
      <c r="F508" s="863" t="s">
        <v>3974</v>
      </c>
      <c r="G508" s="835" t="s">
        <v>4122</v>
      </c>
      <c r="H508" s="835" t="s">
        <v>4824</v>
      </c>
      <c r="I508" s="849">
        <v>1.2899999618530273</v>
      </c>
      <c r="J508" s="849">
        <v>500</v>
      </c>
      <c r="K508" s="850">
        <v>645</v>
      </c>
    </row>
    <row r="509" spans="1:11" ht="14.45" customHeight="1" x14ac:dyDescent="0.2">
      <c r="A509" s="831" t="s">
        <v>579</v>
      </c>
      <c r="B509" s="832" t="s">
        <v>580</v>
      </c>
      <c r="C509" s="835" t="s">
        <v>623</v>
      </c>
      <c r="D509" s="863" t="s">
        <v>624</v>
      </c>
      <c r="E509" s="835" t="s">
        <v>3973</v>
      </c>
      <c r="F509" s="863" t="s">
        <v>3974</v>
      </c>
      <c r="G509" s="835" t="s">
        <v>4122</v>
      </c>
      <c r="H509" s="835" t="s">
        <v>4123</v>
      </c>
      <c r="I509" s="849">
        <v>1.2899999618530273</v>
      </c>
      <c r="J509" s="849">
        <v>2500</v>
      </c>
      <c r="K509" s="850">
        <v>3225</v>
      </c>
    </row>
    <row r="510" spans="1:11" ht="14.45" customHeight="1" x14ac:dyDescent="0.2">
      <c r="A510" s="831" t="s">
        <v>579</v>
      </c>
      <c r="B510" s="832" t="s">
        <v>580</v>
      </c>
      <c r="C510" s="835" t="s">
        <v>623</v>
      </c>
      <c r="D510" s="863" t="s">
        <v>624</v>
      </c>
      <c r="E510" s="835" t="s">
        <v>3973</v>
      </c>
      <c r="F510" s="863" t="s">
        <v>3974</v>
      </c>
      <c r="G510" s="835" t="s">
        <v>4825</v>
      </c>
      <c r="H510" s="835" t="s">
        <v>4826</v>
      </c>
      <c r="I510" s="849">
        <v>0.43999999761581421</v>
      </c>
      <c r="J510" s="849">
        <v>2000</v>
      </c>
      <c r="K510" s="850">
        <v>880</v>
      </c>
    </row>
    <row r="511" spans="1:11" ht="14.45" customHeight="1" x14ac:dyDescent="0.2">
      <c r="A511" s="831" t="s">
        <v>579</v>
      </c>
      <c r="B511" s="832" t="s">
        <v>580</v>
      </c>
      <c r="C511" s="835" t="s">
        <v>623</v>
      </c>
      <c r="D511" s="863" t="s">
        <v>624</v>
      </c>
      <c r="E511" s="835" t="s">
        <v>3973</v>
      </c>
      <c r="F511" s="863" t="s">
        <v>3974</v>
      </c>
      <c r="G511" s="835" t="s">
        <v>4124</v>
      </c>
      <c r="H511" s="835" t="s">
        <v>4125</v>
      </c>
      <c r="I511" s="849">
        <v>157.32000732421875</v>
      </c>
      <c r="J511" s="849">
        <v>2</v>
      </c>
      <c r="K511" s="850">
        <v>314.6400146484375</v>
      </c>
    </row>
    <row r="512" spans="1:11" ht="14.45" customHeight="1" x14ac:dyDescent="0.2">
      <c r="A512" s="831" t="s">
        <v>579</v>
      </c>
      <c r="B512" s="832" t="s">
        <v>580</v>
      </c>
      <c r="C512" s="835" t="s">
        <v>623</v>
      </c>
      <c r="D512" s="863" t="s">
        <v>624</v>
      </c>
      <c r="E512" s="835" t="s">
        <v>3973</v>
      </c>
      <c r="F512" s="863" t="s">
        <v>3974</v>
      </c>
      <c r="G512" s="835" t="s">
        <v>4126</v>
      </c>
      <c r="H512" s="835" t="s">
        <v>4127</v>
      </c>
      <c r="I512" s="849">
        <v>790.8800048828125</v>
      </c>
      <c r="J512" s="849">
        <v>1</v>
      </c>
      <c r="K512" s="850">
        <v>790.8800048828125</v>
      </c>
    </row>
    <row r="513" spans="1:11" ht="14.45" customHeight="1" x14ac:dyDescent="0.2">
      <c r="A513" s="831" t="s">
        <v>579</v>
      </c>
      <c r="B513" s="832" t="s">
        <v>580</v>
      </c>
      <c r="C513" s="835" t="s">
        <v>623</v>
      </c>
      <c r="D513" s="863" t="s">
        <v>624</v>
      </c>
      <c r="E513" s="835" t="s">
        <v>3973</v>
      </c>
      <c r="F513" s="863" t="s">
        <v>3974</v>
      </c>
      <c r="G513" s="835" t="s">
        <v>4151</v>
      </c>
      <c r="H513" s="835" t="s">
        <v>4827</v>
      </c>
      <c r="I513" s="849">
        <v>642.09002685546875</v>
      </c>
      <c r="J513" s="849">
        <v>1</v>
      </c>
      <c r="K513" s="850">
        <v>642.09002685546875</v>
      </c>
    </row>
    <row r="514" spans="1:11" ht="14.45" customHeight="1" x14ac:dyDescent="0.2">
      <c r="A514" s="831" t="s">
        <v>579</v>
      </c>
      <c r="B514" s="832" t="s">
        <v>580</v>
      </c>
      <c r="C514" s="835" t="s">
        <v>623</v>
      </c>
      <c r="D514" s="863" t="s">
        <v>624</v>
      </c>
      <c r="E514" s="835" t="s">
        <v>3973</v>
      </c>
      <c r="F514" s="863" t="s">
        <v>3974</v>
      </c>
      <c r="G514" s="835" t="s">
        <v>4128</v>
      </c>
      <c r="H514" s="835" t="s">
        <v>4129</v>
      </c>
      <c r="I514" s="849">
        <v>48.479999542236328</v>
      </c>
      <c r="J514" s="849">
        <v>10</v>
      </c>
      <c r="K514" s="850">
        <v>484.760009765625</v>
      </c>
    </row>
    <row r="515" spans="1:11" ht="14.45" customHeight="1" x14ac:dyDescent="0.2">
      <c r="A515" s="831" t="s">
        <v>579</v>
      </c>
      <c r="B515" s="832" t="s">
        <v>580</v>
      </c>
      <c r="C515" s="835" t="s">
        <v>623</v>
      </c>
      <c r="D515" s="863" t="s">
        <v>624</v>
      </c>
      <c r="E515" s="835" t="s">
        <v>3973</v>
      </c>
      <c r="F515" s="863" t="s">
        <v>3974</v>
      </c>
      <c r="G515" s="835" t="s">
        <v>4828</v>
      </c>
      <c r="H515" s="835" t="s">
        <v>4829</v>
      </c>
      <c r="I515" s="849">
        <v>235.1300048828125</v>
      </c>
      <c r="J515" s="849">
        <v>10</v>
      </c>
      <c r="K515" s="850">
        <v>2351.2900390625</v>
      </c>
    </row>
    <row r="516" spans="1:11" ht="14.45" customHeight="1" x14ac:dyDescent="0.2">
      <c r="A516" s="831" t="s">
        <v>579</v>
      </c>
      <c r="B516" s="832" t="s">
        <v>580</v>
      </c>
      <c r="C516" s="835" t="s">
        <v>623</v>
      </c>
      <c r="D516" s="863" t="s">
        <v>624</v>
      </c>
      <c r="E516" s="835" t="s">
        <v>3973</v>
      </c>
      <c r="F516" s="863" t="s">
        <v>3974</v>
      </c>
      <c r="G516" s="835" t="s">
        <v>4130</v>
      </c>
      <c r="H516" s="835" t="s">
        <v>4131</v>
      </c>
      <c r="I516" s="849">
        <v>22.149999618530273</v>
      </c>
      <c r="J516" s="849">
        <v>10</v>
      </c>
      <c r="K516" s="850">
        <v>221.5</v>
      </c>
    </row>
    <row r="517" spans="1:11" ht="14.45" customHeight="1" x14ac:dyDescent="0.2">
      <c r="A517" s="831" t="s">
        <v>579</v>
      </c>
      <c r="B517" s="832" t="s">
        <v>580</v>
      </c>
      <c r="C517" s="835" t="s">
        <v>623</v>
      </c>
      <c r="D517" s="863" t="s">
        <v>624</v>
      </c>
      <c r="E517" s="835" t="s">
        <v>3973</v>
      </c>
      <c r="F517" s="863" t="s">
        <v>3974</v>
      </c>
      <c r="G517" s="835" t="s">
        <v>4132</v>
      </c>
      <c r="H517" s="835" t="s">
        <v>4133</v>
      </c>
      <c r="I517" s="849">
        <v>30.180000305175781</v>
      </c>
      <c r="J517" s="849">
        <v>10</v>
      </c>
      <c r="K517" s="850">
        <v>301.79998779296875</v>
      </c>
    </row>
    <row r="518" spans="1:11" ht="14.45" customHeight="1" x14ac:dyDescent="0.2">
      <c r="A518" s="831" t="s">
        <v>579</v>
      </c>
      <c r="B518" s="832" t="s">
        <v>580</v>
      </c>
      <c r="C518" s="835" t="s">
        <v>623</v>
      </c>
      <c r="D518" s="863" t="s">
        <v>624</v>
      </c>
      <c r="E518" s="835" t="s">
        <v>3973</v>
      </c>
      <c r="F518" s="863" t="s">
        <v>3974</v>
      </c>
      <c r="G518" s="835" t="s">
        <v>4830</v>
      </c>
      <c r="H518" s="835" t="s">
        <v>4831</v>
      </c>
      <c r="I518" s="849">
        <v>129.25999450683594</v>
      </c>
      <c r="J518" s="849">
        <v>5</v>
      </c>
      <c r="K518" s="850">
        <v>646.29998779296875</v>
      </c>
    </row>
    <row r="519" spans="1:11" ht="14.45" customHeight="1" x14ac:dyDescent="0.2">
      <c r="A519" s="831" t="s">
        <v>579</v>
      </c>
      <c r="B519" s="832" t="s">
        <v>580</v>
      </c>
      <c r="C519" s="835" t="s">
        <v>623</v>
      </c>
      <c r="D519" s="863" t="s">
        <v>624</v>
      </c>
      <c r="E519" s="835" t="s">
        <v>3973</v>
      </c>
      <c r="F519" s="863" t="s">
        <v>3974</v>
      </c>
      <c r="G519" s="835" t="s">
        <v>4832</v>
      </c>
      <c r="H519" s="835" t="s">
        <v>4833</v>
      </c>
      <c r="I519" s="849">
        <v>55.369998931884766</v>
      </c>
      <c r="J519" s="849">
        <v>10</v>
      </c>
      <c r="K519" s="850">
        <v>553.72998046875</v>
      </c>
    </row>
    <row r="520" spans="1:11" ht="14.45" customHeight="1" x14ac:dyDescent="0.2">
      <c r="A520" s="831" t="s">
        <v>579</v>
      </c>
      <c r="B520" s="832" t="s">
        <v>580</v>
      </c>
      <c r="C520" s="835" t="s">
        <v>623</v>
      </c>
      <c r="D520" s="863" t="s">
        <v>624</v>
      </c>
      <c r="E520" s="835" t="s">
        <v>3973</v>
      </c>
      <c r="F520" s="863" t="s">
        <v>3974</v>
      </c>
      <c r="G520" s="835" t="s">
        <v>4181</v>
      </c>
      <c r="H520" s="835" t="s">
        <v>4834</v>
      </c>
      <c r="I520" s="849">
        <v>139.17999267578125</v>
      </c>
      <c r="J520" s="849">
        <v>2</v>
      </c>
      <c r="K520" s="850">
        <v>278.3599853515625</v>
      </c>
    </row>
    <row r="521" spans="1:11" ht="14.45" customHeight="1" x14ac:dyDescent="0.2">
      <c r="A521" s="831" t="s">
        <v>579</v>
      </c>
      <c r="B521" s="832" t="s">
        <v>580</v>
      </c>
      <c r="C521" s="835" t="s">
        <v>623</v>
      </c>
      <c r="D521" s="863" t="s">
        <v>624</v>
      </c>
      <c r="E521" s="835" t="s">
        <v>3973</v>
      </c>
      <c r="F521" s="863" t="s">
        <v>3974</v>
      </c>
      <c r="G521" s="835" t="s">
        <v>4835</v>
      </c>
      <c r="H521" s="835" t="s">
        <v>4836</v>
      </c>
      <c r="I521" s="849">
        <v>428.14999389648438</v>
      </c>
      <c r="J521" s="849">
        <v>2</v>
      </c>
      <c r="K521" s="850">
        <v>856.28997802734375</v>
      </c>
    </row>
    <row r="522" spans="1:11" ht="14.45" customHeight="1" x14ac:dyDescent="0.2">
      <c r="A522" s="831" t="s">
        <v>579</v>
      </c>
      <c r="B522" s="832" t="s">
        <v>580</v>
      </c>
      <c r="C522" s="835" t="s">
        <v>623</v>
      </c>
      <c r="D522" s="863" t="s">
        <v>624</v>
      </c>
      <c r="E522" s="835" t="s">
        <v>3973</v>
      </c>
      <c r="F522" s="863" t="s">
        <v>3974</v>
      </c>
      <c r="G522" s="835" t="s">
        <v>4138</v>
      </c>
      <c r="H522" s="835" t="s">
        <v>4139</v>
      </c>
      <c r="I522" s="849">
        <v>727.260009765625</v>
      </c>
      <c r="J522" s="849">
        <v>3</v>
      </c>
      <c r="K522" s="850">
        <v>2181.780029296875</v>
      </c>
    </row>
    <row r="523" spans="1:11" ht="14.45" customHeight="1" x14ac:dyDescent="0.2">
      <c r="A523" s="831" t="s">
        <v>579</v>
      </c>
      <c r="B523" s="832" t="s">
        <v>580</v>
      </c>
      <c r="C523" s="835" t="s">
        <v>623</v>
      </c>
      <c r="D523" s="863" t="s">
        <v>624</v>
      </c>
      <c r="E523" s="835" t="s">
        <v>3973</v>
      </c>
      <c r="F523" s="863" t="s">
        <v>3974</v>
      </c>
      <c r="G523" s="835" t="s">
        <v>4142</v>
      </c>
      <c r="H523" s="835" t="s">
        <v>4143</v>
      </c>
      <c r="I523" s="849">
        <v>128</v>
      </c>
      <c r="J523" s="849">
        <v>10</v>
      </c>
      <c r="K523" s="850">
        <v>1280</v>
      </c>
    </row>
    <row r="524" spans="1:11" ht="14.45" customHeight="1" x14ac:dyDescent="0.2">
      <c r="A524" s="831" t="s">
        <v>579</v>
      </c>
      <c r="B524" s="832" t="s">
        <v>580</v>
      </c>
      <c r="C524" s="835" t="s">
        <v>623</v>
      </c>
      <c r="D524" s="863" t="s">
        <v>624</v>
      </c>
      <c r="E524" s="835" t="s">
        <v>3973</v>
      </c>
      <c r="F524" s="863" t="s">
        <v>3974</v>
      </c>
      <c r="G524" s="835" t="s">
        <v>4837</v>
      </c>
      <c r="H524" s="835" t="s">
        <v>4838</v>
      </c>
      <c r="I524" s="849">
        <v>47.560001373291016</v>
      </c>
      <c r="J524" s="849">
        <v>10</v>
      </c>
      <c r="K524" s="850">
        <v>475.6400146484375</v>
      </c>
    </row>
    <row r="525" spans="1:11" ht="14.45" customHeight="1" x14ac:dyDescent="0.2">
      <c r="A525" s="831" t="s">
        <v>579</v>
      </c>
      <c r="B525" s="832" t="s">
        <v>580</v>
      </c>
      <c r="C525" s="835" t="s">
        <v>623</v>
      </c>
      <c r="D525" s="863" t="s">
        <v>624</v>
      </c>
      <c r="E525" s="835" t="s">
        <v>3973</v>
      </c>
      <c r="F525" s="863" t="s">
        <v>3974</v>
      </c>
      <c r="G525" s="835" t="s">
        <v>4839</v>
      </c>
      <c r="H525" s="835" t="s">
        <v>4840</v>
      </c>
      <c r="I525" s="849">
        <v>6.440000057220459</v>
      </c>
      <c r="J525" s="849">
        <v>200</v>
      </c>
      <c r="K525" s="850">
        <v>1288</v>
      </c>
    </row>
    <row r="526" spans="1:11" ht="14.45" customHeight="1" x14ac:dyDescent="0.2">
      <c r="A526" s="831" t="s">
        <v>579</v>
      </c>
      <c r="B526" s="832" t="s">
        <v>580</v>
      </c>
      <c r="C526" s="835" t="s">
        <v>623</v>
      </c>
      <c r="D526" s="863" t="s">
        <v>624</v>
      </c>
      <c r="E526" s="835" t="s">
        <v>3973</v>
      </c>
      <c r="F526" s="863" t="s">
        <v>3974</v>
      </c>
      <c r="G526" s="835" t="s">
        <v>4148</v>
      </c>
      <c r="H526" s="835" t="s">
        <v>4149</v>
      </c>
      <c r="I526" s="849">
        <v>2.6000000238418579</v>
      </c>
      <c r="J526" s="849">
        <v>140</v>
      </c>
      <c r="K526" s="850">
        <v>364</v>
      </c>
    </row>
    <row r="527" spans="1:11" ht="14.45" customHeight="1" x14ac:dyDescent="0.2">
      <c r="A527" s="831" t="s">
        <v>579</v>
      </c>
      <c r="B527" s="832" t="s">
        <v>580</v>
      </c>
      <c r="C527" s="835" t="s">
        <v>623</v>
      </c>
      <c r="D527" s="863" t="s">
        <v>624</v>
      </c>
      <c r="E527" s="835" t="s">
        <v>3973</v>
      </c>
      <c r="F527" s="863" t="s">
        <v>3974</v>
      </c>
      <c r="G527" s="835" t="s">
        <v>4126</v>
      </c>
      <c r="H527" s="835" t="s">
        <v>4150</v>
      </c>
      <c r="I527" s="849">
        <v>790.8800048828125</v>
      </c>
      <c r="J527" s="849">
        <v>1</v>
      </c>
      <c r="K527" s="850">
        <v>790.8800048828125</v>
      </c>
    </row>
    <row r="528" spans="1:11" ht="14.45" customHeight="1" x14ac:dyDescent="0.2">
      <c r="A528" s="831" t="s">
        <v>579</v>
      </c>
      <c r="B528" s="832" t="s">
        <v>580</v>
      </c>
      <c r="C528" s="835" t="s">
        <v>623</v>
      </c>
      <c r="D528" s="863" t="s">
        <v>624</v>
      </c>
      <c r="E528" s="835" t="s">
        <v>3973</v>
      </c>
      <c r="F528" s="863" t="s">
        <v>3974</v>
      </c>
      <c r="G528" s="835" t="s">
        <v>4128</v>
      </c>
      <c r="H528" s="835" t="s">
        <v>4155</v>
      </c>
      <c r="I528" s="849">
        <v>48.479999542236328</v>
      </c>
      <c r="J528" s="849">
        <v>10</v>
      </c>
      <c r="K528" s="850">
        <v>484.76998901367188</v>
      </c>
    </row>
    <row r="529" spans="1:11" ht="14.45" customHeight="1" x14ac:dyDescent="0.2">
      <c r="A529" s="831" t="s">
        <v>579</v>
      </c>
      <c r="B529" s="832" t="s">
        <v>580</v>
      </c>
      <c r="C529" s="835" t="s">
        <v>623</v>
      </c>
      <c r="D529" s="863" t="s">
        <v>624</v>
      </c>
      <c r="E529" s="835" t="s">
        <v>3973</v>
      </c>
      <c r="F529" s="863" t="s">
        <v>3974</v>
      </c>
      <c r="G529" s="835" t="s">
        <v>4160</v>
      </c>
      <c r="H529" s="835" t="s">
        <v>4161</v>
      </c>
      <c r="I529" s="849">
        <v>69.699996948242188</v>
      </c>
      <c r="J529" s="849">
        <v>10</v>
      </c>
      <c r="K529" s="850">
        <v>696.96002197265625</v>
      </c>
    </row>
    <row r="530" spans="1:11" ht="14.45" customHeight="1" x14ac:dyDescent="0.2">
      <c r="A530" s="831" t="s">
        <v>579</v>
      </c>
      <c r="B530" s="832" t="s">
        <v>580</v>
      </c>
      <c r="C530" s="835" t="s">
        <v>623</v>
      </c>
      <c r="D530" s="863" t="s">
        <v>624</v>
      </c>
      <c r="E530" s="835" t="s">
        <v>3973</v>
      </c>
      <c r="F530" s="863" t="s">
        <v>3974</v>
      </c>
      <c r="G530" s="835" t="s">
        <v>4828</v>
      </c>
      <c r="H530" s="835" t="s">
        <v>4841</v>
      </c>
      <c r="I530" s="849">
        <v>235.1300048828125</v>
      </c>
      <c r="J530" s="849">
        <v>10</v>
      </c>
      <c r="K530" s="850">
        <v>2351.2900390625</v>
      </c>
    </row>
    <row r="531" spans="1:11" ht="14.45" customHeight="1" x14ac:dyDescent="0.2">
      <c r="A531" s="831" t="s">
        <v>579</v>
      </c>
      <c r="B531" s="832" t="s">
        <v>580</v>
      </c>
      <c r="C531" s="835" t="s">
        <v>623</v>
      </c>
      <c r="D531" s="863" t="s">
        <v>624</v>
      </c>
      <c r="E531" s="835" t="s">
        <v>3973</v>
      </c>
      <c r="F531" s="863" t="s">
        <v>3974</v>
      </c>
      <c r="G531" s="835" t="s">
        <v>4130</v>
      </c>
      <c r="H531" s="835" t="s">
        <v>4164</v>
      </c>
      <c r="I531" s="849">
        <v>22.149999618530273</v>
      </c>
      <c r="J531" s="849">
        <v>45</v>
      </c>
      <c r="K531" s="850">
        <v>996.75</v>
      </c>
    </row>
    <row r="532" spans="1:11" ht="14.45" customHeight="1" x14ac:dyDescent="0.2">
      <c r="A532" s="831" t="s">
        <v>579</v>
      </c>
      <c r="B532" s="832" t="s">
        <v>580</v>
      </c>
      <c r="C532" s="835" t="s">
        <v>623</v>
      </c>
      <c r="D532" s="863" t="s">
        <v>624</v>
      </c>
      <c r="E532" s="835" t="s">
        <v>3973</v>
      </c>
      <c r="F532" s="863" t="s">
        <v>3974</v>
      </c>
      <c r="G532" s="835" t="s">
        <v>4132</v>
      </c>
      <c r="H532" s="835" t="s">
        <v>4165</v>
      </c>
      <c r="I532" s="849">
        <v>30.175000190734863</v>
      </c>
      <c r="J532" s="849">
        <v>95</v>
      </c>
      <c r="K532" s="850">
        <v>2866.6999816894531</v>
      </c>
    </row>
    <row r="533" spans="1:11" ht="14.45" customHeight="1" x14ac:dyDescent="0.2">
      <c r="A533" s="831" t="s">
        <v>579</v>
      </c>
      <c r="B533" s="832" t="s">
        <v>580</v>
      </c>
      <c r="C533" s="835" t="s">
        <v>623</v>
      </c>
      <c r="D533" s="863" t="s">
        <v>624</v>
      </c>
      <c r="E533" s="835" t="s">
        <v>3973</v>
      </c>
      <c r="F533" s="863" t="s">
        <v>3974</v>
      </c>
      <c r="G533" s="835" t="s">
        <v>4166</v>
      </c>
      <c r="H533" s="835" t="s">
        <v>4167</v>
      </c>
      <c r="I533" s="849">
        <v>235.75</v>
      </c>
      <c r="J533" s="849">
        <v>6</v>
      </c>
      <c r="K533" s="850">
        <v>1414.5</v>
      </c>
    </row>
    <row r="534" spans="1:11" ht="14.45" customHeight="1" x14ac:dyDescent="0.2">
      <c r="A534" s="831" t="s">
        <v>579</v>
      </c>
      <c r="B534" s="832" t="s">
        <v>580</v>
      </c>
      <c r="C534" s="835" t="s">
        <v>623</v>
      </c>
      <c r="D534" s="863" t="s">
        <v>624</v>
      </c>
      <c r="E534" s="835" t="s">
        <v>3973</v>
      </c>
      <c r="F534" s="863" t="s">
        <v>3974</v>
      </c>
      <c r="G534" s="835" t="s">
        <v>4842</v>
      </c>
      <c r="H534" s="835" t="s">
        <v>4843</v>
      </c>
      <c r="I534" s="849">
        <v>627.9000244140625</v>
      </c>
      <c r="J534" s="849">
        <v>1</v>
      </c>
      <c r="K534" s="850">
        <v>627.9000244140625</v>
      </c>
    </row>
    <row r="535" spans="1:11" ht="14.45" customHeight="1" x14ac:dyDescent="0.2">
      <c r="A535" s="831" t="s">
        <v>579</v>
      </c>
      <c r="B535" s="832" t="s">
        <v>580</v>
      </c>
      <c r="C535" s="835" t="s">
        <v>623</v>
      </c>
      <c r="D535" s="863" t="s">
        <v>624</v>
      </c>
      <c r="E535" s="835" t="s">
        <v>3973</v>
      </c>
      <c r="F535" s="863" t="s">
        <v>3974</v>
      </c>
      <c r="G535" s="835" t="s">
        <v>4134</v>
      </c>
      <c r="H535" s="835" t="s">
        <v>4168</v>
      </c>
      <c r="I535" s="849">
        <v>5.2800002098083496</v>
      </c>
      <c r="J535" s="849">
        <v>50</v>
      </c>
      <c r="K535" s="850">
        <v>264</v>
      </c>
    </row>
    <row r="536" spans="1:11" ht="14.45" customHeight="1" x14ac:dyDescent="0.2">
      <c r="A536" s="831" t="s">
        <v>579</v>
      </c>
      <c r="B536" s="832" t="s">
        <v>580</v>
      </c>
      <c r="C536" s="835" t="s">
        <v>623</v>
      </c>
      <c r="D536" s="863" t="s">
        <v>624</v>
      </c>
      <c r="E536" s="835" t="s">
        <v>3973</v>
      </c>
      <c r="F536" s="863" t="s">
        <v>3974</v>
      </c>
      <c r="G536" s="835" t="s">
        <v>4844</v>
      </c>
      <c r="H536" s="835" t="s">
        <v>4845</v>
      </c>
      <c r="I536" s="849">
        <v>123.19000244140625</v>
      </c>
      <c r="J536" s="849">
        <v>10</v>
      </c>
      <c r="K536" s="850">
        <v>1231.9000244140625</v>
      </c>
    </row>
    <row r="537" spans="1:11" ht="14.45" customHeight="1" x14ac:dyDescent="0.2">
      <c r="A537" s="831" t="s">
        <v>579</v>
      </c>
      <c r="B537" s="832" t="s">
        <v>580</v>
      </c>
      <c r="C537" s="835" t="s">
        <v>623</v>
      </c>
      <c r="D537" s="863" t="s">
        <v>624</v>
      </c>
      <c r="E537" s="835" t="s">
        <v>3973</v>
      </c>
      <c r="F537" s="863" t="s">
        <v>3974</v>
      </c>
      <c r="G537" s="835" t="s">
        <v>4846</v>
      </c>
      <c r="H537" s="835" t="s">
        <v>4847</v>
      </c>
      <c r="I537" s="849">
        <v>120.61000061035156</v>
      </c>
      <c r="J537" s="849">
        <v>5</v>
      </c>
      <c r="K537" s="850">
        <v>603.05999755859375</v>
      </c>
    </row>
    <row r="538" spans="1:11" ht="14.45" customHeight="1" x14ac:dyDescent="0.2">
      <c r="A538" s="831" t="s">
        <v>579</v>
      </c>
      <c r="B538" s="832" t="s">
        <v>580</v>
      </c>
      <c r="C538" s="835" t="s">
        <v>623</v>
      </c>
      <c r="D538" s="863" t="s">
        <v>624</v>
      </c>
      <c r="E538" s="835" t="s">
        <v>3973</v>
      </c>
      <c r="F538" s="863" t="s">
        <v>3974</v>
      </c>
      <c r="G538" s="835" t="s">
        <v>4848</v>
      </c>
      <c r="H538" s="835" t="s">
        <v>4849</v>
      </c>
      <c r="I538" s="849">
        <v>214.74000549316406</v>
      </c>
      <c r="J538" s="849">
        <v>18</v>
      </c>
      <c r="K538" s="850">
        <v>3865.3798828125</v>
      </c>
    </row>
    <row r="539" spans="1:11" ht="14.45" customHeight="1" x14ac:dyDescent="0.2">
      <c r="A539" s="831" t="s">
        <v>579</v>
      </c>
      <c r="B539" s="832" t="s">
        <v>580</v>
      </c>
      <c r="C539" s="835" t="s">
        <v>623</v>
      </c>
      <c r="D539" s="863" t="s">
        <v>624</v>
      </c>
      <c r="E539" s="835" t="s">
        <v>3973</v>
      </c>
      <c r="F539" s="863" t="s">
        <v>3974</v>
      </c>
      <c r="G539" s="835" t="s">
        <v>4830</v>
      </c>
      <c r="H539" s="835" t="s">
        <v>4850</v>
      </c>
      <c r="I539" s="849">
        <v>86.25</v>
      </c>
      <c r="J539" s="849">
        <v>15</v>
      </c>
      <c r="K539" s="850">
        <v>1293.75</v>
      </c>
    </row>
    <row r="540" spans="1:11" ht="14.45" customHeight="1" x14ac:dyDescent="0.2">
      <c r="A540" s="831" t="s">
        <v>579</v>
      </c>
      <c r="B540" s="832" t="s">
        <v>580</v>
      </c>
      <c r="C540" s="835" t="s">
        <v>623</v>
      </c>
      <c r="D540" s="863" t="s">
        <v>624</v>
      </c>
      <c r="E540" s="835" t="s">
        <v>3973</v>
      </c>
      <c r="F540" s="863" t="s">
        <v>3974</v>
      </c>
      <c r="G540" s="835" t="s">
        <v>4851</v>
      </c>
      <c r="H540" s="835" t="s">
        <v>4852</v>
      </c>
      <c r="I540" s="849">
        <v>207.07000732421875</v>
      </c>
      <c r="J540" s="849">
        <v>20</v>
      </c>
      <c r="K540" s="850">
        <v>4141.4000244140625</v>
      </c>
    </row>
    <row r="541" spans="1:11" ht="14.45" customHeight="1" x14ac:dyDescent="0.2">
      <c r="A541" s="831" t="s">
        <v>579</v>
      </c>
      <c r="B541" s="832" t="s">
        <v>580</v>
      </c>
      <c r="C541" s="835" t="s">
        <v>623</v>
      </c>
      <c r="D541" s="863" t="s">
        <v>624</v>
      </c>
      <c r="E541" s="835" t="s">
        <v>3973</v>
      </c>
      <c r="F541" s="863" t="s">
        <v>3974</v>
      </c>
      <c r="G541" s="835" t="s">
        <v>4175</v>
      </c>
      <c r="H541" s="835" t="s">
        <v>4176</v>
      </c>
      <c r="I541" s="849">
        <v>283.01333618164063</v>
      </c>
      <c r="J541" s="849">
        <v>15</v>
      </c>
      <c r="K541" s="850">
        <v>4245.1800537109375</v>
      </c>
    </row>
    <row r="542" spans="1:11" ht="14.45" customHeight="1" x14ac:dyDescent="0.2">
      <c r="A542" s="831" t="s">
        <v>579</v>
      </c>
      <c r="B542" s="832" t="s">
        <v>580</v>
      </c>
      <c r="C542" s="835" t="s">
        <v>623</v>
      </c>
      <c r="D542" s="863" t="s">
        <v>624</v>
      </c>
      <c r="E542" s="835" t="s">
        <v>3973</v>
      </c>
      <c r="F542" s="863" t="s">
        <v>3974</v>
      </c>
      <c r="G542" s="835" t="s">
        <v>4177</v>
      </c>
      <c r="H542" s="835" t="s">
        <v>4178</v>
      </c>
      <c r="I542" s="849">
        <v>233.80000305175781</v>
      </c>
      <c r="J542" s="849">
        <v>5</v>
      </c>
      <c r="K542" s="850">
        <v>1169</v>
      </c>
    </row>
    <row r="543" spans="1:11" ht="14.45" customHeight="1" x14ac:dyDescent="0.2">
      <c r="A543" s="831" t="s">
        <v>579</v>
      </c>
      <c r="B543" s="832" t="s">
        <v>580</v>
      </c>
      <c r="C543" s="835" t="s">
        <v>623</v>
      </c>
      <c r="D543" s="863" t="s">
        <v>624</v>
      </c>
      <c r="E543" s="835" t="s">
        <v>3973</v>
      </c>
      <c r="F543" s="863" t="s">
        <v>3974</v>
      </c>
      <c r="G543" s="835" t="s">
        <v>4181</v>
      </c>
      <c r="H543" s="835" t="s">
        <v>4182</v>
      </c>
      <c r="I543" s="849">
        <v>139.16999816894531</v>
      </c>
      <c r="J543" s="849">
        <v>17</v>
      </c>
      <c r="K543" s="850">
        <v>2365.8900299072266</v>
      </c>
    </row>
    <row r="544" spans="1:11" ht="14.45" customHeight="1" x14ac:dyDescent="0.2">
      <c r="A544" s="831" t="s">
        <v>579</v>
      </c>
      <c r="B544" s="832" t="s">
        <v>580</v>
      </c>
      <c r="C544" s="835" t="s">
        <v>623</v>
      </c>
      <c r="D544" s="863" t="s">
        <v>624</v>
      </c>
      <c r="E544" s="835" t="s">
        <v>3973</v>
      </c>
      <c r="F544" s="863" t="s">
        <v>3974</v>
      </c>
      <c r="G544" s="835" t="s">
        <v>4187</v>
      </c>
      <c r="H544" s="835" t="s">
        <v>4188</v>
      </c>
      <c r="I544" s="849">
        <v>58.529998779296875</v>
      </c>
      <c r="J544" s="849">
        <v>20</v>
      </c>
      <c r="K544" s="850">
        <v>1170.6500244140625</v>
      </c>
    </row>
    <row r="545" spans="1:11" ht="14.45" customHeight="1" x14ac:dyDescent="0.2">
      <c r="A545" s="831" t="s">
        <v>579</v>
      </c>
      <c r="B545" s="832" t="s">
        <v>580</v>
      </c>
      <c r="C545" s="835" t="s">
        <v>623</v>
      </c>
      <c r="D545" s="863" t="s">
        <v>624</v>
      </c>
      <c r="E545" s="835" t="s">
        <v>3973</v>
      </c>
      <c r="F545" s="863" t="s">
        <v>3974</v>
      </c>
      <c r="G545" s="835" t="s">
        <v>4853</v>
      </c>
      <c r="H545" s="835" t="s">
        <v>4854</v>
      </c>
      <c r="I545" s="849">
        <v>26.020000457763672</v>
      </c>
      <c r="J545" s="849">
        <v>10</v>
      </c>
      <c r="K545" s="850">
        <v>260.20001220703125</v>
      </c>
    </row>
    <row r="546" spans="1:11" ht="14.45" customHeight="1" x14ac:dyDescent="0.2">
      <c r="A546" s="831" t="s">
        <v>579</v>
      </c>
      <c r="B546" s="832" t="s">
        <v>580</v>
      </c>
      <c r="C546" s="835" t="s">
        <v>623</v>
      </c>
      <c r="D546" s="863" t="s">
        <v>624</v>
      </c>
      <c r="E546" s="835" t="s">
        <v>3973</v>
      </c>
      <c r="F546" s="863" t="s">
        <v>3974</v>
      </c>
      <c r="G546" s="835" t="s">
        <v>4195</v>
      </c>
      <c r="H546" s="835" t="s">
        <v>4196</v>
      </c>
      <c r="I546" s="849">
        <v>14.126666704813639</v>
      </c>
      <c r="J546" s="849">
        <v>120</v>
      </c>
      <c r="K546" s="850">
        <v>1695.1000061035156</v>
      </c>
    </row>
    <row r="547" spans="1:11" ht="14.45" customHeight="1" x14ac:dyDescent="0.2">
      <c r="A547" s="831" t="s">
        <v>579</v>
      </c>
      <c r="B547" s="832" t="s">
        <v>580</v>
      </c>
      <c r="C547" s="835" t="s">
        <v>623</v>
      </c>
      <c r="D547" s="863" t="s">
        <v>624</v>
      </c>
      <c r="E547" s="835" t="s">
        <v>3973</v>
      </c>
      <c r="F547" s="863" t="s">
        <v>3974</v>
      </c>
      <c r="G547" s="835" t="s">
        <v>4855</v>
      </c>
      <c r="H547" s="835" t="s">
        <v>4856</v>
      </c>
      <c r="I547" s="849">
        <v>13.75</v>
      </c>
      <c r="J547" s="849">
        <v>50</v>
      </c>
      <c r="K547" s="850">
        <v>687.5</v>
      </c>
    </row>
    <row r="548" spans="1:11" ht="14.45" customHeight="1" x14ac:dyDescent="0.2">
      <c r="A548" s="831" t="s">
        <v>579</v>
      </c>
      <c r="B548" s="832" t="s">
        <v>580</v>
      </c>
      <c r="C548" s="835" t="s">
        <v>623</v>
      </c>
      <c r="D548" s="863" t="s">
        <v>624</v>
      </c>
      <c r="E548" s="835" t="s">
        <v>3973</v>
      </c>
      <c r="F548" s="863" t="s">
        <v>3974</v>
      </c>
      <c r="G548" s="835" t="s">
        <v>4202</v>
      </c>
      <c r="H548" s="835" t="s">
        <v>4203</v>
      </c>
      <c r="I548" s="849">
        <v>259.89999389648438</v>
      </c>
      <c r="J548" s="849">
        <v>1</v>
      </c>
      <c r="K548" s="850">
        <v>259.89999389648438</v>
      </c>
    </row>
    <row r="549" spans="1:11" ht="14.45" customHeight="1" x14ac:dyDescent="0.2">
      <c r="A549" s="831" t="s">
        <v>579</v>
      </c>
      <c r="B549" s="832" t="s">
        <v>580</v>
      </c>
      <c r="C549" s="835" t="s">
        <v>623</v>
      </c>
      <c r="D549" s="863" t="s">
        <v>624</v>
      </c>
      <c r="E549" s="835" t="s">
        <v>3973</v>
      </c>
      <c r="F549" s="863" t="s">
        <v>3974</v>
      </c>
      <c r="G549" s="835" t="s">
        <v>3975</v>
      </c>
      <c r="H549" s="835" t="s">
        <v>4857</v>
      </c>
      <c r="I549" s="849">
        <v>1.3799999952316284</v>
      </c>
      <c r="J549" s="849">
        <v>50</v>
      </c>
      <c r="K549" s="850">
        <v>69</v>
      </c>
    </row>
    <row r="550" spans="1:11" ht="14.45" customHeight="1" x14ac:dyDescent="0.2">
      <c r="A550" s="831" t="s">
        <v>579</v>
      </c>
      <c r="B550" s="832" t="s">
        <v>580</v>
      </c>
      <c r="C550" s="835" t="s">
        <v>623</v>
      </c>
      <c r="D550" s="863" t="s">
        <v>624</v>
      </c>
      <c r="E550" s="835" t="s">
        <v>3973</v>
      </c>
      <c r="F550" s="863" t="s">
        <v>3974</v>
      </c>
      <c r="G550" s="835" t="s">
        <v>3979</v>
      </c>
      <c r="H550" s="835" t="s">
        <v>4206</v>
      </c>
      <c r="I550" s="849">
        <v>0.86000001430511475</v>
      </c>
      <c r="J550" s="849">
        <v>200</v>
      </c>
      <c r="K550" s="850">
        <v>172</v>
      </c>
    </row>
    <row r="551" spans="1:11" ht="14.45" customHeight="1" x14ac:dyDescent="0.2">
      <c r="A551" s="831" t="s">
        <v>579</v>
      </c>
      <c r="B551" s="832" t="s">
        <v>580</v>
      </c>
      <c r="C551" s="835" t="s">
        <v>623</v>
      </c>
      <c r="D551" s="863" t="s">
        <v>624</v>
      </c>
      <c r="E551" s="835" t="s">
        <v>3973</v>
      </c>
      <c r="F551" s="863" t="s">
        <v>3974</v>
      </c>
      <c r="G551" s="835" t="s">
        <v>3981</v>
      </c>
      <c r="H551" s="835" t="s">
        <v>4207</v>
      </c>
      <c r="I551" s="849">
        <v>1.5099999904632568</v>
      </c>
      <c r="J551" s="849">
        <v>200</v>
      </c>
      <c r="K551" s="850">
        <v>302</v>
      </c>
    </row>
    <row r="552" spans="1:11" ht="14.45" customHeight="1" x14ac:dyDescent="0.2">
      <c r="A552" s="831" t="s">
        <v>579</v>
      </c>
      <c r="B552" s="832" t="s">
        <v>580</v>
      </c>
      <c r="C552" s="835" t="s">
        <v>623</v>
      </c>
      <c r="D552" s="863" t="s">
        <v>624</v>
      </c>
      <c r="E552" s="835" t="s">
        <v>3973</v>
      </c>
      <c r="F552" s="863" t="s">
        <v>3974</v>
      </c>
      <c r="G552" s="835" t="s">
        <v>4210</v>
      </c>
      <c r="H552" s="835" t="s">
        <v>4211</v>
      </c>
      <c r="I552" s="849">
        <v>9.2899999618530273</v>
      </c>
      <c r="J552" s="849">
        <v>50</v>
      </c>
      <c r="K552" s="850">
        <v>464.5</v>
      </c>
    </row>
    <row r="553" spans="1:11" ht="14.45" customHeight="1" x14ac:dyDescent="0.2">
      <c r="A553" s="831" t="s">
        <v>579</v>
      </c>
      <c r="B553" s="832" t="s">
        <v>580</v>
      </c>
      <c r="C553" s="835" t="s">
        <v>623</v>
      </c>
      <c r="D553" s="863" t="s">
        <v>624</v>
      </c>
      <c r="E553" s="835" t="s">
        <v>3973</v>
      </c>
      <c r="F553" s="863" t="s">
        <v>3974</v>
      </c>
      <c r="G553" s="835" t="s">
        <v>4858</v>
      </c>
      <c r="H553" s="835" t="s">
        <v>4859</v>
      </c>
      <c r="I553" s="849">
        <v>46</v>
      </c>
      <c r="J553" s="849">
        <v>3</v>
      </c>
      <c r="K553" s="850">
        <v>138</v>
      </c>
    </row>
    <row r="554" spans="1:11" ht="14.45" customHeight="1" x14ac:dyDescent="0.2">
      <c r="A554" s="831" t="s">
        <v>579</v>
      </c>
      <c r="B554" s="832" t="s">
        <v>580</v>
      </c>
      <c r="C554" s="835" t="s">
        <v>623</v>
      </c>
      <c r="D554" s="863" t="s">
        <v>624</v>
      </c>
      <c r="E554" s="835" t="s">
        <v>3973</v>
      </c>
      <c r="F554" s="863" t="s">
        <v>3974</v>
      </c>
      <c r="G554" s="835" t="s">
        <v>3983</v>
      </c>
      <c r="H554" s="835" t="s">
        <v>4860</v>
      </c>
      <c r="I554" s="849">
        <v>26.170000076293945</v>
      </c>
      <c r="J554" s="849">
        <v>3</v>
      </c>
      <c r="K554" s="850">
        <v>78.510002136230469</v>
      </c>
    </row>
    <row r="555" spans="1:11" ht="14.45" customHeight="1" x14ac:dyDescent="0.2">
      <c r="A555" s="831" t="s">
        <v>579</v>
      </c>
      <c r="B555" s="832" t="s">
        <v>580</v>
      </c>
      <c r="C555" s="835" t="s">
        <v>623</v>
      </c>
      <c r="D555" s="863" t="s">
        <v>624</v>
      </c>
      <c r="E555" s="835" t="s">
        <v>3973</v>
      </c>
      <c r="F555" s="863" t="s">
        <v>3974</v>
      </c>
      <c r="G555" s="835" t="s">
        <v>4216</v>
      </c>
      <c r="H555" s="835" t="s">
        <v>4217</v>
      </c>
      <c r="I555" s="849">
        <v>13.079999923706055</v>
      </c>
      <c r="J555" s="849">
        <v>24</v>
      </c>
      <c r="K555" s="850">
        <v>313.92001342773438</v>
      </c>
    </row>
    <row r="556" spans="1:11" ht="14.45" customHeight="1" x14ac:dyDescent="0.2">
      <c r="A556" s="831" t="s">
        <v>579</v>
      </c>
      <c r="B556" s="832" t="s">
        <v>580</v>
      </c>
      <c r="C556" s="835" t="s">
        <v>623</v>
      </c>
      <c r="D556" s="863" t="s">
        <v>624</v>
      </c>
      <c r="E556" s="835" t="s">
        <v>3973</v>
      </c>
      <c r="F556" s="863" t="s">
        <v>3974</v>
      </c>
      <c r="G556" s="835" t="s">
        <v>4218</v>
      </c>
      <c r="H556" s="835" t="s">
        <v>4219</v>
      </c>
      <c r="I556" s="849">
        <v>9.4899997711181641</v>
      </c>
      <c r="J556" s="849">
        <v>24</v>
      </c>
      <c r="K556" s="850">
        <v>227.63999938964844</v>
      </c>
    </row>
    <row r="557" spans="1:11" ht="14.45" customHeight="1" x14ac:dyDescent="0.2">
      <c r="A557" s="831" t="s">
        <v>579</v>
      </c>
      <c r="B557" s="832" t="s">
        <v>580</v>
      </c>
      <c r="C557" s="835" t="s">
        <v>623</v>
      </c>
      <c r="D557" s="863" t="s">
        <v>624</v>
      </c>
      <c r="E557" s="835" t="s">
        <v>3973</v>
      </c>
      <c r="F557" s="863" t="s">
        <v>3974</v>
      </c>
      <c r="G557" s="835" t="s">
        <v>3975</v>
      </c>
      <c r="H557" s="835" t="s">
        <v>3976</v>
      </c>
      <c r="I557" s="849">
        <v>1.3799999952316284</v>
      </c>
      <c r="J557" s="849">
        <v>200</v>
      </c>
      <c r="K557" s="850">
        <v>276</v>
      </c>
    </row>
    <row r="558" spans="1:11" ht="14.45" customHeight="1" x14ac:dyDescent="0.2">
      <c r="A558" s="831" t="s">
        <v>579</v>
      </c>
      <c r="B558" s="832" t="s">
        <v>580</v>
      </c>
      <c r="C558" s="835" t="s">
        <v>623</v>
      </c>
      <c r="D558" s="863" t="s">
        <v>624</v>
      </c>
      <c r="E558" s="835" t="s">
        <v>3973</v>
      </c>
      <c r="F558" s="863" t="s">
        <v>3974</v>
      </c>
      <c r="G558" s="835" t="s">
        <v>4861</v>
      </c>
      <c r="H558" s="835" t="s">
        <v>4862</v>
      </c>
      <c r="I558" s="849">
        <v>11.939999580383301</v>
      </c>
      <c r="J558" s="849">
        <v>25</v>
      </c>
      <c r="K558" s="850">
        <v>298.39999389648438</v>
      </c>
    </row>
    <row r="559" spans="1:11" ht="14.45" customHeight="1" x14ac:dyDescent="0.2">
      <c r="A559" s="831" t="s">
        <v>579</v>
      </c>
      <c r="B559" s="832" t="s">
        <v>580</v>
      </c>
      <c r="C559" s="835" t="s">
        <v>623</v>
      </c>
      <c r="D559" s="863" t="s">
        <v>624</v>
      </c>
      <c r="E559" s="835" t="s">
        <v>3973</v>
      </c>
      <c r="F559" s="863" t="s">
        <v>3974</v>
      </c>
      <c r="G559" s="835" t="s">
        <v>3979</v>
      </c>
      <c r="H559" s="835" t="s">
        <v>3980</v>
      </c>
      <c r="I559" s="849">
        <v>0.85333335399627686</v>
      </c>
      <c r="J559" s="849">
        <v>300</v>
      </c>
      <c r="K559" s="850">
        <v>256</v>
      </c>
    </row>
    <row r="560" spans="1:11" ht="14.45" customHeight="1" x14ac:dyDescent="0.2">
      <c r="A560" s="831" t="s">
        <v>579</v>
      </c>
      <c r="B560" s="832" t="s">
        <v>580</v>
      </c>
      <c r="C560" s="835" t="s">
        <v>623</v>
      </c>
      <c r="D560" s="863" t="s">
        <v>624</v>
      </c>
      <c r="E560" s="835" t="s">
        <v>3973</v>
      </c>
      <c r="F560" s="863" t="s">
        <v>3974</v>
      </c>
      <c r="G560" s="835" t="s">
        <v>3981</v>
      </c>
      <c r="H560" s="835" t="s">
        <v>3982</v>
      </c>
      <c r="I560" s="849">
        <v>1.5174999833106995</v>
      </c>
      <c r="J560" s="849">
        <v>200</v>
      </c>
      <c r="K560" s="850">
        <v>303.5</v>
      </c>
    </row>
    <row r="561" spans="1:11" ht="14.45" customHeight="1" x14ac:dyDescent="0.2">
      <c r="A561" s="831" t="s">
        <v>579</v>
      </c>
      <c r="B561" s="832" t="s">
        <v>580</v>
      </c>
      <c r="C561" s="835" t="s">
        <v>623</v>
      </c>
      <c r="D561" s="863" t="s">
        <v>624</v>
      </c>
      <c r="E561" s="835" t="s">
        <v>3973</v>
      </c>
      <c r="F561" s="863" t="s">
        <v>3974</v>
      </c>
      <c r="G561" s="835" t="s">
        <v>4208</v>
      </c>
      <c r="H561" s="835" t="s">
        <v>4224</v>
      </c>
      <c r="I561" s="849">
        <v>2.0649999380111694</v>
      </c>
      <c r="J561" s="849">
        <v>350</v>
      </c>
      <c r="K561" s="850">
        <v>723</v>
      </c>
    </row>
    <row r="562" spans="1:11" ht="14.45" customHeight="1" x14ac:dyDescent="0.2">
      <c r="A562" s="831" t="s">
        <v>579</v>
      </c>
      <c r="B562" s="832" t="s">
        <v>580</v>
      </c>
      <c r="C562" s="835" t="s">
        <v>623</v>
      </c>
      <c r="D562" s="863" t="s">
        <v>624</v>
      </c>
      <c r="E562" s="835" t="s">
        <v>3973</v>
      </c>
      <c r="F562" s="863" t="s">
        <v>3974</v>
      </c>
      <c r="G562" s="835" t="s">
        <v>4210</v>
      </c>
      <c r="H562" s="835" t="s">
        <v>4227</v>
      </c>
      <c r="I562" s="849">
        <v>9.296666781107584</v>
      </c>
      <c r="J562" s="849">
        <v>350</v>
      </c>
      <c r="K562" s="850">
        <v>3253.8699951171875</v>
      </c>
    </row>
    <row r="563" spans="1:11" ht="14.45" customHeight="1" x14ac:dyDescent="0.2">
      <c r="A563" s="831" t="s">
        <v>579</v>
      </c>
      <c r="B563" s="832" t="s">
        <v>580</v>
      </c>
      <c r="C563" s="835" t="s">
        <v>623</v>
      </c>
      <c r="D563" s="863" t="s">
        <v>624</v>
      </c>
      <c r="E563" s="835" t="s">
        <v>3973</v>
      </c>
      <c r="F563" s="863" t="s">
        <v>3974</v>
      </c>
      <c r="G563" s="835" t="s">
        <v>4212</v>
      </c>
      <c r="H563" s="835" t="s">
        <v>4228</v>
      </c>
      <c r="I563" s="849">
        <v>8.119999885559082</v>
      </c>
      <c r="J563" s="849">
        <v>40</v>
      </c>
      <c r="K563" s="850">
        <v>324.80000305175781</v>
      </c>
    </row>
    <row r="564" spans="1:11" ht="14.45" customHeight="1" x14ac:dyDescent="0.2">
      <c r="A564" s="831" t="s">
        <v>579</v>
      </c>
      <c r="B564" s="832" t="s">
        <v>580</v>
      </c>
      <c r="C564" s="835" t="s">
        <v>623</v>
      </c>
      <c r="D564" s="863" t="s">
        <v>624</v>
      </c>
      <c r="E564" s="835" t="s">
        <v>3973</v>
      </c>
      <c r="F564" s="863" t="s">
        <v>3974</v>
      </c>
      <c r="G564" s="835" t="s">
        <v>4858</v>
      </c>
      <c r="H564" s="835" t="s">
        <v>4863</v>
      </c>
      <c r="I564" s="849">
        <v>46</v>
      </c>
      <c r="J564" s="849">
        <v>9</v>
      </c>
      <c r="K564" s="850">
        <v>414</v>
      </c>
    </row>
    <row r="565" spans="1:11" ht="14.45" customHeight="1" x14ac:dyDescent="0.2">
      <c r="A565" s="831" t="s">
        <v>579</v>
      </c>
      <c r="B565" s="832" t="s">
        <v>580</v>
      </c>
      <c r="C565" s="835" t="s">
        <v>623</v>
      </c>
      <c r="D565" s="863" t="s">
        <v>624</v>
      </c>
      <c r="E565" s="835" t="s">
        <v>3973</v>
      </c>
      <c r="F565" s="863" t="s">
        <v>3974</v>
      </c>
      <c r="G565" s="835" t="s">
        <v>3983</v>
      </c>
      <c r="H565" s="835" t="s">
        <v>3984</v>
      </c>
      <c r="I565" s="849">
        <v>26.170000076293945</v>
      </c>
      <c r="J565" s="849">
        <v>3</v>
      </c>
      <c r="K565" s="850">
        <v>78.510002136230469</v>
      </c>
    </row>
    <row r="566" spans="1:11" ht="14.45" customHeight="1" x14ac:dyDescent="0.2">
      <c r="A566" s="831" t="s">
        <v>579</v>
      </c>
      <c r="B566" s="832" t="s">
        <v>580</v>
      </c>
      <c r="C566" s="835" t="s">
        <v>623</v>
      </c>
      <c r="D566" s="863" t="s">
        <v>624</v>
      </c>
      <c r="E566" s="835" t="s">
        <v>3973</v>
      </c>
      <c r="F566" s="863" t="s">
        <v>3974</v>
      </c>
      <c r="G566" s="835" t="s">
        <v>4864</v>
      </c>
      <c r="H566" s="835" t="s">
        <v>4865</v>
      </c>
      <c r="I566" s="849">
        <v>15.029999732971191</v>
      </c>
      <c r="J566" s="849">
        <v>20</v>
      </c>
      <c r="K566" s="850">
        <v>300.60000610351563</v>
      </c>
    </row>
    <row r="567" spans="1:11" ht="14.45" customHeight="1" x14ac:dyDescent="0.2">
      <c r="A567" s="831" t="s">
        <v>579</v>
      </c>
      <c r="B567" s="832" t="s">
        <v>580</v>
      </c>
      <c r="C567" s="835" t="s">
        <v>623</v>
      </c>
      <c r="D567" s="863" t="s">
        <v>624</v>
      </c>
      <c r="E567" s="835" t="s">
        <v>3973</v>
      </c>
      <c r="F567" s="863" t="s">
        <v>3974</v>
      </c>
      <c r="G567" s="835" t="s">
        <v>4866</v>
      </c>
      <c r="H567" s="835" t="s">
        <v>4867</v>
      </c>
      <c r="I567" s="849">
        <v>23.920000076293945</v>
      </c>
      <c r="J567" s="849">
        <v>20</v>
      </c>
      <c r="K567" s="850">
        <v>478.39999389648438</v>
      </c>
    </row>
    <row r="568" spans="1:11" ht="14.45" customHeight="1" x14ac:dyDescent="0.2">
      <c r="A568" s="831" t="s">
        <v>579</v>
      </c>
      <c r="B568" s="832" t="s">
        <v>580</v>
      </c>
      <c r="C568" s="835" t="s">
        <v>623</v>
      </c>
      <c r="D568" s="863" t="s">
        <v>624</v>
      </c>
      <c r="E568" s="835" t="s">
        <v>3973</v>
      </c>
      <c r="F568" s="863" t="s">
        <v>3974</v>
      </c>
      <c r="G568" s="835" t="s">
        <v>4868</v>
      </c>
      <c r="H568" s="835" t="s">
        <v>4869</v>
      </c>
      <c r="I568" s="849">
        <v>7.630000114440918</v>
      </c>
      <c r="J568" s="849">
        <v>16</v>
      </c>
      <c r="K568" s="850">
        <v>122.08000183105469</v>
      </c>
    </row>
    <row r="569" spans="1:11" ht="14.45" customHeight="1" x14ac:dyDescent="0.2">
      <c r="A569" s="831" t="s">
        <v>579</v>
      </c>
      <c r="B569" s="832" t="s">
        <v>580</v>
      </c>
      <c r="C569" s="835" t="s">
        <v>623</v>
      </c>
      <c r="D569" s="863" t="s">
        <v>624</v>
      </c>
      <c r="E569" s="835" t="s">
        <v>3973</v>
      </c>
      <c r="F569" s="863" t="s">
        <v>3974</v>
      </c>
      <c r="G569" s="835" t="s">
        <v>4216</v>
      </c>
      <c r="H569" s="835" t="s">
        <v>4234</v>
      </c>
      <c r="I569" s="849">
        <v>13.085000038146973</v>
      </c>
      <c r="J569" s="849">
        <v>28</v>
      </c>
      <c r="K569" s="850">
        <v>366.36000061035156</v>
      </c>
    </row>
    <row r="570" spans="1:11" ht="14.45" customHeight="1" x14ac:dyDescent="0.2">
      <c r="A570" s="831" t="s">
        <v>579</v>
      </c>
      <c r="B570" s="832" t="s">
        <v>580</v>
      </c>
      <c r="C570" s="835" t="s">
        <v>623</v>
      </c>
      <c r="D570" s="863" t="s">
        <v>624</v>
      </c>
      <c r="E570" s="835" t="s">
        <v>3973</v>
      </c>
      <c r="F570" s="863" t="s">
        <v>3974</v>
      </c>
      <c r="G570" s="835" t="s">
        <v>4218</v>
      </c>
      <c r="H570" s="835" t="s">
        <v>4235</v>
      </c>
      <c r="I570" s="849">
        <v>9.4899997711181641</v>
      </c>
      <c r="J570" s="849">
        <v>24</v>
      </c>
      <c r="K570" s="850">
        <v>227.63999938964844</v>
      </c>
    </row>
    <row r="571" spans="1:11" ht="14.45" customHeight="1" x14ac:dyDescent="0.2">
      <c r="A571" s="831" t="s">
        <v>579</v>
      </c>
      <c r="B571" s="832" t="s">
        <v>580</v>
      </c>
      <c r="C571" s="835" t="s">
        <v>623</v>
      </c>
      <c r="D571" s="863" t="s">
        <v>624</v>
      </c>
      <c r="E571" s="835" t="s">
        <v>3973</v>
      </c>
      <c r="F571" s="863" t="s">
        <v>3974</v>
      </c>
      <c r="G571" s="835" t="s">
        <v>4236</v>
      </c>
      <c r="H571" s="835" t="s">
        <v>4237</v>
      </c>
      <c r="I571" s="849">
        <v>18.924999237060547</v>
      </c>
      <c r="J571" s="849">
        <v>36</v>
      </c>
      <c r="K571" s="850">
        <v>680.72999572753906</v>
      </c>
    </row>
    <row r="572" spans="1:11" ht="14.45" customHeight="1" x14ac:dyDescent="0.2">
      <c r="A572" s="831" t="s">
        <v>579</v>
      </c>
      <c r="B572" s="832" t="s">
        <v>580</v>
      </c>
      <c r="C572" s="835" t="s">
        <v>623</v>
      </c>
      <c r="D572" s="863" t="s">
        <v>624</v>
      </c>
      <c r="E572" s="835" t="s">
        <v>3973</v>
      </c>
      <c r="F572" s="863" t="s">
        <v>3974</v>
      </c>
      <c r="G572" s="835" t="s">
        <v>4239</v>
      </c>
      <c r="H572" s="835" t="s">
        <v>4240</v>
      </c>
      <c r="I572" s="849">
        <v>8.619999885559082</v>
      </c>
      <c r="J572" s="849">
        <v>20</v>
      </c>
      <c r="K572" s="850">
        <v>172.39999389648438</v>
      </c>
    </row>
    <row r="573" spans="1:11" ht="14.45" customHeight="1" x14ac:dyDescent="0.2">
      <c r="A573" s="831" t="s">
        <v>579</v>
      </c>
      <c r="B573" s="832" t="s">
        <v>580</v>
      </c>
      <c r="C573" s="835" t="s">
        <v>623</v>
      </c>
      <c r="D573" s="863" t="s">
        <v>624</v>
      </c>
      <c r="E573" s="835" t="s">
        <v>3973</v>
      </c>
      <c r="F573" s="863" t="s">
        <v>3974</v>
      </c>
      <c r="G573" s="835" t="s">
        <v>4239</v>
      </c>
      <c r="H573" s="835" t="s">
        <v>4249</v>
      </c>
      <c r="I573" s="849">
        <v>8.619999885559082</v>
      </c>
      <c r="J573" s="849">
        <v>30</v>
      </c>
      <c r="K573" s="850">
        <v>258.59999084472656</v>
      </c>
    </row>
    <row r="574" spans="1:11" ht="14.45" customHeight="1" x14ac:dyDescent="0.2">
      <c r="A574" s="831" t="s">
        <v>579</v>
      </c>
      <c r="B574" s="832" t="s">
        <v>580</v>
      </c>
      <c r="C574" s="835" t="s">
        <v>623</v>
      </c>
      <c r="D574" s="863" t="s">
        <v>624</v>
      </c>
      <c r="E574" s="835" t="s">
        <v>3973</v>
      </c>
      <c r="F574" s="863" t="s">
        <v>3974</v>
      </c>
      <c r="G574" s="835" t="s">
        <v>4870</v>
      </c>
      <c r="H574" s="835" t="s">
        <v>4871</v>
      </c>
      <c r="I574" s="849">
        <v>3.2599999904632568</v>
      </c>
      <c r="J574" s="849">
        <v>20</v>
      </c>
      <c r="K574" s="850">
        <v>65.199996948242188</v>
      </c>
    </row>
    <row r="575" spans="1:11" ht="14.45" customHeight="1" x14ac:dyDescent="0.2">
      <c r="A575" s="831" t="s">
        <v>579</v>
      </c>
      <c r="B575" s="832" t="s">
        <v>580</v>
      </c>
      <c r="C575" s="835" t="s">
        <v>623</v>
      </c>
      <c r="D575" s="863" t="s">
        <v>624</v>
      </c>
      <c r="E575" s="835" t="s">
        <v>3973</v>
      </c>
      <c r="F575" s="863" t="s">
        <v>3974</v>
      </c>
      <c r="G575" s="835" t="s">
        <v>4253</v>
      </c>
      <c r="H575" s="835" t="s">
        <v>4254</v>
      </c>
      <c r="I575" s="849">
        <v>2.190000057220459</v>
      </c>
      <c r="J575" s="849">
        <v>50</v>
      </c>
      <c r="K575" s="850">
        <v>109.5</v>
      </c>
    </row>
    <row r="576" spans="1:11" ht="14.45" customHeight="1" x14ac:dyDescent="0.2">
      <c r="A576" s="831" t="s">
        <v>579</v>
      </c>
      <c r="B576" s="832" t="s">
        <v>580</v>
      </c>
      <c r="C576" s="835" t="s">
        <v>623</v>
      </c>
      <c r="D576" s="863" t="s">
        <v>624</v>
      </c>
      <c r="E576" s="835" t="s">
        <v>3973</v>
      </c>
      <c r="F576" s="863" t="s">
        <v>3974</v>
      </c>
      <c r="G576" s="835" t="s">
        <v>4255</v>
      </c>
      <c r="H576" s="835" t="s">
        <v>4256</v>
      </c>
      <c r="I576" s="849">
        <v>3.559999942779541</v>
      </c>
      <c r="J576" s="849">
        <v>50</v>
      </c>
      <c r="K576" s="850">
        <v>178</v>
      </c>
    </row>
    <row r="577" spans="1:11" ht="14.45" customHeight="1" x14ac:dyDescent="0.2">
      <c r="A577" s="831" t="s">
        <v>579</v>
      </c>
      <c r="B577" s="832" t="s">
        <v>580</v>
      </c>
      <c r="C577" s="835" t="s">
        <v>623</v>
      </c>
      <c r="D577" s="863" t="s">
        <v>624</v>
      </c>
      <c r="E577" s="835" t="s">
        <v>3973</v>
      </c>
      <c r="F577" s="863" t="s">
        <v>3974</v>
      </c>
      <c r="G577" s="835" t="s">
        <v>4253</v>
      </c>
      <c r="H577" s="835" t="s">
        <v>4259</v>
      </c>
      <c r="I577" s="849">
        <v>2.190000057220459</v>
      </c>
      <c r="J577" s="849">
        <v>10</v>
      </c>
      <c r="K577" s="850">
        <v>21.899999618530273</v>
      </c>
    </row>
    <row r="578" spans="1:11" ht="14.45" customHeight="1" x14ac:dyDescent="0.2">
      <c r="A578" s="831" t="s">
        <v>579</v>
      </c>
      <c r="B578" s="832" t="s">
        <v>580</v>
      </c>
      <c r="C578" s="835" t="s">
        <v>623</v>
      </c>
      <c r="D578" s="863" t="s">
        <v>624</v>
      </c>
      <c r="E578" s="835" t="s">
        <v>3973</v>
      </c>
      <c r="F578" s="863" t="s">
        <v>3974</v>
      </c>
      <c r="G578" s="835" t="s">
        <v>4872</v>
      </c>
      <c r="H578" s="835" t="s">
        <v>4873</v>
      </c>
      <c r="I578" s="849">
        <v>314.73001098632813</v>
      </c>
      <c r="J578" s="849">
        <v>1</v>
      </c>
      <c r="K578" s="850">
        <v>314.73001098632813</v>
      </c>
    </row>
    <row r="579" spans="1:11" ht="14.45" customHeight="1" x14ac:dyDescent="0.2">
      <c r="A579" s="831" t="s">
        <v>579</v>
      </c>
      <c r="B579" s="832" t="s">
        <v>580</v>
      </c>
      <c r="C579" s="835" t="s">
        <v>623</v>
      </c>
      <c r="D579" s="863" t="s">
        <v>624</v>
      </c>
      <c r="E579" s="835" t="s">
        <v>3973</v>
      </c>
      <c r="F579" s="863" t="s">
        <v>3974</v>
      </c>
      <c r="G579" s="835" t="s">
        <v>4271</v>
      </c>
      <c r="H579" s="835" t="s">
        <v>4874</v>
      </c>
      <c r="I579" s="849">
        <v>12.020000457763672</v>
      </c>
      <c r="J579" s="849">
        <v>75</v>
      </c>
      <c r="K579" s="850">
        <v>901.780029296875</v>
      </c>
    </row>
    <row r="580" spans="1:11" ht="14.45" customHeight="1" x14ac:dyDescent="0.2">
      <c r="A580" s="831" t="s">
        <v>579</v>
      </c>
      <c r="B580" s="832" t="s">
        <v>580</v>
      </c>
      <c r="C580" s="835" t="s">
        <v>623</v>
      </c>
      <c r="D580" s="863" t="s">
        <v>624</v>
      </c>
      <c r="E580" s="835" t="s">
        <v>3973</v>
      </c>
      <c r="F580" s="863" t="s">
        <v>3974</v>
      </c>
      <c r="G580" s="835" t="s">
        <v>4269</v>
      </c>
      <c r="H580" s="835" t="s">
        <v>4270</v>
      </c>
      <c r="I580" s="849">
        <v>42.630001068115234</v>
      </c>
      <c r="J580" s="849">
        <v>27</v>
      </c>
      <c r="K580" s="850">
        <v>1150.989990234375</v>
      </c>
    </row>
    <row r="581" spans="1:11" ht="14.45" customHeight="1" x14ac:dyDescent="0.2">
      <c r="A581" s="831" t="s">
        <v>579</v>
      </c>
      <c r="B581" s="832" t="s">
        <v>580</v>
      </c>
      <c r="C581" s="835" t="s">
        <v>623</v>
      </c>
      <c r="D581" s="863" t="s">
        <v>624</v>
      </c>
      <c r="E581" s="835" t="s">
        <v>3973</v>
      </c>
      <c r="F581" s="863" t="s">
        <v>3974</v>
      </c>
      <c r="G581" s="835" t="s">
        <v>4271</v>
      </c>
      <c r="H581" s="835" t="s">
        <v>4272</v>
      </c>
      <c r="I581" s="849">
        <v>12.023333549499512</v>
      </c>
      <c r="J581" s="849">
        <v>150</v>
      </c>
      <c r="K581" s="850">
        <v>1803.5600280761719</v>
      </c>
    </row>
    <row r="582" spans="1:11" ht="14.45" customHeight="1" x14ac:dyDescent="0.2">
      <c r="A582" s="831" t="s">
        <v>579</v>
      </c>
      <c r="B582" s="832" t="s">
        <v>580</v>
      </c>
      <c r="C582" s="835" t="s">
        <v>623</v>
      </c>
      <c r="D582" s="863" t="s">
        <v>624</v>
      </c>
      <c r="E582" s="835" t="s">
        <v>3973</v>
      </c>
      <c r="F582" s="863" t="s">
        <v>3974</v>
      </c>
      <c r="G582" s="835" t="s">
        <v>4267</v>
      </c>
      <c r="H582" s="835" t="s">
        <v>4273</v>
      </c>
      <c r="I582" s="849">
        <v>66.239997863769531</v>
      </c>
      <c r="J582" s="849">
        <v>30</v>
      </c>
      <c r="K582" s="850">
        <v>1987.199951171875</v>
      </c>
    </row>
    <row r="583" spans="1:11" ht="14.45" customHeight="1" x14ac:dyDescent="0.2">
      <c r="A583" s="831" t="s">
        <v>579</v>
      </c>
      <c r="B583" s="832" t="s">
        <v>580</v>
      </c>
      <c r="C583" s="835" t="s">
        <v>623</v>
      </c>
      <c r="D583" s="863" t="s">
        <v>624</v>
      </c>
      <c r="E583" s="835" t="s">
        <v>3973</v>
      </c>
      <c r="F583" s="863" t="s">
        <v>3974</v>
      </c>
      <c r="G583" s="835" t="s">
        <v>3987</v>
      </c>
      <c r="H583" s="835" t="s">
        <v>4276</v>
      </c>
      <c r="I583" s="849">
        <v>0.67000001668930054</v>
      </c>
      <c r="J583" s="849">
        <v>1000</v>
      </c>
      <c r="K583" s="850">
        <v>670</v>
      </c>
    </row>
    <row r="584" spans="1:11" ht="14.45" customHeight="1" x14ac:dyDescent="0.2">
      <c r="A584" s="831" t="s">
        <v>579</v>
      </c>
      <c r="B584" s="832" t="s">
        <v>580</v>
      </c>
      <c r="C584" s="835" t="s">
        <v>623</v>
      </c>
      <c r="D584" s="863" t="s">
        <v>624</v>
      </c>
      <c r="E584" s="835" t="s">
        <v>3973</v>
      </c>
      <c r="F584" s="863" t="s">
        <v>3974</v>
      </c>
      <c r="G584" s="835" t="s">
        <v>3987</v>
      </c>
      <c r="H584" s="835" t="s">
        <v>3988</v>
      </c>
      <c r="I584" s="849">
        <v>0.67000001668930054</v>
      </c>
      <c r="J584" s="849">
        <v>4000</v>
      </c>
      <c r="K584" s="850">
        <v>2680</v>
      </c>
    </row>
    <row r="585" spans="1:11" ht="14.45" customHeight="1" x14ac:dyDescent="0.2">
      <c r="A585" s="831" t="s">
        <v>579</v>
      </c>
      <c r="B585" s="832" t="s">
        <v>580</v>
      </c>
      <c r="C585" s="835" t="s">
        <v>623</v>
      </c>
      <c r="D585" s="863" t="s">
        <v>624</v>
      </c>
      <c r="E585" s="835" t="s">
        <v>3973</v>
      </c>
      <c r="F585" s="863" t="s">
        <v>3974</v>
      </c>
      <c r="G585" s="835" t="s">
        <v>4279</v>
      </c>
      <c r="H585" s="835" t="s">
        <v>4280</v>
      </c>
      <c r="I585" s="849">
        <v>3.940000057220459</v>
      </c>
      <c r="J585" s="849">
        <v>250</v>
      </c>
      <c r="K585" s="850">
        <v>985</v>
      </c>
    </row>
    <row r="586" spans="1:11" ht="14.45" customHeight="1" x14ac:dyDescent="0.2">
      <c r="A586" s="831" t="s">
        <v>579</v>
      </c>
      <c r="B586" s="832" t="s">
        <v>580</v>
      </c>
      <c r="C586" s="835" t="s">
        <v>623</v>
      </c>
      <c r="D586" s="863" t="s">
        <v>624</v>
      </c>
      <c r="E586" s="835" t="s">
        <v>3973</v>
      </c>
      <c r="F586" s="863" t="s">
        <v>3974</v>
      </c>
      <c r="G586" s="835" t="s">
        <v>4279</v>
      </c>
      <c r="H586" s="835" t="s">
        <v>4281</v>
      </c>
      <c r="I586" s="849">
        <v>3.9460000514984133</v>
      </c>
      <c r="J586" s="849">
        <v>1500</v>
      </c>
      <c r="K586" s="850">
        <v>5921.9000244140625</v>
      </c>
    </row>
    <row r="587" spans="1:11" ht="14.45" customHeight="1" x14ac:dyDescent="0.2">
      <c r="A587" s="831" t="s">
        <v>579</v>
      </c>
      <c r="B587" s="832" t="s">
        <v>580</v>
      </c>
      <c r="C587" s="835" t="s">
        <v>623</v>
      </c>
      <c r="D587" s="863" t="s">
        <v>624</v>
      </c>
      <c r="E587" s="835" t="s">
        <v>3973</v>
      </c>
      <c r="F587" s="863" t="s">
        <v>3974</v>
      </c>
      <c r="G587" s="835" t="s">
        <v>4284</v>
      </c>
      <c r="H587" s="835" t="s">
        <v>4285</v>
      </c>
      <c r="I587" s="849">
        <v>29.889999389648438</v>
      </c>
      <c r="J587" s="849">
        <v>50</v>
      </c>
      <c r="K587" s="850">
        <v>1494.5</v>
      </c>
    </row>
    <row r="588" spans="1:11" ht="14.45" customHeight="1" x14ac:dyDescent="0.2">
      <c r="A588" s="831" t="s">
        <v>579</v>
      </c>
      <c r="B588" s="832" t="s">
        <v>580</v>
      </c>
      <c r="C588" s="835" t="s">
        <v>623</v>
      </c>
      <c r="D588" s="863" t="s">
        <v>624</v>
      </c>
      <c r="E588" s="835" t="s">
        <v>3973</v>
      </c>
      <c r="F588" s="863" t="s">
        <v>3974</v>
      </c>
      <c r="G588" s="835" t="s">
        <v>4284</v>
      </c>
      <c r="H588" s="835" t="s">
        <v>4286</v>
      </c>
      <c r="I588" s="849">
        <v>29.281666119893391</v>
      </c>
      <c r="J588" s="849">
        <v>224</v>
      </c>
      <c r="K588" s="850">
        <v>6601.02001953125</v>
      </c>
    </row>
    <row r="589" spans="1:11" ht="14.45" customHeight="1" x14ac:dyDescent="0.2">
      <c r="A589" s="831" t="s">
        <v>579</v>
      </c>
      <c r="B589" s="832" t="s">
        <v>580</v>
      </c>
      <c r="C589" s="835" t="s">
        <v>623</v>
      </c>
      <c r="D589" s="863" t="s">
        <v>624</v>
      </c>
      <c r="E589" s="835" t="s">
        <v>3989</v>
      </c>
      <c r="F589" s="863" t="s">
        <v>3990</v>
      </c>
      <c r="G589" s="835" t="s">
        <v>4291</v>
      </c>
      <c r="H589" s="835" t="s">
        <v>4875</v>
      </c>
      <c r="I589" s="849">
        <v>2.0499999523162842</v>
      </c>
      <c r="J589" s="849">
        <v>100</v>
      </c>
      <c r="K589" s="850">
        <v>205</v>
      </c>
    </row>
    <row r="590" spans="1:11" ht="14.45" customHeight="1" x14ac:dyDescent="0.2">
      <c r="A590" s="831" t="s">
        <v>579</v>
      </c>
      <c r="B590" s="832" t="s">
        <v>580</v>
      </c>
      <c r="C590" s="835" t="s">
        <v>623</v>
      </c>
      <c r="D590" s="863" t="s">
        <v>624</v>
      </c>
      <c r="E590" s="835" t="s">
        <v>3989</v>
      </c>
      <c r="F590" s="863" t="s">
        <v>3990</v>
      </c>
      <c r="G590" s="835" t="s">
        <v>4876</v>
      </c>
      <c r="H590" s="835" t="s">
        <v>4877</v>
      </c>
      <c r="I590" s="849">
        <v>592.9000244140625</v>
      </c>
      <c r="J590" s="849">
        <v>19</v>
      </c>
      <c r="K590" s="850">
        <v>11265.099609375</v>
      </c>
    </row>
    <row r="591" spans="1:11" ht="14.45" customHeight="1" x14ac:dyDescent="0.2">
      <c r="A591" s="831" t="s">
        <v>579</v>
      </c>
      <c r="B591" s="832" t="s">
        <v>580</v>
      </c>
      <c r="C591" s="835" t="s">
        <v>623</v>
      </c>
      <c r="D591" s="863" t="s">
        <v>624</v>
      </c>
      <c r="E591" s="835" t="s">
        <v>3989</v>
      </c>
      <c r="F591" s="863" t="s">
        <v>3990</v>
      </c>
      <c r="G591" s="835" t="s">
        <v>4291</v>
      </c>
      <c r="H591" s="835" t="s">
        <v>4292</v>
      </c>
      <c r="I591" s="849">
        <v>2.0499999523162842</v>
      </c>
      <c r="J591" s="849">
        <v>200</v>
      </c>
      <c r="K591" s="850">
        <v>410</v>
      </c>
    </row>
    <row r="592" spans="1:11" ht="14.45" customHeight="1" x14ac:dyDescent="0.2">
      <c r="A592" s="831" t="s">
        <v>579</v>
      </c>
      <c r="B592" s="832" t="s">
        <v>580</v>
      </c>
      <c r="C592" s="835" t="s">
        <v>623</v>
      </c>
      <c r="D592" s="863" t="s">
        <v>624</v>
      </c>
      <c r="E592" s="835" t="s">
        <v>3989</v>
      </c>
      <c r="F592" s="863" t="s">
        <v>3990</v>
      </c>
      <c r="G592" s="835" t="s">
        <v>4878</v>
      </c>
      <c r="H592" s="835" t="s">
        <v>4879</v>
      </c>
      <c r="I592" s="849">
        <v>650.33001708984375</v>
      </c>
      <c r="J592" s="849">
        <v>16</v>
      </c>
      <c r="K592" s="850">
        <v>10405.23046875</v>
      </c>
    </row>
    <row r="593" spans="1:11" ht="14.45" customHeight="1" x14ac:dyDescent="0.2">
      <c r="A593" s="831" t="s">
        <v>579</v>
      </c>
      <c r="B593" s="832" t="s">
        <v>580</v>
      </c>
      <c r="C593" s="835" t="s">
        <v>623</v>
      </c>
      <c r="D593" s="863" t="s">
        <v>624</v>
      </c>
      <c r="E593" s="835" t="s">
        <v>3989</v>
      </c>
      <c r="F593" s="863" t="s">
        <v>3990</v>
      </c>
      <c r="G593" s="835" t="s">
        <v>4295</v>
      </c>
      <c r="H593" s="835" t="s">
        <v>4296</v>
      </c>
      <c r="I593" s="849">
        <v>175</v>
      </c>
      <c r="J593" s="849">
        <v>20</v>
      </c>
      <c r="K593" s="850">
        <v>3500.050048828125</v>
      </c>
    </row>
    <row r="594" spans="1:11" ht="14.45" customHeight="1" x14ac:dyDescent="0.2">
      <c r="A594" s="831" t="s">
        <v>579</v>
      </c>
      <c r="B594" s="832" t="s">
        <v>580</v>
      </c>
      <c r="C594" s="835" t="s">
        <v>623</v>
      </c>
      <c r="D594" s="863" t="s">
        <v>624</v>
      </c>
      <c r="E594" s="835" t="s">
        <v>3989</v>
      </c>
      <c r="F594" s="863" t="s">
        <v>3990</v>
      </c>
      <c r="G594" s="835" t="s">
        <v>4880</v>
      </c>
      <c r="H594" s="835" t="s">
        <v>4881</v>
      </c>
      <c r="I594" s="849">
        <v>13.810000419616699</v>
      </c>
      <c r="J594" s="849">
        <v>70</v>
      </c>
      <c r="K594" s="850">
        <v>966.6199951171875</v>
      </c>
    </row>
    <row r="595" spans="1:11" ht="14.45" customHeight="1" x14ac:dyDescent="0.2">
      <c r="A595" s="831" t="s">
        <v>579</v>
      </c>
      <c r="B595" s="832" t="s">
        <v>580</v>
      </c>
      <c r="C595" s="835" t="s">
        <v>623</v>
      </c>
      <c r="D595" s="863" t="s">
        <v>624</v>
      </c>
      <c r="E595" s="835" t="s">
        <v>3989</v>
      </c>
      <c r="F595" s="863" t="s">
        <v>3990</v>
      </c>
      <c r="G595" s="835" t="s">
        <v>4882</v>
      </c>
      <c r="H595" s="835" t="s">
        <v>4883</v>
      </c>
      <c r="I595" s="849">
        <v>6.2899999618530273</v>
      </c>
      <c r="J595" s="849">
        <v>100</v>
      </c>
      <c r="K595" s="850">
        <v>629</v>
      </c>
    </row>
    <row r="596" spans="1:11" ht="14.45" customHeight="1" x14ac:dyDescent="0.2">
      <c r="A596" s="831" t="s">
        <v>579</v>
      </c>
      <c r="B596" s="832" t="s">
        <v>580</v>
      </c>
      <c r="C596" s="835" t="s">
        <v>623</v>
      </c>
      <c r="D596" s="863" t="s">
        <v>624</v>
      </c>
      <c r="E596" s="835" t="s">
        <v>3989</v>
      </c>
      <c r="F596" s="863" t="s">
        <v>3990</v>
      </c>
      <c r="G596" s="835" t="s">
        <v>4884</v>
      </c>
      <c r="H596" s="835" t="s">
        <v>4885</v>
      </c>
      <c r="I596" s="849">
        <v>2.3599998950958252</v>
      </c>
      <c r="J596" s="849">
        <v>100</v>
      </c>
      <c r="K596" s="850">
        <v>236</v>
      </c>
    </row>
    <row r="597" spans="1:11" ht="14.45" customHeight="1" x14ac:dyDescent="0.2">
      <c r="A597" s="831" t="s">
        <v>579</v>
      </c>
      <c r="B597" s="832" t="s">
        <v>580</v>
      </c>
      <c r="C597" s="835" t="s">
        <v>623</v>
      </c>
      <c r="D597" s="863" t="s">
        <v>624</v>
      </c>
      <c r="E597" s="835" t="s">
        <v>3989</v>
      </c>
      <c r="F597" s="863" t="s">
        <v>3990</v>
      </c>
      <c r="G597" s="835" t="s">
        <v>4301</v>
      </c>
      <c r="H597" s="835" t="s">
        <v>4302</v>
      </c>
      <c r="I597" s="849">
        <v>2.3566665649414063</v>
      </c>
      <c r="J597" s="849">
        <v>1240</v>
      </c>
      <c r="K597" s="850">
        <v>2923.4500274658203</v>
      </c>
    </row>
    <row r="598" spans="1:11" ht="14.45" customHeight="1" x14ac:dyDescent="0.2">
      <c r="A598" s="831" t="s">
        <v>579</v>
      </c>
      <c r="B598" s="832" t="s">
        <v>580</v>
      </c>
      <c r="C598" s="835" t="s">
        <v>623</v>
      </c>
      <c r="D598" s="863" t="s">
        <v>624</v>
      </c>
      <c r="E598" s="835" t="s">
        <v>3989</v>
      </c>
      <c r="F598" s="863" t="s">
        <v>3990</v>
      </c>
      <c r="G598" s="835" t="s">
        <v>4303</v>
      </c>
      <c r="H598" s="835" t="s">
        <v>4304</v>
      </c>
      <c r="I598" s="849">
        <v>2.3599998950958252</v>
      </c>
      <c r="J598" s="849">
        <v>1035</v>
      </c>
      <c r="K598" s="850">
        <v>2441.8500061035156</v>
      </c>
    </row>
    <row r="599" spans="1:11" ht="14.45" customHeight="1" x14ac:dyDescent="0.2">
      <c r="A599" s="831" t="s">
        <v>579</v>
      </c>
      <c r="B599" s="832" t="s">
        <v>580</v>
      </c>
      <c r="C599" s="835" t="s">
        <v>623</v>
      </c>
      <c r="D599" s="863" t="s">
        <v>624</v>
      </c>
      <c r="E599" s="835" t="s">
        <v>3989</v>
      </c>
      <c r="F599" s="863" t="s">
        <v>3990</v>
      </c>
      <c r="G599" s="835" t="s">
        <v>4311</v>
      </c>
      <c r="H599" s="835" t="s">
        <v>4312</v>
      </c>
      <c r="I599" s="849">
        <v>4295.5</v>
      </c>
      <c r="J599" s="849">
        <v>6</v>
      </c>
      <c r="K599" s="850">
        <v>25773</v>
      </c>
    </row>
    <row r="600" spans="1:11" ht="14.45" customHeight="1" x14ac:dyDescent="0.2">
      <c r="A600" s="831" t="s">
        <v>579</v>
      </c>
      <c r="B600" s="832" t="s">
        <v>580</v>
      </c>
      <c r="C600" s="835" t="s">
        <v>623</v>
      </c>
      <c r="D600" s="863" t="s">
        <v>624</v>
      </c>
      <c r="E600" s="835" t="s">
        <v>3989</v>
      </c>
      <c r="F600" s="863" t="s">
        <v>3990</v>
      </c>
      <c r="G600" s="835" t="s">
        <v>4313</v>
      </c>
      <c r="H600" s="835" t="s">
        <v>4886</v>
      </c>
      <c r="I600" s="849">
        <v>9.9999997764825821E-3</v>
      </c>
      <c r="J600" s="849">
        <v>200</v>
      </c>
      <c r="K600" s="850">
        <v>2</v>
      </c>
    </row>
    <row r="601" spans="1:11" ht="14.45" customHeight="1" x14ac:dyDescent="0.2">
      <c r="A601" s="831" t="s">
        <v>579</v>
      </c>
      <c r="B601" s="832" t="s">
        <v>580</v>
      </c>
      <c r="C601" s="835" t="s">
        <v>623</v>
      </c>
      <c r="D601" s="863" t="s">
        <v>624</v>
      </c>
      <c r="E601" s="835" t="s">
        <v>3989</v>
      </c>
      <c r="F601" s="863" t="s">
        <v>3990</v>
      </c>
      <c r="G601" s="835" t="s">
        <v>4313</v>
      </c>
      <c r="H601" s="835" t="s">
        <v>4314</v>
      </c>
      <c r="I601" s="849">
        <v>9.9999997764825821E-3</v>
      </c>
      <c r="J601" s="849">
        <v>200</v>
      </c>
      <c r="K601" s="850">
        <v>2</v>
      </c>
    </row>
    <row r="602" spans="1:11" ht="14.45" customHeight="1" x14ac:dyDescent="0.2">
      <c r="A602" s="831" t="s">
        <v>579</v>
      </c>
      <c r="B602" s="832" t="s">
        <v>580</v>
      </c>
      <c r="C602" s="835" t="s">
        <v>623</v>
      </c>
      <c r="D602" s="863" t="s">
        <v>624</v>
      </c>
      <c r="E602" s="835" t="s">
        <v>3989</v>
      </c>
      <c r="F602" s="863" t="s">
        <v>3990</v>
      </c>
      <c r="G602" s="835" t="s">
        <v>4315</v>
      </c>
      <c r="H602" s="835" t="s">
        <v>4316</v>
      </c>
      <c r="I602" s="849">
        <v>601.3699951171875</v>
      </c>
      <c r="J602" s="849">
        <v>2</v>
      </c>
      <c r="K602" s="850">
        <v>1202.739990234375</v>
      </c>
    </row>
    <row r="603" spans="1:11" ht="14.45" customHeight="1" x14ac:dyDescent="0.2">
      <c r="A603" s="831" t="s">
        <v>579</v>
      </c>
      <c r="B603" s="832" t="s">
        <v>580</v>
      </c>
      <c r="C603" s="835" t="s">
        <v>623</v>
      </c>
      <c r="D603" s="863" t="s">
        <v>624</v>
      </c>
      <c r="E603" s="835" t="s">
        <v>3989</v>
      </c>
      <c r="F603" s="863" t="s">
        <v>3990</v>
      </c>
      <c r="G603" s="835" t="s">
        <v>4317</v>
      </c>
      <c r="H603" s="835" t="s">
        <v>4318</v>
      </c>
      <c r="I603" s="849">
        <v>1.690000057220459</v>
      </c>
      <c r="J603" s="849">
        <v>500</v>
      </c>
      <c r="K603" s="850">
        <v>845</v>
      </c>
    </row>
    <row r="604" spans="1:11" ht="14.45" customHeight="1" x14ac:dyDescent="0.2">
      <c r="A604" s="831" t="s">
        <v>579</v>
      </c>
      <c r="B604" s="832" t="s">
        <v>580</v>
      </c>
      <c r="C604" s="835" t="s">
        <v>623</v>
      </c>
      <c r="D604" s="863" t="s">
        <v>624</v>
      </c>
      <c r="E604" s="835" t="s">
        <v>3989</v>
      </c>
      <c r="F604" s="863" t="s">
        <v>3990</v>
      </c>
      <c r="G604" s="835" t="s">
        <v>4317</v>
      </c>
      <c r="H604" s="835" t="s">
        <v>4319</v>
      </c>
      <c r="I604" s="849">
        <v>1.6940000534057618</v>
      </c>
      <c r="J604" s="849">
        <v>3000</v>
      </c>
      <c r="K604" s="850">
        <v>5080</v>
      </c>
    </row>
    <row r="605" spans="1:11" ht="14.45" customHeight="1" x14ac:dyDescent="0.2">
      <c r="A605" s="831" t="s">
        <v>579</v>
      </c>
      <c r="B605" s="832" t="s">
        <v>580</v>
      </c>
      <c r="C605" s="835" t="s">
        <v>623</v>
      </c>
      <c r="D605" s="863" t="s">
        <v>624</v>
      </c>
      <c r="E605" s="835" t="s">
        <v>3989</v>
      </c>
      <c r="F605" s="863" t="s">
        <v>3990</v>
      </c>
      <c r="G605" s="835" t="s">
        <v>4887</v>
      </c>
      <c r="H605" s="835" t="s">
        <v>4888</v>
      </c>
      <c r="I605" s="849">
        <v>33.880001068115234</v>
      </c>
      <c r="J605" s="849">
        <v>2</v>
      </c>
      <c r="K605" s="850">
        <v>67.760002136230469</v>
      </c>
    </row>
    <row r="606" spans="1:11" ht="14.45" customHeight="1" x14ac:dyDescent="0.2">
      <c r="A606" s="831" t="s">
        <v>579</v>
      </c>
      <c r="B606" s="832" t="s">
        <v>580</v>
      </c>
      <c r="C606" s="835" t="s">
        <v>623</v>
      </c>
      <c r="D606" s="863" t="s">
        <v>624</v>
      </c>
      <c r="E606" s="835" t="s">
        <v>3989</v>
      </c>
      <c r="F606" s="863" t="s">
        <v>3990</v>
      </c>
      <c r="G606" s="835" t="s">
        <v>4889</v>
      </c>
      <c r="H606" s="835" t="s">
        <v>4890</v>
      </c>
      <c r="I606" s="849">
        <v>11.497999954223634</v>
      </c>
      <c r="J606" s="849">
        <v>650</v>
      </c>
      <c r="K606" s="850">
        <v>7474.8000030517578</v>
      </c>
    </row>
    <row r="607" spans="1:11" ht="14.45" customHeight="1" x14ac:dyDescent="0.2">
      <c r="A607" s="831" t="s">
        <v>579</v>
      </c>
      <c r="B607" s="832" t="s">
        <v>580</v>
      </c>
      <c r="C607" s="835" t="s">
        <v>623</v>
      </c>
      <c r="D607" s="863" t="s">
        <v>624</v>
      </c>
      <c r="E607" s="835" t="s">
        <v>3989</v>
      </c>
      <c r="F607" s="863" t="s">
        <v>3990</v>
      </c>
      <c r="G607" s="835" t="s">
        <v>4891</v>
      </c>
      <c r="H607" s="835" t="s">
        <v>4892</v>
      </c>
      <c r="I607" s="849">
        <v>21.219999313354492</v>
      </c>
      <c r="J607" s="849">
        <v>125</v>
      </c>
      <c r="K607" s="850">
        <v>2653.030029296875</v>
      </c>
    </row>
    <row r="608" spans="1:11" ht="14.45" customHeight="1" x14ac:dyDescent="0.2">
      <c r="A608" s="831" t="s">
        <v>579</v>
      </c>
      <c r="B608" s="832" t="s">
        <v>580</v>
      </c>
      <c r="C608" s="835" t="s">
        <v>623</v>
      </c>
      <c r="D608" s="863" t="s">
        <v>624</v>
      </c>
      <c r="E608" s="835" t="s">
        <v>3989</v>
      </c>
      <c r="F608" s="863" t="s">
        <v>3990</v>
      </c>
      <c r="G608" s="835" t="s">
        <v>4320</v>
      </c>
      <c r="H608" s="835" t="s">
        <v>4322</v>
      </c>
      <c r="I608" s="849">
        <v>45.497500419616699</v>
      </c>
      <c r="J608" s="849">
        <v>100</v>
      </c>
      <c r="K608" s="850">
        <v>4549.43994140625</v>
      </c>
    </row>
    <row r="609" spans="1:11" ht="14.45" customHeight="1" x14ac:dyDescent="0.2">
      <c r="A609" s="831" t="s">
        <v>579</v>
      </c>
      <c r="B609" s="832" t="s">
        <v>580</v>
      </c>
      <c r="C609" s="835" t="s">
        <v>623</v>
      </c>
      <c r="D609" s="863" t="s">
        <v>624</v>
      </c>
      <c r="E609" s="835" t="s">
        <v>3989</v>
      </c>
      <c r="F609" s="863" t="s">
        <v>3990</v>
      </c>
      <c r="G609" s="835" t="s">
        <v>4323</v>
      </c>
      <c r="H609" s="835" t="s">
        <v>4324</v>
      </c>
      <c r="I609" s="849">
        <v>11.140000343322754</v>
      </c>
      <c r="J609" s="849">
        <v>50</v>
      </c>
      <c r="K609" s="850">
        <v>557</v>
      </c>
    </row>
    <row r="610" spans="1:11" ht="14.45" customHeight="1" x14ac:dyDescent="0.2">
      <c r="A610" s="831" t="s">
        <v>579</v>
      </c>
      <c r="B610" s="832" t="s">
        <v>580</v>
      </c>
      <c r="C610" s="835" t="s">
        <v>623</v>
      </c>
      <c r="D610" s="863" t="s">
        <v>624</v>
      </c>
      <c r="E610" s="835" t="s">
        <v>3989</v>
      </c>
      <c r="F610" s="863" t="s">
        <v>3990</v>
      </c>
      <c r="G610" s="835" t="s">
        <v>4323</v>
      </c>
      <c r="H610" s="835" t="s">
        <v>4325</v>
      </c>
      <c r="I610" s="849">
        <v>11.142500162124634</v>
      </c>
      <c r="J610" s="849">
        <v>500</v>
      </c>
      <c r="K610" s="850">
        <v>5572</v>
      </c>
    </row>
    <row r="611" spans="1:11" ht="14.45" customHeight="1" x14ac:dyDescent="0.2">
      <c r="A611" s="831" t="s">
        <v>579</v>
      </c>
      <c r="B611" s="832" t="s">
        <v>580</v>
      </c>
      <c r="C611" s="835" t="s">
        <v>623</v>
      </c>
      <c r="D611" s="863" t="s">
        <v>624</v>
      </c>
      <c r="E611" s="835" t="s">
        <v>3989</v>
      </c>
      <c r="F611" s="863" t="s">
        <v>3990</v>
      </c>
      <c r="G611" s="835" t="s">
        <v>4329</v>
      </c>
      <c r="H611" s="835" t="s">
        <v>4330</v>
      </c>
      <c r="I611" s="849">
        <v>40.860000610351563</v>
      </c>
      <c r="J611" s="849">
        <v>20</v>
      </c>
      <c r="K611" s="850">
        <v>817.20001220703125</v>
      </c>
    </row>
    <row r="612" spans="1:11" ht="14.45" customHeight="1" x14ac:dyDescent="0.2">
      <c r="A612" s="831" t="s">
        <v>579</v>
      </c>
      <c r="B612" s="832" t="s">
        <v>580</v>
      </c>
      <c r="C612" s="835" t="s">
        <v>623</v>
      </c>
      <c r="D612" s="863" t="s">
        <v>624</v>
      </c>
      <c r="E612" s="835" t="s">
        <v>3989</v>
      </c>
      <c r="F612" s="863" t="s">
        <v>3990</v>
      </c>
      <c r="G612" s="835" t="s">
        <v>4893</v>
      </c>
      <c r="H612" s="835" t="s">
        <v>4894</v>
      </c>
      <c r="I612" s="849">
        <v>54.450000762939453</v>
      </c>
      <c r="J612" s="849">
        <v>2</v>
      </c>
      <c r="K612" s="850">
        <v>108.90000152587891</v>
      </c>
    </row>
    <row r="613" spans="1:11" ht="14.45" customHeight="1" x14ac:dyDescent="0.2">
      <c r="A613" s="831" t="s">
        <v>579</v>
      </c>
      <c r="B613" s="832" t="s">
        <v>580</v>
      </c>
      <c r="C613" s="835" t="s">
        <v>623</v>
      </c>
      <c r="D613" s="863" t="s">
        <v>624</v>
      </c>
      <c r="E613" s="835" t="s">
        <v>3989</v>
      </c>
      <c r="F613" s="863" t="s">
        <v>3990</v>
      </c>
      <c r="G613" s="835" t="s">
        <v>4895</v>
      </c>
      <c r="H613" s="835" t="s">
        <v>4896</v>
      </c>
      <c r="I613" s="849">
        <v>15.586666742960611</v>
      </c>
      <c r="J613" s="849">
        <v>50</v>
      </c>
      <c r="K613" s="850">
        <v>779.34001159667969</v>
      </c>
    </row>
    <row r="614" spans="1:11" ht="14.45" customHeight="1" x14ac:dyDescent="0.2">
      <c r="A614" s="831" t="s">
        <v>579</v>
      </c>
      <c r="B614" s="832" t="s">
        <v>580</v>
      </c>
      <c r="C614" s="835" t="s">
        <v>623</v>
      </c>
      <c r="D614" s="863" t="s">
        <v>624</v>
      </c>
      <c r="E614" s="835" t="s">
        <v>3989</v>
      </c>
      <c r="F614" s="863" t="s">
        <v>3990</v>
      </c>
      <c r="G614" s="835" t="s">
        <v>4334</v>
      </c>
      <c r="H614" s="835" t="s">
        <v>4897</v>
      </c>
      <c r="I614" s="849">
        <v>5.2600002288818359</v>
      </c>
      <c r="J614" s="849">
        <v>400</v>
      </c>
      <c r="K614" s="850">
        <v>2104</v>
      </c>
    </row>
    <row r="615" spans="1:11" ht="14.45" customHeight="1" x14ac:dyDescent="0.2">
      <c r="A615" s="831" t="s">
        <v>579</v>
      </c>
      <c r="B615" s="832" t="s">
        <v>580</v>
      </c>
      <c r="C615" s="835" t="s">
        <v>623</v>
      </c>
      <c r="D615" s="863" t="s">
        <v>624</v>
      </c>
      <c r="E615" s="835" t="s">
        <v>3989</v>
      </c>
      <c r="F615" s="863" t="s">
        <v>3990</v>
      </c>
      <c r="G615" s="835" t="s">
        <v>3993</v>
      </c>
      <c r="H615" s="835" t="s">
        <v>4333</v>
      </c>
      <c r="I615" s="849">
        <v>3.4800000190734863</v>
      </c>
      <c r="J615" s="849">
        <v>400</v>
      </c>
      <c r="K615" s="850">
        <v>1392</v>
      </c>
    </row>
    <row r="616" spans="1:11" ht="14.45" customHeight="1" x14ac:dyDescent="0.2">
      <c r="A616" s="831" t="s">
        <v>579</v>
      </c>
      <c r="B616" s="832" t="s">
        <v>580</v>
      </c>
      <c r="C616" s="835" t="s">
        <v>623</v>
      </c>
      <c r="D616" s="863" t="s">
        <v>624</v>
      </c>
      <c r="E616" s="835" t="s">
        <v>3989</v>
      </c>
      <c r="F616" s="863" t="s">
        <v>3990</v>
      </c>
      <c r="G616" s="835" t="s">
        <v>4336</v>
      </c>
      <c r="H616" s="835" t="s">
        <v>4898</v>
      </c>
      <c r="I616" s="849">
        <v>61.060001373291016</v>
      </c>
      <c r="J616" s="849">
        <v>100</v>
      </c>
      <c r="K616" s="850">
        <v>6105.66015625</v>
      </c>
    </row>
    <row r="617" spans="1:11" ht="14.45" customHeight="1" x14ac:dyDescent="0.2">
      <c r="A617" s="831" t="s">
        <v>579</v>
      </c>
      <c r="B617" s="832" t="s">
        <v>580</v>
      </c>
      <c r="C617" s="835" t="s">
        <v>623</v>
      </c>
      <c r="D617" s="863" t="s">
        <v>624</v>
      </c>
      <c r="E617" s="835" t="s">
        <v>3989</v>
      </c>
      <c r="F617" s="863" t="s">
        <v>3990</v>
      </c>
      <c r="G617" s="835" t="s">
        <v>4895</v>
      </c>
      <c r="H617" s="835" t="s">
        <v>4899</v>
      </c>
      <c r="I617" s="849">
        <v>15.585000038146973</v>
      </c>
      <c r="J617" s="849">
        <v>50</v>
      </c>
      <c r="K617" s="850">
        <v>779.17999267578125</v>
      </c>
    </row>
    <row r="618" spans="1:11" ht="14.45" customHeight="1" x14ac:dyDescent="0.2">
      <c r="A618" s="831" t="s">
        <v>579</v>
      </c>
      <c r="B618" s="832" t="s">
        <v>580</v>
      </c>
      <c r="C618" s="835" t="s">
        <v>623</v>
      </c>
      <c r="D618" s="863" t="s">
        <v>624</v>
      </c>
      <c r="E618" s="835" t="s">
        <v>3989</v>
      </c>
      <c r="F618" s="863" t="s">
        <v>3990</v>
      </c>
      <c r="G618" s="835" t="s">
        <v>4334</v>
      </c>
      <c r="H618" s="835" t="s">
        <v>4335</v>
      </c>
      <c r="I618" s="849">
        <v>5.4449999332427979</v>
      </c>
      <c r="J618" s="849">
        <v>400</v>
      </c>
      <c r="K618" s="850">
        <v>2179</v>
      </c>
    </row>
    <row r="619" spans="1:11" ht="14.45" customHeight="1" x14ac:dyDescent="0.2">
      <c r="A619" s="831" t="s">
        <v>579</v>
      </c>
      <c r="B619" s="832" t="s">
        <v>580</v>
      </c>
      <c r="C619" s="835" t="s">
        <v>623</v>
      </c>
      <c r="D619" s="863" t="s">
        <v>624</v>
      </c>
      <c r="E619" s="835" t="s">
        <v>3989</v>
      </c>
      <c r="F619" s="863" t="s">
        <v>3990</v>
      </c>
      <c r="G619" s="835" t="s">
        <v>3993</v>
      </c>
      <c r="H619" s="835" t="s">
        <v>3994</v>
      </c>
      <c r="I619" s="849">
        <v>3.3900001049041748</v>
      </c>
      <c r="J619" s="849">
        <v>800</v>
      </c>
      <c r="K619" s="850">
        <v>2712</v>
      </c>
    </row>
    <row r="620" spans="1:11" ht="14.45" customHeight="1" x14ac:dyDescent="0.2">
      <c r="A620" s="831" t="s">
        <v>579</v>
      </c>
      <c r="B620" s="832" t="s">
        <v>580</v>
      </c>
      <c r="C620" s="835" t="s">
        <v>623</v>
      </c>
      <c r="D620" s="863" t="s">
        <v>624</v>
      </c>
      <c r="E620" s="835" t="s">
        <v>3989</v>
      </c>
      <c r="F620" s="863" t="s">
        <v>3990</v>
      </c>
      <c r="G620" s="835" t="s">
        <v>4336</v>
      </c>
      <c r="H620" s="835" t="s">
        <v>4337</v>
      </c>
      <c r="I620" s="849">
        <v>61.060001373291016</v>
      </c>
      <c r="J620" s="849">
        <v>100</v>
      </c>
      <c r="K620" s="850">
        <v>6105.66015625</v>
      </c>
    </row>
    <row r="621" spans="1:11" ht="14.45" customHeight="1" x14ac:dyDescent="0.2">
      <c r="A621" s="831" t="s">
        <v>579</v>
      </c>
      <c r="B621" s="832" t="s">
        <v>580</v>
      </c>
      <c r="C621" s="835" t="s">
        <v>623</v>
      </c>
      <c r="D621" s="863" t="s">
        <v>624</v>
      </c>
      <c r="E621" s="835" t="s">
        <v>3989</v>
      </c>
      <c r="F621" s="863" t="s">
        <v>3990</v>
      </c>
      <c r="G621" s="835" t="s">
        <v>4338</v>
      </c>
      <c r="H621" s="835" t="s">
        <v>4339</v>
      </c>
      <c r="I621" s="849">
        <v>185.13999938964844</v>
      </c>
      <c r="J621" s="849">
        <v>5</v>
      </c>
      <c r="K621" s="850">
        <v>925.70001220703125</v>
      </c>
    </row>
    <row r="622" spans="1:11" ht="14.45" customHeight="1" x14ac:dyDescent="0.2">
      <c r="A622" s="831" t="s">
        <v>579</v>
      </c>
      <c r="B622" s="832" t="s">
        <v>580</v>
      </c>
      <c r="C622" s="835" t="s">
        <v>623</v>
      </c>
      <c r="D622" s="863" t="s">
        <v>624</v>
      </c>
      <c r="E622" s="835" t="s">
        <v>3989</v>
      </c>
      <c r="F622" s="863" t="s">
        <v>3990</v>
      </c>
      <c r="G622" s="835" t="s">
        <v>4342</v>
      </c>
      <c r="H622" s="835" t="s">
        <v>4343</v>
      </c>
      <c r="I622" s="849">
        <v>17.899999618530273</v>
      </c>
      <c r="J622" s="849">
        <v>10</v>
      </c>
      <c r="K622" s="850">
        <v>179</v>
      </c>
    </row>
    <row r="623" spans="1:11" ht="14.45" customHeight="1" x14ac:dyDescent="0.2">
      <c r="A623" s="831" t="s">
        <v>579</v>
      </c>
      <c r="B623" s="832" t="s">
        <v>580</v>
      </c>
      <c r="C623" s="835" t="s">
        <v>623</v>
      </c>
      <c r="D623" s="863" t="s">
        <v>624</v>
      </c>
      <c r="E623" s="835" t="s">
        <v>3989</v>
      </c>
      <c r="F623" s="863" t="s">
        <v>3990</v>
      </c>
      <c r="G623" s="835" t="s">
        <v>4344</v>
      </c>
      <c r="H623" s="835" t="s">
        <v>4345</v>
      </c>
      <c r="I623" s="849">
        <v>171.82000732421875</v>
      </c>
      <c r="J623" s="849">
        <v>10</v>
      </c>
      <c r="K623" s="850">
        <v>1718.199951171875</v>
      </c>
    </row>
    <row r="624" spans="1:11" ht="14.45" customHeight="1" x14ac:dyDescent="0.2">
      <c r="A624" s="831" t="s">
        <v>579</v>
      </c>
      <c r="B624" s="832" t="s">
        <v>580</v>
      </c>
      <c r="C624" s="835" t="s">
        <v>623</v>
      </c>
      <c r="D624" s="863" t="s">
        <v>624</v>
      </c>
      <c r="E624" s="835" t="s">
        <v>3989</v>
      </c>
      <c r="F624" s="863" t="s">
        <v>3990</v>
      </c>
      <c r="G624" s="835" t="s">
        <v>4346</v>
      </c>
      <c r="H624" s="835" t="s">
        <v>4347</v>
      </c>
      <c r="I624" s="849">
        <v>171.82000732421875</v>
      </c>
      <c r="J624" s="849">
        <v>10</v>
      </c>
      <c r="K624" s="850">
        <v>1718.199951171875</v>
      </c>
    </row>
    <row r="625" spans="1:11" ht="14.45" customHeight="1" x14ac:dyDescent="0.2">
      <c r="A625" s="831" t="s">
        <v>579</v>
      </c>
      <c r="B625" s="832" t="s">
        <v>580</v>
      </c>
      <c r="C625" s="835" t="s">
        <v>623</v>
      </c>
      <c r="D625" s="863" t="s">
        <v>624</v>
      </c>
      <c r="E625" s="835" t="s">
        <v>3989</v>
      </c>
      <c r="F625" s="863" t="s">
        <v>3990</v>
      </c>
      <c r="G625" s="835" t="s">
        <v>4900</v>
      </c>
      <c r="H625" s="835" t="s">
        <v>4901</v>
      </c>
      <c r="I625" s="849">
        <v>171.82000732421875</v>
      </c>
      <c r="J625" s="849">
        <v>10</v>
      </c>
      <c r="K625" s="850">
        <v>1718.199951171875</v>
      </c>
    </row>
    <row r="626" spans="1:11" ht="14.45" customHeight="1" x14ac:dyDescent="0.2">
      <c r="A626" s="831" t="s">
        <v>579</v>
      </c>
      <c r="B626" s="832" t="s">
        <v>580</v>
      </c>
      <c r="C626" s="835" t="s">
        <v>623</v>
      </c>
      <c r="D626" s="863" t="s">
        <v>624</v>
      </c>
      <c r="E626" s="835" t="s">
        <v>3989</v>
      </c>
      <c r="F626" s="863" t="s">
        <v>3990</v>
      </c>
      <c r="G626" s="835" t="s">
        <v>4902</v>
      </c>
      <c r="H626" s="835" t="s">
        <v>4903</v>
      </c>
      <c r="I626" s="849">
        <v>21.899999618530273</v>
      </c>
      <c r="J626" s="849">
        <v>150</v>
      </c>
      <c r="K626" s="850">
        <v>3285.150146484375</v>
      </c>
    </row>
    <row r="627" spans="1:11" ht="14.45" customHeight="1" x14ac:dyDescent="0.2">
      <c r="A627" s="831" t="s">
        <v>579</v>
      </c>
      <c r="B627" s="832" t="s">
        <v>580</v>
      </c>
      <c r="C627" s="835" t="s">
        <v>623</v>
      </c>
      <c r="D627" s="863" t="s">
        <v>624</v>
      </c>
      <c r="E627" s="835" t="s">
        <v>3989</v>
      </c>
      <c r="F627" s="863" t="s">
        <v>3990</v>
      </c>
      <c r="G627" s="835" t="s">
        <v>4904</v>
      </c>
      <c r="H627" s="835" t="s">
        <v>4905</v>
      </c>
      <c r="I627" s="849">
        <v>21.899999618530273</v>
      </c>
      <c r="J627" s="849">
        <v>150</v>
      </c>
      <c r="K627" s="850">
        <v>3285.150146484375</v>
      </c>
    </row>
    <row r="628" spans="1:11" ht="14.45" customHeight="1" x14ac:dyDescent="0.2">
      <c r="A628" s="831" t="s">
        <v>579</v>
      </c>
      <c r="B628" s="832" t="s">
        <v>580</v>
      </c>
      <c r="C628" s="835" t="s">
        <v>623</v>
      </c>
      <c r="D628" s="863" t="s">
        <v>624</v>
      </c>
      <c r="E628" s="835" t="s">
        <v>3989</v>
      </c>
      <c r="F628" s="863" t="s">
        <v>3990</v>
      </c>
      <c r="G628" s="835" t="s">
        <v>4906</v>
      </c>
      <c r="H628" s="835" t="s">
        <v>4907</v>
      </c>
      <c r="I628" s="849">
        <v>484.04000854492188</v>
      </c>
      <c r="J628" s="849">
        <v>2</v>
      </c>
      <c r="K628" s="850">
        <v>968.08001708984375</v>
      </c>
    </row>
    <row r="629" spans="1:11" ht="14.45" customHeight="1" x14ac:dyDescent="0.2">
      <c r="A629" s="831" t="s">
        <v>579</v>
      </c>
      <c r="B629" s="832" t="s">
        <v>580</v>
      </c>
      <c r="C629" s="835" t="s">
        <v>623</v>
      </c>
      <c r="D629" s="863" t="s">
        <v>624</v>
      </c>
      <c r="E629" s="835" t="s">
        <v>3989</v>
      </c>
      <c r="F629" s="863" t="s">
        <v>3990</v>
      </c>
      <c r="G629" s="835" t="s">
        <v>4908</v>
      </c>
      <c r="H629" s="835" t="s">
        <v>4909</v>
      </c>
      <c r="I629" s="849">
        <v>527.969970703125</v>
      </c>
      <c r="J629" s="849">
        <v>10</v>
      </c>
      <c r="K629" s="850">
        <v>5279.72021484375</v>
      </c>
    </row>
    <row r="630" spans="1:11" ht="14.45" customHeight="1" x14ac:dyDescent="0.2">
      <c r="A630" s="831" t="s">
        <v>579</v>
      </c>
      <c r="B630" s="832" t="s">
        <v>580</v>
      </c>
      <c r="C630" s="835" t="s">
        <v>623</v>
      </c>
      <c r="D630" s="863" t="s">
        <v>624</v>
      </c>
      <c r="E630" s="835" t="s">
        <v>3989</v>
      </c>
      <c r="F630" s="863" t="s">
        <v>3990</v>
      </c>
      <c r="G630" s="835" t="s">
        <v>4908</v>
      </c>
      <c r="H630" s="835" t="s">
        <v>4910</v>
      </c>
      <c r="I630" s="849">
        <v>527.969970703125</v>
      </c>
      <c r="J630" s="849">
        <v>20</v>
      </c>
      <c r="K630" s="850">
        <v>10559.31982421875</v>
      </c>
    </row>
    <row r="631" spans="1:11" ht="14.45" customHeight="1" x14ac:dyDescent="0.2">
      <c r="A631" s="831" t="s">
        <v>579</v>
      </c>
      <c r="B631" s="832" t="s">
        <v>580</v>
      </c>
      <c r="C631" s="835" t="s">
        <v>623</v>
      </c>
      <c r="D631" s="863" t="s">
        <v>624</v>
      </c>
      <c r="E631" s="835" t="s">
        <v>3989</v>
      </c>
      <c r="F631" s="863" t="s">
        <v>3990</v>
      </c>
      <c r="G631" s="835" t="s">
        <v>4911</v>
      </c>
      <c r="H631" s="835" t="s">
        <v>4912</v>
      </c>
      <c r="I631" s="849">
        <v>527.969970703125</v>
      </c>
      <c r="J631" s="849">
        <v>20</v>
      </c>
      <c r="K631" s="850">
        <v>10559.31982421875</v>
      </c>
    </row>
    <row r="632" spans="1:11" ht="14.45" customHeight="1" x14ac:dyDescent="0.2">
      <c r="A632" s="831" t="s">
        <v>579</v>
      </c>
      <c r="B632" s="832" t="s">
        <v>580</v>
      </c>
      <c r="C632" s="835" t="s">
        <v>623</v>
      </c>
      <c r="D632" s="863" t="s">
        <v>624</v>
      </c>
      <c r="E632" s="835" t="s">
        <v>3989</v>
      </c>
      <c r="F632" s="863" t="s">
        <v>3990</v>
      </c>
      <c r="G632" s="835" t="s">
        <v>4913</v>
      </c>
      <c r="H632" s="835" t="s">
        <v>4914</v>
      </c>
      <c r="I632" s="849">
        <v>527.969970703125</v>
      </c>
      <c r="J632" s="849">
        <v>10</v>
      </c>
      <c r="K632" s="850">
        <v>5279.66015625</v>
      </c>
    </row>
    <row r="633" spans="1:11" ht="14.45" customHeight="1" x14ac:dyDescent="0.2">
      <c r="A633" s="831" t="s">
        <v>579</v>
      </c>
      <c r="B633" s="832" t="s">
        <v>580</v>
      </c>
      <c r="C633" s="835" t="s">
        <v>623</v>
      </c>
      <c r="D633" s="863" t="s">
        <v>624</v>
      </c>
      <c r="E633" s="835" t="s">
        <v>3989</v>
      </c>
      <c r="F633" s="863" t="s">
        <v>3990</v>
      </c>
      <c r="G633" s="835" t="s">
        <v>4915</v>
      </c>
      <c r="H633" s="835" t="s">
        <v>4916</v>
      </c>
      <c r="I633" s="849">
        <v>17.979999542236328</v>
      </c>
      <c r="J633" s="849">
        <v>70</v>
      </c>
      <c r="K633" s="850">
        <v>1258.6000061035156</v>
      </c>
    </row>
    <row r="634" spans="1:11" ht="14.45" customHeight="1" x14ac:dyDescent="0.2">
      <c r="A634" s="831" t="s">
        <v>579</v>
      </c>
      <c r="B634" s="832" t="s">
        <v>580</v>
      </c>
      <c r="C634" s="835" t="s">
        <v>623</v>
      </c>
      <c r="D634" s="863" t="s">
        <v>624</v>
      </c>
      <c r="E634" s="835" t="s">
        <v>3989</v>
      </c>
      <c r="F634" s="863" t="s">
        <v>3990</v>
      </c>
      <c r="G634" s="835" t="s">
        <v>4917</v>
      </c>
      <c r="H634" s="835" t="s">
        <v>4918</v>
      </c>
      <c r="I634" s="849">
        <v>12.100000381469727</v>
      </c>
      <c r="J634" s="849">
        <v>50</v>
      </c>
      <c r="K634" s="850">
        <v>605</v>
      </c>
    </row>
    <row r="635" spans="1:11" ht="14.45" customHeight="1" x14ac:dyDescent="0.2">
      <c r="A635" s="831" t="s">
        <v>579</v>
      </c>
      <c r="B635" s="832" t="s">
        <v>580</v>
      </c>
      <c r="C635" s="835" t="s">
        <v>623</v>
      </c>
      <c r="D635" s="863" t="s">
        <v>624</v>
      </c>
      <c r="E635" s="835" t="s">
        <v>3989</v>
      </c>
      <c r="F635" s="863" t="s">
        <v>3990</v>
      </c>
      <c r="G635" s="835" t="s">
        <v>4919</v>
      </c>
      <c r="H635" s="835" t="s">
        <v>4920</v>
      </c>
      <c r="I635" s="849">
        <v>22.989999771118164</v>
      </c>
      <c r="J635" s="849">
        <v>10</v>
      </c>
      <c r="K635" s="850">
        <v>229.89999389648438</v>
      </c>
    </row>
    <row r="636" spans="1:11" ht="14.45" customHeight="1" x14ac:dyDescent="0.2">
      <c r="A636" s="831" t="s">
        <v>579</v>
      </c>
      <c r="B636" s="832" t="s">
        <v>580</v>
      </c>
      <c r="C636" s="835" t="s">
        <v>623</v>
      </c>
      <c r="D636" s="863" t="s">
        <v>624</v>
      </c>
      <c r="E636" s="835" t="s">
        <v>3989</v>
      </c>
      <c r="F636" s="863" t="s">
        <v>3990</v>
      </c>
      <c r="G636" s="835" t="s">
        <v>4921</v>
      </c>
      <c r="H636" s="835" t="s">
        <v>4922</v>
      </c>
      <c r="I636" s="849">
        <v>22.989999771118164</v>
      </c>
      <c r="J636" s="849">
        <v>10</v>
      </c>
      <c r="K636" s="850">
        <v>229.89999389648438</v>
      </c>
    </row>
    <row r="637" spans="1:11" ht="14.45" customHeight="1" x14ac:dyDescent="0.2">
      <c r="A637" s="831" t="s">
        <v>579</v>
      </c>
      <c r="B637" s="832" t="s">
        <v>580</v>
      </c>
      <c r="C637" s="835" t="s">
        <v>623</v>
      </c>
      <c r="D637" s="863" t="s">
        <v>624</v>
      </c>
      <c r="E637" s="835" t="s">
        <v>3989</v>
      </c>
      <c r="F637" s="863" t="s">
        <v>3990</v>
      </c>
      <c r="G637" s="835" t="s">
        <v>4923</v>
      </c>
      <c r="H637" s="835" t="s">
        <v>4924</v>
      </c>
      <c r="I637" s="849">
        <v>22.989999771118164</v>
      </c>
      <c r="J637" s="849">
        <v>10</v>
      </c>
      <c r="K637" s="850">
        <v>229.89999389648438</v>
      </c>
    </row>
    <row r="638" spans="1:11" ht="14.45" customHeight="1" x14ac:dyDescent="0.2">
      <c r="A638" s="831" t="s">
        <v>579</v>
      </c>
      <c r="B638" s="832" t="s">
        <v>580</v>
      </c>
      <c r="C638" s="835" t="s">
        <v>623</v>
      </c>
      <c r="D638" s="863" t="s">
        <v>624</v>
      </c>
      <c r="E638" s="835" t="s">
        <v>3989</v>
      </c>
      <c r="F638" s="863" t="s">
        <v>3990</v>
      </c>
      <c r="G638" s="835" t="s">
        <v>4925</v>
      </c>
      <c r="H638" s="835" t="s">
        <v>4926</v>
      </c>
      <c r="I638" s="849">
        <v>13.199999809265137</v>
      </c>
      <c r="J638" s="849">
        <v>20</v>
      </c>
      <c r="K638" s="850">
        <v>264</v>
      </c>
    </row>
    <row r="639" spans="1:11" ht="14.45" customHeight="1" x14ac:dyDescent="0.2">
      <c r="A639" s="831" t="s">
        <v>579</v>
      </c>
      <c r="B639" s="832" t="s">
        <v>580</v>
      </c>
      <c r="C639" s="835" t="s">
        <v>623</v>
      </c>
      <c r="D639" s="863" t="s">
        <v>624</v>
      </c>
      <c r="E639" s="835" t="s">
        <v>3989</v>
      </c>
      <c r="F639" s="863" t="s">
        <v>3990</v>
      </c>
      <c r="G639" s="835" t="s">
        <v>4927</v>
      </c>
      <c r="H639" s="835" t="s">
        <v>4928</v>
      </c>
      <c r="I639" s="849">
        <v>13.199999809265137</v>
      </c>
      <c r="J639" s="849">
        <v>20</v>
      </c>
      <c r="K639" s="850">
        <v>264</v>
      </c>
    </row>
    <row r="640" spans="1:11" ht="14.45" customHeight="1" x14ac:dyDescent="0.2">
      <c r="A640" s="831" t="s">
        <v>579</v>
      </c>
      <c r="B640" s="832" t="s">
        <v>580</v>
      </c>
      <c r="C640" s="835" t="s">
        <v>623</v>
      </c>
      <c r="D640" s="863" t="s">
        <v>624</v>
      </c>
      <c r="E640" s="835" t="s">
        <v>3989</v>
      </c>
      <c r="F640" s="863" t="s">
        <v>3990</v>
      </c>
      <c r="G640" s="835" t="s">
        <v>4919</v>
      </c>
      <c r="H640" s="835" t="s">
        <v>4929</v>
      </c>
      <c r="I640" s="849">
        <v>22.989999771118164</v>
      </c>
      <c r="J640" s="849">
        <v>10</v>
      </c>
      <c r="K640" s="850">
        <v>229.89999389648438</v>
      </c>
    </row>
    <row r="641" spans="1:11" ht="14.45" customHeight="1" x14ac:dyDescent="0.2">
      <c r="A641" s="831" t="s">
        <v>579</v>
      </c>
      <c r="B641" s="832" t="s">
        <v>580</v>
      </c>
      <c r="C641" s="835" t="s">
        <v>623</v>
      </c>
      <c r="D641" s="863" t="s">
        <v>624</v>
      </c>
      <c r="E641" s="835" t="s">
        <v>3989</v>
      </c>
      <c r="F641" s="863" t="s">
        <v>3990</v>
      </c>
      <c r="G641" s="835" t="s">
        <v>4921</v>
      </c>
      <c r="H641" s="835" t="s">
        <v>4930</v>
      </c>
      <c r="I641" s="849">
        <v>22.989999771118164</v>
      </c>
      <c r="J641" s="849">
        <v>40</v>
      </c>
      <c r="K641" s="850">
        <v>919.5999755859375</v>
      </c>
    </row>
    <row r="642" spans="1:11" ht="14.45" customHeight="1" x14ac:dyDescent="0.2">
      <c r="A642" s="831" t="s">
        <v>579</v>
      </c>
      <c r="B642" s="832" t="s">
        <v>580</v>
      </c>
      <c r="C642" s="835" t="s">
        <v>623</v>
      </c>
      <c r="D642" s="863" t="s">
        <v>624</v>
      </c>
      <c r="E642" s="835" t="s">
        <v>3989</v>
      </c>
      <c r="F642" s="863" t="s">
        <v>3990</v>
      </c>
      <c r="G642" s="835" t="s">
        <v>4923</v>
      </c>
      <c r="H642" s="835" t="s">
        <v>4931</v>
      </c>
      <c r="I642" s="849">
        <v>22.989999771118164</v>
      </c>
      <c r="J642" s="849">
        <v>30</v>
      </c>
      <c r="K642" s="850">
        <v>689.69998168945313</v>
      </c>
    </row>
    <row r="643" spans="1:11" ht="14.45" customHeight="1" x14ac:dyDescent="0.2">
      <c r="A643" s="831" t="s">
        <v>579</v>
      </c>
      <c r="B643" s="832" t="s">
        <v>580</v>
      </c>
      <c r="C643" s="835" t="s">
        <v>623</v>
      </c>
      <c r="D643" s="863" t="s">
        <v>624</v>
      </c>
      <c r="E643" s="835" t="s">
        <v>3989</v>
      </c>
      <c r="F643" s="863" t="s">
        <v>3990</v>
      </c>
      <c r="G643" s="835" t="s">
        <v>4932</v>
      </c>
      <c r="H643" s="835" t="s">
        <v>4933</v>
      </c>
      <c r="I643" s="849">
        <v>22.989999771118164</v>
      </c>
      <c r="J643" s="849">
        <v>20</v>
      </c>
      <c r="K643" s="850">
        <v>459.79998779296875</v>
      </c>
    </row>
    <row r="644" spans="1:11" ht="14.45" customHeight="1" x14ac:dyDescent="0.2">
      <c r="A644" s="831" t="s">
        <v>579</v>
      </c>
      <c r="B644" s="832" t="s">
        <v>580</v>
      </c>
      <c r="C644" s="835" t="s">
        <v>623</v>
      </c>
      <c r="D644" s="863" t="s">
        <v>624</v>
      </c>
      <c r="E644" s="835" t="s">
        <v>3989</v>
      </c>
      <c r="F644" s="863" t="s">
        <v>3990</v>
      </c>
      <c r="G644" s="835" t="s">
        <v>4934</v>
      </c>
      <c r="H644" s="835" t="s">
        <v>4935</v>
      </c>
      <c r="I644" s="849">
        <v>278.29998779296875</v>
      </c>
      <c r="J644" s="849">
        <v>2</v>
      </c>
      <c r="K644" s="850">
        <v>556.5999755859375</v>
      </c>
    </row>
    <row r="645" spans="1:11" ht="14.45" customHeight="1" x14ac:dyDescent="0.2">
      <c r="A645" s="831" t="s">
        <v>579</v>
      </c>
      <c r="B645" s="832" t="s">
        <v>580</v>
      </c>
      <c r="C645" s="835" t="s">
        <v>623</v>
      </c>
      <c r="D645" s="863" t="s">
        <v>624</v>
      </c>
      <c r="E645" s="835" t="s">
        <v>3989</v>
      </c>
      <c r="F645" s="863" t="s">
        <v>3990</v>
      </c>
      <c r="G645" s="835" t="s">
        <v>4936</v>
      </c>
      <c r="H645" s="835" t="s">
        <v>4937</v>
      </c>
      <c r="I645" s="849">
        <v>392.04998779296875</v>
      </c>
      <c r="J645" s="849">
        <v>2</v>
      </c>
      <c r="K645" s="850">
        <v>784.0999755859375</v>
      </c>
    </row>
    <row r="646" spans="1:11" ht="14.45" customHeight="1" x14ac:dyDescent="0.2">
      <c r="A646" s="831" t="s">
        <v>579</v>
      </c>
      <c r="B646" s="832" t="s">
        <v>580</v>
      </c>
      <c r="C646" s="835" t="s">
        <v>623</v>
      </c>
      <c r="D646" s="863" t="s">
        <v>624</v>
      </c>
      <c r="E646" s="835" t="s">
        <v>3989</v>
      </c>
      <c r="F646" s="863" t="s">
        <v>3990</v>
      </c>
      <c r="G646" s="835" t="s">
        <v>4371</v>
      </c>
      <c r="H646" s="835" t="s">
        <v>4938</v>
      </c>
      <c r="I646" s="849">
        <v>103.15000152587891</v>
      </c>
      <c r="J646" s="849">
        <v>10</v>
      </c>
      <c r="K646" s="850">
        <v>1031.5</v>
      </c>
    </row>
    <row r="647" spans="1:11" ht="14.45" customHeight="1" x14ac:dyDescent="0.2">
      <c r="A647" s="831" t="s">
        <v>579</v>
      </c>
      <c r="B647" s="832" t="s">
        <v>580</v>
      </c>
      <c r="C647" s="835" t="s">
        <v>623</v>
      </c>
      <c r="D647" s="863" t="s">
        <v>624</v>
      </c>
      <c r="E647" s="835" t="s">
        <v>3989</v>
      </c>
      <c r="F647" s="863" t="s">
        <v>3990</v>
      </c>
      <c r="G647" s="835" t="s">
        <v>4939</v>
      </c>
      <c r="H647" s="835" t="s">
        <v>4940</v>
      </c>
      <c r="I647" s="849">
        <v>4.0300002098083496</v>
      </c>
      <c r="J647" s="849">
        <v>250</v>
      </c>
      <c r="K647" s="850">
        <v>1007.5</v>
      </c>
    </row>
    <row r="648" spans="1:11" ht="14.45" customHeight="1" x14ac:dyDescent="0.2">
      <c r="A648" s="831" t="s">
        <v>579</v>
      </c>
      <c r="B648" s="832" t="s">
        <v>580</v>
      </c>
      <c r="C648" s="835" t="s">
        <v>623</v>
      </c>
      <c r="D648" s="863" t="s">
        <v>624</v>
      </c>
      <c r="E648" s="835" t="s">
        <v>3989</v>
      </c>
      <c r="F648" s="863" t="s">
        <v>3990</v>
      </c>
      <c r="G648" s="835" t="s">
        <v>4371</v>
      </c>
      <c r="H648" s="835" t="s">
        <v>4372</v>
      </c>
      <c r="I648" s="849">
        <v>103.13999938964844</v>
      </c>
      <c r="J648" s="849">
        <v>10</v>
      </c>
      <c r="K648" s="850">
        <v>1031.4000244140625</v>
      </c>
    </row>
    <row r="649" spans="1:11" ht="14.45" customHeight="1" x14ac:dyDescent="0.2">
      <c r="A649" s="831" t="s">
        <v>579</v>
      </c>
      <c r="B649" s="832" t="s">
        <v>580</v>
      </c>
      <c r="C649" s="835" t="s">
        <v>623</v>
      </c>
      <c r="D649" s="863" t="s">
        <v>624</v>
      </c>
      <c r="E649" s="835" t="s">
        <v>3989</v>
      </c>
      <c r="F649" s="863" t="s">
        <v>3990</v>
      </c>
      <c r="G649" s="835" t="s">
        <v>4373</v>
      </c>
      <c r="H649" s="835" t="s">
        <v>4374</v>
      </c>
      <c r="I649" s="849">
        <v>7.869999885559082</v>
      </c>
      <c r="J649" s="849">
        <v>100</v>
      </c>
      <c r="K649" s="850">
        <v>787</v>
      </c>
    </row>
    <row r="650" spans="1:11" ht="14.45" customHeight="1" x14ac:dyDescent="0.2">
      <c r="A650" s="831" t="s">
        <v>579</v>
      </c>
      <c r="B650" s="832" t="s">
        <v>580</v>
      </c>
      <c r="C650" s="835" t="s">
        <v>623</v>
      </c>
      <c r="D650" s="863" t="s">
        <v>624</v>
      </c>
      <c r="E650" s="835" t="s">
        <v>3989</v>
      </c>
      <c r="F650" s="863" t="s">
        <v>3990</v>
      </c>
      <c r="G650" s="835" t="s">
        <v>4375</v>
      </c>
      <c r="H650" s="835" t="s">
        <v>4376</v>
      </c>
      <c r="I650" s="849">
        <v>12.100000381469727</v>
      </c>
      <c r="J650" s="849">
        <v>300</v>
      </c>
      <c r="K650" s="850">
        <v>3630</v>
      </c>
    </row>
    <row r="651" spans="1:11" ht="14.45" customHeight="1" x14ac:dyDescent="0.2">
      <c r="A651" s="831" t="s">
        <v>579</v>
      </c>
      <c r="B651" s="832" t="s">
        <v>580</v>
      </c>
      <c r="C651" s="835" t="s">
        <v>623</v>
      </c>
      <c r="D651" s="863" t="s">
        <v>624</v>
      </c>
      <c r="E651" s="835" t="s">
        <v>3989</v>
      </c>
      <c r="F651" s="863" t="s">
        <v>3990</v>
      </c>
      <c r="G651" s="835" t="s">
        <v>4377</v>
      </c>
      <c r="H651" s="835" t="s">
        <v>4378</v>
      </c>
      <c r="I651" s="849">
        <v>8.4700002670288086</v>
      </c>
      <c r="J651" s="849">
        <v>690</v>
      </c>
      <c r="K651" s="850">
        <v>5844.2999572753906</v>
      </c>
    </row>
    <row r="652" spans="1:11" ht="14.45" customHeight="1" x14ac:dyDescent="0.2">
      <c r="A652" s="831" t="s">
        <v>579</v>
      </c>
      <c r="B652" s="832" t="s">
        <v>580</v>
      </c>
      <c r="C652" s="835" t="s">
        <v>623</v>
      </c>
      <c r="D652" s="863" t="s">
        <v>624</v>
      </c>
      <c r="E652" s="835" t="s">
        <v>3989</v>
      </c>
      <c r="F652" s="863" t="s">
        <v>3990</v>
      </c>
      <c r="G652" s="835" t="s">
        <v>4373</v>
      </c>
      <c r="H652" s="835" t="s">
        <v>4379</v>
      </c>
      <c r="I652" s="849">
        <v>8.6549997329711914</v>
      </c>
      <c r="J652" s="849">
        <v>900</v>
      </c>
      <c r="K652" s="850">
        <v>8025</v>
      </c>
    </row>
    <row r="653" spans="1:11" ht="14.45" customHeight="1" x14ac:dyDescent="0.2">
      <c r="A653" s="831" t="s">
        <v>579</v>
      </c>
      <c r="B653" s="832" t="s">
        <v>580</v>
      </c>
      <c r="C653" s="835" t="s">
        <v>623</v>
      </c>
      <c r="D653" s="863" t="s">
        <v>624</v>
      </c>
      <c r="E653" s="835" t="s">
        <v>3989</v>
      </c>
      <c r="F653" s="863" t="s">
        <v>3990</v>
      </c>
      <c r="G653" s="835" t="s">
        <v>4941</v>
      </c>
      <c r="H653" s="835" t="s">
        <v>4942</v>
      </c>
      <c r="I653" s="849">
        <v>10.076666514078775</v>
      </c>
      <c r="J653" s="849">
        <v>210</v>
      </c>
      <c r="K653" s="850">
        <v>2116.2799987792969</v>
      </c>
    </row>
    <row r="654" spans="1:11" ht="14.45" customHeight="1" x14ac:dyDescent="0.2">
      <c r="A654" s="831" t="s">
        <v>579</v>
      </c>
      <c r="B654" s="832" t="s">
        <v>580</v>
      </c>
      <c r="C654" s="835" t="s">
        <v>623</v>
      </c>
      <c r="D654" s="863" t="s">
        <v>624</v>
      </c>
      <c r="E654" s="835" t="s">
        <v>3989</v>
      </c>
      <c r="F654" s="863" t="s">
        <v>3990</v>
      </c>
      <c r="G654" s="835" t="s">
        <v>4943</v>
      </c>
      <c r="H654" s="835" t="s">
        <v>4944</v>
      </c>
      <c r="I654" s="849">
        <v>10.079999923706055</v>
      </c>
      <c r="J654" s="849">
        <v>90</v>
      </c>
      <c r="K654" s="850">
        <v>906.77001953125</v>
      </c>
    </row>
    <row r="655" spans="1:11" ht="14.45" customHeight="1" x14ac:dyDescent="0.2">
      <c r="A655" s="831" t="s">
        <v>579</v>
      </c>
      <c r="B655" s="832" t="s">
        <v>580</v>
      </c>
      <c r="C655" s="835" t="s">
        <v>623</v>
      </c>
      <c r="D655" s="863" t="s">
        <v>624</v>
      </c>
      <c r="E655" s="835" t="s">
        <v>3989</v>
      </c>
      <c r="F655" s="863" t="s">
        <v>3990</v>
      </c>
      <c r="G655" s="835" t="s">
        <v>4945</v>
      </c>
      <c r="H655" s="835" t="s">
        <v>4946</v>
      </c>
      <c r="I655" s="849">
        <v>3.1500000953674316</v>
      </c>
      <c r="J655" s="849">
        <v>100</v>
      </c>
      <c r="K655" s="850">
        <v>315</v>
      </c>
    </row>
    <row r="656" spans="1:11" ht="14.45" customHeight="1" x14ac:dyDescent="0.2">
      <c r="A656" s="831" t="s">
        <v>579</v>
      </c>
      <c r="B656" s="832" t="s">
        <v>580</v>
      </c>
      <c r="C656" s="835" t="s">
        <v>623</v>
      </c>
      <c r="D656" s="863" t="s">
        <v>624</v>
      </c>
      <c r="E656" s="835" t="s">
        <v>3989</v>
      </c>
      <c r="F656" s="863" t="s">
        <v>3990</v>
      </c>
      <c r="G656" s="835" t="s">
        <v>4947</v>
      </c>
      <c r="H656" s="835" t="s">
        <v>4948</v>
      </c>
      <c r="I656" s="849">
        <v>756.25</v>
      </c>
      <c r="J656" s="849">
        <v>40</v>
      </c>
      <c r="K656" s="850">
        <v>30250</v>
      </c>
    </row>
    <row r="657" spans="1:11" ht="14.45" customHeight="1" x14ac:dyDescent="0.2">
      <c r="A657" s="831" t="s">
        <v>579</v>
      </c>
      <c r="B657" s="832" t="s">
        <v>580</v>
      </c>
      <c r="C657" s="835" t="s">
        <v>623</v>
      </c>
      <c r="D657" s="863" t="s">
        <v>624</v>
      </c>
      <c r="E657" s="835" t="s">
        <v>3989</v>
      </c>
      <c r="F657" s="863" t="s">
        <v>3990</v>
      </c>
      <c r="G657" s="835" t="s">
        <v>4383</v>
      </c>
      <c r="H657" s="835" t="s">
        <v>4384</v>
      </c>
      <c r="I657" s="849">
        <v>80.569999694824219</v>
      </c>
      <c r="J657" s="849">
        <v>40</v>
      </c>
      <c r="K657" s="850">
        <v>3222.800048828125</v>
      </c>
    </row>
    <row r="658" spans="1:11" ht="14.45" customHeight="1" x14ac:dyDescent="0.2">
      <c r="A658" s="831" t="s">
        <v>579</v>
      </c>
      <c r="B658" s="832" t="s">
        <v>580</v>
      </c>
      <c r="C658" s="835" t="s">
        <v>623</v>
      </c>
      <c r="D658" s="863" t="s">
        <v>624</v>
      </c>
      <c r="E658" s="835" t="s">
        <v>3989</v>
      </c>
      <c r="F658" s="863" t="s">
        <v>3990</v>
      </c>
      <c r="G658" s="835" t="s">
        <v>4383</v>
      </c>
      <c r="H658" s="835" t="s">
        <v>4385</v>
      </c>
      <c r="I658" s="849">
        <v>80.573333740234375</v>
      </c>
      <c r="J658" s="849">
        <v>280</v>
      </c>
      <c r="K658" s="850">
        <v>22560.400146484375</v>
      </c>
    </row>
    <row r="659" spans="1:11" ht="14.45" customHeight="1" x14ac:dyDescent="0.2">
      <c r="A659" s="831" t="s">
        <v>579</v>
      </c>
      <c r="B659" s="832" t="s">
        <v>580</v>
      </c>
      <c r="C659" s="835" t="s">
        <v>623</v>
      </c>
      <c r="D659" s="863" t="s">
        <v>624</v>
      </c>
      <c r="E659" s="835" t="s">
        <v>3989</v>
      </c>
      <c r="F659" s="863" t="s">
        <v>3990</v>
      </c>
      <c r="G659" s="835" t="s">
        <v>4386</v>
      </c>
      <c r="H659" s="835" t="s">
        <v>4387</v>
      </c>
      <c r="I659" s="849">
        <v>39.930000305175781</v>
      </c>
      <c r="J659" s="849">
        <v>40</v>
      </c>
      <c r="K659" s="850">
        <v>1597.199951171875</v>
      </c>
    </row>
    <row r="660" spans="1:11" ht="14.45" customHeight="1" x14ac:dyDescent="0.2">
      <c r="A660" s="831" t="s">
        <v>579</v>
      </c>
      <c r="B660" s="832" t="s">
        <v>580</v>
      </c>
      <c r="C660" s="835" t="s">
        <v>623</v>
      </c>
      <c r="D660" s="863" t="s">
        <v>624</v>
      </c>
      <c r="E660" s="835" t="s">
        <v>3989</v>
      </c>
      <c r="F660" s="863" t="s">
        <v>3990</v>
      </c>
      <c r="G660" s="835" t="s">
        <v>4949</v>
      </c>
      <c r="H660" s="835" t="s">
        <v>4950</v>
      </c>
      <c r="I660" s="849">
        <v>105.02999877929688</v>
      </c>
      <c r="J660" s="849">
        <v>10</v>
      </c>
      <c r="K660" s="850">
        <v>1050.280029296875</v>
      </c>
    </row>
    <row r="661" spans="1:11" ht="14.45" customHeight="1" x14ac:dyDescent="0.2">
      <c r="A661" s="831" t="s">
        <v>579</v>
      </c>
      <c r="B661" s="832" t="s">
        <v>580</v>
      </c>
      <c r="C661" s="835" t="s">
        <v>623</v>
      </c>
      <c r="D661" s="863" t="s">
        <v>624</v>
      </c>
      <c r="E661" s="835" t="s">
        <v>3989</v>
      </c>
      <c r="F661" s="863" t="s">
        <v>3990</v>
      </c>
      <c r="G661" s="835" t="s">
        <v>4951</v>
      </c>
      <c r="H661" s="835" t="s">
        <v>4952</v>
      </c>
      <c r="I661" s="849">
        <v>105.02999877929688</v>
      </c>
      <c r="J661" s="849">
        <v>10</v>
      </c>
      <c r="K661" s="850">
        <v>1050.280029296875</v>
      </c>
    </row>
    <row r="662" spans="1:11" ht="14.45" customHeight="1" x14ac:dyDescent="0.2">
      <c r="A662" s="831" t="s">
        <v>579</v>
      </c>
      <c r="B662" s="832" t="s">
        <v>580</v>
      </c>
      <c r="C662" s="835" t="s">
        <v>623</v>
      </c>
      <c r="D662" s="863" t="s">
        <v>624</v>
      </c>
      <c r="E662" s="835" t="s">
        <v>3989</v>
      </c>
      <c r="F662" s="863" t="s">
        <v>3990</v>
      </c>
      <c r="G662" s="835" t="s">
        <v>4404</v>
      </c>
      <c r="H662" s="835" t="s">
        <v>4407</v>
      </c>
      <c r="I662" s="849">
        <v>517.8800048828125</v>
      </c>
      <c r="J662" s="849">
        <v>5</v>
      </c>
      <c r="K662" s="850">
        <v>2589.39990234375</v>
      </c>
    </row>
    <row r="663" spans="1:11" ht="14.45" customHeight="1" x14ac:dyDescent="0.2">
      <c r="A663" s="831" t="s">
        <v>579</v>
      </c>
      <c r="B663" s="832" t="s">
        <v>580</v>
      </c>
      <c r="C663" s="835" t="s">
        <v>623</v>
      </c>
      <c r="D663" s="863" t="s">
        <v>624</v>
      </c>
      <c r="E663" s="835" t="s">
        <v>3989</v>
      </c>
      <c r="F663" s="863" t="s">
        <v>3990</v>
      </c>
      <c r="G663" s="835" t="s">
        <v>4001</v>
      </c>
      <c r="H663" s="835" t="s">
        <v>4416</v>
      </c>
      <c r="I663" s="849">
        <v>13.310000419616699</v>
      </c>
      <c r="J663" s="849">
        <v>50</v>
      </c>
      <c r="K663" s="850">
        <v>665.5</v>
      </c>
    </row>
    <row r="664" spans="1:11" ht="14.45" customHeight="1" x14ac:dyDescent="0.2">
      <c r="A664" s="831" t="s">
        <v>579</v>
      </c>
      <c r="B664" s="832" t="s">
        <v>580</v>
      </c>
      <c r="C664" s="835" t="s">
        <v>623</v>
      </c>
      <c r="D664" s="863" t="s">
        <v>624</v>
      </c>
      <c r="E664" s="835" t="s">
        <v>3989</v>
      </c>
      <c r="F664" s="863" t="s">
        <v>3990</v>
      </c>
      <c r="G664" s="835" t="s">
        <v>3999</v>
      </c>
      <c r="H664" s="835" t="s">
        <v>4000</v>
      </c>
      <c r="I664" s="849">
        <v>11.739999771118164</v>
      </c>
      <c r="J664" s="849">
        <v>50</v>
      </c>
      <c r="K664" s="850">
        <v>587</v>
      </c>
    </row>
    <row r="665" spans="1:11" ht="14.45" customHeight="1" x14ac:dyDescent="0.2">
      <c r="A665" s="831" t="s">
        <v>579</v>
      </c>
      <c r="B665" s="832" t="s">
        <v>580</v>
      </c>
      <c r="C665" s="835" t="s">
        <v>623</v>
      </c>
      <c r="D665" s="863" t="s">
        <v>624</v>
      </c>
      <c r="E665" s="835" t="s">
        <v>3989</v>
      </c>
      <c r="F665" s="863" t="s">
        <v>3990</v>
      </c>
      <c r="G665" s="835" t="s">
        <v>4001</v>
      </c>
      <c r="H665" s="835" t="s">
        <v>4002</v>
      </c>
      <c r="I665" s="849">
        <v>13.310000419616699</v>
      </c>
      <c r="J665" s="849">
        <v>180</v>
      </c>
      <c r="K665" s="850">
        <v>2395.8000183105469</v>
      </c>
    </row>
    <row r="666" spans="1:11" ht="14.45" customHeight="1" x14ac:dyDescent="0.2">
      <c r="A666" s="831" t="s">
        <v>579</v>
      </c>
      <c r="B666" s="832" t="s">
        <v>580</v>
      </c>
      <c r="C666" s="835" t="s">
        <v>623</v>
      </c>
      <c r="D666" s="863" t="s">
        <v>624</v>
      </c>
      <c r="E666" s="835" t="s">
        <v>3989</v>
      </c>
      <c r="F666" s="863" t="s">
        <v>3990</v>
      </c>
      <c r="G666" s="835" t="s">
        <v>4417</v>
      </c>
      <c r="H666" s="835" t="s">
        <v>4419</v>
      </c>
      <c r="I666" s="849">
        <v>25.530000686645508</v>
      </c>
      <c r="J666" s="849">
        <v>30</v>
      </c>
      <c r="K666" s="850">
        <v>765.90000915527344</v>
      </c>
    </row>
    <row r="667" spans="1:11" ht="14.45" customHeight="1" x14ac:dyDescent="0.2">
      <c r="A667" s="831" t="s">
        <v>579</v>
      </c>
      <c r="B667" s="832" t="s">
        <v>580</v>
      </c>
      <c r="C667" s="835" t="s">
        <v>623</v>
      </c>
      <c r="D667" s="863" t="s">
        <v>624</v>
      </c>
      <c r="E667" s="835" t="s">
        <v>3989</v>
      </c>
      <c r="F667" s="863" t="s">
        <v>3990</v>
      </c>
      <c r="G667" s="835" t="s">
        <v>4953</v>
      </c>
      <c r="H667" s="835" t="s">
        <v>4954</v>
      </c>
      <c r="I667" s="849">
        <v>184.58999633789063</v>
      </c>
      <c r="J667" s="849">
        <v>5</v>
      </c>
      <c r="K667" s="850">
        <v>922.95001220703125</v>
      </c>
    </row>
    <row r="668" spans="1:11" ht="14.45" customHeight="1" x14ac:dyDescent="0.2">
      <c r="A668" s="831" t="s">
        <v>579</v>
      </c>
      <c r="B668" s="832" t="s">
        <v>580</v>
      </c>
      <c r="C668" s="835" t="s">
        <v>623</v>
      </c>
      <c r="D668" s="863" t="s">
        <v>624</v>
      </c>
      <c r="E668" s="835" t="s">
        <v>3989</v>
      </c>
      <c r="F668" s="863" t="s">
        <v>3990</v>
      </c>
      <c r="G668" s="835" t="s">
        <v>4955</v>
      </c>
      <c r="H668" s="835" t="s">
        <v>4956</v>
      </c>
      <c r="I668" s="849">
        <v>459.79998779296875</v>
      </c>
      <c r="J668" s="849">
        <v>2</v>
      </c>
      <c r="K668" s="850">
        <v>919.5999755859375</v>
      </c>
    </row>
    <row r="669" spans="1:11" ht="14.45" customHeight="1" x14ac:dyDescent="0.2">
      <c r="A669" s="831" t="s">
        <v>579</v>
      </c>
      <c r="B669" s="832" t="s">
        <v>580</v>
      </c>
      <c r="C669" s="835" t="s">
        <v>623</v>
      </c>
      <c r="D669" s="863" t="s">
        <v>624</v>
      </c>
      <c r="E669" s="835" t="s">
        <v>3989</v>
      </c>
      <c r="F669" s="863" t="s">
        <v>3990</v>
      </c>
      <c r="G669" s="835" t="s">
        <v>4420</v>
      </c>
      <c r="H669" s="835" t="s">
        <v>4421</v>
      </c>
      <c r="I669" s="849">
        <v>4.8000001907348633</v>
      </c>
      <c r="J669" s="849">
        <v>200</v>
      </c>
      <c r="K669" s="850">
        <v>959.85000610351563</v>
      </c>
    </row>
    <row r="670" spans="1:11" ht="14.45" customHeight="1" x14ac:dyDescent="0.2">
      <c r="A670" s="831" t="s">
        <v>579</v>
      </c>
      <c r="B670" s="832" t="s">
        <v>580</v>
      </c>
      <c r="C670" s="835" t="s">
        <v>623</v>
      </c>
      <c r="D670" s="863" t="s">
        <v>624</v>
      </c>
      <c r="E670" s="835" t="s">
        <v>3989</v>
      </c>
      <c r="F670" s="863" t="s">
        <v>3990</v>
      </c>
      <c r="G670" s="835" t="s">
        <v>4431</v>
      </c>
      <c r="H670" s="835" t="s">
        <v>4957</v>
      </c>
      <c r="I670" s="849">
        <v>179.69000244140625</v>
      </c>
      <c r="J670" s="849">
        <v>2</v>
      </c>
      <c r="K670" s="850">
        <v>359.3699951171875</v>
      </c>
    </row>
    <row r="671" spans="1:11" ht="14.45" customHeight="1" x14ac:dyDescent="0.2">
      <c r="A671" s="831" t="s">
        <v>579</v>
      </c>
      <c r="B671" s="832" t="s">
        <v>580</v>
      </c>
      <c r="C671" s="835" t="s">
        <v>623</v>
      </c>
      <c r="D671" s="863" t="s">
        <v>624</v>
      </c>
      <c r="E671" s="835" t="s">
        <v>3989</v>
      </c>
      <c r="F671" s="863" t="s">
        <v>3990</v>
      </c>
      <c r="G671" s="835" t="s">
        <v>4424</v>
      </c>
      <c r="H671" s="835" t="s">
        <v>4425</v>
      </c>
      <c r="I671" s="849">
        <v>21.450000762939453</v>
      </c>
      <c r="J671" s="849">
        <v>15</v>
      </c>
      <c r="K671" s="850">
        <v>321.82000732421875</v>
      </c>
    </row>
    <row r="672" spans="1:11" ht="14.45" customHeight="1" x14ac:dyDescent="0.2">
      <c r="A672" s="831" t="s">
        <v>579</v>
      </c>
      <c r="B672" s="832" t="s">
        <v>580</v>
      </c>
      <c r="C672" s="835" t="s">
        <v>623</v>
      </c>
      <c r="D672" s="863" t="s">
        <v>624</v>
      </c>
      <c r="E672" s="835" t="s">
        <v>3989</v>
      </c>
      <c r="F672" s="863" t="s">
        <v>3990</v>
      </c>
      <c r="G672" s="835" t="s">
        <v>4428</v>
      </c>
      <c r="H672" s="835" t="s">
        <v>4429</v>
      </c>
      <c r="I672" s="849">
        <v>82.160003662109375</v>
      </c>
      <c r="J672" s="849">
        <v>12</v>
      </c>
      <c r="K672" s="850">
        <v>985.8900146484375</v>
      </c>
    </row>
    <row r="673" spans="1:11" ht="14.45" customHeight="1" x14ac:dyDescent="0.2">
      <c r="A673" s="831" t="s">
        <v>579</v>
      </c>
      <c r="B673" s="832" t="s">
        <v>580</v>
      </c>
      <c r="C673" s="835" t="s">
        <v>623</v>
      </c>
      <c r="D673" s="863" t="s">
        <v>624</v>
      </c>
      <c r="E673" s="835" t="s">
        <v>3989</v>
      </c>
      <c r="F673" s="863" t="s">
        <v>3990</v>
      </c>
      <c r="G673" s="835" t="s">
        <v>4422</v>
      </c>
      <c r="H673" s="835" t="s">
        <v>4430</v>
      </c>
      <c r="I673" s="849">
        <v>96.319999694824219</v>
      </c>
      <c r="J673" s="849">
        <v>12</v>
      </c>
      <c r="K673" s="850">
        <v>1155.7900390625</v>
      </c>
    </row>
    <row r="674" spans="1:11" ht="14.45" customHeight="1" x14ac:dyDescent="0.2">
      <c r="A674" s="831" t="s">
        <v>579</v>
      </c>
      <c r="B674" s="832" t="s">
        <v>580</v>
      </c>
      <c r="C674" s="835" t="s">
        <v>623</v>
      </c>
      <c r="D674" s="863" t="s">
        <v>624</v>
      </c>
      <c r="E674" s="835" t="s">
        <v>3989</v>
      </c>
      <c r="F674" s="863" t="s">
        <v>3990</v>
      </c>
      <c r="G674" s="835" t="s">
        <v>4431</v>
      </c>
      <c r="H674" s="835" t="s">
        <v>4432</v>
      </c>
      <c r="I674" s="849">
        <v>179.69000244140625</v>
      </c>
      <c r="J674" s="849">
        <v>6</v>
      </c>
      <c r="K674" s="850">
        <v>1078.1199951171875</v>
      </c>
    </row>
    <row r="675" spans="1:11" ht="14.45" customHeight="1" x14ac:dyDescent="0.2">
      <c r="A675" s="831" t="s">
        <v>579</v>
      </c>
      <c r="B675" s="832" t="s">
        <v>580</v>
      </c>
      <c r="C675" s="835" t="s">
        <v>623</v>
      </c>
      <c r="D675" s="863" t="s">
        <v>624</v>
      </c>
      <c r="E675" s="835" t="s">
        <v>3989</v>
      </c>
      <c r="F675" s="863" t="s">
        <v>3990</v>
      </c>
      <c r="G675" s="835" t="s">
        <v>4424</v>
      </c>
      <c r="H675" s="835" t="s">
        <v>4433</v>
      </c>
      <c r="I675" s="849">
        <v>20.521666526794434</v>
      </c>
      <c r="J675" s="849">
        <v>180</v>
      </c>
      <c r="K675" s="850">
        <v>3716.81005859375</v>
      </c>
    </row>
    <row r="676" spans="1:11" ht="14.45" customHeight="1" x14ac:dyDescent="0.2">
      <c r="A676" s="831" t="s">
        <v>579</v>
      </c>
      <c r="B676" s="832" t="s">
        <v>580</v>
      </c>
      <c r="C676" s="835" t="s">
        <v>623</v>
      </c>
      <c r="D676" s="863" t="s">
        <v>624</v>
      </c>
      <c r="E676" s="835" t="s">
        <v>3989</v>
      </c>
      <c r="F676" s="863" t="s">
        <v>3990</v>
      </c>
      <c r="G676" s="835" t="s">
        <v>4958</v>
      </c>
      <c r="H676" s="835" t="s">
        <v>4959</v>
      </c>
      <c r="I676" s="849">
        <v>148.23500061035156</v>
      </c>
      <c r="J676" s="849">
        <v>6</v>
      </c>
      <c r="K676" s="850">
        <v>889.39002990722656</v>
      </c>
    </row>
    <row r="677" spans="1:11" ht="14.45" customHeight="1" x14ac:dyDescent="0.2">
      <c r="A677" s="831" t="s">
        <v>579</v>
      </c>
      <c r="B677" s="832" t="s">
        <v>580</v>
      </c>
      <c r="C677" s="835" t="s">
        <v>623</v>
      </c>
      <c r="D677" s="863" t="s">
        <v>624</v>
      </c>
      <c r="E677" s="835" t="s">
        <v>3989</v>
      </c>
      <c r="F677" s="863" t="s">
        <v>3990</v>
      </c>
      <c r="G677" s="835" t="s">
        <v>4960</v>
      </c>
      <c r="H677" s="835" t="s">
        <v>4961</v>
      </c>
      <c r="I677" s="849">
        <v>77.449996948242188</v>
      </c>
      <c r="J677" s="849">
        <v>5</v>
      </c>
      <c r="K677" s="850">
        <v>387.25</v>
      </c>
    </row>
    <row r="678" spans="1:11" ht="14.45" customHeight="1" x14ac:dyDescent="0.2">
      <c r="A678" s="831" t="s">
        <v>579</v>
      </c>
      <c r="B678" s="832" t="s">
        <v>580</v>
      </c>
      <c r="C678" s="835" t="s">
        <v>623</v>
      </c>
      <c r="D678" s="863" t="s">
        <v>624</v>
      </c>
      <c r="E678" s="835" t="s">
        <v>3989</v>
      </c>
      <c r="F678" s="863" t="s">
        <v>3990</v>
      </c>
      <c r="G678" s="835" t="s">
        <v>4434</v>
      </c>
      <c r="H678" s="835" t="s">
        <v>4962</v>
      </c>
      <c r="I678" s="849">
        <v>1.5</v>
      </c>
      <c r="J678" s="849">
        <v>100</v>
      </c>
      <c r="K678" s="850">
        <v>150</v>
      </c>
    </row>
    <row r="679" spans="1:11" ht="14.45" customHeight="1" x14ac:dyDescent="0.2">
      <c r="A679" s="831" t="s">
        <v>579</v>
      </c>
      <c r="B679" s="832" t="s">
        <v>580</v>
      </c>
      <c r="C679" s="835" t="s">
        <v>623</v>
      </c>
      <c r="D679" s="863" t="s">
        <v>624</v>
      </c>
      <c r="E679" s="835" t="s">
        <v>3989</v>
      </c>
      <c r="F679" s="863" t="s">
        <v>3990</v>
      </c>
      <c r="G679" s="835" t="s">
        <v>4434</v>
      </c>
      <c r="H679" s="835" t="s">
        <v>4435</v>
      </c>
      <c r="I679" s="849">
        <v>1.5</v>
      </c>
      <c r="J679" s="849">
        <v>200</v>
      </c>
      <c r="K679" s="850">
        <v>300</v>
      </c>
    </row>
    <row r="680" spans="1:11" ht="14.45" customHeight="1" x14ac:dyDescent="0.2">
      <c r="A680" s="831" t="s">
        <v>579</v>
      </c>
      <c r="B680" s="832" t="s">
        <v>580</v>
      </c>
      <c r="C680" s="835" t="s">
        <v>623</v>
      </c>
      <c r="D680" s="863" t="s">
        <v>624</v>
      </c>
      <c r="E680" s="835" t="s">
        <v>3989</v>
      </c>
      <c r="F680" s="863" t="s">
        <v>3990</v>
      </c>
      <c r="G680" s="835" t="s">
        <v>4963</v>
      </c>
      <c r="H680" s="835" t="s">
        <v>4964</v>
      </c>
      <c r="I680" s="849">
        <v>1801.68994140625</v>
      </c>
      <c r="J680" s="849">
        <v>14</v>
      </c>
      <c r="K680" s="850">
        <v>25223.66015625</v>
      </c>
    </row>
    <row r="681" spans="1:11" ht="14.45" customHeight="1" x14ac:dyDescent="0.2">
      <c r="A681" s="831" t="s">
        <v>579</v>
      </c>
      <c r="B681" s="832" t="s">
        <v>580</v>
      </c>
      <c r="C681" s="835" t="s">
        <v>623</v>
      </c>
      <c r="D681" s="863" t="s">
        <v>624</v>
      </c>
      <c r="E681" s="835" t="s">
        <v>3989</v>
      </c>
      <c r="F681" s="863" t="s">
        <v>3990</v>
      </c>
      <c r="G681" s="835" t="s">
        <v>4965</v>
      </c>
      <c r="H681" s="835" t="s">
        <v>4966</v>
      </c>
      <c r="I681" s="849">
        <v>1800.47998046875</v>
      </c>
      <c r="J681" s="849">
        <v>14</v>
      </c>
      <c r="K681" s="850">
        <v>25206.720703125</v>
      </c>
    </row>
    <row r="682" spans="1:11" ht="14.45" customHeight="1" x14ac:dyDescent="0.2">
      <c r="A682" s="831" t="s">
        <v>579</v>
      </c>
      <c r="B682" s="832" t="s">
        <v>580</v>
      </c>
      <c r="C682" s="835" t="s">
        <v>623</v>
      </c>
      <c r="D682" s="863" t="s">
        <v>624</v>
      </c>
      <c r="E682" s="835" t="s">
        <v>3989</v>
      </c>
      <c r="F682" s="863" t="s">
        <v>3990</v>
      </c>
      <c r="G682" s="835" t="s">
        <v>4967</v>
      </c>
      <c r="H682" s="835" t="s">
        <v>4968</v>
      </c>
      <c r="I682" s="849">
        <v>1756.9200439453125</v>
      </c>
      <c r="J682" s="849">
        <v>6</v>
      </c>
      <c r="K682" s="850">
        <v>10541.51953125</v>
      </c>
    </row>
    <row r="683" spans="1:11" ht="14.45" customHeight="1" x14ac:dyDescent="0.2">
      <c r="A683" s="831" t="s">
        <v>579</v>
      </c>
      <c r="B683" s="832" t="s">
        <v>580</v>
      </c>
      <c r="C683" s="835" t="s">
        <v>623</v>
      </c>
      <c r="D683" s="863" t="s">
        <v>624</v>
      </c>
      <c r="E683" s="835" t="s">
        <v>3989</v>
      </c>
      <c r="F683" s="863" t="s">
        <v>3990</v>
      </c>
      <c r="G683" s="835" t="s">
        <v>4969</v>
      </c>
      <c r="H683" s="835" t="s">
        <v>4970</v>
      </c>
      <c r="I683" s="849">
        <v>1070.8499755859375</v>
      </c>
      <c r="J683" s="849">
        <v>6</v>
      </c>
      <c r="K683" s="850">
        <v>6425.10009765625</v>
      </c>
    </row>
    <row r="684" spans="1:11" ht="14.45" customHeight="1" x14ac:dyDescent="0.2">
      <c r="A684" s="831" t="s">
        <v>579</v>
      </c>
      <c r="B684" s="832" t="s">
        <v>580</v>
      </c>
      <c r="C684" s="835" t="s">
        <v>623</v>
      </c>
      <c r="D684" s="863" t="s">
        <v>624</v>
      </c>
      <c r="E684" s="835" t="s">
        <v>3989</v>
      </c>
      <c r="F684" s="863" t="s">
        <v>3990</v>
      </c>
      <c r="G684" s="835" t="s">
        <v>4971</v>
      </c>
      <c r="H684" s="835" t="s">
        <v>4972</v>
      </c>
      <c r="I684" s="849">
        <v>611.04998779296875</v>
      </c>
      <c r="J684" s="849">
        <v>6</v>
      </c>
      <c r="K684" s="850">
        <v>3666.300048828125</v>
      </c>
    </row>
    <row r="685" spans="1:11" ht="14.45" customHeight="1" x14ac:dyDescent="0.2">
      <c r="A685" s="831" t="s">
        <v>579</v>
      </c>
      <c r="B685" s="832" t="s">
        <v>580</v>
      </c>
      <c r="C685" s="835" t="s">
        <v>623</v>
      </c>
      <c r="D685" s="863" t="s">
        <v>624</v>
      </c>
      <c r="E685" s="835" t="s">
        <v>3989</v>
      </c>
      <c r="F685" s="863" t="s">
        <v>3990</v>
      </c>
      <c r="G685" s="835" t="s">
        <v>4973</v>
      </c>
      <c r="H685" s="835" t="s">
        <v>4974</v>
      </c>
      <c r="I685" s="849">
        <v>254.10000610351563</v>
      </c>
      <c r="J685" s="849">
        <v>6</v>
      </c>
      <c r="K685" s="850">
        <v>1524.5999755859375</v>
      </c>
    </row>
    <row r="686" spans="1:11" ht="14.45" customHeight="1" x14ac:dyDescent="0.2">
      <c r="A686" s="831" t="s">
        <v>579</v>
      </c>
      <c r="B686" s="832" t="s">
        <v>580</v>
      </c>
      <c r="C686" s="835" t="s">
        <v>623</v>
      </c>
      <c r="D686" s="863" t="s">
        <v>624</v>
      </c>
      <c r="E686" s="835" t="s">
        <v>3989</v>
      </c>
      <c r="F686" s="863" t="s">
        <v>3990</v>
      </c>
      <c r="G686" s="835" t="s">
        <v>4975</v>
      </c>
      <c r="H686" s="835" t="s">
        <v>4976</v>
      </c>
      <c r="I686" s="849">
        <v>256.51998901367188</v>
      </c>
      <c r="J686" s="849">
        <v>8</v>
      </c>
      <c r="K686" s="850">
        <v>2052.159912109375</v>
      </c>
    </row>
    <row r="687" spans="1:11" ht="14.45" customHeight="1" x14ac:dyDescent="0.2">
      <c r="A687" s="831" t="s">
        <v>579</v>
      </c>
      <c r="B687" s="832" t="s">
        <v>580</v>
      </c>
      <c r="C687" s="835" t="s">
        <v>623</v>
      </c>
      <c r="D687" s="863" t="s">
        <v>624</v>
      </c>
      <c r="E687" s="835" t="s">
        <v>3989</v>
      </c>
      <c r="F687" s="863" t="s">
        <v>3990</v>
      </c>
      <c r="G687" s="835" t="s">
        <v>4474</v>
      </c>
      <c r="H687" s="835" t="s">
        <v>4977</v>
      </c>
      <c r="I687" s="849">
        <v>9.1999998092651367</v>
      </c>
      <c r="J687" s="849">
        <v>250</v>
      </c>
      <c r="K687" s="850">
        <v>2300</v>
      </c>
    </row>
    <row r="688" spans="1:11" ht="14.45" customHeight="1" x14ac:dyDescent="0.2">
      <c r="A688" s="831" t="s">
        <v>579</v>
      </c>
      <c r="B688" s="832" t="s">
        <v>580</v>
      </c>
      <c r="C688" s="835" t="s">
        <v>623</v>
      </c>
      <c r="D688" s="863" t="s">
        <v>624</v>
      </c>
      <c r="E688" s="835" t="s">
        <v>3989</v>
      </c>
      <c r="F688" s="863" t="s">
        <v>3990</v>
      </c>
      <c r="G688" s="835" t="s">
        <v>4474</v>
      </c>
      <c r="H688" s="835" t="s">
        <v>4475</v>
      </c>
      <c r="I688" s="849">
        <v>9.1999998092651367</v>
      </c>
      <c r="J688" s="849">
        <v>300</v>
      </c>
      <c r="K688" s="850">
        <v>2760</v>
      </c>
    </row>
    <row r="689" spans="1:11" ht="14.45" customHeight="1" x14ac:dyDescent="0.2">
      <c r="A689" s="831" t="s">
        <v>579</v>
      </c>
      <c r="B689" s="832" t="s">
        <v>580</v>
      </c>
      <c r="C689" s="835" t="s">
        <v>623</v>
      </c>
      <c r="D689" s="863" t="s">
        <v>624</v>
      </c>
      <c r="E689" s="835" t="s">
        <v>3989</v>
      </c>
      <c r="F689" s="863" t="s">
        <v>3990</v>
      </c>
      <c r="G689" s="835" t="s">
        <v>4476</v>
      </c>
      <c r="H689" s="835" t="s">
        <v>4477</v>
      </c>
      <c r="I689" s="849">
        <v>58.369998931884766</v>
      </c>
      <c r="J689" s="849">
        <v>65</v>
      </c>
      <c r="K689" s="850">
        <v>3794.0499877929688</v>
      </c>
    </row>
    <row r="690" spans="1:11" ht="14.45" customHeight="1" x14ac:dyDescent="0.2">
      <c r="A690" s="831" t="s">
        <v>579</v>
      </c>
      <c r="B690" s="832" t="s">
        <v>580</v>
      </c>
      <c r="C690" s="835" t="s">
        <v>623</v>
      </c>
      <c r="D690" s="863" t="s">
        <v>624</v>
      </c>
      <c r="E690" s="835" t="s">
        <v>3989</v>
      </c>
      <c r="F690" s="863" t="s">
        <v>3990</v>
      </c>
      <c r="G690" s="835" t="s">
        <v>4478</v>
      </c>
      <c r="H690" s="835" t="s">
        <v>4480</v>
      </c>
      <c r="I690" s="849">
        <v>108.30000305175781</v>
      </c>
      <c r="J690" s="849">
        <v>60</v>
      </c>
      <c r="K690" s="850">
        <v>6497.7001953125</v>
      </c>
    </row>
    <row r="691" spans="1:11" ht="14.45" customHeight="1" x14ac:dyDescent="0.2">
      <c r="A691" s="831" t="s">
        <v>579</v>
      </c>
      <c r="B691" s="832" t="s">
        <v>580</v>
      </c>
      <c r="C691" s="835" t="s">
        <v>623</v>
      </c>
      <c r="D691" s="863" t="s">
        <v>624</v>
      </c>
      <c r="E691" s="835" t="s">
        <v>3989</v>
      </c>
      <c r="F691" s="863" t="s">
        <v>3990</v>
      </c>
      <c r="G691" s="835" t="s">
        <v>4481</v>
      </c>
      <c r="H691" s="835" t="s">
        <v>4482</v>
      </c>
      <c r="I691" s="849">
        <v>7.0100002288818359</v>
      </c>
      <c r="J691" s="849">
        <v>10</v>
      </c>
      <c r="K691" s="850">
        <v>70.099998474121094</v>
      </c>
    </row>
    <row r="692" spans="1:11" ht="14.45" customHeight="1" x14ac:dyDescent="0.2">
      <c r="A692" s="831" t="s">
        <v>579</v>
      </c>
      <c r="B692" s="832" t="s">
        <v>580</v>
      </c>
      <c r="C692" s="835" t="s">
        <v>623</v>
      </c>
      <c r="D692" s="863" t="s">
        <v>624</v>
      </c>
      <c r="E692" s="835" t="s">
        <v>3989</v>
      </c>
      <c r="F692" s="863" t="s">
        <v>3990</v>
      </c>
      <c r="G692" s="835" t="s">
        <v>4489</v>
      </c>
      <c r="H692" s="835" t="s">
        <v>4490</v>
      </c>
      <c r="I692" s="849">
        <v>172.5</v>
      </c>
      <c r="J692" s="849">
        <v>2</v>
      </c>
      <c r="K692" s="850">
        <v>345</v>
      </c>
    </row>
    <row r="693" spans="1:11" ht="14.45" customHeight="1" x14ac:dyDescent="0.2">
      <c r="A693" s="831" t="s">
        <v>579</v>
      </c>
      <c r="B693" s="832" t="s">
        <v>580</v>
      </c>
      <c r="C693" s="835" t="s">
        <v>623</v>
      </c>
      <c r="D693" s="863" t="s">
        <v>624</v>
      </c>
      <c r="E693" s="835" t="s">
        <v>3989</v>
      </c>
      <c r="F693" s="863" t="s">
        <v>3990</v>
      </c>
      <c r="G693" s="835" t="s">
        <v>4498</v>
      </c>
      <c r="H693" s="835" t="s">
        <v>4978</v>
      </c>
      <c r="I693" s="849">
        <v>6.1700000762939453</v>
      </c>
      <c r="J693" s="849">
        <v>500</v>
      </c>
      <c r="K693" s="850">
        <v>3085</v>
      </c>
    </row>
    <row r="694" spans="1:11" ht="14.45" customHeight="1" x14ac:dyDescent="0.2">
      <c r="A694" s="831" t="s">
        <v>579</v>
      </c>
      <c r="B694" s="832" t="s">
        <v>580</v>
      </c>
      <c r="C694" s="835" t="s">
        <v>623</v>
      </c>
      <c r="D694" s="863" t="s">
        <v>624</v>
      </c>
      <c r="E694" s="835" t="s">
        <v>3989</v>
      </c>
      <c r="F694" s="863" t="s">
        <v>3990</v>
      </c>
      <c r="G694" s="835" t="s">
        <v>4495</v>
      </c>
      <c r="H694" s="835" t="s">
        <v>4497</v>
      </c>
      <c r="I694" s="849">
        <v>299.77999877929688</v>
      </c>
      <c r="J694" s="849">
        <v>30</v>
      </c>
      <c r="K694" s="850">
        <v>9069</v>
      </c>
    </row>
    <row r="695" spans="1:11" ht="14.45" customHeight="1" x14ac:dyDescent="0.2">
      <c r="A695" s="831" t="s">
        <v>579</v>
      </c>
      <c r="B695" s="832" t="s">
        <v>580</v>
      </c>
      <c r="C695" s="835" t="s">
        <v>623</v>
      </c>
      <c r="D695" s="863" t="s">
        <v>624</v>
      </c>
      <c r="E695" s="835" t="s">
        <v>3989</v>
      </c>
      <c r="F695" s="863" t="s">
        <v>3990</v>
      </c>
      <c r="G695" s="835" t="s">
        <v>4979</v>
      </c>
      <c r="H695" s="835" t="s">
        <v>4980</v>
      </c>
      <c r="I695" s="849">
        <v>7.5066668192545576</v>
      </c>
      <c r="J695" s="849">
        <v>400</v>
      </c>
      <c r="K695" s="850">
        <v>3002</v>
      </c>
    </row>
    <row r="696" spans="1:11" ht="14.45" customHeight="1" x14ac:dyDescent="0.2">
      <c r="A696" s="831" t="s">
        <v>579</v>
      </c>
      <c r="B696" s="832" t="s">
        <v>580</v>
      </c>
      <c r="C696" s="835" t="s">
        <v>623</v>
      </c>
      <c r="D696" s="863" t="s">
        <v>624</v>
      </c>
      <c r="E696" s="835" t="s">
        <v>3989</v>
      </c>
      <c r="F696" s="863" t="s">
        <v>3990</v>
      </c>
      <c r="G696" s="835" t="s">
        <v>4498</v>
      </c>
      <c r="H696" s="835" t="s">
        <v>4499</v>
      </c>
      <c r="I696" s="849">
        <v>6.1749999523162842</v>
      </c>
      <c r="J696" s="849">
        <v>450</v>
      </c>
      <c r="K696" s="850">
        <v>2778.5</v>
      </c>
    </row>
    <row r="697" spans="1:11" ht="14.45" customHeight="1" x14ac:dyDescent="0.2">
      <c r="A697" s="831" t="s">
        <v>579</v>
      </c>
      <c r="B697" s="832" t="s">
        <v>580</v>
      </c>
      <c r="C697" s="835" t="s">
        <v>623</v>
      </c>
      <c r="D697" s="863" t="s">
        <v>624</v>
      </c>
      <c r="E697" s="835" t="s">
        <v>3989</v>
      </c>
      <c r="F697" s="863" t="s">
        <v>3990</v>
      </c>
      <c r="G697" s="835" t="s">
        <v>4981</v>
      </c>
      <c r="H697" s="835" t="s">
        <v>4982</v>
      </c>
      <c r="I697" s="849">
        <v>87.040000915527344</v>
      </c>
      <c r="J697" s="849">
        <v>100</v>
      </c>
      <c r="K697" s="850">
        <v>8704</v>
      </c>
    </row>
    <row r="698" spans="1:11" ht="14.45" customHeight="1" x14ac:dyDescent="0.2">
      <c r="A698" s="831" t="s">
        <v>579</v>
      </c>
      <c r="B698" s="832" t="s">
        <v>580</v>
      </c>
      <c r="C698" s="835" t="s">
        <v>623</v>
      </c>
      <c r="D698" s="863" t="s">
        <v>624</v>
      </c>
      <c r="E698" s="835" t="s">
        <v>3989</v>
      </c>
      <c r="F698" s="863" t="s">
        <v>3990</v>
      </c>
      <c r="G698" s="835" t="s">
        <v>4981</v>
      </c>
      <c r="H698" s="835" t="s">
        <v>4983</v>
      </c>
      <c r="I698" s="849">
        <v>114.95999781290691</v>
      </c>
      <c r="J698" s="849">
        <v>310</v>
      </c>
      <c r="K698" s="850">
        <v>35430.400146484375</v>
      </c>
    </row>
    <row r="699" spans="1:11" ht="14.45" customHeight="1" x14ac:dyDescent="0.2">
      <c r="A699" s="831" t="s">
        <v>579</v>
      </c>
      <c r="B699" s="832" t="s">
        <v>580</v>
      </c>
      <c r="C699" s="835" t="s">
        <v>623</v>
      </c>
      <c r="D699" s="863" t="s">
        <v>624</v>
      </c>
      <c r="E699" s="835" t="s">
        <v>3989</v>
      </c>
      <c r="F699" s="863" t="s">
        <v>3990</v>
      </c>
      <c r="G699" s="835" t="s">
        <v>4528</v>
      </c>
      <c r="H699" s="835" t="s">
        <v>4530</v>
      </c>
      <c r="I699" s="849">
        <v>34.5</v>
      </c>
      <c r="J699" s="849">
        <v>70</v>
      </c>
      <c r="K699" s="850">
        <v>2415</v>
      </c>
    </row>
    <row r="700" spans="1:11" ht="14.45" customHeight="1" x14ac:dyDescent="0.2">
      <c r="A700" s="831" t="s">
        <v>579</v>
      </c>
      <c r="B700" s="832" t="s">
        <v>580</v>
      </c>
      <c r="C700" s="835" t="s">
        <v>623</v>
      </c>
      <c r="D700" s="863" t="s">
        <v>624</v>
      </c>
      <c r="E700" s="835" t="s">
        <v>3989</v>
      </c>
      <c r="F700" s="863" t="s">
        <v>3990</v>
      </c>
      <c r="G700" s="835" t="s">
        <v>4984</v>
      </c>
      <c r="H700" s="835" t="s">
        <v>4985</v>
      </c>
      <c r="I700" s="849">
        <v>17.059999465942383</v>
      </c>
      <c r="J700" s="849">
        <v>20</v>
      </c>
      <c r="K700" s="850">
        <v>341.29000854492188</v>
      </c>
    </row>
    <row r="701" spans="1:11" ht="14.45" customHeight="1" x14ac:dyDescent="0.2">
      <c r="A701" s="831" t="s">
        <v>579</v>
      </c>
      <c r="B701" s="832" t="s">
        <v>580</v>
      </c>
      <c r="C701" s="835" t="s">
        <v>623</v>
      </c>
      <c r="D701" s="863" t="s">
        <v>624</v>
      </c>
      <c r="E701" s="835" t="s">
        <v>3989</v>
      </c>
      <c r="F701" s="863" t="s">
        <v>3990</v>
      </c>
      <c r="G701" s="835" t="s">
        <v>4984</v>
      </c>
      <c r="H701" s="835" t="s">
        <v>4986</v>
      </c>
      <c r="I701" s="849">
        <v>17.059999465942383</v>
      </c>
      <c r="J701" s="849">
        <v>10</v>
      </c>
      <c r="K701" s="850">
        <v>170.61000061035156</v>
      </c>
    </row>
    <row r="702" spans="1:11" ht="14.45" customHeight="1" x14ac:dyDescent="0.2">
      <c r="A702" s="831" t="s">
        <v>579</v>
      </c>
      <c r="B702" s="832" t="s">
        <v>580</v>
      </c>
      <c r="C702" s="835" t="s">
        <v>623</v>
      </c>
      <c r="D702" s="863" t="s">
        <v>624</v>
      </c>
      <c r="E702" s="835" t="s">
        <v>3989</v>
      </c>
      <c r="F702" s="863" t="s">
        <v>3990</v>
      </c>
      <c r="G702" s="835" t="s">
        <v>4987</v>
      </c>
      <c r="H702" s="835" t="s">
        <v>4988</v>
      </c>
      <c r="I702" s="849">
        <v>12.619999885559082</v>
      </c>
      <c r="J702" s="849">
        <v>50</v>
      </c>
      <c r="K702" s="850">
        <v>631.00000476837158</v>
      </c>
    </row>
    <row r="703" spans="1:11" ht="14.45" customHeight="1" x14ac:dyDescent="0.2">
      <c r="A703" s="831" t="s">
        <v>579</v>
      </c>
      <c r="B703" s="832" t="s">
        <v>580</v>
      </c>
      <c r="C703" s="835" t="s">
        <v>623</v>
      </c>
      <c r="D703" s="863" t="s">
        <v>624</v>
      </c>
      <c r="E703" s="835" t="s">
        <v>3989</v>
      </c>
      <c r="F703" s="863" t="s">
        <v>3990</v>
      </c>
      <c r="G703" s="835" t="s">
        <v>4987</v>
      </c>
      <c r="H703" s="835" t="s">
        <v>4989</v>
      </c>
      <c r="I703" s="849">
        <v>6.6599998474121094</v>
      </c>
      <c r="J703" s="849">
        <v>50</v>
      </c>
      <c r="K703" s="850">
        <v>333</v>
      </c>
    </row>
    <row r="704" spans="1:11" ht="14.45" customHeight="1" x14ac:dyDescent="0.2">
      <c r="A704" s="831" t="s">
        <v>579</v>
      </c>
      <c r="B704" s="832" t="s">
        <v>580</v>
      </c>
      <c r="C704" s="835" t="s">
        <v>623</v>
      </c>
      <c r="D704" s="863" t="s">
        <v>624</v>
      </c>
      <c r="E704" s="835" t="s">
        <v>3989</v>
      </c>
      <c r="F704" s="863" t="s">
        <v>3990</v>
      </c>
      <c r="G704" s="835" t="s">
        <v>4544</v>
      </c>
      <c r="H704" s="835" t="s">
        <v>4545</v>
      </c>
      <c r="I704" s="849">
        <v>123.18000030517578</v>
      </c>
      <c r="J704" s="849">
        <v>200</v>
      </c>
      <c r="K704" s="850">
        <v>24635.599609375</v>
      </c>
    </row>
    <row r="705" spans="1:11" ht="14.45" customHeight="1" x14ac:dyDescent="0.2">
      <c r="A705" s="831" t="s">
        <v>579</v>
      </c>
      <c r="B705" s="832" t="s">
        <v>580</v>
      </c>
      <c r="C705" s="835" t="s">
        <v>623</v>
      </c>
      <c r="D705" s="863" t="s">
        <v>624</v>
      </c>
      <c r="E705" s="835" t="s">
        <v>3989</v>
      </c>
      <c r="F705" s="863" t="s">
        <v>3990</v>
      </c>
      <c r="G705" s="835" t="s">
        <v>4546</v>
      </c>
      <c r="H705" s="835" t="s">
        <v>4547</v>
      </c>
      <c r="I705" s="849">
        <v>16.450000762939453</v>
      </c>
      <c r="J705" s="849">
        <v>20</v>
      </c>
      <c r="K705" s="850">
        <v>329</v>
      </c>
    </row>
    <row r="706" spans="1:11" ht="14.45" customHeight="1" x14ac:dyDescent="0.2">
      <c r="A706" s="831" t="s">
        <v>579</v>
      </c>
      <c r="B706" s="832" t="s">
        <v>580</v>
      </c>
      <c r="C706" s="835" t="s">
        <v>623</v>
      </c>
      <c r="D706" s="863" t="s">
        <v>624</v>
      </c>
      <c r="E706" s="835" t="s">
        <v>3989</v>
      </c>
      <c r="F706" s="863" t="s">
        <v>3990</v>
      </c>
      <c r="G706" s="835" t="s">
        <v>4546</v>
      </c>
      <c r="H706" s="835" t="s">
        <v>4548</v>
      </c>
      <c r="I706" s="849">
        <v>16.454999923706055</v>
      </c>
      <c r="J706" s="849">
        <v>130</v>
      </c>
      <c r="K706" s="850">
        <v>2139.199951171875</v>
      </c>
    </row>
    <row r="707" spans="1:11" ht="14.45" customHeight="1" x14ac:dyDescent="0.2">
      <c r="A707" s="831" t="s">
        <v>579</v>
      </c>
      <c r="B707" s="832" t="s">
        <v>580</v>
      </c>
      <c r="C707" s="835" t="s">
        <v>623</v>
      </c>
      <c r="D707" s="863" t="s">
        <v>624</v>
      </c>
      <c r="E707" s="835" t="s">
        <v>3989</v>
      </c>
      <c r="F707" s="863" t="s">
        <v>3990</v>
      </c>
      <c r="G707" s="835" t="s">
        <v>4565</v>
      </c>
      <c r="H707" s="835" t="s">
        <v>4566</v>
      </c>
      <c r="I707" s="849">
        <v>6.0500001907348633</v>
      </c>
      <c r="J707" s="849">
        <v>50</v>
      </c>
      <c r="K707" s="850">
        <v>302.5</v>
      </c>
    </row>
    <row r="708" spans="1:11" ht="14.45" customHeight="1" x14ac:dyDescent="0.2">
      <c r="A708" s="831" t="s">
        <v>579</v>
      </c>
      <c r="B708" s="832" t="s">
        <v>580</v>
      </c>
      <c r="C708" s="835" t="s">
        <v>623</v>
      </c>
      <c r="D708" s="863" t="s">
        <v>624</v>
      </c>
      <c r="E708" s="835" t="s">
        <v>3989</v>
      </c>
      <c r="F708" s="863" t="s">
        <v>3990</v>
      </c>
      <c r="G708" s="835" t="s">
        <v>4990</v>
      </c>
      <c r="H708" s="835" t="s">
        <v>4991</v>
      </c>
      <c r="I708" s="849">
        <v>23.350000381469727</v>
      </c>
      <c r="J708" s="849">
        <v>40</v>
      </c>
      <c r="K708" s="850">
        <v>934.1199951171875</v>
      </c>
    </row>
    <row r="709" spans="1:11" ht="14.45" customHeight="1" x14ac:dyDescent="0.2">
      <c r="A709" s="831" t="s">
        <v>579</v>
      </c>
      <c r="B709" s="832" t="s">
        <v>580</v>
      </c>
      <c r="C709" s="835" t="s">
        <v>623</v>
      </c>
      <c r="D709" s="863" t="s">
        <v>624</v>
      </c>
      <c r="E709" s="835" t="s">
        <v>3989</v>
      </c>
      <c r="F709" s="863" t="s">
        <v>3990</v>
      </c>
      <c r="G709" s="835" t="s">
        <v>4567</v>
      </c>
      <c r="H709" s="835" t="s">
        <v>4568</v>
      </c>
      <c r="I709" s="849">
        <v>23.147999572753907</v>
      </c>
      <c r="J709" s="849">
        <v>300</v>
      </c>
      <c r="K709" s="850">
        <v>6944.3299560546875</v>
      </c>
    </row>
    <row r="710" spans="1:11" ht="14.45" customHeight="1" x14ac:dyDescent="0.2">
      <c r="A710" s="831" t="s">
        <v>579</v>
      </c>
      <c r="B710" s="832" t="s">
        <v>580</v>
      </c>
      <c r="C710" s="835" t="s">
        <v>623</v>
      </c>
      <c r="D710" s="863" t="s">
        <v>624</v>
      </c>
      <c r="E710" s="835" t="s">
        <v>3989</v>
      </c>
      <c r="F710" s="863" t="s">
        <v>3990</v>
      </c>
      <c r="G710" s="835" t="s">
        <v>4567</v>
      </c>
      <c r="H710" s="835" t="s">
        <v>4569</v>
      </c>
      <c r="I710" s="849">
        <v>24.430000305175781</v>
      </c>
      <c r="J710" s="849">
        <v>100</v>
      </c>
      <c r="K710" s="850">
        <v>2443.030029296875</v>
      </c>
    </row>
    <row r="711" spans="1:11" ht="14.45" customHeight="1" x14ac:dyDescent="0.2">
      <c r="A711" s="831" t="s">
        <v>579</v>
      </c>
      <c r="B711" s="832" t="s">
        <v>580</v>
      </c>
      <c r="C711" s="835" t="s">
        <v>623</v>
      </c>
      <c r="D711" s="863" t="s">
        <v>624</v>
      </c>
      <c r="E711" s="835" t="s">
        <v>3989</v>
      </c>
      <c r="F711" s="863" t="s">
        <v>3990</v>
      </c>
      <c r="G711" s="835" t="s">
        <v>4570</v>
      </c>
      <c r="H711" s="835" t="s">
        <v>4571</v>
      </c>
      <c r="I711" s="849">
        <v>197.57000732421875</v>
      </c>
      <c r="J711" s="849">
        <v>5</v>
      </c>
      <c r="K711" s="850">
        <v>987.85003662109375</v>
      </c>
    </row>
    <row r="712" spans="1:11" ht="14.45" customHeight="1" x14ac:dyDescent="0.2">
      <c r="A712" s="831" t="s">
        <v>579</v>
      </c>
      <c r="B712" s="832" t="s">
        <v>580</v>
      </c>
      <c r="C712" s="835" t="s">
        <v>623</v>
      </c>
      <c r="D712" s="863" t="s">
        <v>624</v>
      </c>
      <c r="E712" s="835" t="s">
        <v>3989</v>
      </c>
      <c r="F712" s="863" t="s">
        <v>3990</v>
      </c>
      <c r="G712" s="835" t="s">
        <v>4003</v>
      </c>
      <c r="H712" s="835" t="s">
        <v>4572</v>
      </c>
      <c r="I712" s="849">
        <v>1.0900000333786011</v>
      </c>
      <c r="J712" s="849">
        <v>300</v>
      </c>
      <c r="K712" s="850">
        <v>327</v>
      </c>
    </row>
    <row r="713" spans="1:11" ht="14.45" customHeight="1" x14ac:dyDescent="0.2">
      <c r="A713" s="831" t="s">
        <v>579</v>
      </c>
      <c r="B713" s="832" t="s">
        <v>580</v>
      </c>
      <c r="C713" s="835" t="s">
        <v>623</v>
      </c>
      <c r="D713" s="863" t="s">
        <v>624</v>
      </c>
      <c r="E713" s="835" t="s">
        <v>3989</v>
      </c>
      <c r="F713" s="863" t="s">
        <v>3990</v>
      </c>
      <c r="G713" s="835" t="s">
        <v>4005</v>
      </c>
      <c r="H713" s="835" t="s">
        <v>4573</v>
      </c>
      <c r="I713" s="849">
        <v>0.47999998927116394</v>
      </c>
      <c r="J713" s="849">
        <v>300</v>
      </c>
      <c r="K713" s="850">
        <v>144</v>
      </c>
    </row>
    <row r="714" spans="1:11" ht="14.45" customHeight="1" x14ac:dyDescent="0.2">
      <c r="A714" s="831" t="s">
        <v>579</v>
      </c>
      <c r="B714" s="832" t="s">
        <v>580</v>
      </c>
      <c r="C714" s="835" t="s">
        <v>623</v>
      </c>
      <c r="D714" s="863" t="s">
        <v>624</v>
      </c>
      <c r="E714" s="835" t="s">
        <v>3989</v>
      </c>
      <c r="F714" s="863" t="s">
        <v>3990</v>
      </c>
      <c r="G714" s="835" t="s">
        <v>4007</v>
      </c>
      <c r="H714" s="835" t="s">
        <v>4574</v>
      </c>
      <c r="I714" s="849">
        <v>1.6699999570846558</v>
      </c>
      <c r="J714" s="849">
        <v>300</v>
      </c>
      <c r="K714" s="850">
        <v>501</v>
      </c>
    </row>
    <row r="715" spans="1:11" ht="14.45" customHeight="1" x14ac:dyDescent="0.2">
      <c r="A715" s="831" t="s">
        <v>579</v>
      </c>
      <c r="B715" s="832" t="s">
        <v>580</v>
      </c>
      <c r="C715" s="835" t="s">
        <v>623</v>
      </c>
      <c r="D715" s="863" t="s">
        <v>624</v>
      </c>
      <c r="E715" s="835" t="s">
        <v>3989</v>
      </c>
      <c r="F715" s="863" t="s">
        <v>3990</v>
      </c>
      <c r="G715" s="835" t="s">
        <v>4009</v>
      </c>
      <c r="H715" s="835" t="s">
        <v>4575</v>
      </c>
      <c r="I715" s="849">
        <v>0.67000001668930054</v>
      </c>
      <c r="J715" s="849">
        <v>300</v>
      </c>
      <c r="K715" s="850">
        <v>201</v>
      </c>
    </row>
    <row r="716" spans="1:11" ht="14.45" customHeight="1" x14ac:dyDescent="0.2">
      <c r="A716" s="831" t="s">
        <v>579</v>
      </c>
      <c r="B716" s="832" t="s">
        <v>580</v>
      </c>
      <c r="C716" s="835" t="s">
        <v>623</v>
      </c>
      <c r="D716" s="863" t="s">
        <v>624</v>
      </c>
      <c r="E716" s="835" t="s">
        <v>3989</v>
      </c>
      <c r="F716" s="863" t="s">
        <v>3990</v>
      </c>
      <c r="G716" s="835" t="s">
        <v>4992</v>
      </c>
      <c r="H716" s="835" t="s">
        <v>4993</v>
      </c>
      <c r="I716" s="849">
        <v>5.1999998092651367</v>
      </c>
      <c r="J716" s="849">
        <v>340</v>
      </c>
      <c r="K716" s="850">
        <v>1768</v>
      </c>
    </row>
    <row r="717" spans="1:11" ht="14.45" customHeight="1" x14ac:dyDescent="0.2">
      <c r="A717" s="831" t="s">
        <v>579</v>
      </c>
      <c r="B717" s="832" t="s">
        <v>580</v>
      </c>
      <c r="C717" s="835" t="s">
        <v>623</v>
      </c>
      <c r="D717" s="863" t="s">
        <v>624</v>
      </c>
      <c r="E717" s="835" t="s">
        <v>3989</v>
      </c>
      <c r="F717" s="863" t="s">
        <v>3990</v>
      </c>
      <c r="G717" s="835" t="s">
        <v>4580</v>
      </c>
      <c r="H717" s="835" t="s">
        <v>4581</v>
      </c>
      <c r="I717" s="849">
        <v>8.8299999237060547</v>
      </c>
      <c r="J717" s="849">
        <v>100</v>
      </c>
      <c r="K717" s="850">
        <v>883</v>
      </c>
    </row>
    <row r="718" spans="1:11" ht="14.45" customHeight="1" x14ac:dyDescent="0.2">
      <c r="A718" s="831" t="s">
        <v>579</v>
      </c>
      <c r="B718" s="832" t="s">
        <v>580</v>
      </c>
      <c r="C718" s="835" t="s">
        <v>623</v>
      </c>
      <c r="D718" s="863" t="s">
        <v>624</v>
      </c>
      <c r="E718" s="835" t="s">
        <v>3989</v>
      </c>
      <c r="F718" s="863" t="s">
        <v>3990</v>
      </c>
      <c r="G718" s="835" t="s">
        <v>4994</v>
      </c>
      <c r="H718" s="835" t="s">
        <v>4995</v>
      </c>
      <c r="I718" s="849">
        <v>2.1800000667572021</v>
      </c>
      <c r="J718" s="849">
        <v>400</v>
      </c>
      <c r="K718" s="850">
        <v>870.96002197265625</v>
      </c>
    </row>
    <row r="719" spans="1:11" ht="14.45" customHeight="1" x14ac:dyDescent="0.2">
      <c r="A719" s="831" t="s">
        <v>579</v>
      </c>
      <c r="B719" s="832" t="s">
        <v>580</v>
      </c>
      <c r="C719" s="835" t="s">
        <v>623</v>
      </c>
      <c r="D719" s="863" t="s">
        <v>624</v>
      </c>
      <c r="E719" s="835" t="s">
        <v>3989</v>
      </c>
      <c r="F719" s="863" t="s">
        <v>3990</v>
      </c>
      <c r="G719" s="835" t="s">
        <v>4592</v>
      </c>
      <c r="H719" s="835" t="s">
        <v>4996</v>
      </c>
      <c r="I719" s="849">
        <v>6.2300000190734863</v>
      </c>
      <c r="J719" s="849">
        <v>300</v>
      </c>
      <c r="K719" s="850">
        <v>1869</v>
      </c>
    </row>
    <row r="720" spans="1:11" ht="14.45" customHeight="1" x14ac:dyDescent="0.2">
      <c r="A720" s="831" t="s">
        <v>579</v>
      </c>
      <c r="B720" s="832" t="s">
        <v>580</v>
      </c>
      <c r="C720" s="835" t="s">
        <v>623</v>
      </c>
      <c r="D720" s="863" t="s">
        <v>624</v>
      </c>
      <c r="E720" s="835" t="s">
        <v>3989</v>
      </c>
      <c r="F720" s="863" t="s">
        <v>3990</v>
      </c>
      <c r="G720" s="835" t="s">
        <v>4997</v>
      </c>
      <c r="H720" s="835" t="s">
        <v>4998</v>
      </c>
      <c r="I720" s="849">
        <v>165.41000366210938</v>
      </c>
      <c r="J720" s="849">
        <v>2</v>
      </c>
      <c r="K720" s="850">
        <v>330.80999755859375</v>
      </c>
    </row>
    <row r="721" spans="1:11" ht="14.45" customHeight="1" x14ac:dyDescent="0.2">
      <c r="A721" s="831" t="s">
        <v>579</v>
      </c>
      <c r="B721" s="832" t="s">
        <v>580</v>
      </c>
      <c r="C721" s="835" t="s">
        <v>623</v>
      </c>
      <c r="D721" s="863" t="s">
        <v>624</v>
      </c>
      <c r="E721" s="835" t="s">
        <v>3989</v>
      </c>
      <c r="F721" s="863" t="s">
        <v>3990</v>
      </c>
      <c r="G721" s="835" t="s">
        <v>4003</v>
      </c>
      <c r="H721" s="835" t="s">
        <v>4004</v>
      </c>
      <c r="I721" s="849">
        <v>1.0900000333786011</v>
      </c>
      <c r="J721" s="849">
        <v>2000</v>
      </c>
      <c r="K721" s="850">
        <v>2180</v>
      </c>
    </row>
    <row r="722" spans="1:11" ht="14.45" customHeight="1" x14ac:dyDescent="0.2">
      <c r="A722" s="831" t="s">
        <v>579</v>
      </c>
      <c r="B722" s="832" t="s">
        <v>580</v>
      </c>
      <c r="C722" s="835" t="s">
        <v>623</v>
      </c>
      <c r="D722" s="863" t="s">
        <v>624</v>
      </c>
      <c r="E722" s="835" t="s">
        <v>3989</v>
      </c>
      <c r="F722" s="863" t="s">
        <v>3990</v>
      </c>
      <c r="G722" s="835" t="s">
        <v>4005</v>
      </c>
      <c r="H722" s="835" t="s">
        <v>4006</v>
      </c>
      <c r="I722" s="849">
        <v>0.47749999165534973</v>
      </c>
      <c r="J722" s="849">
        <v>1400</v>
      </c>
      <c r="K722" s="850">
        <v>667</v>
      </c>
    </row>
    <row r="723" spans="1:11" ht="14.45" customHeight="1" x14ac:dyDescent="0.2">
      <c r="A723" s="831" t="s">
        <v>579</v>
      </c>
      <c r="B723" s="832" t="s">
        <v>580</v>
      </c>
      <c r="C723" s="835" t="s">
        <v>623</v>
      </c>
      <c r="D723" s="863" t="s">
        <v>624</v>
      </c>
      <c r="E723" s="835" t="s">
        <v>3989</v>
      </c>
      <c r="F723" s="863" t="s">
        <v>3990</v>
      </c>
      <c r="G723" s="835" t="s">
        <v>4007</v>
      </c>
      <c r="H723" s="835" t="s">
        <v>4008</v>
      </c>
      <c r="I723" s="849">
        <v>1.6714285271508353</v>
      </c>
      <c r="J723" s="849">
        <v>2300</v>
      </c>
      <c r="K723" s="850">
        <v>3842</v>
      </c>
    </row>
    <row r="724" spans="1:11" ht="14.45" customHeight="1" x14ac:dyDescent="0.2">
      <c r="A724" s="831" t="s">
        <v>579</v>
      </c>
      <c r="B724" s="832" t="s">
        <v>580</v>
      </c>
      <c r="C724" s="835" t="s">
        <v>623</v>
      </c>
      <c r="D724" s="863" t="s">
        <v>624</v>
      </c>
      <c r="E724" s="835" t="s">
        <v>3989</v>
      </c>
      <c r="F724" s="863" t="s">
        <v>3990</v>
      </c>
      <c r="G724" s="835" t="s">
        <v>4009</v>
      </c>
      <c r="H724" s="835" t="s">
        <v>4010</v>
      </c>
      <c r="I724" s="849">
        <v>0.67166668176651001</v>
      </c>
      <c r="J724" s="849">
        <v>3700</v>
      </c>
      <c r="K724" s="850">
        <v>2484</v>
      </c>
    </row>
    <row r="725" spans="1:11" ht="14.45" customHeight="1" x14ac:dyDescent="0.2">
      <c r="A725" s="831" t="s">
        <v>579</v>
      </c>
      <c r="B725" s="832" t="s">
        <v>580</v>
      </c>
      <c r="C725" s="835" t="s">
        <v>623</v>
      </c>
      <c r="D725" s="863" t="s">
        <v>624</v>
      </c>
      <c r="E725" s="835" t="s">
        <v>3989</v>
      </c>
      <c r="F725" s="863" t="s">
        <v>3990</v>
      </c>
      <c r="G725" s="835" t="s">
        <v>4576</v>
      </c>
      <c r="H725" s="835" t="s">
        <v>4584</v>
      </c>
      <c r="I725" s="849">
        <v>1.5</v>
      </c>
      <c r="J725" s="849">
        <v>600</v>
      </c>
      <c r="K725" s="850">
        <v>900</v>
      </c>
    </row>
    <row r="726" spans="1:11" ht="14.45" customHeight="1" x14ac:dyDescent="0.2">
      <c r="A726" s="831" t="s">
        <v>579</v>
      </c>
      <c r="B726" s="832" t="s">
        <v>580</v>
      </c>
      <c r="C726" s="835" t="s">
        <v>623</v>
      </c>
      <c r="D726" s="863" t="s">
        <v>624</v>
      </c>
      <c r="E726" s="835" t="s">
        <v>3989</v>
      </c>
      <c r="F726" s="863" t="s">
        <v>3990</v>
      </c>
      <c r="G726" s="835" t="s">
        <v>4585</v>
      </c>
      <c r="H726" s="835" t="s">
        <v>4586</v>
      </c>
      <c r="I726" s="849">
        <v>6.309999942779541</v>
      </c>
      <c r="J726" s="849">
        <v>100</v>
      </c>
      <c r="K726" s="850">
        <v>631.16998291015625</v>
      </c>
    </row>
    <row r="727" spans="1:11" ht="14.45" customHeight="1" x14ac:dyDescent="0.2">
      <c r="A727" s="831" t="s">
        <v>579</v>
      </c>
      <c r="B727" s="832" t="s">
        <v>580</v>
      </c>
      <c r="C727" s="835" t="s">
        <v>623</v>
      </c>
      <c r="D727" s="863" t="s">
        <v>624</v>
      </c>
      <c r="E727" s="835" t="s">
        <v>3989</v>
      </c>
      <c r="F727" s="863" t="s">
        <v>3990</v>
      </c>
      <c r="G727" s="835" t="s">
        <v>4587</v>
      </c>
      <c r="H727" s="835" t="s">
        <v>4588</v>
      </c>
      <c r="I727" s="849">
        <v>9.1499998569488525</v>
      </c>
      <c r="J727" s="849">
        <v>400</v>
      </c>
      <c r="K727" s="850">
        <v>3659.530029296875</v>
      </c>
    </row>
    <row r="728" spans="1:11" ht="14.45" customHeight="1" x14ac:dyDescent="0.2">
      <c r="A728" s="831" t="s">
        <v>579</v>
      </c>
      <c r="B728" s="832" t="s">
        <v>580</v>
      </c>
      <c r="C728" s="835" t="s">
        <v>623</v>
      </c>
      <c r="D728" s="863" t="s">
        <v>624</v>
      </c>
      <c r="E728" s="835" t="s">
        <v>3989</v>
      </c>
      <c r="F728" s="863" t="s">
        <v>3990</v>
      </c>
      <c r="G728" s="835" t="s">
        <v>4992</v>
      </c>
      <c r="H728" s="835" t="s">
        <v>4999</v>
      </c>
      <c r="I728" s="849">
        <v>5.2066666285196943</v>
      </c>
      <c r="J728" s="849">
        <v>475</v>
      </c>
      <c r="K728" s="850">
        <v>2471.3500061035156</v>
      </c>
    </row>
    <row r="729" spans="1:11" ht="14.45" customHeight="1" x14ac:dyDescent="0.2">
      <c r="A729" s="831" t="s">
        <v>579</v>
      </c>
      <c r="B729" s="832" t="s">
        <v>580</v>
      </c>
      <c r="C729" s="835" t="s">
        <v>623</v>
      </c>
      <c r="D729" s="863" t="s">
        <v>624</v>
      </c>
      <c r="E729" s="835" t="s">
        <v>3989</v>
      </c>
      <c r="F729" s="863" t="s">
        <v>3990</v>
      </c>
      <c r="G729" s="835" t="s">
        <v>4578</v>
      </c>
      <c r="H729" s="835" t="s">
        <v>4589</v>
      </c>
      <c r="I729" s="849">
        <v>7.416666666666667</v>
      </c>
      <c r="J729" s="849">
        <v>250</v>
      </c>
      <c r="K729" s="850">
        <v>1854.6000061035156</v>
      </c>
    </row>
    <row r="730" spans="1:11" ht="14.45" customHeight="1" x14ac:dyDescent="0.2">
      <c r="A730" s="831" t="s">
        <v>579</v>
      </c>
      <c r="B730" s="832" t="s">
        <v>580</v>
      </c>
      <c r="C730" s="835" t="s">
        <v>623</v>
      </c>
      <c r="D730" s="863" t="s">
        <v>624</v>
      </c>
      <c r="E730" s="835" t="s">
        <v>3989</v>
      </c>
      <c r="F730" s="863" t="s">
        <v>3990</v>
      </c>
      <c r="G730" s="835" t="s">
        <v>4580</v>
      </c>
      <c r="H730" s="835" t="s">
        <v>4590</v>
      </c>
      <c r="I730" s="849">
        <v>8.8260000228881843</v>
      </c>
      <c r="J730" s="849">
        <v>500</v>
      </c>
      <c r="K730" s="850">
        <v>4413</v>
      </c>
    </row>
    <row r="731" spans="1:11" ht="14.45" customHeight="1" x14ac:dyDescent="0.2">
      <c r="A731" s="831" t="s">
        <v>579</v>
      </c>
      <c r="B731" s="832" t="s">
        <v>580</v>
      </c>
      <c r="C731" s="835" t="s">
        <v>623</v>
      </c>
      <c r="D731" s="863" t="s">
        <v>624</v>
      </c>
      <c r="E731" s="835" t="s">
        <v>3989</v>
      </c>
      <c r="F731" s="863" t="s">
        <v>3990</v>
      </c>
      <c r="G731" s="835" t="s">
        <v>4582</v>
      </c>
      <c r="H731" s="835" t="s">
        <v>4591</v>
      </c>
      <c r="I731" s="849">
        <v>1.5499999523162842</v>
      </c>
      <c r="J731" s="849">
        <v>400</v>
      </c>
      <c r="K731" s="850">
        <v>620</v>
      </c>
    </row>
    <row r="732" spans="1:11" ht="14.45" customHeight="1" x14ac:dyDescent="0.2">
      <c r="A732" s="831" t="s">
        <v>579</v>
      </c>
      <c r="B732" s="832" t="s">
        <v>580</v>
      </c>
      <c r="C732" s="835" t="s">
        <v>623</v>
      </c>
      <c r="D732" s="863" t="s">
        <v>624</v>
      </c>
      <c r="E732" s="835" t="s">
        <v>3989</v>
      </c>
      <c r="F732" s="863" t="s">
        <v>3990</v>
      </c>
      <c r="G732" s="835" t="s">
        <v>4592</v>
      </c>
      <c r="H732" s="835" t="s">
        <v>4593</v>
      </c>
      <c r="I732" s="849">
        <v>6.2300000190734863</v>
      </c>
      <c r="J732" s="849">
        <v>800</v>
      </c>
      <c r="K732" s="850">
        <v>4984</v>
      </c>
    </row>
    <row r="733" spans="1:11" ht="14.45" customHeight="1" x14ac:dyDescent="0.2">
      <c r="A733" s="831" t="s">
        <v>579</v>
      </c>
      <c r="B733" s="832" t="s">
        <v>580</v>
      </c>
      <c r="C733" s="835" t="s">
        <v>623</v>
      </c>
      <c r="D733" s="863" t="s">
        <v>624</v>
      </c>
      <c r="E733" s="835" t="s">
        <v>3989</v>
      </c>
      <c r="F733" s="863" t="s">
        <v>3990</v>
      </c>
      <c r="G733" s="835" t="s">
        <v>4608</v>
      </c>
      <c r="H733" s="835" t="s">
        <v>5000</v>
      </c>
      <c r="I733" s="849">
        <v>193.60000610351563</v>
      </c>
      <c r="J733" s="849">
        <v>25</v>
      </c>
      <c r="K733" s="850">
        <v>4840</v>
      </c>
    </row>
    <row r="734" spans="1:11" ht="14.45" customHeight="1" x14ac:dyDescent="0.2">
      <c r="A734" s="831" t="s">
        <v>579</v>
      </c>
      <c r="B734" s="832" t="s">
        <v>580</v>
      </c>
      <c r="C734" s="835" t="s">
        <v>623</v>
      </c>
      <c r="D734" s="863" t="s">
        <v>624</v>
      </c>
      <c r="E734" s="835" t="s">
        <v>3989</v>
      </c>
      <c r="F734" s="863" t="s">
        <v>3990</v>
      </c>
      <c r="G734" s="835" t="s">
        <v>4598</v>
      </c>
      <c r="H734" s="835" t="s">
        <v>4599</v>
      </c>
      <c r="I734" s="849">
        <v>991</v>
      </c>
      <c r="J734" s="849">
        <v>4</v>
      </c>
      <c r="K734" s="850">
        <v>3964</v>
      </c>
    </row>
    <row r="735" spans="1:11" ht="14.45" customHeight="1" x14ac:dyDescent="0.2">
      <c r="A735" s="831" t="s">
        <v>579</v>
      </c>
      <c r="B735" s="832" t="s">
        <v>580</v>
      </c>
      <c r="C735" s="835" t="s">
        <v>623</v>
      </c>
      <c r="D735" s="863" t="s">
        <v>624</v>
      </c>
      <c r="E735" s="835" t="s">
        <v>3989</v>
      </c>
      <c r="F735" s="863" t="s">
        <v>3990</v>
      </c>
      <c r="G735" s="835" t="s">
        <v>4602</v>
      </c>
      <c r="H735" s="835" t="s">
        <v>4603</v>
      </c>
      <c r="I735" s="849">
        <v>229.89999389648438</v>
      </c>
      <c r="J735" s="849">
        <v>60</v>
      </c>
      <c r="K735" s="850">
        <v>13794</v>
      </c>
    </row>
    <row r="736" spans="1:11" ht="14.45" customHeight="1" x14ac:dyDescent="0.2">
      <c r="A736" s="831" t="s">
        <v>579</v>
      </c>
      <c r="B736" s="832" t="s">
        <v>580</v>
      </c>
      <c r="C736" s="835" t="s">
        <v>623</v>
      </c>
      <c r="D736" s="863" t="s">
        <v>624</v>
      </c>
      <c r="E736" s="835" t="s">
        <v>3989</v>
      </c>
      <c r="F736" s="863" t="s">
        <v>3990</v>
      </c>
      <c r="G736" s="835" t="s">
        <v>4606</v>
      </c>
      <c r="H736" s="835" t="s">
        <v>4607</v>
      </c>
      <c r="I736" s="849">
        <v>193.60000610351563</v>
      </c>
      <c r="J736" s="849">
        <v>25</v>
      </c>
      <c r="K736" s="850">
        <v>4840</v>
      </c>
    </row>
    <row r="737" spans="1:11" ht="14.45" customHeight="1" x14ac:dyDescent="0.2">
      <c r="A737" s="831" t="s">
        <v>579</v>
      </c>
      <c r="B737" s="832" t="s">
        <v>580</v>
      </c>
      <c r="C737" s="835" t="s">
        <v>623</v>
      </c>
      <c r="D737" s="863" t="s">
        <v>624</v>
      </c>
      <c r="E737" s="835" t="s">
        <v>3989</v>
      </c>
      <c r="F737" s="863" t="s">
        <v>3990</v>
      </c>
      <c r="G737" s="835" t="s">
        <v>4608</v>
      </c>
      <c r="H737" s="835" t="s">
        <v>4609</v>
      </c>
      <c r="I737" s="849">
        <v>193.60000610351563</v>
      </c>
      <c r="J737" s="849">
        <v>225</v>
      </c>
      <c r="K737" s="850">
        <v>43560</v>
      </c>
    </row>
    <row r="738" spans="1:11" ht="14.45" customHeight="1" x14ac:dyDescent="0.2">
      <c r="A738" s="831" t="s">
        <v>579</v>
      </c>
      <c r="B738" s="832" t="s">
        <v>580</v>
      </c>
      <c r="C738" s="835" t="s">
        <v>623</v>
      </c>
      <c r="D738" s="863" t="s">
        <v>624</v>
      </c>
      <c r="E738" s="835" t="s">
        <v>3989</v>
      </c>
      <c r="F738" s="863" t="s">
        <v>3990</v>
      </c>
      <c r="G738" s="835" t="s">
        <v>5001</v>
      </c>
      <c r="H738" s="835" t="s">
        <v>5002</v>
      </c>
      <c r="I738" s="849">
        <v>35.090000152587891</v>
      </c>
      <c r="J738" s="849">
        <v>5</v>
      </c>
      <c r="K738" s="850">
        <v>175.44999694824219</v>
      </c>
    </row>
    <row r="739" spans="1:11" ht="14.45" customHeight="1" x14ac:dyDescent="0.2">
      <c r="A739" s="831" t="s">
        <v>579</v>
      </c>
      <c r="B739" s="832" t="s">
        <v>580</v>
      </c>
      <c r="C739" s="835" t="s">
        <v>623</v>
      </c>
      <c r="D739" s="863" t="s">
        <v>624</v>
      </c>
      <c r="E739" s="835" t="s">
        <v>3989</v>
      </c>
      <c r="F739" s="863" t="s">
        <v>3990</v>
      </c>
      <c r="G739" s="835" t="s">
        <v>5003</v>
      </c>
      <c r="H739" s="835" t="s">
        <v>5004</v>
      </c>
      <c r="I739" s="849">
        <v>42.349998474121094</v>
      </c>
      <c r="J739" s="849">
        <v>2</v>
      </c>
      <c r="K739" s="850">
        <v>84.699996948242188</v>
      </c>
    </row>
    <row r="740" spans="1:11" ht="14.45" customHeight="1" x14ac:dyDescent="0.2">
      <c r="A740" s="831" t="s">
        <v>579</v>
      </c>
      <c r="B740" s="832" t="s">
        <v>580</v>
      </c>
      <c r="C740" s="835" t="s">
        <v>623</v>
      </c>
      <c r="D740" s="863" t="s">
        <v>624</v>
      </c>
      <c r="E740" s="835" t="s">
        <v>3989</v>
      </c>
      <c r="F740" s="863" t="s">
        <v>3990</v>
      </c>
      <c r="G740" s="835" t="s">
        <v>5005</v>
      </c>
      <c r="H740" s="835" t="s">
        <v>5006</v>
      </c>
      <c r="I740" s="849">
        <v>2.8499999046325684</v>
      </c>
      <c r="J740" s="849">
        <v>100</v>
      </c>
      <c r="K740" s="850">
        <v>285.20001220703125</v>
      </c>
    </row>
    <row r="741" spans="1:11" ht="14.45" customHeight="1" x14ac:dyDescent="0.2">
      <c r="A741" s="831" t="s">
        <v>579</v>
      </c>
      <c r="B741" s="832" t="s">
        <v>580</v>
      </c>
      <c r="C741" s="835" t="s">
        <v>623</v>
      </c>
      <c r="D741" s="863" t="s">
        <v>624</v>
      </c>
      <c r="E741" s="835" t="s">
        <v>3989</v>
      </c>
      <c r="F741" s="863" t="s">
        <v>3990</v>
      </c>
      <c r="G741" s="835" t="s">
        <v>4626</v>
      </c>
      <c r="H741" s="835" t="s">
        <v>5007</v>
      </c>
      <c r="I741" s="849">
        <v>1.2100000381469727</v>
      </c>
      <c r="J741" s="849">
        <v>75</v>
      </c>
      <c r="K741" s="850">
        <v>90.75</v>
      </c>
    </row>
    <row r="742" spans="1:11" ht="14.45" customHeight="1" x14ac:dyDescent="0.2">
      <c r="A742" s="831" t="s">
        <v>579</v>
      </c>
      <c r="B742" s="832" t="s">
        <v>580</v>
      </c>
      <c r="C742" s="835" t="s">
        <v>623</v>
      </c>
      <c r="D742" s="863" t="s">
        <v>624</v>
      </c>
      <c r="E742" s="835" t="s">
        <v>3989</v>
      </c>
      <c r="F742" s="863" t="s">
        <v>3990</v>
      </c>
      <c r="G742" s="835" t="s">
        <v>5005</v>
      </c>
      <c r="H742" s="835" t="s">
        <v>5008</v>
      </c>
      <c r="I742" s="849">
        <v>2.8499999046325684</v>
      </c>
      <c r="J742" s="849">
        <v>100</v>
      </c>
      <c r="K742" s="850">
        <v>285</v>
      </c>
    </row>
    <row r="743" spans="1:11" ht="14.45" customHeight="1" x14ac:dyDescent="0.2">
      <c r="A743" s="831" t="s">
        <v>579</v>
      </c>
      <c r="B743" s="832" t="s">
        <v>580</v>
      </c>
      <c r="C743" s="835" t="s">
        <v>623</v>
      </c>
      <c r="D743" s="863" t="s">
        <v>624</v>
      </c>
      <c r="E743" s="835" t="s">
        <v>3989</v>
      </c>
      <c r="F743" s="863" t="s">
        <v>3990</v>
      </c>
      <c r="G743" s="835" t="s">
        <v>4624</v>
      </c>
      <c r="H743" s="835" t="s">
        <v>4625</v>
      </c>
      <c r="I743" s="849">
        <v>1.0299999713897705</v>
      </c>
      <c r="J743" s="849">
        <v>375</v>
      </c>
      <c r="K743" s="850">
        <v>386.25</v>
      </c>
    </row>
    <row r="744" spans="1:11" ht="14.45" customHeight="1" x14ac:dyDescent="0.2">
      <c r="A744" s="831" t="s">
        <v>579</v>
      </c>
      <c r="B744" s="832" t="s">
        <v>580</v>
      </c>
      <c r="C744" s="835" t="s">
        <v>623</v>
      </c>
      <c r="D744" s="863" t="s">
        <v>624</v>
      </c>
      <c r="E744" s="835" t="s">
        <v>3989</v>
      </c>
      <c r="F744" s="863" t="s">
        <v>3990</v>
      </c>
      <c r="G744" s="835" t="s">
        <v>4632</v>
      </c>
      <c r="H744" s="835" t="s">
        <v>5009</v>
      </c>
      <c r="I744" s="849">
        <v>5.809999942779541</v>
      </c>
      <c r="J744" s="849">
        <v>250</v>
      </c>
      <c r="K744" s="850">
        <v>1452.5</v>
      </c>
    </row>
    <row r="745" spans="1:11" ht="14.45" customHeight="1" x14ac:dyDescent="0.2">
      <c r="A745" s="831" t="s">
        <v>579</v>
      </c>
      <c r="B745" s="832" t="s">
        <v>580</v>
      </c>
      <c r="C745" s="835" t="s">
        <v>623</v>
      </c>
      <c r="D745" s="863" t="s">
        <v>624</v>
      </c>
      <c r="E745" s="835" t="s">
        <v>3989</v>
      </c>
      <c r="F745" s="863" t="s">
        <v>3990</v>
      </c>
      <c r="G745" s="835" t="s">
        <v>4628</v>
      </c>
      <c r="H745" s="835" t="s">
        <v>4629</v>
      </c>
      <c r="I745" s="849">
        <v>3.130000114440918</v>
      </c>
      <c r="J745" s="849">
        <v>300</v>
      </c>
      <c r="K745" s="850">
        <v>939</v>
      </c>
    </row>
    <row r="746" spans="1:11" ht="14.45" customHeight="1" x14ac:dyDescent="0.2">
      <c r="A746" s="831" t="s">
        <v>579</v>
      </c>
      <c r="B746" s="832" t="s">
        <v>580</v>
      </c>
      <c r="C746" s="835" t="s">
        <v>623</v>
      </c>
      <c r="D746" s="863" t="s">
        <v>624</v>
      </c>
      <c r="E746" s="835" t="s">
        <v>3989</v>
      </c>
      <c r="F746" s="863" t="s">
        <v>3990</v>
      </c>
      <c r="G746" s="835" t="s">
        <v>4630</v>
      </c>
      <c r="H746" s="835" t="s">
        <v>4631</v>
      </c>
      <c r="I746" s="849">
        <v>5.8600001335144043</v>
      </c>
      <c r="J746" s="849">
        <v>750</v>
      </c>
      <c r="K746" s="850">
        <v>4395</v>
      </c>
    </row>
    <row r="747" spans="1:11" ht="14.45" customHeight="1" x14ac:dyDescent="0.2">
      <c r="A747" s="831" t="s">
        <v>579</v>
      </c>
      <c r="B747" s="832" t="s">
        <v>580</v>
      </c>
      <c r="C747" s="835" t="s">
        <v>623</v>
      </c>
      <c r="D747" s="863" t="s">
        <v>624</v>
      </c>
      <c r="E747" s="835" t="s">
        <v>3989</v>
      </c>
      <c r="F747" s="863" t="s">
        <v>3990</v>
      </c>
      <c r="G747" s="835" t="s">
        <v>4628</v>
      </c>
      <c r="H747" s="835" t="s">
        <v>4634</v>
      </c>
      <c r="I747" s="849">
        <v>3.1375001072883606</v>
      </c>
      <c r="J747" s="849">
        <v>600</v>
      </c>
      <c r="K747" s="850">
        <v>1882</v>
      </c>
    </row>
    <row r="748" spans="1:11" ht="14.45" customHeight="1" x14ac:dyDescent="0.2">
      <c r="A748" s="831" t="s">
        <v>579</v>
      </c>
      <c r="B748" s="832" t="s">
        <v>580</v>
      </c>
      <c r="C748" s="835" t="s">
        <v>623</v>
      </c>
      <c r="D748" s="863" t="s">
        <v>624</v>
      </c>
      <c r="E748" s="835" t="s">
        <v>3989</v>
      </c>
      <c r="F748" s="863" t="s">
        <v>3990</v>
      </c>
      <c r="G748" s="835" t="s">
        <v>4637</v>
      </c>
      <c r="H748" s="835" t="s">
        <v>4638</v>
      </c>
      <c r="I748" s="849">
        <v>0.4699999988079071</v>
      </c>
      <c r="J748" s="849">
        <v>500</v>
      </c>
      <c r="K748" s="850">
        <v>235</v>
      </c>
    </row>
    <row r="749" spans="1:11" ht="14.45" customHeight="1" x14ac:dyDescent="0.2">
      <c r="A749" s="831" t="s">
        <v>579</v>
      </c>
      <c r="B749" s="832" t="s">
        <v>580</v>
      </c>
      <c r="C749" s="835" t="s">
        <v>623</v>
      </c>
      <c r="D749" s="863" t="s">
        <v>624</v>
      </c>
      <c r="E749" s="835" t="s">
        <v>3989</v>
      </c>
      <c r="F749" s="863" t="s">
        <v>3990</v>
      </c>
      <c r="G749" s="835" t="s">
        <v>5010</v>
      </c>
      <c r="H749" s="835" t="s">
        <v>5011</v>
      </c>
      <c r="I749" s="849">
        <v>0.4699999988079071</v>
      </c>
      <c r="J749" s="849">
        <v>500</v>
      </c>
      <c r="K749" s="850">
        <v>235</v>
      </c>
    </row>
    <row r="750" spans="1:11" ht="14.45" customHeight="1" x14ac:dyDescent="0.2">
      <c r="A750" s="831" t="s">
        <v>579</v>
      </c>
      <c r="B750" s="832" t="s">
        <v>580</v>
      </c>
      <c r="C750" s="835" t="s">
        <v>623</v>
      </c>
      <c r="D750" s="863" t="s">
        <v>624</v>
      </c>
      <c r="E750" s="835" t="s">
        <v>3989</v>
      </c>
      <c r="F750" s="863" t="s">
        <v>3990</v>
      </c>
      <c r="G750" s="835" t="s">
        <v>4637</v>
      </c>
      <c r="H750" s="835" t="s">
        <v>4639</v>
      </c>
      <c r="I750" s="849">
        <v>0.47333332896232605</v>
      </c>
      <c r="J750" s="849">
        <v>1200</v>
      </c>
      <c r="K750" s="850">
        <v>566</v>
      </c>
    </row>
    <row r="751" spans="1:11" ht="14.45" customHeight="1" x14ac:dyDescent="0.2">
      <c r="A751" s="831" t="s">
        <v>579</v>
      </c>
      <c r="B751" s="832" t="s">
        <v>580</v>
      </c>
      <c r="C751" s="835" t="s">
        <v>623</v>
      </c>
      <c r="D751" s="863" t="s">
        <v>624</v>
      </c>
      <c r="E751" s="835" t="s">
        <v>3989</v>
      </c>
      <c r="F751" s="863" t="s">
        <v>3990</v>
      </c>
      <c r="G751" s="835" t="s">
        <v>5012</v>
      </c>
      <c r="H751" s="835" t="s">
        <v>5013</v>
      </c>
      <c r="I751" s="849">
        <v>0.55000001192092896</v>
      </c>
      <c r="J751" s="849">
        <v>300</v>
      </c>
      <c r="K751" s="850">
        <v>165</v>
      </c>
    </row>
    <row r="752" spans="1:11" ht="14.45" customHeight="1" x14ac:dyDescent="0.2">
      <c r="A752" s="831" t="s">
        <v>579</v>
      </c>
      <c r="B752" s="832" t="s">
        <v>580</v>
      </c>
      <c r="C752" s="835" t="s">
        <v>623</v>
      </c>
      <c r="D752" s="863" t="s">
        <v>624</v>
      </c>
      <c r="E752" s="835" t="s">
        <v>3989</v>
      </c>
      <c r="F752" s="863" t="s">
        <v>3990</v>
      </c>
      <c r="G752" s="835" t="s">
        <v>5014</v>
      </c>
      <c r="H752" s="835" t="s">
        <v>5015</v>
      </c>
      <c r="I752" s="849">
        <v>2.1099998950958252</v>
      </c>
      <c r="J752" s="849">
        <v>100</v>
      </c>
      <c r="K752" s="850">
        <v>210.53999328613281</v>
      </c>
    </row>
    <row r="753" spans="1:11" ht="14.45" customHeight="1" x14ac:dyDescent="0.2">
      <c r="A753" s="831" t="s">
        <v>579</v>
      </c>
      <c r="B753" s="832" t="s">
        <v>580</v>
      </c>
      <c r="C753" s="835" t="s">
        <v>623</v>
      </c>
      <c r="D753" s="863" t="s">
        <v>624</v>
      </c>
      <c r="E753" s="835" t="s">
        <v>3989</v>
      </c>
      <c r="F753" s="863" t="s">
        <v>3990</v>
      </c>
      <c r="G753" s="835" t="s">
        <v>4642</v>
      </c>
      <c r="H753" s="835" t="s">
        <v>4643</v>
      </c>
      <c r="I753" s="849">
        <v>1.9820000171661376</v>
      </c>
      <c r="J753" s="849">
        <v>250</v>
      </c>
      <c r="K753" s="850">
        <v>495.5</v>
      </c>
    </row>
    <row r="754" spans="1:11" ht="14.45" customHeight="1" x14ac:dyDescent="0.2">
      <c r="A754" s="831" t="s">
        <v>579</v>
      </c>
      <c r="B754" s="832" t="s">
        <v>580</v>
      </c>
      <c r="C754" s="835" t="s">
        <v>623</v>
      </c>
      <c r="D754" s="863" t="s">
        <v>624</v>
      </c>
      <c r="E754" s="835" t="s">
        <v>3989</v>
      </c>
      <c r="F754" s="863" t="s">
        <v>3990</v>
      </c>
      <c r="G754" s="835" t="s">
        <v>4642</v>
      </c>
      <c r="H754" s="835" t="s">
        <v>5016</v>
      </c>
      <c r="I754" s="849">
        <v>1.9800000190734863</v>
      </c>
      <c r="J754" s="849">
        <v>50</v>
      </c>
      <c r="K754" s="850">
        <v>99</v>
      </c>
    </row>
    <row r="755" spans="1:11" ht="14.45" customHeight="1" x14ac:dyDescent="0.2">
      <c r="A755" s="831" t="s">
        <v>579</v>
      </c>
      <c r="B755" s="832" t="s">
        <v>580</v>
      </c>
      <c r="C755" s="835" t="s">
        <v>623</v>
      </c>
      <c r="D755" s="863" t="s">
        <v>624</v>
      </c>
      <c r="E755" s="835" t="s">
        <v>3989</v>
      </c>
      <c r="F755" s="863" t="s">
        <v>3990</v>
      </c>
      <c r="G755" s="835" t="s">
        <v>5017</v>
      </c>
      <c r="H755" s="835" t="s">
        <v>5018</v>
      </c>
      <c r="I755" s="849">
        <v>2.0299999713897705</v>
      </c>
      <c r="J755" s="849">
        <v>50</v>
      </c>
      <c r="K755" s="850">
        <v>101.5</v>
      </c>
    </row>
    <row r="756" spans="1:11" ht="14.45" customHeight="1" x14ac:dyDescent="0.2">
      <c r="A756" s="831" t="s">
        <v>579</v>
      </c>
      <c r="B756" s="832" t="s">
        <v>580</v>
      </c>
      <c r="C756" s="835" t="s">
        <v>623</v>
      </c>
      <c r="D756" s="863" t="s">
        <v>624</v>
      </c>
      <c r="E756" s="835" t="s">
        <v>3989</v>
      </c>
      <c r="F756" s="863" t="s">
        <v>3990</v>
      </c>
      <c r="G756" s="835" t="s">
        <v>5019</v>
      </c>
      <c r="H756" s="835" t="s">
        <v>5020</v>
      </c>
      <c r="I756" s="849">
        <v>3.0999999046325684</v>
      </c>
      <c r="J756" s="849">
        <v>100</v>
      </c>
      <c r="K756" s="850">
        <v>310</v>
      </c>
    </row>
    <row r="757" spans="1:11" ht="14.45" customHeight="1" x14ac:dyDescent="0.2">
      <c r="A757" s="831" t="s">
        <v>579</v>
      </c>
      <c r="B757" s="832" t="s">
        <v>580</v>
      </c>
      <c r="C757" s="835" t="s">
        <v>623</v>
      </c>
      <c r="D757" s="863" t="s">
        <v>624</v>
      </c>
      <c r="E757" s="835" t="s">
        <v>3989</v>
      </c>
      <c r="F757" s="863" t="s">
        <v>3990</v>
      </c>
      <c r="G757" s="835" t="s">
        <v>5021</v>
      </c>
      <c r="H757" s="835" t="s">
        <v>5022</v>
      </c>
      <c r="I757" s="849">
        <v>2.7000000476837158</v>
      </c>
      <c r="J757" s="849">
        <v>100</v>
      </c>
      <c r="K757" s="850">
        <v>270</v>
      </c>
    </row>
    <row r="758" spans="1:11" ht="14.45" customHeight="1" x14ac:dyDescent="0.2">
      <c r="A758" s="831" t="s">
        <v>579</v>
      </c>
      <c r="B758" s="832" t="s">
        <v>580</v>
      </c>
      <c r="C758" s="835" t="s">
        <v>623</v>
      </c>
      <c r="D758" s="863" t="s">
        <v>624</v>
      </c>
      <c r="E758" s="835" t="s">
        <v>3989</v>
      </c>
      <c r="F758" s="863" t="s">
        <v>3990</v>
      </c>
      <c r="G758" s="835" t="s">
        <v>4647</v>
      </c>
      <c r="H758" s="835" t="s">
        <v>4651</v>
      </c>
      <c r="I758" s="849">
        <v>1.9249999523162842</v>
      </c>
      <c r="J758" s="849">
        <v>100</v>
      </c>
      <c r="K758" s="850">
        <v>192.5</v>
      </c>
    </row>
    <row r="759" spans="1:11" ht="14.45" customHeight="1" x14ac:dyDescent="0.2">
      <c r="A759" s="831" t="s">
        <v>579</v>
      </c>
      <c r="B759" s="832" t="s">
        <v>580</v>
      </c>
      <c r="C759" s="835" t="s">
        <v>623</v>
      </c>
      <c r="D759" s="863" t="s">
        <v>624</v>
      </c>
      <c r="E759" s="835" t="s">
        <v>3989</v>
      </c>
      <c r="F759" s="863" t="s">
        <v>3990</v>
      </c>
      <c r="G759" s="835" t="s">
        <v>4649</v>
      </c>
      <c r="H759" s="835" t="s">
        <v>4652</v>
      </c>
      <c r="I759" s="849">
        <v>3.0699999332427979</v>
      </c>
      <c r="J759" s="849">
        <v>100</v>
      </c>
      <c r="K759" s="850">
        <v>307</v>
      </c>
    </row>
    <row r="760" spans="1:11" ht="14.45" customHeight="1" x14ac:dyDescent="0.2">
      <c r="A760" s="831" t="s">
        <v>579</v>
      </c>
      <c r="B760" s="832" t="s">
        <v>580</v>
      </c>
      <c r="C760" s="835" t="s">
        <v>623</v>
      </c>
      <c r="D760" s="863" t="s">
        <v>624</v>
      </c>
      <c r="E760" s="835" t="s">
        <v>3989</v>
      </c>
      <c r="F760" s="863" t="s">
        <v>3990</v>
      </c>
      <c r="G760" s="835" t="s">
        <v>5019</v>
      </c>
      <c r="H760" s="835" t="s">
        <v>5023</v>
      </c>
      <c r="I760" s="849">
        <v>3.0999999046325684</v>
      </c>
      <c r="J760" s="849">
        <v>100</v>
      </c>
      <c r="K760" s="850">
        <v>310</v>
      </c>
    </row>
    <row r="761" spans="1:11" ht="14.45" customHeight="1" x14ac:dyDescent="0.2">
      <c r="A761" s="831" t="s">
        <v>579</v>
      </c>
      <c r="B761" s="832" t="s">
        <v>580</v>
      </c>
      <c r="C761" s="835" t="s">
        <v>623</v>
      </c>
      <c r="D761" s="863" t="s">
        <v>624</v>
      </c>
      <c r="E761" s="835" t="s">
        <v>3989</v>
      </c>
      <c r="F761" s="863" t="s">
        <v>3990</v>
      </c>
      <c r="G761" s="835" t="s">
        <v>5024</v>
      </c>
      <c r="H761" s="835" t="s">
        <v>5025</v>
      </c>
      <c r="I761" s="849">
        <v>1.9199999570846558</v>
      </c>
      <c r="J761" s="849">
        <v>50</v>
      </c>
      <c r="K761" s="850">
        <v>96</v>
      </c>
    </row>
    <row r="762" spans="1:11" ht="14.45" customHeight="1" x14ac:dyDescent="0.2">
      <c r="A762" s="831" t="s">
        <v>579</v>
      </c>
      <c r="B762" s="832" t="s">
        <v>580</v>
      </c>
      <c r="C762" s="835" t="s">
        <v>623</v>
      </c>
      <c r="D762" s="863" t="s">
        <v>624</v>
      </c>
      <c r="E762" s="835" t="s">
        <v>3989</v>
      </c>
      <c r="F762" s="863" t="s">
        <v>3990</v>
      </c>
      <c r="G762" s="835" t="s">
        <v>4655</v>
      </c>
      <c r="H762" s="835" t="s">
        <v>4656</v>
      </c>
      <c r="I762" s="849">
        <v>2.1660000801086428</v>
      </c>
      <c r="J762" s="849">
        <v>350</v>
      </c>
      <c r="K762" s="850">
        <v>757.5</v>
      </c>
    </row>
    <row r="763" spans="1:11" ht="14.45" customHeight="1" x14ac:dyDescent="0.2">
      <c r="A763" s="831" t="s">
        <v>579</v>
      </c>
      <c r="B763" s="832" t="s">
        <v>580</v>
      </c>
      <c r="C763" s="835" t="s">
        <v>623</v>
      </c>
      <c r="D763" s="863" t="s">
        <v>624</v>
      </c>
      <c r="E763" s="835" t="s">
        <v>3989</v>
      </c>
      <c r="F763" s="863" t="s">
        <v>3990</v>
      </c>
      <c r="G763" s="835" t="s">
        <v>4658</v>
      </c>
      <c r="H763" s="835" t="s">
        <v>4659</v>
      </c>
      <c r="I763" s="849">
        <v>21.234999656677246</v>
      </c>
      <c r="J763" s="849">
        <v>150</v>
      </c>
      <c r="K763" s="850">
        <v>3185</v>
      </c>
    </row>
    <row r="764" spans="1:11" ht="14.45" customHeight="1" x14ac:dyDescent="0.2">
      <c r="A764" s="831" t="s">
        <v>579</v>
      </c>
      <c r="B764" s="832" t="s">
        <v>580</v>
      </c>
      <c r="C764" s="835" t="s">
        <v>623</v>
      </c>
      <c r="D764" s="863" t="s">
        <v>624</v>
      </c>
      <c r="E764" s="835" t="s">
        <v>3989</v>
      </c>
      <c r="F764" s="863" t="s">
        <v>3990</v>
      </c>
      <c r="G764" s="835" t="s">
        <v>4663</v>
      </c>
      <c r="H764" s="835" t="s">
        <v>5026</v>
      </c>
      <c r="I764" s="849">
        <v>2.5199999809265137</v>
      </c>
      <c r="J764" s="849">
        <v>50</v>
      </c>
      <c r="K764" s="850">
        <v>126</v>
      </c>
    </row>
    <row r="765" spans="1:11" ht="14.45" customHeight="1" x14ac:dyDescent="0.2">
      <c r="A765" s="831" t="s">
        <v>579</v>
      </c>
      <c r="B765" s="832" t="s">
        <v>580</v>
      </c>
      <c r="C765" s="835" t="s">
        <v>623</v>
      </c>
      <c r="D765" s="863" t="s">
        <v>624</v>
      </c>
      <c r="E765" s="835" t="s">
        <v>3989</v>
      </c>
      <c r="F765" s="863" t="s">
        <v>3990</v>
      </c>
      <c r="G765" s="835" t="s">
        <v>4658</v>
      </c>
      <c r="H765" s="835" t="s">
        <v>4660</v>
      </c>
      <c r="I765" s="849">
        <v>21.232499599456787</v>
      </c>
      <c r="J765" s="849">
        <v>151</v>
      </c>
      <c r="K765" s="850">
        <v>3206.2299995422363</v>
      </c>
    </row>
    <row r="766" spans="1:11" ht="14.45" customHeight="1" x14ac:dyDescent="0.2">
      <c r="A766" s="831" t="s">
        <v>579</v>
      </c>
      <c r="B766" s="832" t="s">
        <v>580</v>
      </c>
      <c r="C766" s="835" t="s">
        <v>623</v>
      </c>
      <c r="D766" s="863" t="s">
        <v>624</v>
      </c>
      <c r="E766" s="835" t="s">
        <v>3989</v>
      </c>
      <c r="F766" s="863" t="s">
        <v>3990</v>
      </c>
      <c r="G766" s="835" t="s">
        <v>4663</v>
      </c>
      <c r="H766" s="835" t="s">
        <v>4664</v>
      </c>
      <c r="I766" s="849">
        <v>2.5166666507720947</v>
      </c>
      <c r="J766" s="849">
        <v>200</v>
      </c>
      <c r="K766" s="850">
        <v>503</v>
      </c>
    </row>
    <row r="767" spans="1:11" ht="14.45" customHeight="1" x14ac:dyDescent="0.2">
      <c r="A767" s="831" t="s">
        <v>579</v>
      </c>
      <c r="B767" s="832" t="s">
        <v>580</v>
      </c>
      <c r="C767" s="835" t="s">
        <v>623</v>
      </c>
      <c r="D767" s="863" t="s">
        <v>624</v>
      </c>
      <c r="E767" s="835" t="s">
        <v>3989</v>
      </c>
      <c r="F767" s="863" t="s">
        <v>3990</v>
      </c>
      <c r="G767" s="835" t="s">
        <v>5027</v>
      </c>
      <c r="H767" s="835" t="s">
        <v>5028</v>
      </c>
      <c r="I767" s="849">
        <v>21.239999771118164</v>
      </c>
      <c r="J767" s="849">
        <v>100</v>
      </c>
      <c r="K767" s="850">
        <v>2124</v>
      </c>
    </row>
    <row r="768" spans="1:11" ht="14.45" customHeight="1" x14ac:dyDescent="0.2">
      <c r="A768" s="831" t="s">
        <v>579</v>
      </c>
      <c r="B768" s="832" t="s">
        <v>580</v>
      </c>
      <c r="C768" s="835" t="s">
        <v>623</v>
      </c>
      <c r="D768" s="863" t="s">
        <v>624</v>
      </c>
      <c r="E768" s="835" t="s">
        <v>3989</v>
      </c>
      <c r="F768" s="863" t="s">
        <v>3990</v>
      </c>
      <c r="G768" s="835" t="s">
        <v>4665</v>
      </c>
      <c r="H768" s="835" t="s">
        <v>4667</v>
      </c>
      <c r="I768" s="849">
        <v>21.234999656677246</v>
      </c>
      <c r="J768" s="849">
        <v>150</v>
      </c>
      <c r="K768" s="850">
        <v>3185</v>
      </c>
    </row>
    <row r="769" spans="1:11" ht="14.45" customHeight="1" x14ac:dyDescent="0.2">
      <c r="A769" s="831" t="s">
        <v>579</v>
      </c>
      <c r="B769" s="832" t="s">
        <v>580</v>
      </c>
      <c r="C769" s="835" t="s">
        <v>623</v>
      </c>
      <c r="D769" s="863" t="s">
        <v>624</v>
      </c>
      <c r="E769" s="835" t="s">
        <v>3989</v>
      </c>
      <c r="F769" s="863" t="s">
        <v>3990</v>
      </c>
      <c r="G769" s="835" t="s">
        <v>5029</v>
      </c>
      <c r="H769" s="835" t="s">
        <v>5030</v>
      </c>
      <c r="I769" s="849">
        <v>1.9950000047683716</v>
      </c>
      <c r="J769" s="849">
        <v>130</v>
      </c>
      <c r="K769" s="850">
        <v>259</v>
      </c>
    </row>
    <row r="770" spans="1:11" ht="14.45" customHeight="1" x14ac:dyDescent="0.2">
      <c r="A770" s="831" t="s">
        <v>579</v>
      </c>
      <c r="B770" s="832" t="s">
        <v>580</v>
      </c>
      <c r="C770" s="835" t="s">
        <v>623</v>
      </c>
      <c r="D770" s="863" t="s">
        <v>624</v>
      </c>
      <c r="E770" s="835" t="s">
        <v>4011</v>
      </c>
      <c r="F770" s="863" t="s">
        <v>4012</v>
      </c>
      <c r="G770" s="835" t="s">
        <v>4674</v>
      </c>
      <c r="H770" s="835" t="s">
        <v>4675</v>
      </c>
      <c r="I770" s="849">
        <v>150</v>
      </c>
      <c r="J770" s="849">
        <v>10</v>
      </c>
      <c r="K770" s="850">
        <v>1500.0400390625</v>
      </c>
    </row>
    <row r="771" spans="1:11" ht="14.45" customHeight="1" x14ac:dyDescent="0.2">
      <c r="A771" s="831" t="s">
        <v>579</v>
      </c>
      <c r="B771" s="832" t="s">
        <v>580</v>
      </c>
      <c r="C771" s="835" t="s">
        <v>623</v>
      </c>
      <c r="D771" s="863" t="s">
        <v>624</v>
      </c>
      <c r="E771" s="835" t="s">
        <v>4011</v>
      </c>
      <c r="F771" s="863" t="s">
        <v>4012</v>
      </c>
      <c r="G771" s="835" t="s">
        <v>4013</v>
      </c>
      <c r="H771" s="835" t="s">
        <v>4680</v>
      </c>
      <c r="I771" s="849">
        <v>10.159999847412109</v>
      </c>
      <c r="J771" s="849">
        <v>200</v>
      </c>
      <c r="K771" s="850">
        <v>2032</v>
      </c>
    </row>
    <row r="772" spans="1:11" ht="14.45" customHeight="1" x14ac:dyDescent="0.2">
      <c r="A772" s="831" t="s">
        <v>579</v>
      </c>
      <c r="B772" s="832" t="s">
        <v>580</v>
      </c>
      <c r="C772" s="835" t="s">
        <v>623</v>
      </c>
      <c r="D772" s="863" t="s">
        <v>624</v>
      </c>
      <c r="E772" s="835" t="s">
        <v>4011</v>
      </c>
      <c r="F772" s="863" t="s">
        <v>4012</v>
      </c>
      <c r="G772" s="835" t="s">
        <v>4013</v>
      </c>
      <c r="H772" s="835" t="s">
        <v>4014</v>
      </c>
      <c r="I772" s="849">
        <v>10.163333257039389</v>
      </c>
      <c r="J772" s="849">
        <v>900</v>
      </c>
      <c r="K772" s="850">
        <v>9146</v>
      </c>
    </row>
    <row r="773" spans="1:11" ht="14.45" customHeight="1" x14ac:dyDescent="0.2">
      <c r="A773" s="831" t="s">
        <v>579</v>
      </c>
      <c r="B773" s="832" t="s">
        <v>580</v>
      </c>
      <c r="C773" s="835" t="s">
        <v>623</v>
      </c>
      <c r="D773" s="863" t="s">
        <v>624</v>
      </c>
      <c r="E773" s="835" t="s">
        <v>4011</v>
      </c>
      <c r="F773" s="863" t="s">
        <v>4012</v>
      </c>
      <c r="G773" s="835" t="s">
        <v>5031</v>
      </c>
      <c r="H773" s="835" t="s">
        <v>5032</v>
      </c>
      <c r="I773" s="849">
        <v>56.745000839233398</v>
      </c>
      <c r="J773" s="849">
        <v>100</v>
      </c>
      <c r="K773" s="850">
        <v>5674.300048828125</v>
      </c>
    </row>
    <row r="774" spans="1:11" ht="14.45" customHeight="1" x14ac:dyDescent="0.2">
      <c r="A774" s="831" t="s">
        <v>579</v>
      </c>
      <c r="B774" s="832" t="s">
        <v>580</v>
      </c>
      <c r="C774" s="835" t="s">
        <v>623</v>
      </c>
      <c r="D774" s="863" t="s">
        <v>624</v>
      </c>
      <c r="E774" s="835" t="s">
        <v>4011</v>
      </c>
      <c r="F774" s="863" t="s">
        <v>4012</v>
      </c>
      <c r="G774" s="835" t="s">
        <v>4688</v>
      </c>
      <c r="H774" s="835" t="s">
        <v>4690</v>
      </c>
      <c r="I774" s="849">
        <v>62.650001525878906</v>
      </c>
      <c r="J774" s="849">
        <v>66</v>
      </c>
      <c r="K774" s="850">
        <v>4135.14990234375</v>
      </c>
    </row>
    <row r="775" spans="1:11" ht="14.45" customHeight="1" x14ac:dyDescent="0.2">
      <c r="A775" s="831" t="s">
        <v>579</v>
      </c>
      <c r="B775" s="832" t="s">
        <v>580</v>
      </c>
      <c r="C775" s="835" t="s">
        <v>623</v>
      </c>
      <c r="D775" s="863" t="s">
        <v>624</v>
      </c>
      <c r="E775" s="835" t="s">
        <v>4011</v>
      </c>
      <c r="F775" s="863" t="s">
        <v>4012</v>
      </c>
      <c r="G775" s="835" t="s">
        <v>4691</v>
      </c>
      <c r="H775" s="835" t="s">
        <v>5033</v>
      </c>
      <c r="I775" s="849">
        <v>16.819999694824219</v>
      </c>
      <c r="J775" s="849">
        <v>50</v>
      </c>
      <c r="K775" s="850">
        <v>841</v>
      </c>
    </row>
    <row r="776" spans="1:11" ht="14.45" customHeight="1" x14ac:dyDescent="0.2">
      <c r="A776" s="831" t="s">
        <v>579</v>
      </c>
      <c r="B776" s="832" t="s">
        <v>580</v>
      </c>
      <c r="C776" s="835" t="s">
        <v>623</v>
      </c>
      <c r="D776" s="863" t="s">
        <v>624</v>
      </c>
      <c r="E776" s="835" t="s">
        <v>4011</v>
      </c>
      <c r="F776" s="863" t="s">
        <v>4012</v>
      </c>
      <c r="G776" s="835" t="s">
        <v>4691</v>
      </c>
      <c r="H776" s="835" t="s">
        <v>4692</v>
      </c>
      <c r="I776" s="849">
        <v>16.819999694824219</v>
      </c>
      <c r="J776" s="849">
        <v>50</v>
      </c>
      <c r="K776" s="850">
        <v>841</v>
      </c>
    </row>
    <row r="777" spans="1:11" ht="14.45" customHeight="1" x14ac:dyDescent="0.2">
      <c r="A777" s="831" t="s">
        <v>579</v>
      </c>
      <c r="B777" s="832" t="s">
        <v>580</v>
      </c>
      <c r="C777" s="835" t="s">
        <v>623</v>
      </c>
      <c r="D777" s="863" t="s">
        <v>624</v>
      </c>
      <c r="E777" s="835" t="s">
        <v>4011</v>
      </c>
      <c r="F777" s="863" t="s">
        <v>4012</v>
      </c>
      <c r="G777" s="835" t="s">
        <v>4693</v>
      </c>
      <c r="H777" s="835" t="s">
        <v>4694</v>
      </c>
      <c r="I777" s="849">
        <v>65.449996948242188</v>
      </c>
      <c r="J777" s="849">
        <v>200</v>
      </c>
      <c r="K777" s="850">
        <v>13089.7900390625</v>
      </c>
    </row>
    <row r="778" spans="1:11" ht="14.45" customHeight="1" x14ac:dyDescent="0.2">
      <c r="A778" s="831" t="s">
        <v>579</v>
      </c>
      <c r="B778" s="832" t="s">
        <v>580</v>
      </c>
      <c r="C778" s="835" t="s">
        <v>623</v>
      </c>
      <c r="D778" s="863" t="s">
        <v>624</v>
      </c>
      <c r="E778" s="835" t="s">
        <v>4695</v>
      </c>
      <c r="F778" s="863" t="s">
        <v>4696</v>
      </c>
      <c r="G778" s="835" t="s">
        <v>4697</v>
      </c>
      <c r="H778" s="835" t="s">
        <v>4698</v>
      </c>
      <c r="I778" s="849">
        <v>24.729999542236328</v>
      </c>
      <c r="J778" s="849">
        <v>72</v>
      </c>
      <c r="K778" s="850">
        <v>1780.199951171875</v>
      </c>
    </row>
    <row r="779" spans="1:11" ht="14.45" customHeight="1" x14ac:dyDescent="0.2">
      <c r="A779" s="831" t="s">
        <v>579</v>
      </c>
      <c r="B779" s="832" t="s">
        <v>580</v>
      </c>
      <c r="C779" s="835" t="s">
        <v>623</v>
      </c>
      <c r="D779" s="863" t="s">
        <v>624</v>
      </c>
      <c r="E779" s="835" t="s">
        <v>4015</v>
      </c>
      <c r="F779" s="863" t="s">
        <v>4016</v>
      </c>
      <c r="G779" s="835" t="s">
        <v>5034</v>
      </c>
      <c r="H779" s="835" t="s">
        <v>5035</v>
      </c>
      <c r="I779" s="849">
        <v>0.47999998927116394</v>
      </c>
      <c r="J779" s="849">
        <v>500</v>
      </c>
      <c r="K779" s="850">
        <v>240</v>
      </c>
    </row>
    <row r="780" spans="1:11" ht="14.45" customHeight="1" x14ac:dyDescent="0.2">
      <c r="A780" s="831" t="s">
        <v>579</v>
      </c>
      <c r="B780" s="832" t="s">
        <v>580</v>
      </c>
      <c r="C780" s="835" t="s">
        <v>623</v>
      </c>
      <c r="D780" s="863" t="s">
        <v>624</v>
      </c>
      <c r="E780" s="835" t="s">
        <v>4015</v>
      </c>
      <c r="F780" s="863" t="s">
        <v>4016</v>
      </c>
      <c r="G780" s="835" t="s">
        <v>4019</v>
      </c>
      <c r="H780" s="835" t="s">
        <v>5036</v>
      </c>
      <c r="I780" s="849">
        <v>0.30000001192092896</v>
      </c>
      <c r="J780" s="849">
        <v>200</v>
      </c>
      <c r="K780" s="850">
        <v>60</v>
      </c>
    </row>
    <row r="781" spans="1:11" ht="14.45" customHeight="1" x14ac:dyDescent="0.2">
      <c r="A781" s="831" t="s">
        <v>579</v>
      </c>
      <c r="B781" s="832" t="s">
        <v>580</v>
      </c>
      <c r="C781" s="835" t="s">
        <v>623</v>
      </c>
      <c r="D781" s="863" t="s">
        <v>624</v>
      </c>
      <c r="E781" s="835" t="s">
        <v>4015</v>
      </c>
      <c r="F781" s="863" t="s">
        <v>4016</v>
      </c>
      <c r="G781" s="835" t="s">
        <v>4704</v>
      </c>
      <c r="H781" s="835" t="s">
        <v>5037</v>
      </c>
      <c r="I781" s="849">
        <v>0.30000001192092896</v>
      </c>
      <c r="J781" s="849">
        <v>200</v>
      </c>
      <c r="K781" s="850">
        <v>60</v>
      </c>
    </row>
    <row r="782" spans="1:11" ht="14.45" customHeight="1" x14ac:dyDescent="0.2">
      <c r="A782" s="831" t="s">
        <v>579</v>
      </c>
      <c r="B782" s="832" t="s">
        <v>580</v>
      </c>
      <c r="C782" s="835" t="s">
        <v>623</v>
      </c>
      <c r="D782" s="863" t="s">
        <v>624</v>
      </c>
      <c r="E782" s="835" t="s">
        <v>4015</v>
      </c>
      <c r="F782" s="863" t="s">
        <v>4016</v>
      </c>
      <c r="G782" s="835" t="s">
        <v>4023</v>
      </c>
      <c r="H782" s="835" t="s">
        <v>4703</v>
      </c>
      <c r="I782" s="849">
        <v>0.55000001192092896</v>
      </c>
      <c r="J782" s="849">
        <v>1500</v>
      </c>
      <c r="K782" s="850">
        <v>825</v>
      </c>
    </row>
    <row r="783" spans="1:11" ht="14.45" customHeight="1" x14ac:dyDescent="0.2">
      <c r="A783" s="831" t="s">
        <v>579</v>
      </c>
      <c r="B783" s="832" t="s">
        <v>580</v>
      </c>
      <c r="C783" s="835" t="s">
        <v>623</v>
      </c>
      <c r="D783" s="863" t="s">
        <v>624</v>
      </c>
      <c r="E783" s="835" t="s">
        <v>4015</v>
      </c>
      <c r="F783" s="863" t="s">
        <v>4016</v>
      </c>
      <c r="G783" s="835" t="s">
        <v>5034</v>
      </c>
      <c r="H783" s="835" t="s">
        <v>5038</v>
      </c>
      <c r="I783" s="849">
        <v>0.47999998927116394</v>
      </c>
      <c r="J783" s="849">
        <v>1500</v>
      </c>
      <c r="K783" s="850">
        <v>720</v>
      </c>
    </row>
    <row r="784" spans="1:11" ht="14.45" customHeight="1" x14ac:dyDescent="0.2">
      <c r="A784" s="831" t="s">
        <v>579</v>
      </c>
      <c r="B784" s="832" t="s">
        <v>580</v>
      </c>
      <c r="C784" s="835" t="s">
        <v>623</v>
      </c>
      <c r="D784" s="863" t="s">
        <v>624</v>
      </c>
      <c r="E784" s="835" t="s">
        <v>4015</v>
      </c>
      <c r="F784" s="863" t="s">
        <v>4016</v>
      </c>
      <c r="G784" s="835" t="s">
        <v>4019</v>
      </c>
      <c r="H784" s="835" t="s">
        <v>4020</v>
      </c>
      <c r="I784" s="849">
        <v>0.30000001192092896</v>
      </c>
      <c r="J784" s="849">
        <v>1100</v>
      </c>
      <c r="K784" s="850">
        <v>330</v>
      </c>
    </row>
    <row r="785" spans="1:11" ht="14.45" customHeight="1" x14ac:dyDescent="0.2">
      <c r="A785" s="831" t="s">
        <v>579</v>
      </c>
      <c r="B785" s="832" t="s">
        <v>580</v>
      </c>
      <c r="C785" s="835" t="s">
        <v>623</v>
      </c>
      <c r="D785" s="863" t="s">
        <v>624</v>
      </c>
      <c r="E785" s="835" t="s">
        <v>4015</v>
      </c>
      <c r="F785" s="863" t="s">
        <v>4016</v>
      </c>
      <c r="G785" s="835" t="s">
        <v>4704</v>
      </c>
      <c r="H785" s="835" t="s">
        <v>4705</v>
      </c>
      <c r="I785" s="849">
        <v>0.30000001192092896</v>
      </c>
      <c r="J785" s="849">
        <v>800</v>
      </c>
      <c r="K785" s="850">
        <v>240</v>
      </c>
    </row>
    <row r="786" spans="1:11" ht="14.45" customHeight="1" x14ac:dyDescent="0.2">
      <c r="A786" s="831" t="s">
        <v>579</v>
      </c>
      <c r="B786" s="832" t="s">
        <v>580</v>
      </c>
      <c r="C786" s="835" t="s">
        <v>623</v>
      </c>
      <c r="D786" s="863" t="s">
        <v>624</v>
      </c>
      <c r="E786" s="835" t="s">
        <v>4015</v>
      </c>
      <c r="F786" s="863" t="s">
        <v>4016</v>
      </c>
      <c r="G786" s="835" t="s">
        <v>4023</v>
      </c>
      <c r="H786" s="835" t="s">
        <v>4024</v>
      </c>
      <c r="I786" s="849">
        <v>0.54166668653488159</v>
      </c>
      <c r="J786" s="849">
        <v>2800</v>
      </c>
      <c r="K786" s="850">
        <v>1513</v>
      </c>
    </row>
    <row r="787" spans="1:11" ht="14.45" customHeight="1" x14ac:dyDescent="0.2">
      <c r="A787" s="831" t="s">
        <v>579</v>
      </c>
      <c r="B787" s="832" t="s">
        <v>580</v>
      </c>
      <c r="C787" s="835" t="s">
        <v>623</v>
      </c>
      <c r="D787" s="863" t="s">
        <v>624</v>
      </c>
      <c r="E787" s="835" t="s">
        <v>4015</v>
      </c>
      <c r="F787" s="863" t="s">
        <v>4016</v>
      </c>
      <c r="G787" s="835" t="s">
        <v>4706</v>
      </c>
      <c r="H787" s="835" t="s">
        <v>4707</v>
      </c>
      <c r="I787" s="849">
        <v>1.7999999523162842</v>
      </c>
      <c r="J787" s="849">
        <v>200</v>
      </c>
      <c r="K787" s="850">
        <v>360</v>
      </c>
    </row>
    <row r="788" spans="1:11" ht="14.45" customHeight="1" x14ac:dyDescent="0.2">
      <c r="A788" s="831" t="s">
        <v>579</v>
      </c>
      <c r="B788" s="832" t="s">
        <v>580</v>
      </c>
      <c r="C788" s="835" t="s">
        <v>623</v>
      </c>
      <c r="D788" s="863" t="s">
        <v>624</v>
      </c>
      <c r="E788" s="835" t="s">
        <v>4015</v>
      </c>
      <c r="F788" s="863" t="s">
        <v>4016</v>
      </c>
      <c r="G788" s="835" t="s">
        <v>5039</v>
      </c>
      <c r="H788" s="835" t="s">
        <v>5040</v>
      </c>
      <c r="I788" s="849">
        <v>1.7999999523162842</v>
      </c>
      <c r="J788" s="849">
        <v>200</v>
      </c>
      <c r="K788" s="850">
        <v>360</v>
      </c>
    </row>
    <row r="789" spans="1:11" ht="14.45" customHeight="1" x14ac:dyDescent="0.2">
      <c r="A789" s="831" t="s">
        <v>579</v>
      </c>
      <c r="B789" s="832" t="s">
        <v>580</v>
      </c>
      <c r="C789" s="835" t="s">
        <v>623</v>
      </c>
      <c r="D789" s="863" t="s">
        <v>624</v>
      </c>
      <c r="E789" s="835" t="s">
        <v>4015</v>
      </c>
      <c r="F789" s="863" t="s">
        <v>4016</v>
      </c>
      <c r="G789" s="835" t="s">
        <v>5039</v>
      </c>
      <c r="H789" s="835" t="s">
        <v>5041</v>
      </c>
      <c r="I789" s="849">
        <v>1.7999999523162842</v>
      </c>
      <c r="J789" s="849">
        <v>200</v>
      </c>
      <c r="K789" s="850">
        <v>360</v>
      </c>
    </row>
    <row r="790" spans="1:11" ht="14.45" customHeight="1" x14ac:dyDescent="0.2">
      <c r="A790" s="831" t="s">
        <v>579</v>
      </c>
      <c r="B790" s="832" t="s">
        <v>580</v>
      </c>
      <c r="C790" s="835" t="s">
        <v>623</v>
      </c>
      <c r="D790" s="863" t="s">
        <v>624</v>
      </c>
      <c r="E790" s="835" t="s">
        <v>4034</v>
      </c>
      <c r="F790" s="863" t="s">
        <v>4035</v>
      </c>
      <c r="G790" s="835" t="s">
        <v>4708</v>
      </c>
      <c r="H790" s="835" t="s">
        <v>4709</v>
      </c>
      <c r="I790" s="849">
        <v>15.729999542236328</v>
      </c>
      <c r="J790" s="849">
        <v>50</v>
      </c>
      <c r="K790" s="850">
        <v>786.5</v>
      </c>
    </row>
    <row r="791" spans="1:11" ht="14.45" customHeight="1" x14ac:dyDescent="0.2">
      <c r="A791" s="831" t="s">
        <v>579</v>
      </c>
      <c r="B791" s="832" t="s">
        <v>580</v>
      </c>
      <c r="C791" s="835" t="s">
        <v>623</v>
      </c>
      <c r="D791" s="863" t="s">
        <v>624</v>
      </c>
      <c r="E791" s="835" t="s">
        <v>4034</v>
      </c>
      <c r="F791" s="863" t="s">
        <v>4035</v>
      </c>
      <c r="G791" s="835" t="s">
        <v>4710</v>
      </c>
      <c r="H791" s="835" t="s">
        <v>4711</v>
      </c>
      <c r="I791" s="849">
        <v>15.729999542236328</v>
      </c>
      <c r="J791" s="849">
        <v>100</v>
      </c>
      <c r="K791" s="850">
        <v>1573.0000152587891</v>
      </c>
    </row>
    <row r="792" spans="1:11" ht="14.45" customHeight="1" x14ac:dyDescent="0.2">
      <c r="A792" s="831" t="s">
        <v>579</v>
      </c>
      <c r="B792" s="832" t="s">
        <v>580</v>
      </c>
      <c r="C792" s="835" t="s">
        <v>623</v>
      </c>
      <c r="D792" s="863" t="s">
        <v>624</v>
      </c>
      <c r="E792" s="835" t="s">
        <v>4034</v>
      </c>
      <c r="F792" s="863" t="s">
        <v>4035</v>
      </c>
      <c r="G792" s="835" t="s">
        <v>4712</v>
      </c>
      <c r="H792" s="835" t="s">
        <v>4713</v>
      </c>
      <c r="I792" s="849">
        <v>15.729999542236328</v>
      </c>
      <c r="J792" s="849">
        <v>100</v>
      </c>
      <c r="K792" s="850">
        <v>1573</v>
      </c>
    </row>
    <row r="793" spans="1:11" ht="14.45" customHeight="1" x14ac:dyDescent="0.2">
      <c r="A793" s="831" t="s">
        <v>579</v>
      </c>
      <c r="B793" s="832" t="s">
        <v>580</v>
      </c>
      <c r="C793" s="835" t="s">
        <v>623</v>
      </c>
      <c r="D793" s="863" t="s">
        <v>624</v>
      </c>
      <c r="E793" s="835" t="s">
        <v>4034</v>
      </c>
      <c r="F793" s="863" t="s">
        <v>4035</v>
      </c>
      <c r="G793" s="835" t="s">
        <v>4714</v>
      </c>
      <c r="H793" s="835" t="s">
        <v>4715</v>
      </c>
      <c r="I793" s="849">
        <v>15.470000267028809</v>
      </c>
      <c r="J793" s="849">
        <v>50</v>
      </c>
      <c r="K793" s="850">
        <v>773.5</v>
      </c>
    </row>
    <row r="794" spans="1:11" ht="14.45" customHeight="1" x14ac:dyDescent="0.2">
      <c r="A794" s="831" t="s">
        <v>579</v>
      </c>
      <c r="B794" s="832" t="s">
        <v>580</v>
      </c>
      <c r="C794" s="835" t="s">
        <v>623</v>
      </c>
      <c r="D794" s="863" t="s">
        <v>624</v>
      </c>
      <c r="E794" s="835" t="s">
        <v>4034</v>
      </c>
      <c r="F794" s="863" t="s">
        <v>4035</v>
      </c>
      <c r="G794" s="835" t="s">
        <v>4716</v>
      </c>
      <c r="H794" s="835" t="s">
        <v>4717</v>
      </c>
      <c r="I794" s="849">
        <v>15.729999542236328</v>
      </c>
      <c r="J794" s="849">
        <v>100</v>
      </c>
      <c r="K794" s="850">
        <v>1573</v>
      </c>
    </row>
    <row r="795" spans="1:11" ht="14.45" customHeight="1" x14ac:dyDescent="0.2">
      <c r="A795" s="831" t="s">
        <v>579</v>
      </c>
      <c r="B795" s="832" t="s">
        <v>580</v>
      </c>
      <c r="C795" s="835" t="s">
        <v>623</v>
      </c>
      <c r="D795" s="863" t="s">
        <v>624</v>
      </c>
      <c r="E795" s="835" t="s">
        <v>4034</v>
      </c>
      <c r="F795" s="863" t="s">
        <v>4035</v>
      </c>
      <c r="G795" s="835" t="s">
        <v>4036</v>
      </c>
      <c r="H795" s="835" t="s">
        <v>4037</v>
      </c>
      <c r="I795" s="849">
        <v>8.4700002670288086</v>
      </c>
      <c r="J795" s="849">
        <v>40</v>
      </c>
      <c r="K795" s="850">
        <v>338.79998779296875</v>
      </c>
    </row>
    <row r="796" spans="1:11" ht="14.45" customHeight="1" x14ac:dyDescent="0.2">
      <c r="A796" s="831" t="s">
        <v>579</v>
      </c>
      <c r="B796" s="832" t="s">
        <v>580</v>
      </c>
      <c r="C796" s="835" t="s">
        <v>623</v>
      </c>
      <c r="D796" s="863" t="s">
        <v>624</v>
      </c>
      <c r="E796" s="835" t="s">
        <v>4034</v>
      </c>
      <c r="F796" s="863" t="s">
        <v>4035</v>
      </c>
      <c r="G796" s="835" t="s">
        <v>4042</v>
      </c>
      <c r="H796" s="835" t="s">
        <v>4718</v>
      </c>
      <c r="I796" s="849">
        <v>0.62999999523162842</v>
      </c>
      <c r="J796" s="849">
        <v>5000</v>
      </c>
      <c r="K796" s="850">
        <v>3150</v>
      </c>
    </row>
    <row r="797" spans="1:11" ht="14.45" customHeight="1" x14ac:dyDescent="0.2">
      <c r="A797" s="831" t="s">
        <v>579</v>
      </c>
      <c r="B797" s="832" t="s">
        <v>580</v>
      </c>
      <c r="C797" s="835" t="s">
        <v>623</v>
      </c>
      <c r="D797" s="863" t="s">
        <v>624</v>
      </c>
      <c r="E797" s="835" t="s">
        <v>4034</v>
      </c>
      <c r="F797" s="863" t="s">
        <v>4035</v>
      </c>
      <c r="G797" s="835" t="s">
        <v>4044</v>
      </c>
      <c r="H797" s="835" t="s">
        <v>4719</v>
      </c>
      <c r="I797" s="849">
        <v>0.62999999523162842</v>
      </c>
      <c r="J797" s="849">
        <v>5000</v>
      </c>
      <c r="K797" s="850">
        <v>3150</v>
      </c>
    </row>
    <row r="798" spans="1:11" ht="14.45" customHeight="1" x14ac:dyDescent="0.2">
      <c r="A798" s="831" t="s">
        <v>579</v>
      </c>
      <c r="B798" s="832" t="s">
        <v>580</v>
      </c>
      <c r="C798" s="835" t="s">
        <v>623</v>
      </c>
      <c r="D798" s="863" t="s">
        <v>624</v>
      </c>
      <c r="E798" s="835" t="s">
        <v>4034</v>
      </c>
      <c r="F798" s="863" t="s">
        <v>4035</v>
      </c>
      <c r="G798" s="835" t="s">
        <v>4720</v>
      </c>
      <c r="H798" s="835" t="s">
        <v>4721</v>
      </c>
      <c r="I798" s="849">
        <v>0.62999999523162842</v>
      </c>
      <c r="J798" s="849">
        <v>5000</v>
      </c>
      <c r="K798" s="850">
        <v>3150</v>
      </c>
    </row>
    <row r="799" spans="1:11" ht="14.45" customHeight="1" x14ac:dyDescent="0.2">
      <c r="A799" s="831" t="s">
        <v>579</v>
      </c>
      <c r="B799" s="832" t="s">
        <v>580</v>
      </c>
      <c r="C799" s="835" t="s">
        <v>623</v>
      </c>
      <c r="D799" s="863" t="s">
        <v>624</v>
      </c>
      <c r="E799" s="835" t="s">
        <v>4034</v>
      </c>
      <c r="F799" s="863" t="s">
        <v>4035</v>
      </c>
      <c r="G799" s="835" t="s">
        <v>4042</v>
      </c>
      <c r="H799" s="835" t="s">
        <v>4043</v>
      </c>
      <c r="I799" s="849">
        <v>0.62857142516544884</v>
      </c>
      <c r="J799" s="849">
        <v>16000</v>
      </c>
      <c r="K799" s="850">
        <v>10060</v>
      </c>
    </row>
    <row r="800" spans="1:11" ht="14.45" customHeight="1" x14ac:dyDescent="0.2">
      <c r="A800" s="831" t="s">
        <v>579</v>
      </c>
      <c r="B800" s="832" t="s">
        <v>580</v>
      </c>
      <c r="C800" s="835" t="s">
        <v>623</v>
      </c>
      <c r="D800" s="863" t="s">
        <v>624</v>
      </c>
      <c r="E800" s="835" t="s">
        <v>4034</v>
      </c>
      <c r="F800" s="863" t="s">
        <v>4035</v>
      </c>
      <c r="G800" s="835" t="s">
        <v>4044</v>
      </c>
      <c r="H800" s="835" t="s">
        <v>4045</v>
      </c>
      <c r="I800" s="849">
        <v>0.62999999523162842</v>
      </c>
      <c r="J800" s="849">
        <v>21000</v>
      </c>
      <c r="K800" s="850">
        <v>13230</v>
      </c>
    </row>
    <row r="801" spans="1:11" ht="14.45" customHeight="1" x14ac:dyDescent="0.2">
      <c r="A801" s="831" t="s">
        <v>579</v>
      </c>
      <c r="B801" s="832" t="s">
        <v>580</v>
      </c>
      <c r="C801" s="835" t="s">
        <v>623</v>
      </c>
      <c r="D801" s="863" t="s">
        <v>624</v>
      </c>
      <c r="E801" s="835" t="s">
        <v>4034</v>
      </c>
      <c r="F801" s="863" t="s">
        <v>4035</v>
      </c>
      <c r="G801" s="835" t="s">
        <v>4720</v>
      </c>
      <c r="H801" s="835" t="s">
        <v>4722</v>
      </c>
      <c r="I801" s="849">
        <v>0.62857142516544884</v>
      </c>
      <c r="J801" s="849">
        <v>21000</v>
      </c>
      <c r="K801" s="850">
        <v>13200</v>
      </c>
    </row>
    <row r="802" spans="1:11" ht="14.45" customHeight="1" x14ac:dyDescent="0.2">
      <c r="A802" s="831" t="s">
        <v>579</v>
      </c>
      <c r="B802" s="832" t="s">
        <v>580</v>
      </c>
      <c r="C802" s="835" t="s">
        <v>623</v>
      </c>
      <c r="D802" s="863" t="s">
        <v>624</v>
      </c>
      <c r="E802" s="835" t="s">
        <v>4729</v>
      </c>
      <c r="F802" s="863" t="s">
        <v>4730</v>
      </c>
      <c r="G802" s="835" t="s">
        <v>4731</v>
      </c>
      <c r="H802" s="835" t="s">
        <v>4737</v>
      </c>
      <c r="I802" s="849">
        <v>319.91000366210938</v>
      </c>
      <c r="J802" s="849">
        <v>20</v>
      </c>
      <c r="K802" s="850">
        <v>6398.240234375</v>
      </c>
    </row>
    <row r="803" spans="1:11" ht="14.45" customHeight="1" x14ac:dyDescent="0.2">
      <c r="A803" s="831" t="s">
        <v>579</v>
      </c>
      <c r="B803" s="832" t="s">
        <v>580</v>
      </c>
      <c r="C803" s="835" t="s">
        <v>623</v>
      </c>
      <c r="D803" s="863" t="s">
        <v>624</v>
      </c>
      <c r="E803" s="835" t="s">
        <v>4729</v>
      </c>
      <c r="F803" s="863" t="s">
        <v>4730</v>
      </c>
      <c r="G803" s="835" t="s">
        <v>4740</v>
      </c>
      <c r="H803" s="835" t="s">
        <v>4741</v>
      </c>
      <c r="I803" s="849">
        <v>928.20001220703125</v>
      </c>
      <c r="J803" s="849">
        <v>10</v>
      </c>
      <c r="K803" s="850">
        <v>9282.0302734375</v>
      </c>
    </row>
    <row r="804" spans="1:11" ht="14.45" customHeight="1" x14ac:dyDescent="0.2">
      <c r="A804" s="831" t="s">
        <v>579</v>
      </c>
      <c r="B804" s="832" t="s">
        <v>580</v>
      </c>
      <c r="C804" s="835" t="s">
        <v>623</v>
      </c>
      <c r="D804" s="863" t="s">
        <v>624</v>
      </c>
      <c r="E804" s="835" t="s">
        <v>4765</v>
      </c>
      <c r="F804" s="863" t="s">
        <v>4766</v>
      </c>
      <c r="G804" s="835" t="s">
        <v>4767</v>
      </c>
      <c r="H804" s="835" t="s">
        <v>4768</v>
      </c>
      <c r="I804" s="849">
        <v>18.334999561309814</v>
      </c>
      <c r="J804" s="849">
        <v>60</v>
      </c>
      <c r="K804" s="850">
        <v>1100.1000366210938</v>
      </c>
    </row>
    <row r="805" spans="1:11" ht="14.45" customHeight="1" x14ac:dyDescent="0.2">
      <c r="A805" s="831" t="s">
        <v>579</v>
      </c>
      <c r="B805" s="832" t="s">
        <v>580</v>
      </c>
      <c r="C805" s="835" t="s">
        <v>623</v>
      </c>
      <c r="D805" s="863" t="s">
        <v>624</v>
      </c>
      <c r="E805" s="835" t="s">
        <v>4765</v>
      </c>
      <c r="F805" s="863" t="s">
        <v>4766</v>
      </c>
      <c r="G805" s="835" t="s">
        <v>4771</v>
      </c>
      <c r="H805" s="835" t="s">
        <v>4772</v>
      </c>
      <c r="I805" s="849">
        <v>15.390000343322754</v>
      </c>
      <c r="J805" s="849">
        <v>50</v>
      </c>
      <c r="K805" s="850">
        <v>769.5</v>
      </c>
    </row>
    <row r="806" spans="1:11" ht="14.45" customHeight="1" x14ac:dyDescent="0.2">
      <c r="A806" s="831" t="s">
        <v>579</v>
      </c>
      <c r="B806" s="832" t="s">
        <v>580</v>
      </c>
      <c r="C806" s="835" t="s">
        <v>623</v>
      </c>
      <c r="D806" s="863" t="s">
        <v>624</v>
      </c>
      <c r="E806" s="835" t="s">
        <v>4765</v>
      </c>
      <c r="F806" s="863" t="s">
        <v>4766</v>
      </c>
      <c r="G806" s="835" t="s">
        <v>5042</v>
      </c>
      <c r="H806" s="835" t="s">
        <v>5043</v>
      </c>
      <c r="I806" s="849">
        <v>34.099998474121094</v>
      </c>
      <c r="J806" s="849">
        <v>70</v>
      </c>
      <c r="K806" s="850">
        <v>2386.8400268554688</v>
      </c>
    </row>
    <row r="807" spans="1:11" ht="14.45" customHeight="1" x14ac:dyDescent="0.2">
      <c r="A807" s="831" t="s">
        <v>579</v>
      </c>
      <c r="B807" s="832" t="s">
        <v>580</v>
      </c>
      <c r="C807" s="835" t="s">
        <v>623</v>
      </c>
      <c r="D807" s="863" t="s">
        <v>624</v>
      </c>
      <c r="E807" s="835" t="s">
        <v>4765</v>
      </c>
      <c r="F807" s="863" t="s">
        <v>4766</v>
      </c>
      <c r="G807" s="835" t="s">
        <v>5044</v>
      </c>
      <c r="H807" s="835" t="s">
        <v>5045</v>
      </c>
      <c r="I807" s="849">
        <v>20.899999618530273</v>
      </c>
      <c r="J807" s="849">
        <v>80</v>
      </c>
      <c r="K807" s="850">
        <v>1671.739990234375</v>
      </c>
    </row>
    <row r="808" spans="1:11" ht="14.45" customHeight="1" x14ac:dyDescent="0.2">
      <c r="A808" s="831" t="s">
        <v>579</v>
      </c>
      <c r="B808" s="832" t="s">
        <v>580</v>
      </c>
      <c r="C808" s="835" t="s">
        <v>623</v>
      </c>
      <c r="D808" s="863" t="s">
        <v>624</v>
      </c>
      <c r="E808" s="835" t="s">
        <v>4765</v>
      </c>
      <c r="F808" s="863" t="s">
        <v>4766</v>
      </c>
      <c r="G808" s="835" t="s">
        <v>5046</v>
      </c>
      <c r="H808" s="835" t="s">
        <v>5047</v>
      </c>
      <c r="I808" s="849">
        <v>19.959999084472656</v>
      </c>
      <c r="J808" s="849">
        <v>30</v>
      </c>
      <c r="K808" s="850">
        <v>598.79998779296875</v>
      </c>
    </row>
    <row r="809" spans="1:11" ht="14.45" customHeight="1" x14ac:dyDescent="0.2">
      <c r="A809" s="831" t="s">
        <v>579</v>
      </c>
      <c r="B809" s="832" t="s">
        <v>580</v>
      </c>
      <c r="C809" s="835" t="s">
        <v>623</v>
      </c>
      <c r="D809" s="863" t="s">
        <v>624</v>
      </c>
      <c r="E809" s="835" t="s">
        <v>4765</v>
      </c>
      <c r="F809" s="863" t="s">
        <v>4766</v>
      </c>
      <c r="G809" s="835" t="s">
        <v>5048</v>
      </c>
      <c r="H809" s="835" t="s">
        <v>5049</v>
      </c>
      <c r="I809" s="849">
        <v>3146</v>
      </c>
      <c r="J809" s="849">
        <v>1</v>
      </c>
      <c r="K809" s="850">
        <v>3146</v>
      </c>
    </row>
    <row r="810" spans="1:11" ht="14.45" customHeight="1" x14ac:dyDescent="0.2">
      <c r="A810" s="831" t="s">
        <v>579</v>
      </c>
      <c r="B810" s="832" t="s">
        <v>580</v>
      </c>
      <c r="C810" s="835" t="s">
        <v>623</v>
      </c>
      <c r="D810" s="863" t="s">
        <v>624</v>
      </c>
      <c r="E810" s="835" t="s">
        <v>4765</v>
      </c>
      <c r="F810" s="863" t="s">
        <v>4766</v>
      </c>
      <c r="G810" s="835" t="s">
        <v>5050</v>
      </c>
      <c r="H810" s="835" t="s">
        <v>5051</v>
      </c>
      <c r="I810" s="849">
        <v>3146</v>
      </c>
      <c r="J810" s="849">
        <v>1</v>
      </c>
      <c r="K810" s="850">
        <v>3146</v>
      </c>
    </row>
    <row r="811" spans="1:11" ht="14.45" customHeight="1" x14ac:dyDescent="0.2">
      <c r="A811" s="831" t="s">
        <v>579</v>
      </c>
      <c r="B811" s="832" t="s">
        <v>580</v>
      </c>
      <c r="C811" s="835" t="s">
        <v>623</v>
      </c>
      <c r="D811" s="863" t="s">
        <v>624</v>
      </c>
      <c r="E811" s="835" t="s">
        <v>4765</v>
      </c>
      <c r="F811" s="863" t="s">
        <v>4766</v>
      </c>
      <c r="G811" s="835" t="s">
        <v>5052</v>
      </c>
      <c r="H811" s="835" t="s">
        <v>5053</v>
      </c>
      <c r="I811" s="849">
        <v>60.540000915527344</v>
      </c>
      <c r="J811" s="849">
        <v>50</v>
      </c>
      <c r="K811" s="850">
        <v>3026.820068359375</v>
      </c>
    </row>
    <row r="812" spans="1:11" ht="14.45" customHeight="1" x14ac:dyDescent="0.2">
      <c r="A812" s="831" t="s">
        <v>579</v>
      </c>
      <c r="B812" s="832" t="s">
        <v>580</v>
      </c>
      <c r="C812" s="835" t="s">
        <v>623</v>
      </c>
      <c r="D812" s="863" t="s">
        <v>624</v>
      </c>
      <c r="E812" s="835" t="s">
        <v>4765</v>
      </c>
      <c r="F812" s="863" t="s">
        <v>4766</v>
      </c>
      <c r="G812" s="835" t="s">
        <v>4781</v>
      </c>
      <c r="H812" s="835" t="s">
        <v>5054</v>
      </c>
      <c r="I812" s="849">
        <v>21.719999313354492</v>
      </c>
      <c r="J812" s="849">
        <v>60</v>
      </c>
      <c r="K812" s="850">
        <v>1303.4100341796875</v>
      </c>
    </row>
    <row r="813" spans="1:11" ht="14.45" customHeight="1" x14ac:dyDescent="0.2">
      <c r="A813" s="831" t="s">
        <v>579</v>
      </c>
      <c r="B813" s="832" t="s">
        <v>580</v>
      </c>
      <c r="C813" s="835" t="s">
        <v>623</v>
      </c>
      <c r="D813" s="863" t="s">
        <v>624</v>
      </c>
      <c r="E813" s="835" t="s">
        <v>4765</v>
      </c>
      <c r="F813" s="863" t="s">
        <v>4766</v>
      </c>
      <c r="G813" s="835" t="s">
        <v>4781</v>
      </c>
      <c r="H813" s="835" t="s">
        <v>4782</v>
      </c>
      <c r="I813" s="849">
        <v>21.721666018168133</v>
      </c>
      <c r="J813" s="849">
        <v>450</v>
      </c>
      <c r="K813" s="850">
        <v>9775.7000732421875</v>
      </c>
    </row>
    <row r="814" spans="1:11" ht="14.45" customHeight="1" x14ac:dyDescent="0.2">
      <c r="A814" s="831" t="s">
        <v>579</v>
      </c>
      <c r="B814" s="832" t="s">
        <v>580</v>
      </c>
      <c r="C814" s="835" t="s">
        <v>623</v>
      </c>
      <c r="D814" s="863" t="s">
        <v>624</v>
      </c>
      <c r="E814" s="835" t="s">
        <v>4765</v>
      </c>
      <c r="F814" s="863" t="s">
        <v>4766</v>
      </c>
      <c r="G814" s="835" t="s">
        <v>5055</v>
      </c>
      <c r="H814" s="835" t="s">
        <v>5056</v>
      </c>
      <c r="I814" s="849">
        <v>584.42999267578125</v>
      </c>
      <c r="J814" s="849">
        <v>40</v>
      </c>
      <c r="K814" s="850">
        <v>23377.19921875</v>
      </c>
    </row>
    <row r="815" spans="1:11" ht="14.45" customHeight="1" x14ac:dyDescent="0.2">
      <c r="A815" s="831" t="s">
        <v>579</v>
      </c>
      <c r="B815" s="832" t="s">
        <v>580</v>
      </c>
      <c r="C815" s="835" t="s">
        <v>623</v>
      </c>
      <c r="D815" s="863" t="s">
        <v>624</v>
      </c>
      <c r="E815" s="835" t="s">
        <v>4765</v>
      </c>
      <c r="F815" s="863" t="s">
        <v>4766</v>
      </c>
      <c r="G815" s="835" t="s">
        <v>4783</v>
      </c>
      <c r="H815" s="835" t="s">
        <v>4787</v>
      </c>
      <c r="I815" s="849">
        <v>50.599998474121094</v>
      </c>
      <c r="J815" s="849">
        <v>40</v>
      </c>
      <c r="K815" s="850">
        <v>2024.0799560546875</v>
      </c>
    </row>
    <row r="816" spans="1:11" ht="14.45" customHeight="1" x14ac:dyDescent="0.2">
      <c r="A816" s="831" t="s">
        <v>579</v>
      </c>
      <c r="B816" s="832" t="s">
        <v>580</v>
      </c>
      <c r="C816" s="835" t="s">
        <v>623</v>
      </c>
      <c r="D816" s="863" t="s">
        <v>624</v>
      </c>
      <c r="E816" s="835" t="s">
        <v>4765</v>
      </c>
      <c r="F816" s="863" t="s">
        <v>4766</v>
      </c>
      <c r="G816" s="835" t="s">
        <v>4790</v>
      </c>
      <c r="H816" s="835" t="s">
        <v>4791</v>
      </c>
      <c r="I816" s="849">
        <v>273.45999145507813</v>
      </c>
      <c r="J816" s="849">
        <v>30</v>
      </c>
      <c r="K816" s="850">
        <v>8203.80029296875</v>
      </c>
    </row>
    <row r="817" spans="1:11" ht="14.45" customHeight="1" x14ac:dyDescent="0.2">
      <c r="A817" s="831" t="s">
        <v>579</v>
      </c>
      <c r="B817" s="832" t="s">
        <v>580</v>
      </c>
      <c r="C817" s="835" t="s">
        <v>623</v>
      </c>
      <c r="D817" s="863" t="s">
        <v>624</v>
      </c>
      <c r="E817" s="835" t="s">
        <v>4765</v>
      </c>
      <c r="F817" s="863" t="s">
        <v>4766</v>
      </c>
      <c r="G817" s="835" t="s">
        <v>4788</v>
      </c>
      <c r="H817" s="835" t="s">
        <v>4792</v>
      </c>
      <c r="I817" s="849">
        <v>511.82998657226563</v>
      </c>
      <c r="J817" s="849">
        <v>10</v>
      </c>
      <c r="K817" s="850">
        <v>5118.2998046875</v>
      </c>
    </row>
    <row r="818" spans="1:11" ht="14.45" customHeight="1" x14ac:dyDescent="0.2">
      <c r="A818" s="831" t="s">
        <v>579</v>
      </c>
      <c r="B818" s="832" t="s">
        <v>580</v>
      </c>
      <c r="C818" s="835" t="s">
        <v>623</v>
      </c>
      <c r="D818" s="863" t="s">
        <v>624</v>
      </c>
      <c r="E818" s="835" t="s">
        <v>4765</v>
      </c>
      <c r="F818" s="863" t="s">
        <v>4766</v>
      </c>
      <c r="G818" s="835" t="s">
        <v>5057</v>
      </c>
      <c r="H818" s="835" t="s">
        <v>5058</v>
      </c>
      <c r="I818" s="849">
        <v>997.03997802734375</v>
      </c>
      <c r="J818" s="849">
        <v>47</v>
      </c>
      <c r="K818" s="850">
        <v>46860.88134765625</v>
      </c>
    </row>
    <row r="819" spans="1:11" ht="14.45" customHeight="1" x14ac:dyDescent="0.2">
      <c r="A819" s="831" t="s">
        <v>579</v>
      </c>
      <c r="B819" s="832" t="s">
        <v>580</v>
      </c>
      <c r="C819" s="835" t="s">
        <v>602</v>
      </c>
      <c r="D819" s="863" t="s">
        <v>603</v>
      </c>
      <c r="E819" s="835" t="s">
        <v>4046</v>
      </c>
      <c r="F819" s="863" t="s">
        <v>4047</v>
      </c>
      <c r="G819" s="835" t="s">
        <v>4060</v>
      </c>
      <c r="H819" s="835" t="s">
        <v>4061</v>
      </c>
      <c r="I819" s="849">
        <v>141.58000183105469</v>
      </c>
      <c r="J819" s="849">
        <v>4</v>
      </c>
      <c r="K819" s="850">
        <v>566.32000732421875</v>
      </c>
    </row>
    <row r="820" spans="1:11" ht="14.45" customHeight="1" x14ac:dyDescent="0.2">
      <c r="A820" s="831" t="s">
        <v>579</v>
      </c>
      <c r="B820" s="832" t="s">
        <v>580</v>
      </c>
      <c r="C820" s="835" t="s">
        <v>602</v>
      </c>
      <c r="D820" s="863" t="s">
        <v>603</v>
      </c>
      <c r="E820" s="835" t="s">
        <v>3973</v>
      </c>
      <c r="F820" s="863" t="s">
        <v>3974</v>
      </c>
      <c r="G820" s="835" t="s">
        <v>4119</v>
      </c>
      <c r="H820" s="835" t="s">
        <v>4121</v>
      </c>
      <c r="I820" s="849">
        <v>0.97000002861022949</v>
      </c>
      <c r="J820" s="849">
        <v>500</v>
      </c>
      <c r="K820" s="850">
        <v>485</v>
      </c>
    </row>
    <row r="821" spans="1:11" ht="14.45" customHeight="1" x14ac:dyDescent="0.2">
      <c r="A821" s="831" t="s">
        <v>579</v>
      </c>
      <c r="B821" s="832" t="s">
        <v>580</v>
      </c>
      <c r="C821" s="835" t="s">
        <v>602</v>
      </c>
      <c r="D821" s="863" t="s">
        <v>603</v>
      </c>
      <c r="E821" s="835" t="s">
        <v>3973</v>
      </c>
      <c r="F821" s="863" t="s">
        <v>3974</v>
      </c>
      <c r="G821" s="835" t="s">
        <v>5059</v>
      </c>
      <c r="H821" s="835" t="s">
        <v>5060</v>
      </c>
      <c r="I821" s="849">
        <v>0.5899999737739563</v>
      </c>
      <c r="J821" s="849">
        <v>1000</v>
      </c>
      <c r="K821" s="850">
        <v>590</v>
      </c>
    </row>
    <row r="822" spans="1:11" ht="14.45" customHeight="1" x14ac:dyDescent="0.2">
      <c r="A822" s="831" t="s">
        <v>579</v>
      </c>
      <c r="B822" s="832" t="s">
        <v>580</v>
      </c>
      <c r="C822" s="835" t="s">
        <v>602</v>
      </c>
      <c r="D822" s="863" t="s">
        <v>603</v>
      </c>
      <c r="E822" s="835" t="s">
        <v>3973</v>
      </c>
      <c r="F822" s="863" t="s">
        <v>3974</v>
      </c>
      <c r="G822" s="835" t="s">
        <v>4140</v>
      </c>
      <c r="H822" s="835" t="s">
        <v>4141</v>
      </c>
      <c r="I822" s="849">
        <v>6.320000171661377</v>
      </c>
      <c r="J822" s="849">
        <v>100</v>
      </c>
      <c r="K822" s="850">
        <v>632</v>
      </c>
    </row>
    <row r="823" spans="1:11" ht="14.45" customHeight="1" x14ac:dyDescent="0.2">
      <c r="A823" s="831" t="s">
        <v>579</v>
      </c>
      <c r="B823" s="832" t="s">
        <v>580</v>
      </c>
      <c r="C823" s="835" t="s">
        <v>602</v>
      </c>
      <c r="D823" s="863" t="s">
        <v>603</v>
      </c>
      <c r="E823" s="835" t="s">
        <v>3973</v>
      </c>
      <c r="F823" s="863" t="s">
        <v>3974</v>
      </c>
      <c r="G823" s="835" t="s">
        <v>4195</v>
      </c>
      <c r="H823" s="835" t="s">
        <v>4196</v>
      </c>
      <c r="I823" s="849">
        <v>14.119999885559082</v>
      </c>
      <c r="J823" s="849">
        <v>50</v>
      </c>
      <c r="K823" s="850">
        <v>706</v>
      </c>
    </row>
    <row r="824" spans="1:11" ht="14.45" customHeight="1" x14ac:dyDescent="0.2">
      <c r="A824" s="831" t="s">
        <v>579</v>
      </c>
      <c r="B824" s="832" t="s">
        <v>580</v>
      </c>
      <c r="C824" s="835" t="s">
        <v>602</v>
      </c>
      <c r="D824" s="863" t="s">
        <v>603</v>
      </c>
      <c r="E824" s="835" t="s">
        <v>3973</v>
      </c>
      <c r="F824" s="863" t="s">
        <v>3974</v>
      </c>
      <c r="G824" s="835" t="s">
        <v>3975</v>
      </c>
      <c r="H824" s="835" t="s">
        <v>4857</v>
      </c>
      <c r="I824" s="849">
        <v>1.3799999952316284</v>
      </c>
      <c r="J824" s="849">
        <v>300</v>
      </c>
      <c r="K824" s="850">
        <v>414</v>
      </c>
    </row>
    <row r="825" spans="1:11" ht="14.45" customHeight="1" x14ac:dyDescent="0.2">
      <c r="A825" s="831" t="s">
        <v>579</v>
      </c>
      <c r="B825" s="832" t="s">
        <v>580</v>
      </c>
      <c r="C825" s="835" t="s">
        <v>602</v>
      </c>
      <c r="D825" s="863" t="s">
        <v>603</v>
      </c>
      <c r="E825" s="835" t="s">
        <v>3973</v>
      </c>
      <c r="F825" s="863" t="s">
        <v>3974</v>
      </c>
      <c r="G825" s="835" t="s">
        <v>3979</v>
      </c>
      <c r="H825" s="835" t="s">
        <v>4206</v>
      </c>
      <c r="I825" s="849">
        <v>0.85000002384185791</v>
      </c>
      <c r="J825" s="849">
        <v>200</v>
      </c>
      <c r="K825" s="850">
        <v>170</v>
      </c>
    </row>
    <row r="826" spans="1:11" ht="14.45" customHeight="1" x14ac:dyDescent="0.2">
      <c r="A826" s="831" t="s">
        <v>579</v>
      </c>
      <c r="B826" s="832" t="s">
        <v>580</v>
      </c>
      <c r="C826" s="835" t="s">
        <v>602</v>
      </c>
      <c r="D826" s="863" t="s">
        <v>603</v>
      </c>
      <c r="E826" s="835" t="s">
        <v>3973</v>
      </c>
      <c r="F826" s="863" t="s">
        <v>3974</v>
      </c>
      <c r="G826" s="835" t="s">
        <v>3981</v>
      </c>
      <c r="H826" s="835" t="s">
        <v>4207</v>
      </c>
      <c r="I826" s="849">
        <v>1.5199999809265137</v>
      </c>
      <c r="J826" s="849">
        <v>100</v>
      </c>
      <c r="K826" s="850">
        <v>152</v>
      </c>
    </row>
    <row r="827" spans="1:11" ht="14.45" customHeight="1" x14ac:dyDescent="0.2">
      <c r="A827" s="831" t="s">
        <v>579</v>
      </c>
      <c r="B827" s="832" t="s">
        <v>580</v>
      </c>
      <c r="C827" s="835" t="s">
        <v>602</v>
      </c>
      <c r="D827" s="863" t="s">
        <v>603</v>
      </c>
      <c r="E827" s="835" t="s">
        <v>3973</v>
      </c>
      <c r="F827" s="863" t="s">
        <v>3974</v>
      </c>
      <c r="G827" s="835" t="s">
        <v>5061</v>
      </c>
      <c r="H827" s="835" t="s">
        <v>5062</v>
      </c>
      <c r="I827" s="849">
        <v>7.1100001335144043</v>
      </c>
      <c r="J827" s="849">
        <v>5</v>
      </c>
      <c r="K827" s="850">
        <v>35.549999237060547</v>
      </c>
    </row>
    <row r="828" spans="1:11" ht="14.45" customHeight="1" x14ac:dyDescent="0.2">
      <c r="A828" s="831" t="s">
        <v>579</v>
      </c>
      <c r="B828" s="832" t="s">
        <v>580</v>
      </c>
      <c r="C828" s="835" t="s">
        <v>602</v>
      </c>
      <c r="D828" s="863" t="s">
        <v>603</v>
      </c>
      <c r="E828" s="835" t="s">
        <v>3973</v>
      </c>
      <c r="F828" s="863" t="s">
        <v>3974</v>
      </c>
      <c r="G828" s="835" t="s">
        <v>4212</v>
      </c>
      <c r="H828" s="835" t="s">
        <v>4213</v>
      </c>
      <c r="I828" s="849">
        <v>8.119999885559082</v>
      </c>
      <c r="J828" s="849">
        <v>22</v>
      </c>
      <c r="K828" s="850">
        <v>178.63999366760254</v>
      </c>
    </row>
    <row r="829" spans="1:11" ht="14.45" customHeight="1" x14ac:dyDescent="0.2">
      <c r="A829" s="831" t="s">
        <v>579</v>
      </c>
      <c r="B829" s="832" t="s">
        <v>580</v>
      </c>
      <c r="C829" s="835" t="s">
        <v>602</v>
      </c>
      <c r="D829" s="863" t="s">
        <v>603</v>
      </c>
      <c r="E829" s="835" t="s">
        <v>3973</v>
      </c>
      <c r="F829" s="863" t="s">
        <v>3974</v>
      </c>
      <c r="G829" s="835" t="s">
        <v>3983</v>
      </c>
      <c r="H829" s="835" t="s">
        <v>4860</v>
      </c>
      <c r="I829" s="849">
        <v>26.164999961853027</v>
      </c>
      <c r="J829" s="849">
        <v>5</v>
      </c>
      <c r="K829" s="850">
        <v>130.84000015258789</v>
      </c>
    </row>
    <row r="830" spans="1:11" ht="14.45" customHeight="1" x14ac:dyDescent="0.2">
      <c r="A830" s="831" t="s">
        <v>579</v>
      </c>
      <c r="B830" s="832" t="s">
        <v>580</v>
      </c>
      <c r="C830" s="835" t="s">
        <v>602</v>
      </c>
      <c r="D830" s="863" t="s">
        <v>603</v>
      </c>
      <c r="E830" s="835" t="s">
        <v>3973</v>
      </c>
      <c r="F830" s="863" t="s">
        <v>3974</v>
      </c>
      <c r="G830" s="835" t="s">
        <v>4864</v>
      </c>
      <c r="H830" s="835" t="s">
        <v>5063</v>
      </c>
      <c r="I830" s="849">
        <v>15.023333549499512</v>
      </c>
      <c r="J830" s="849">
        <v>25</v>
      </c>
      <c r="K830" s="850">
        <v>375.54999542236328</v>
      </c>
    </row>
    <row r="831" spans="1:11" ht="14.45" customHeight="1" x14ac:dyDescent="0.2">
      <c r="A831" s="831" t="s">
        <v>579</v>
      </c>
      <c r="B831" s="832" t="s">
        <v>580</v>
      </c>
      <c r="C831" s="835" t="s">
        <v>602</v>
      </c>
      <c r="D831" s="863" t="s">
        <v>603</v>
      </c>
      <c r="E831" s="835" t="s">
        <v>3973</v>
      </c>
      <c r="F831" s="863" t="s">
        <v>3974</v>
      </c>
      <c r="G831" s="835" t="s">
        <v>4866</v>
      </c>
      <c r="H831" s="835" t="s">
        <v>5064</v>
      </c>
      <c r="I831" s="849">
        <v>23.909999847412109</v>
      </c>
      <c r="J831" s="849">
        <v>10</v>
      </c>
      <c r="K831" s="850">
        <v>239.10000610351563</v>
      </c>
    </row>
    <row r="832" spans="1:11" ht="14.45" customHeight="1" x14ac:dyDescent="0.2">
      <c r="A832" s="831" t="s">
        <v>579</v>
      </c>
      <c r="B832" s="832" t="s">
        <v>580</v>
      </c>
      <c r="C832" s="835" t="s">
        <v>602</v>
      </c>
      <c r="D832" s="863" t="s">
        <v>603</v>
      </c>
      <c r="E832" s="835" t="s">
        <v>3973</v>
      </c>
      <c r="F832" s="863" t="s">
        <v>3974</v>
      </c>
      <c r="G832" s="835" t="s">
        <v>3975</v>
      </c>
      <c r="H832" s="835" t="s">
        <v>3976</v>
      </c>
      <c r="I832" s="849">
        <v>1.3799999952316284</v>
      </c>
      <c r="J832" s="849">
        <v>3800</v>
      </c>
      <c r="K832" s="850">
        <v>5244</v>
      </c>
    </row>
    <row r="833" spans="1:11" ht="14.45" customHeight="1" x14ac:dyDescent="0.2">
      <c r="A833" s="831" t="s">
        <v>579</v>
      </c>
      <c r="B833" s="832" t="s">
        <v>580</v>
      </c>
      <c r="C833" s="835" t="s">
        <v>602</v>
      </c>
      <c r="D833" s="863" t="s">
        <v>603</v>
      </c>
      <c r="E833" s="835" t="s">
        <v>3973</v>
      </c>
      <c r="F833" s="863" t="s">
        <v>3974</v>
      </c>
      <c r="G833" s="835" t="s">
        <v>3979</v>
      </c>
      <c r="H833" s="835" t="s">
        <v>3980</v>
      </c>
      <c r="I833" s="849">
        <v>0.85500001907348633</v>
      </c>
      <c r="J833" s="849">
        <v>1000</v>
      </c>
      <c r="K833" s="850">
        <v>855</v>
      </c>
    </row>
    <row r="834" spans="1:11" ht="14.45" customHeight="1" x14ac:dyDescent="0.2">
      <c r="A834" s="831" t="s">
        <v>579</v>
      </c>
      <c r="B834" s="832" t="s">
        <v>580</v>
      </c>
      <c r="C834" s="835" t="s">
        <v>602</v>
      </c>
      <c r="D834" s="863" t="s">
        <v>603</v>
      </c>
      <c r="E834" s="835" t="s">
        <v>3973</v>
      </c>
      <c r="F834" s="863" t="s">
        <v>3974</v>
      </c>
      <c r="G834" s="835" t="s">
        <v>3981</v>
      </c>
      <c r="H834" s="835" t="s">
        <v>3982</v>
      </c>
      <c r="I834" s="849">
        <v>1.5172727108001709</v>
      </c>
      <c r="J834" s="849">
        <v>700</v>
      </c>
      <c r="K834" s="850">
        <v>1062</v>
      </c>
    </row>
    <row r="835" spans="1:11" ht="14.45" customHeight="1" x14ac:dyDescent="0.2">
      <c r="A835" s="831" t="s">
        <v>579</v>
      </c>
      <c r="B835" s="832" t="s">
        <v>580</v>
      </c>
      <c r="C835" s="835" t="s">
        <v>602</v>
      </c>
      <c r="D835" s="863" t="s">
        <v>603</v>
      </c>
      <c r="E835" s="835" t="s">
        <v>3973</v>
      </c>
      <c r="F835" s="863" t="s">
        <v>3974</v>
      </c>
      <c r="G835" s="835" t="s">
        <v>5065</v>
      </c>
      <c r="H835" s="835" t="s">
        <v>5066</v>
      </c>
      <c r="I835" s="849">
        <v>25.129999160766602</v>
      </c>
      <c r="J835" s="849">
        <v>12</v>
      </c>
      <c r="K835" s="850">
        <v>301.510009765625</v>
      </c>
    </row>
    <row r="836" spans="1:11" ht="14.45" customHeight="1" x14ac:dyDescent="0.2">
      <c r="A836" s="831" t="s">
        <v>579</v>
      </c>
      <c r="B836" s="832" t="s">
        <v>580</v>
      </c>
      <c r="C836" s="835" t="s">
        <v>602</v>
      </c>
      <c r="D836" s="863" t="s">
        <v>603</v>
      </c>
      <c r="E836" s="835" t="s">
        <v>3973</v>
      </c>
      <c r="F836" s="863" t="s">
        <v>3974</v>
      </c>
      <c r="G836" s="835" t="s">
        <v>5061</v>
      </c>
      <c r="H836" s="835" t="s">
        <v>5067</v>
      </c>
      <c r="I836" s="849">
        <v>5.8299999237060547</v>
      </c>
      <c r="J836" s="849">
        <v>24</v>
      </c>
      <c r="K836" s="850">
        <v>139.91999816894531</v>
      </c>
    </row>
    <row r="837" spans="1:11" ht="14.45" customHeight="1" x14ac:dyDescent="0.2">
      <c r="A837" s="831" t="s">
        <v>579</v>
      </c>
      <c r="B837" s="832" t="s">
        <v>580</v>
      </c>
      <c r="C837" s="835" t="s">
        <v>602</v>
      </c>
      <c r="D837" s="863" t="s">
        <v>603</v>
      </c>
      <c r="E837" s="835" t="s">
        <v>3973</v>
      </c>
      <c r="F837" s="863" t="s">
        <v>3974</v>
      </c>
      <c r="G837" s="835" t="s">
        <v>4212</v>
      </c>
      <c r="H837" s="835" t="s">
        <v>4228</v>
      </c>
      <c r="I837" s="849">
        <v>8.1223076306856594</v>
      </c>
      <c r="J837" s="849">
        <v>69</v>
      </c>
      <c r="K837" s="850">
        <v>560.52999877929688</v>
      </c>
    </row>
    <row r="838" spans="1:11" ht="14.45" customHeight="1" x14ac:dyDescent="0.2">
      <c r="A838" s="831" t="s">
        <v>579</v>
      </c>
      <c r="B838" s="832" t="s">
        <v>580</v>
      </c>
      <c r="C838" s="835" t="s">
        <v>602</v>
      </c>
      <c r="D838" s="863" t="s">
        <v>603</v>
      </c>
      <c r="E838" s="835" t="s">
        <v>3973</v>
      </c>
      <c r="F838" s="863" t="s">
        <v>3974</v>
      </c>
      <c r="G838" s="835" t="s">
        <v>3983</v>
      </c>
      <c r="H838" s="835" t="s">
        <v>3984</v>
      </c>
      <c r="I838" s="849">
        <v>26.170000076293945</v>
      </c>
      <c r="J838" s="849">
        <v>22</v>
      </c>
      <c r="K838" s="850">
        <v>575.7400074005127</v>
      </c>
    </row>
    <row r="839" spans="1:11" ht="14.45" customHeight="1" x14ac:dyDescent="0.2">
      <c r="A839" s="831" t="s">
        <v>579</v>
      </c>
      <c r="B839" s="832" t="s">
        <v>580</v>
      </c>
      <c r="C839" s="835" t="s">
        <v>602</v>
      </c>
      <c r="D839" s="863" t="s">
        <v>603</v>
      </c>
      <c r="E839" s="835" t="s">
        <v>3973</v>
      </c>
      <c r="F839" s="863" t="s">
        <v>3974</v>
      </c>
      <c r="G839" s="835" t="s">
        <v>4864</v>
      </c>
      <c r="H839" s="835" t="s">
        <v>4865</v>
      </c>
      <c r="I839" s="849">
        <v>15.025675722070643</v>
      </c>
      <c r="J839" s="849">
        <v>262</v>
      </c>
      <c r="K839" s="850">
        <v>3936.7800312042236</v>
      </c>
    </row>
    <row r="840" spans="1:11" ht="14.45" customHeight="1" x14ac:dyDescent="0.2">
      <c r="A840" s="831" t="s">
        <v>579</v>
      </c>
      <c r="B840" s="832" t="s">
        <v>580</v>
      </c>
      <c r="C840" s="835" t="s">
        <v>602</v>
      </c>
      <c r="D840" s="863" t="s">
        <v>603</v>
      </c>
      <c r="E840" s="835" t="s">
        <v>3973</v>
      </c>
      <c r="F840" s="863" t="s">
        <v>3974</v>
      </c>
      <c r="G840" s="835" t="s">
        <v>4866</v>
      </c>
      <c r="H840" s="835" t="s">
        <v>4867</v>
      </c>
      <c r="I840" s="849">
        <v>23.919090964577414</v>
      </c>
      <c r="J840" s="849">
        <v>112</v>
      </c>
      <c r="K840" s="850">
        <v>2679.0100021362305</v>
      </c>
    </row>
    <row r="841" spans="1:11" ht="14.45" customHeight="1" x14ac:dyDescent="0.2">
      <c r="A841" s="831" t="s">
        <v>579</v>
      </c>
      <c r="B841" s="832" t="s">
        <v>580</v>
      </c>
      <c r="C841" s="835" t="s">
        <v>602</v>
      </c>
      <c r="D841" s="863" t="s">
        <v>603</v>
      </c>
      <c r="E841" s="835" t="s">
        <v>3973</v>
      </c>
      <c r="F841" s="863" t="s">
        <v>3974</v>
      </c>
      <c r="G841" s="835" t="s">
        <v>4218</v>
      </c>
      <c r="H841" s="835" t="s">
        <v>4235</v>
      </c>
      <c r="I841" s="849">
        <v>9.4899997711181641</v>
      </c>
      <c r="J841" s="849">
        <v>48</v>
      </c>
      <c r="K841" s="850">
        <v>455.39999389648438</v>
      </c>
    </row>
    <row r="842" spans="1:11" ht="14.45" customHeight="1" x14ac:dyDescent="0.2">
      <c r="A842" s="831" t="s">
        <v>579</v>
      </c>
      <c r="B842" s="832" t="s">
        <v>580</v>
      </c>
      <c r="C842" s="835" t="s">
        <v>602</v>
      </c>
      <c r="D842" s="863" t="s">
        <v>603</v>
      </c>
      <c r="E842" s="835" t="s">
        <v>3973</v>
      </c>
      <c r="F842" s="863" t="s">
        <v>3974</v>
      </c>
      <c r="G842" s="835" t="s">
        <v>4236</v>
      </c>
      <c r="H842" s="835" t="s">
        <v>4237</v>
      </c>
      <c r="I842" s="849">
        <v>18.959999084472656</v>
      </c>
      <c r="J842" s="849">
        <v>12</v>
      </c>
      <c r="K842" s="850">
        <v>227.52000427246094</v>
      </c>
    </row>
    <row r="843" spans="1:11" ht="14.45" customHeight="1" x14ac:dyDescent="0.2">
      <c r="A843" s="831" t="s">
        <v>579</v>
      </c>
      <c r="B843" s="832" t="s">
        <v>580</v>
      </c>
      <c r="C843" s="835" t="s">
        <v>602</v>
      </c>
      <c r="D843" s="863" t="s">
        <v>603</v>
      </c>
      <c r="E843" s="835" t="s">
        <v>3973</v>
      </c>
      <c r="F843" s="863" t="s">
        <v>3974</v>
      </c>
      <c r="G843" s="835" t="s">
        <v>4220</v>
      </c>
      <c r="H843" s="835" t="s">
        <v>4238</v>
      </c>
      <c r="I843" s="849">
        <v>25.559999465942383</v>
      </c>
      <c r="J843" s="849">
        <v>24</v>
      </c>
      <c r="K843" s="850">
        <v>613.44000244140625</v>
      </c>
    </row>
    <row r="844" spans="1:11" ht="14.45" customHeight="1" x14ac:dyDescent="0.2">
      <c r="A844" s="831" t="s">
        <v>579</v>
      </c>
      <c r="B844" s="832" t="s">
        <v>580</v>
      </c>
      <c r="C844" s="835" t="s">
        <v>602</v>
      </c>
      <c r="D844" s="863" t="s">
        <v>603</v>
      </c>
      <c r="E844" s="835" t="s">
        <v>3973</v>
      </c>
      <c r="F844" s="863" t="s">
        <v>3974</v>
      </c>
      <c r="G844" s="835" t="s">
        <v>3985</v>
      </c>
      <c r="H844" s="835" t="s">
        <v>5068</v>
      </c>
      <c r="I844" s="849">
        <v>41.540000915527344</v>
      </c>
      <c r="J844" s="849">
        <v>112</v>
      </c>
      <c r="K844" s="850">
        <v>4652.080078125</v>
      </c>
    </row>
    <row r="845" spans="1:11" ht="14.45" customHeight="1" x14ac:dyDescent="0.2">
      <c r="A845" s="831" t="s">
        <v>579</v>
      </c>
      <c r="B845" s="832" t="s">
        <v>580</v>
      </c>
      <c r="C845" s="835" t="s">
        <v>602</v>
      </c>
      <c r="D845" s="863" t="s">
        <v>603</v>
      </c>
      <c r="E845" s="835" t="s">
        <v>3973</v>
      </c>
      <c r="F845" s="863" t="s">
        <v>3974</v>
      </c>
      <c r="G845" s="835" t="s">
        <v>3985</v>
      </c>
      <c r="H845" s="835" t="s">
        <v>3986</v>
      </c>
      <c r="I845" s="849">
        <v>41.5390007019043</v>
      </c>
      <c r="J845" s="849">
        <v>756</v>
      </c>
      <c r="K845" s="850">
        <v>31402.200439453125</v>
      </c>
    </row>
    <row r="846" spans="1:11" ht="14.45" customHeight="1" x14ac:dyDescent="0.2">
      <c r="A846" s="831" t="s">
        <v>579</v>
      </c>
      <c r="B846" s="832" t="s">
        <v>580</v>
      </c>
      <c r="C846" s="835" t="s">
        <v>602</v>
      </c>
      <c r="D846" s="863" t="s">
        <v>603</v>
      </c>
      <c r="E846" s="835" t="s">
        <v>3973</v>
      </c>
      <c r="F846" s="863" t="s">
        <v>3974</v>
      </c>
      <c r="G846" s="835" t="s">
        <v>4271</v>
      </c>
      <c r="H846" s="835" t="s">
        <v>4272</v>
      </c>
      <c r="I846" s="849">
        <v>12.020000457763672</v>
      </c>
      <c r="J846" s="849">
        <v>50</v>
      </c>
      <c r="K846" s="850">
        <v>601</v>
      </c>
    </row>
    <row r="847" spans="1:11" ht="14.45" customHeight="1" x14ac:dyDescent="0.2">
      <c r="A847" s="831" t="s">
        <v>579</v>
      </c>
      <c r="B847" s="832" t="s">
        <v>580</v>
      </c>
      <c r="C847" s="835" t="s">
        <v>602</v>
      </c>
      <c r="D847" s="863" t="s">
        <v>603</v>
      </c>
      <c r="E847" s="835" t="s">
        <v>3973</v>
      </c>
      <c r="F847" s="863" t="s">
        <v>3974</v>
      </c>
      <c r="G847" s="835" t="s">
        <v>4267</v>
      </c>
      <c r="H847" s="835" t="s">
        <v>4273</v>
      </c>
      <c r="I847" s="849">
        <v>66.239997863769531</v>
      </c>
      <c r="J847" s="849">
        <v>30</v>
      </c>
      <c r="K847" s="850">
        <v>1987.199951171875</v>
      </c>
    </row>
    <row r="848" spans="1:11" ht="14.45" customHeight="1" x14ac:dyDescent="0.2">
      <c r="A848" s="831" t="s">
        <v>579</v>
      </c>
      <c r="B848" s="832" t="s">
        <v>580</v>
      </c>
      <c r="C848" s="835" t="s">
        <v>602</v>
      </c>
      <c r="D848" s="863" t="s">
        <v>603</v>
      </c>
      <c r="E848" s="835" t="s">
        <v>3973</v>
      </c>
      <c r="F848" s="863" t="s">
        <v>3974</v>
      </c>
      <c r="G848" s="835" t="s">
        <v>3987</v>
      </c>
      <c r="H848" s="835" t="s">
        <v>4276</v>
      </c>
      <c r="I848" s="849">
        <v>0.67000001668930054</v>
      </c>
      <c r="J848" s="849">
        <v>800</v>
      </c>
      <c r="K848" s="850">
        <v>536</v>
      </c>
    </row>
    <row r="849" spans="1:11" ht="14.45" customHeight="1" x14ac:dyDescent="0.2">
      <c r="A849" s="831" t="s">
        <v>579</v>
      </c>
      <c r="B849" s="832" t="s">
        <v>580</v>
      </c>
      <c r="C849" s="835" t="s">
        <v>602</v>
      </c>
      <c r="D849" s="863" t="s">
        <v>603</v>
      </c>
      <c r="E849" s="835" t="s">
        <v>3973</v>
      </c>
      <c r="F849" s="863" t="s">
        <v>3974</v>
      </c>
      <c r="G849" s="835" t="s">
        <v>3987</v>
      </c>
      <c r="H849" s="835" t="s">
        <v>3988</v>
      </c>
      <c r="I849" s="849">
        <v>0.66608697694280872</v>
      </c>
      <c r="J849" s="849">
        <v>5600</v>
      </c>
      <c r="K849" s="850">
        <v>3730.5</v>
      </c>
    </row>
    <row r="850" spans="1:11" ht="14.45" customHeight="1" x14ac:dyDescent="0.2">
      <c r="A850" s="831" t="s">
        <v>579</v>
      </c>
      <c r="B850" s="832" t="s">
        <v>580</v>
      </c>
      <c r="C850" s="835" t="s">
        <v>602</v>
      </c>
      <c r="D850" s="863" t="s">
        <v>603</v>
      </c>
      <c r="E850" s="835" t="s">
        <v>3989</v>
      </c>
      <c r="F850" s="863" t="s">
        <v>3990</v>
      </c>
      <c r="G850" s="835" t="s">
        <v>4878</v>
      </c>
      <c r="H850" s="835" t="s">
        <v>4879</v>
      </c>
      <c r="I850" s="849">
        <v>650.33001708984375</v>
      </c>
      <c r="J850" s="849">
        <v>1</v>
      </c>
      <c r="K850" s="850">
        <v>650.33001708984375</v>
      </c>
    </row>
    <row r="851" spans="1:11" ht="14.45" customHeight="1" x14ac:dyDescent="0.2">
      <c r="A851" s="831" t="s">
        <v>579</v>
      </c>
      <c r="B851" s="832" t="s">
        <v>580</v>
      </c>
      <c r="C851" s="835" t="s">
        <v>602</v>
      </c>
      <c r="D851" s="863" t="s">
        <v>603</v>
      </c>
      <c r="E851" s="835" t="s">
        <v>3989</v>
      </c>
      <c r="F851" s="863" t="s">
        <v>3990</v>
      </c>
      <c r="G851" s="835" t="s">
        <v>4880</v>
      </c>
      <c r="H851" s="835" t="s">
        <v>4881</v>
      </c>
      <c r="I851" s="849">
        <v>13.810000419616699</v>
      </c>
      <c r="J851" s="849">
        <v>20</v>
      </c>
      <c r="K851" s="850">
        <v>276.1199951171875</v>
      </c>
    </row>
    <row r="852" spans="1:11" ht="14.45" customHeight="1" x14ac:dyDescent="0.2">
      <c r="A852" s="831" t="s">
        <v>579</v>
      </c>
      <c r="B852" s="832" t="s">
        <v>580</v>
      </c>
      <c r="C852" s="835" t="s">
        <v>602</v>
      </c>
      <c r="D852" s="863" t="s">
        <v>603</v>
      </c>
      <c r="E852" s="835" t="s">
        <v>3989</v>
      </c>
      <c r="F852" s="863" t="s">
        <v>3990</v>
      </c>
      <c r="G852" s="835" t="s">
        <v>4301</v>
      </c>
      <c r="H852" s="835" t="s">
        <v>5069</v>
      </c>
      <c r="I852" s="849">
        <v>2.3599998950958252</v>
      </c>
      <c r="J852" s="849">
        <v>50</v>
      </c>
      <c r="K852" s="850">
        <v>118</v>
      </c>
    </row>
    <row r="853" spans="1:11" ht="14.45" customHeight="1" x14ac:dyDescent="0.2">
      <c r="A853" s="831" t="s">
        <v>579</v>
      </c>
      <c r="B853" s="832" t="s">
        <v>580</v>
      </c>
      <c r="C853" s="835" t="s">
        <v>602</v>
      </c>
      <c r="D853" s="863" t="s">
        <v>603</v>
      </c>
      <c r="E853" s="835" t="s">
        <v>3989</v>
      </c>
      <c r="F853" s="863" t="s">
        <v>3990</v>
      </c>
      <c r="G853" s="835" t="s">
        <v>4303</v>
      </c>
      <c r="H853" s="835" t="s">
        <v>5070</v>
      </c>
      <c r="I853" s="849">
        <v>2.3599998950958252</v>
      </c>
      <c r="J853" s="849">
        <v>100</v>
      </c>
      <c r="K853" s="850">
        <v>236</v>
      </c>
    </row>
    <row r="854" spans="1:11" ht="14.45" customHeight="1" x14ac:dyDescent="0.2">
      <c r="A854" s="831" t="s">
        <v>579</v>
      </c>
      <c r="B854" s="832" t="s">
        <v>580</v>
      </c>
      <c r="C854" s="835" t="s">
        <v>602</v>
      </c>
      <c r="D854" s="863" t="s">
        <v>603</v>
      </c>
      <c r="E854" s="835" t="s">
        <v>3989</v>
      </c>
      <c r="F854" s="863" t="s">
        <v>3990</v>
      </c>
      <c r="G854" s="835" t="s">
        <v>5071</v>
      </c>
      <c r="H854" s="835" t="s">
        <v>5072</v>
      </c>
      <c r="I854" s="849">
        <v>2.3599998950958252</v>
      </c>
      <c r="J854" s="849">
        <v>50</v>
      </c>
      <c r="K854" s="850">
        <v>118</v>
      </c>
    </row>
    <row r="855" spans="1:11" ht="14.45" customHeight="1" x14ac:dyDescent="0.2">
      <c r="A855" s="831" t="s">
        <v>579</v>
      </c>
      <c r="B855" s="832" t="s">
        <v>580</v>
      </c>
      <c r="C855" s="835" t="s">
        <v>602</v>
      </c>
      <c r="D855" s="863" t="s">
        <v>603</v>
      </c>
      <c r="E855" s="835" t="s">
        <v>3989</v>
      </c>
      <c r="F855" s="863" t="s">
        <v>3990</v>
      </c>
      <c r="G855" s="835" t="s">
        <v>5073</v>
      </c>
      <c r="H855" s="835" t="s">
        <v>5074</v>
      </c>
      <c r="I855" s="849">
        <v>2.3599998950958252</v>
      </c>
      <c r="J855" s="849">
        <v>48</v>
      </c>
      <c r="K855" s="850">
        <v>113.5</v>
      </c>
    </row>
    <row r="856" spans="1:11" ht="14.45" customHeight="1" x14ac:dyDescent="0.2">
      <c r="A856" s="831" t="s">
        <v>579</v>
      </c>
      <c r="B856" s="832" t="s">
        <v>580</v>
      </c>
      <c r="C856" s="835" t="s">
        <v>602</v>
      </c>
      <c r="D856" s="863" t="s">
        <v>603</v>
      </c>
      <c r="E856" s="835" t="s">
        <v>3989</v>
      </c>
      <c r="F856" s="863" t="s">
        <v>3990</v>
      </c>
      <c r="G856" s="835" t="s">
        <v>4301</v>
      </c>
      <c r="H856" s="835" t="s">
        <v>4302</v>
      </c>
      <c r="I856" s="849">
        <v>2.357142754963466</v>
      </c>
      <c r="J856" s="849">
        <v>350</v>
      </c>
      <c r="K856" s="850">
        <v>825</v>
      </c>
    </row>
    <row r="857" spans="1:11" ht="14.45" customHeight="1" x14ac:dyDescent="0.2">
      <c r="A857" s="831" t="s">
        <v>579</v>
      </c>
      <c r="B857" s="832" t="s">
        <v>580</v>
      </c>
      <c r="C857" s="835" t="s">
        <v>602</v>
      </c>
      <c r="D857" s="863" t="s">
        <v>603</v>
      </c>
      <c r="E857" s="835" t="s">
        <v>3989</v>
      </c>
      <c r="F857" s="863" t="s">
        <v>3990</v>
      </c>
      <c r="G857" s="835" t="s">
        <v>4303</v>
      </c>
      <c r="H857" s="835" t="s">
        <v>4304</v>
      </c>
      <c r="I857" s="849">
        <v>2.3599998950958252</v>
      </c>
      <c r="J857" s="849">
        <v>346</v>
      </c>
      <c r="K857" s="850">
        <v>816.62999725341797</v>
      </c>
    </row>
    <row r="858" spans="1:11" ht="14.45" customHeight="1" x14ac:dyDescent="0.2">
      <c r="A858" s="831" t="s">
        <v>579</v>
      </c>
      <c r="B858" s="832" t="s">
        <v>580</v>
      </c>
      <c r="C858" s="835" t="s">
        <v>602</v>
      </c>
      <c r="D858" s="863" t="s">
        <v>603</v>
      </c>
      <c r="E858" s="835" t="s">
        <v>3989</v>
      </c>
      <c r="F858" s="863" t="s">
        <v>3990</v>
      </c>
      <c r="G858" s="835" t="s">
        <v>5071</v>
      </c>
      <c r="H858" s="835" t="s">
        <v>5075</v>
      </c>
      <c r="I858" s="849">
        <v>2.3587498962879181</v>
      </c>
      <c r="J858" s="849">
        <v>400</v>
      </c>
      <c r="K858" s="850">
        <v>943.5</v>
      </c>
    </row>
    <row r="859" spans="1:11" ht="14.45" customHeight="1" x14ac:dyDescent="0.2">
      <c r="A859" s="831" t="s">
        <v>579</v>
      </c>
      <c r="B859" s="832" t="s">
        <v>580</v>
      </c>
      <c r="C859" s="835" t="s">
        <v>602</v>
      </c>
      <c r="D859" s="863" t="s">
        <v>603</v>
      </c>
      <c r="E859" s="835" t="s">
        <v>3989</v>
      </c>
      <c r="F859" s="863" t="s">
        <v>3990</v>
      </c>
      <c r="G859" s="835" t="s">
        <v>5076</v>
      </c>
      <c r="H859" s="835" t="s">
        <v>5077</v>
      </c>
      <c r="I859" s="849">
        <v>1.7000000476837158</v>
      </c>
      <c r="J859" s="849">
        <v>150</v>
      </c>
      <c r="K859" s="850">
        <v>255</v>
      </c>
    </row>
    <row r="860" spans="1:11" ht="14.45" customHeight="1" x14ac:dyDescent="0.2">
      <c r="A860" s="831" t="s">
        <v>579</v>
      </c>
      <c r="B860" s="832" t="s">
        <v>580</v>
      </c>
      <c r="C860" s="835" t="s">
        <v>602</v>
      </c>
      <c r="D860" s="863" t="s">
        <v>603</v>
      </c>
      <c r="E860" s="835" t="s">
        <v>3989</v>
      </c>
      <c r="F860" s="863" t="s">
        <v>3990</v>
      </c>
      <c r="G860" s="835" t="s">
        <v>5078</v>
      </c>
      <c r="H860" s="835" t="s">
        <v>5079</v>
      </c>
      <c r="I860" s="849">
        <v>2.7799999713897705</v>
      </c>
      <c r="J860" s="849">
        <v>90</v>
      </c>
      <c r="K860" s="850">
        <v>250.19999694824219</v>
      </c>
    </row>
    <row r="861" spans="1:11" ht="14.45" customHeight="1" x14ac:dyDescent="0.2">
      <c r="A861" s="831" t="s">
        <v>579</v>
      </c>
      <c r="B861" s="832" t="s">
        <v>580</v>
      </c>
      <c r="C861" s="835" t="s">
        <v>602</v>
      </c>
      <c r="D861" s="863" t="s">
        <v>603</v>
      </c>
      <c r="E861" s="835" t="s">
        <v>3989</v>
      </c>
      <c r="F861" s="863" t="s">
        <v>3990</v>
      </c>
      <c r="G861" s="835" t="s">
        <v>4317</v>
      </c>
      <c r="H861" s="835" t="s">
        <v>4318</v>
      </c>
      <c r="I861" s="849">
        <v>1.6940000534057618</v>
      </c>
      <c r="J861" s="849">
        <v>2150</v>
      </c>
      <c r="K861" s="850">
        <v>3641.5</v>
      </c>
    </row>
    <row r="862" spans="1:11" ht="14.45" customHeight="1" x14ac:dyDescent="0.2">
      <c r="A862" s="831" t="s">
        <v>579</v>
      </c>
      <c r="B862" s="832" t="s">
        <v>580</v>
      </c>
      <c r="C862" s="835" t="s">
        <v>602</v>
      </c>
      <c r="D862" s="863" t="s">
        <v>603</v>
      </c>
      <c r="E862" s="835" t="s">
        <v>3989</v>
      </c>
      <c r="F862" s="863" t="s">
        <v>3990</v>
      </c>
      <c r="G862" s="835" t="s">
        <v>4317</v>
      </c>
      <c r="H862" s="835" t="s">
        <v>4319</v>
      </c>
      <c r="I862" s="849">
        <v>1.6947619574410575</v>
      </c>
      <c r="J862" s="849">
        <v>13850</v>
      </c>
      <c r="K862" s="850">
        <v>23471</v>
      </c>
    </row>
    <row r="863" spans="1:11" ht="14.45" customHeight="1" x14ac:dyDescent="0.2">
      <c r="A863" s="831" t="s">
        <v>579</v>
      </c>
      <c r="B863" s="832" t="s">
        <v>580</v>
      </c>
      <c r="C863" s="835" t="s">
        <v>602</v>
      </c>
      <c r="D863" s="863" t="s">
        <v>603</v>
      </c>
      <c r="E863" s="835" t="s">
        <v>3989</v>
      </c>
      <c r="F863" s="863" t="s">
        <v>3990</v>
      </c>
      <c r="G863" s="835" t="s">
        <v>4887</v>
      </c>
      <c r="H863" s="835" t="s">
        <v>5080</v>
      </c>
      <c r="I863" s="849">
        <v>33.880001068115234</v>
      </c>
      <c r="J863" s="849">
        <v>2</v>
      </c>
      <c r="K863" s="850">
        <v>67.760002136230469</v>
      </c>
    </row>
    <row r="864" spans="1:11" ht="14.45" customHeight="1" x14ac:dyDescent="0.2">
      <c r="A864" s="831" t="s">
        <v>579</v>
      </c>
      <c r="B864" s="832" t="s">
        <v>580</v>
      </c>
      <c r="C864" s="835" t="s">
        <v>602</v>
      </c>
      <c r="D864" s="863" t="s">
        <v>603</v>
      </c>
      <c r="E864" s="835" t="s">
        <v>3989</v>
      </c>
      <c r="F864" s="863" t="s">
        <v>3990</v>
      </c>
      <c r="G864" s="835" t="s">
        <v>4887</v>
      </c>
      <c r="H864" s="835" t="s">
        <v>4888</v>
      </c>
      <c r="I864" s="849">
        <v>33.881250858306885</v>
      </c>
      <c r="J864" s="849">
        <v>13</v>
      </c>
      <c r="K864" s="850">
        <v>440.47000503540039</v>
      </c>
    </row>
    <row r="865" spans="1:11" ht="14.45" customHeight="1" x14ac:dyDescent="0.2">
      <c r="A865" s="831" t="s">
        <v>579</v>
      </c>
      <c r="B865" s="832" t="s">
        <v>580</v>
      </c>
      <c r="C865" s="835" t="s">
        <v>602</v>
      </c>
      <c r="D865" s="863" t="s">
        <v>603</v>
      </c>
      <c r="E865" s="835" t="s">
        <v>3989</v>
      </c>
      <c r="F865" s="863" t="s">
        <v>3990</v>
      </c>
      <c r="G865" s="835" t="s">
        <v>4889</v>
      </c>
      <c r="H865" s="835" t="s">
        <v>5081</v>
      </c>
      <c r="I865" s="849">
        <v>11.491999816894531</v>
      </c>
      <c r="J865" s="849">
        <v>605</v>
      </c>
      <c r="K865" s="850">
        <v>6952.949951171875</v>
      </c>
    </row>
    <row r="866" spans="1:11" ht="14.45" customHeight="1" x14ac:dyDescent="0.2">
      <c r="A866" s="831" t="s">
        <v>579</v>
      </c>
      <c r="B866" s="832" t="s">
        <v>580</v>
      </c>
      <c r="C866" s="835" t="s">
        <v>602</v>
      </c>
      <c r="D866" s="863" t="s">
        <v>603</v>
      </c>
      <c r="E866" s="835" t="s">
        <v>3989</v>
      </c>
      <c r="F866" s="863" t="s">
        <v>3990</v>
      </c>
      <c r="G866" s="835" t="s">
        <v>4889</v>
      </c>
      <c r="H866" s="835" t="s">
        <v>4890</v>
      </c>
      <c r="I866" s="849">
        <v>11.491162654965423</v>
      </c>
      <c r="J866" s="849">
        <v>5124</v>
      </c>
      <c r="K866" s="850">
        <v>58893.580013275146</v>
      </c>
    </row>
    <row r="867" spans="1:11" ht="14.45" customHeight="1" x14ac:dyDescent="0.2">
      <c r="A867" s="831" t="s">
        <v>579</v>
      </c>
      <c r="B867" s="832" t="s">
        <v>580</v>
      </c>
      <c r="C867" s="835" t="s">
        <v>602</v>
      </c>
      <c r="D867" s="863" t="s">
        <v>603</v>
      </c>
      <c r="E867" s="835" t="s">
        <v>3989</v>
      </c>
      <c r="F867" s="863" t="s">
        <v>3990</v>
      </c>
      <c r="G867" s="835" t="s">
        <v>5082</v>
      </c>
      <c r="H867" s="835" t="s">
        <v>5083</v>
      </c>
      <c r="I867" s="849">
        <v>11.264999866485596</v>
      </c>
      <c r="J867" s="849">
        <v>100</v>
      </c>
      <c r="K867" s="850">
        <v>1126.5</v>
      </c>
    </row>
    <row r="868" spans="1:11" ht="14.45" customHeight="1" x14ac:dyDescent="0.2">
      <c r="A868" s="831" t="s">
        <v>579</v>
      </c>
      <c r="B868" s="832" t="s">
        <v>580</v>
      </c>
      <c r="C868" s="835" t="s">
        <v>602</v>
      </c>
      <c r="D868" s="863" t="s">
        <v>603</v>
      </c>
      <c r="E868" s="835" t="s">
        <v>3989</v>
      </c>
      <c r="F868" s="863" t="s">
        <v>3990</v>
      </c>
      <c r="G868" s="835" t="s">
        <v>5084</v>
      </c>
      <c r="H868" s="835" t="s">
        <v>5085</v>
      </c>
      <c r="I868" s="849">
        <v>38.5</v>
      </c>
      <c r="J868" s="849">
        <v>50</v>
      </c>
      <c r="K868" s="850">
        <v>1925.1099853515625</v>
      </c>
    </row>
    <row r="869" spans="1:11" ht="14.45" customHeight="1" x14ac:dyDescent="0.2">
      <c r="A869" s="831" t="s">
        <v>579</v>
      </c>
      <c r="B869" s="832" t="s">
        <v>580</v>
      </c>
      <c r="C869" s="835" t="s">
        <v>602</v>
      </c>
      <c r="D869" s="863" t="s">
        <v>603</v>
      </c>
      <c r="E869" s="835" t="s">
        <v>3989</v>
      </c>
      <c r="F869" s="863" t="s">
        <v>3990</v>
      </c>
      <c r="G869" s="835" t="s">
        <v>5084</v>
      </c>
      <c r="H869" s="835" t="s">
        <v>5086</v>
      </c>
      <c r="I869" s="849">
        <v>38.5</v>
      </c>
      <c r="J869" s="849">
        <v>50</v>
      </c>
      <c r="K869" s="850">
        <v>1925.1099853515625</v>
      </c>
    </row>
    <row r="870" spans="1:11" ht="14.45" customHeight="1" x14ac:dyDescent="0.2">
      <c r="A870" s="831" t="s">
        <v>579</v>
      </c>
      <c r="B870" s="832" t="s">
        <v>580</v>
      </c>
      <c r="C870" s="835" t="s">
        <v>602</v>
      </c>
      <c r="D870" s="863" t="s">
        <v>603</v>
      </c>
      <c r="E870" s="835" t="s">
        <v>3989</v>
      </c>
      <c r="F870" s="863" t="s">
        <v>3990</v>
      </c>
      <c r="G870" s="835" t="s">
        <v>4323</v>
      </c>
      <c r="H870" s="835" t="s">
        <v>4325</v>
      </c>
      <c r="I870" s="849">
        <v>11.144999980926514</v>
      </c>
      <c r="J870" s="849">
        <v>130</v>
      </c>
      <c r="K870" s="850">
        <v>1449.2000045776367</v>
      </c>
    </row>
    <row r="871" spans="1:11" ht="14.45" customHeight="1" x14ac:dyDescent="0.2">
      <c r="A871" s="831" t="s">
        <v>579</v>
      </c>
      <c r="B871" s="832" t="s">
        <v>580</v>
      </c>
      <c r="C871" s="835" t="s">
        <v>602</v>
      </c>
      <c r="D871" s="863" t="s">
        <v>603</v>
      </c>
      <c r="E871" s="835" t="s">
        <v>3989</v>
      </c>
      <c r="F871" s="863" t="s">
        <v>3990</v>
      </c>
      <c r="G871" s="835" t="s">
        <v>5087</v>
      </c>
      <c r="H871" s="835" t="s">
        <v>5088</v>
      </c>
      <c r="I871" s="849">
        <v>41</v>
      </c>
      <c r="J871" s="849">
        <v>20</v>
      </c>
      <c r="K871" s="850">
        <v>819.9000244140625</v>
      </c>
    </row>
    <row r="872" spans="1:11" ht="14.45" customHeight="1" x14ac:dyDescent="0.2">
      <c r="A872" s="831" t="s">
        <v>579</v>
      </c>
      <c r="B872" s="832" t="s">
        <v>580</v>
      </c>
      <c r="C872" s="835" t="s">
        <v>602</v>
      </c>
      <c r="D872" s="863" t="s">
        <v>603</v>
      </c>
      <c r="E872" s="835" t="s">
        <v>3989</v>
      </c>
      <c r="F872" s="863" t="s">
        <v>3990</v>
      </c>
      <c r="G872" s="835" t="s">
        <v>5089</v>
      </c>
      <c r="H872" s="835" t="s">
        <v>5090</v>
      </c>
      <c r="I872" s="849">
        <v>82.889999389648438</v>
      </c>
      <c r="J872" s="849">
        <v>10</v>
      </c>
      <c r="K872" s="850">
        <v>828.9000244140625</v>
      </c>
    </row>
    <row r="873" spans="1:11" ht="14.45" customHeight="1" x14ac:dyDescent="0.2">
      <c r="A873" s="831" t="s">
        <v>579</v>
      </c>
      <c r="B873" s="832" t="s">
        <v>580</v>
      </c>
      <c r="C873" s="835" t="s">
        <v>602</v>
      </c>
      <c r="D873" s="863" t="s">
        <v>603</v>
      </c>
      <c r="E873" s="835" t="s">
        <v>3989</v>
      </c>
      <c r="F873" s="863" t="s">
        <v>3990</v>
      </c>
      <c r="G873" s="835" t="s">
        <v>5091</v>
      </c>
      <c r="H873" s="835" t="s">
        <v>5092</v>
      </c>
      <c r="I873" s="849">
        <v>93.470001220703125</v>
      </c>
      <c r="J873" s="849">
        <v>25</v>
      </c>
      <c r="K873" s="850">
        <v>2336.8701171875</v>
      </c>
    </row>
    <row r="874" spans="1:11" ht="14.45" customHeight="1" x14ac:dyDescent="0.2">
      <c r="A874" s="831" t="s">
        <v>579</v>
      </c>
      <c r="B874" s="832" t="s">
        <v>580</v>
      </c>
      <c r="C874" s="835" t="s">
        <v>602</v>
      </c>
      <c r="D874" s="863" t="s">
        <v>603</v>
      </c>
      <c r="E874" s="835" t="s">
        <v>3989</v>
      </c>
      <c r="F874" s="863" t="s">
        <v>3990</v>
      </c>
      <c r="G874" s="835" t="s">
        <v>4893</v>
      </c>
      <c r="H874" s="835" t="s">
        <v>4894</v>
      </c>
      <c r="I874" s="849">
        <v>54.459999084472656</v>
      </c>
      <c r="J874" s="849">
        <v>2</v>
      </c>
      <c r="K874" s="850">
        <v>108.91999816894531</v>
      </c>
    </row>
    <row r="875" spans="1:11" ht="14.45" customHeight="1" x14ac:dyDescent="0.2">
      <c r="A875" s="831" t="s">
        <v>579</v>
      </c>
      <c r="B875" s="832" t="s">
        <v>580</v>
      </c>
      <c r="C875" s="835" t="s">
        <v>602</v>
      </c>
      <c r="D875" s="863" t="s">
        <v>603</v>
      </c>
      <c r="E875" s="835" t="s">
        <v>3989</v>
      </c>
      <c r="F875" s="863" t="s">
        <v>3990</v>
      </c>
      <c r="G875" s="835" t="s">
        <v>4334</v>
      </c>
      <c r="H875" s="835" t="s">
        <v>4897</v>
      </c>
      <c r="I875" s="849">
        <v>5.2683334350585938</v>
      </c>
      <c r="J875" s="849">
        <v>610</v>
      </c>
      <c r="K875" s="850">
        <v>3213</v>
      </c>
    </row>
    <row r="876" spans="1:11" ht="14.45" customHeight="1" x14ac:dyDescent="0.2">
      <c r="A876" s="831" t="s">
        <v>579</v>
      </c>
      <c r="B876" s="832" t="s">
        <v>580</v>
      </c>
      <c r="C876" s="835" t="s">
        <v>602</v>
      </c>
      <c r="D876" s="863" t="s">
        <v>603</v>
      </c>
      <c r="E876" s="835" t="s">
        <v>3989</v>
      </c>
      <c r="F876" s="863" t="s">
        <v>3990</v>
      </c>
      <c r="G876" s="835" t="s">
        <v>3993</v>
      </c>
      <c r="H876" s="835" t="s">
        <v>4333</v>
      </c>
      <c r="I876" s="849">
        <v>3.4816666841506958</v>
      </c>
      <c r="J876" s="849">
        <v>770</v>
      </c>
      <c r="K876" s="850">
        <v>2680.1000061035156</v>
      </c>
    </row>
    <row r="877" spans="1:11" ht="14.45" customHeight="1" x14ac:dyDescent="0.2">
      <c r="A877" s="831" t="s">
        <v>579</v>
      </c>
      <c r="B877" s="832" t="s">
        <v>580</v>
      </c>
      <c r="C877" s="835" t="s">
        <v>602</v>
      </c>
      <c r="D877" s="863" t="s">
        <v>603</v>
      </c>
      <c r="E877" s="835" t="s">
        <v>3989</v>
      </c>
      <c r="F877" s="863" t="s">
        <v>3990</v>
      </c>
      <c r="G877" s="835" t="s">
        <v>4334</v>
      </c>
      <c r="H877" s="835" t="s">
        <v>4335</v>
      </c>
      <c r="I877" s="849">
        <v>5.4218749701976776</v>
      </c>
      <c r="J877" s="849">
        <v>3960</v>
      </c>
      <c r="K877" s="850">
        <v>21523.199996948242</v>
      </c>
    </row>
    <row r="878" spans="1:11" ht="14.45" customHeight="1" x14ac:dyDescent="0.2">
      <c r="A878" s="831" t="s">
        <v>579</v>
      </c>
      <c r="B878" s="832" t="s">
        <v>580</v>
      </c>
      <c r="C878" s="835" t="s">
        <v>602</v>
      </c>
      <c r="D878" s="863" t="s">
        <v>603</v>
      </c>
      <c r="E878" s="835" t="s">
        <v>3989</v>
      </c>
      <c r="F878" s="863" t="s">
        <v>3990</v>
      </c>
      <c r="G878" s="835" t="s">
        <v>3993</v>
      </c>
      <c r="H878" s="835" t="s">
        <v>3994</v>
      </c>
      <c r="I878" s="849">
        <v>3.4140000740687051</v>
      </c>
      <c r="J878" s="849">
        <v>4840</v>
      </c>
      <c r="K878" s="850">
        <v>16581.600044250488</v>
      </c>
    </row>
    <row r="879" spans="1:11" ht="14.45" customHeight="1" x14ac:dyDescent="0.2">
      <c r="A879" s="831" t="s">
        <v>579</v>
      </c>
      <c r="B879" s="832" t="s">
        <v>580</v>
      </c>
      <c r="C879" s="835" t="s">
        <v>602</v>
      </c>
      <c r="D879" s="863" t="s">
        <v>603</v>
      </c>
      <c r="E879" s="835" t="s">
        <v>3989</v>
      </c>
      <c r="F879" s="863" t="s">
        <v>3990</v>
      </c>
      <c r="G879" s="835" t="s">
        <v>5093</v>
      </c>
      <c r="H879" s="835" t="s">
        <v>5094</v>
      </c>
      <c r="I879" s="849">
        <v>26.020000457763672</v>
      </c>
      <c r="J879" s="849">
        <v>25</v>
      </c>
      <c r="K879" s="850">
        <v>650.3800048828125</v>
      </c>
    </row>
    <row r="880" spans="1:11" ht="14.45" customHeight="1" x14ac:dyDescent="0.2">
      <c r="A880" s="831" t="s">
        <v>579</v>
      </c>
      <c r="B880" s="832" t="s">
        <v>580</v>
      </c>
      <c r="C880" s="835" t="s">
        <v>602</v>
      </c>
      <c r="D880" s="863" t="s">
        <v>603</v>
      </c>
      <c r="E880" s="835" t="s">
        <v>3989</v>
      </c>
      <c r="F880" s="863" t="s">
        <v>3990</v>
      </c>
      <c r="G880" s="835" t="s">
        <v>4338</v>
      </c>
      <c r="H880" s="835" t="s">
        <v>4339</v>
      </c>
      <c r="I880" s="849">
        <v>185.1300048828125</v>
      </c>
      <c r="J880" s="849">
        <v>15</v>
      </c>
      <c r="K880" s="850">
        <v>2777</v>
      </c>
    </row>
    <row r="881" spans="1:11" ht="14.45" customHeight="1" x14ac:dyDescent="0.2">
      <c r="A881" s="831" t="s">
        <v>579</v>
      </c>
      <c r="B881" s="832" t="s">
        <v>580</v>
      </c>
      <c r="C881" s="835" t="s">
        <v>602</v>
      </c>
      <c r="D881" s="863" t="s">
        <v>603</v>
      </c>
      <c r="E881" s="835" t="s">
        <v>3989</v>
      </c>
      <c r="F881" s="863" t="s">
        <v>3990</v>
      </c>
      <c r="G881" s="835" t="s">
        <v>5095</v>
      </c>
      <c r="H881" s="835" t="s">
        <v>5096</v>
      </c>
      <c r="I881" s="849">
        <v>1500.4000244140625</v>
      </c>
      <c r="J881" s="849">
        <v>2</v>
      </c>
      <c r="K881" s="850">
        <v>3000.800048828125</v>
      </c>
    </row>
    <row r="882" spans="1:11" ht="14.45" customHeight="1" x14ac:dyDescent="0.2">
      <c r="A882" s="831" t="s">
        <v>579</v>
      </c>
      <c r="B882" s="832" t="s">
        <v>580</v>
      </c>
      <c r="C882" s="835" t="s">
        <v>602</v>
      </c>
      <c r="D882" s="863" t="s">
        <v>603</v>
      </c>
      <c r="E882" s="835" t="s">
        <v>3989</v>
      </c>
      <c r="F882" s="863" t="s">
        <v>3990</v>
      </c>
      <c r="G882" s="835" t="s">
        <v>5097</v>
      </c>
      <c r="H882" s="835" t="s">
        <v>5098</v>
      </c>
      <c r="I882" s="849">
        <v>1500.4000244140625</v>
      </c>
      <c r="J882" s="849">
        <v>2</v>
      </c>
      <c r="K882" s="850">
        <v>3000.800048828125</v>
      </c>
    </row>
    <row r="883" spans="1:11" ht="14.45" customHeight="1" x14ac:dyDescent="0.2">
      <c r="A883" s="831" t="s">
        <v>579</v>
      </c>
      <c r="B883" s="832" t="s">
        <v>580</v>
      </c>
      <c r="C883" s="835" t="s">
        <v>602</v>
      </c>
      <c r="D883" s="863" t="s">
        <v>603</v>
      </c>
      <c r="E883" s="835" t="s">
        <v>3989</v>
      </c>
      <c r="F883" s="863" t="s">
        <v>3990</v>
      </c>
      <c r="G883" s="835" t="s">
        <v>5099</v>
      </c>
      <c r="H883" s="835" t="s">
        <v>5100</v>
      </c>
      <c r="I883" s="849">
        <v>17.909999847412109</v>
      </c>
      <c r="J883" s="849">
        <v>10</v>
      </c>
      <c r="K883" s="850">
        <v>179.08000183105469</v>
      </c>
    </row>
    <row r="884" spans="1:11" ht="14.45" customHeight="1" x14ac:dyDescent="0.2">
      <c r="A884" s="831" t="s">
        <v>579</v>
      </c>
      <c r="B884" s="832" t="s">
        <v>580</v>
      </c>
      <c r="C884" s="835" t="s">
        <v>602</v>
      </c>
      <c r="D884" s="863" t="s">
        <v>603</v>
      </c>
      <c r="E884" s="835" t="s">
        <v>3989</v>
      </c>
      <c r="F884" s="863" t="s">
        <v>3990</v>
      </c>
      <c r="G884" s="835" t="s">
        <v>5101</v>
      </c>
      <c r="H884" s="835" t="s">
        <v>5102</v>
      </c>
      <c r="I884" s="849">
        <v>77.44000244140625</v>
      </c>
      <c r="J884" s="849">
        <v>10</v>
      </c>
      <c r="K884" s="850">
        <v>774.4000244140625</v>
      </c>
    </row>
    <row r="885" spans="1:11" ht="14.45" customHeight="1" x14ac:dyDescent="0.2">
      <c r="A885" s="831" t="s">
        <v>579</v>
      </c>
      <c r="B885" s="832" t="s">
        <v>580</v>
      </c>
      <c r="C885" s="835" t="s">
        <v>602</v>
      </c>
      <c r="D885" s="863" t="s">
        <v>603</v>
      </c>
      <c r="E885" s="835" t="s">
        <v>3989</v>
      </c>
      <c r="F885" s="863" t="s">
        <v>3990</v>
      </c>
      <c r="G885" s="835" t="s">
        <v>5103</v>
      </c>
      <c r="H885" s="835" t="s">
        <v>5104</v>
      </c>
      <c r="I885" s="849">
        <v>53.290000915527344</v>
      </c>
      <c r="J885" s="849">
        <v>10</v>
      </c>
      <c r="K885" s="850">
        <v>532.8800048828125</v>
      </c>
    </row>
    <row r="886" spans="1:11" ht="14.45" customHeight="1" x14ac:dyDescent="0.2">
      <c r="A886" s="831" t="s">
        <v>579</v>
      </c>
      <c r="B886" s="832" t="s">
        <v>580</v>
      </c>
      <c r="C886" s="835" t="s">
        <v>602</v>
      </c>
      <c r="D886" s="863" t="s">
        <v>603</v>
      </c>
      <c r="E886" s="835" t="s">
        <v>3989</v>
      </c>
      <c r="F886" s="863" t="s">
        <v>3990</v>
      </c>
      <c r="G886" s="835" t="s">
        <v>5105</v>
      </c>
      <c r="H886" s="835" t="s">
        <v>5106</v>
      </c>
      <c r="I886" s="849">
        <v>17.903333028157551</v>
      </c>
      <c r="J886" s="849">
        <v>30</v>
      </c>
      <c r="K886" s="850">
        <v>537.10000610351563</v>
      </c>
    </row>
    <row r="887" spans="1:11" ht="14.45" customHeight="1" x14ac:dyDescent="0.2">
      <c r="A887" s="831" t="s">
        <v>579</v>
      </c>
      <c r="B887" s="832" t="s">
        <v>580</v>
      </c>
      <c r="C887" s="835" t="s">
        <v>602</v>
      </c>
      <c r="D887" s="863" t="s">
        <v>603</v>
      </c>
      <c r="E887" s="835" t="s">
        <v>3989</v>
      </c>
      <c r="F887" s="863" t="s">
        <v>3990</v>
      </c>
      <c r="G887" s="835" t="s">
        <v>5107</v>
      </c>
      <c r="H887" s="835" t="s">
        <v>5108</v>
      </c>
      <c r="I887" s="849">
        <v>17.904999732971191</v>
      </c>
      <c r="J887" s="849">
        <v>40</v>
      </c>
      <c r="K887" s="850">
        <v>716.22001647949219</v>
      </c>
    </row>
    <row r="888" spans="1:11" ht="14.45" customHeight="1" x14ac:dyDescent="0.2">
      <c r="A888" s="831" t="s">
        <v>579</v>
      </c>
      <c r="B888" s="832" t="s">
        <v>580</v>
      </c>
      <c r="C888" s="835" t="s">
        <v>602</v>
      </c>
      <c r="D888" s="863" t="s">
        <v>603</v>
      </c>
      <c r="E888" s="835" t="s">
        <v>3989</v>
      </c>
      <c r="F888" s="863" t="s">
        <v>3990</v>
      </c>
      <c r="G888" s="835" t="s">
        <v>5109</v>
      </c>
      <c r="H888" s="835" t="s">
        <v>5110</v>
      </c>
      <c r="I888" s="849">
        <v>17.909999847412109</v>
      </c>
      <c r="J888" s="849">
        <v>30</v>
      </c>
      <c r="K888" s="850">
        <v>537.29998779296875</v>
      </c>
    </row>
    <row r="889" spans="1:11" ht="14.45" customHeight="1" x14ac:dyDescent="0.2">
      <c r="A889" s="831" t="s">
        <v>579</v>
      </c>
      <c r="B889" s="832" t="s">
        <v>580</v>
      </c>
      <c r="C889" s="835" t="s">
        <v>602</v>
      </c>
      <c r="D889" s="863" t="s">
        <v>603</v>
      </c>
      <c r="E889" s="835" t="s">
        <v>3989</v>
      </c>
      <c r="F889" s="863" t="s">
        <v>3990</v>
      </c>
      <c r="G889" s="835" t="s">
        <v>5109</v>
      </c>
      <c r="H889" s="835" t="s">
        <v>5111</v>
      </c>
      <c r="I889" s="849">
        <v>17.906666437784832</v>
      </c>
      <c r="J889" s="849">
        <v>100</v>
      </c>
      <c r="K889" s="850">
        <v>1790.7000122070313</v>
      </c>
    </row>
    <row r="890" spans="1:11" ht="14.45" customHeight="1" x14ac:dyDescent="0.2">
      <c r="A890" s="831" t="s">
        <v>579</v>
      </c>
      <c r="B890" s="832" t="s">
        <v>580</v>
      </c>
      <c r="C890" s="835" t="s">
        <v>602</v>
      </c>
      <c r="D890" s="863" t="s">
        <v>603</v>
      </c>
      <c r="E890" s="835" t="s">
        <v>3989</v>
      </c>
      <c r="F890" s="863" t="s">
        <v>3990</v>
      </c>
      <c r="G890" s="835" t="s">
        <v>4340</v>
      </c>
      <c r="H890" s="835" t="s">
        <v>5112</v>
      </c>
      <c r="I890" s="849">
        <v>17.909999847412109</v>
      </c>
      <c r="J890" s="849">
        <v>20</v>
      </c>
      <c r="K890" s="850">
        <v>358.20001220703125</v>
      </c>
    </row>
    <row r="891" spans="1:11" ht="14.45" customHeight="1" x14ac:dyDescent="0.2">
      <c r="A891" s="831" t="s">
        <v>579</v>
      </c>
      <c r="B891" s="832" t="s">
        <v>580</v>
      </c>
      <c r="C891" s="835" t="s">
        <v>602</v>
      </c>
      <c r="D891" s="863" t="s">
        <v>603</v>
      </c>
      <c r="E891" s="835" t="s">
        <v>3989</v>
      </c>
      <c r="F891" s="863" t="s">
        <v>3990</v>
      </c>
      <c r="G891" s="835" t="s">
        <v>4340</v>
      </c>
      <c r="H891" s="835" t="s">
        <v>4341</v>
      </c>
      <c r="I891" s="849">
        <v>17.906363400545988</v>
      </c>
      <c r="J891" s="849">
        <v>137</v>
      </c>
      <c r="K891" s="850">
        <v>2453.320011138916</v>
      </c>
    </row>
    <row r="892" spans="1:11" ht="14.45" customHeight="1" x14ac:dyDescent="0.2">
      <c r="A892" s="831" t="s">
        <v>579</v>
      </c>
      <c r="B892" s="832" t="s">
        <v>580</v>
      </c>
      <c r="C892" s="835" t="s">
        <v>602</v>
      </c>
      <c r="D892" s="863" t="s">
        <v>603</v>
      </c>
      <c r="E892" s="835" t="s">
        <v>3989</v>
      </c>
      <c r="F892" s="863" t="s">
        <v>3990</v>
      </c>
      <c r="G892" s="835" t="s">
        <v>4342</v>
      </c>
      <c r="H892" s="835" t="s">
        <v>5113</v>
      </c>
      <c r="I892" s="849">
        <v>17.905999755859376</v>
      </c>
      <c r="J892" s="849">
        <v>250</v>
      </c>
      <c r="K892" s="850">
        <v>4477.0999755859375</v>
      </c>
    </row>
    <row r="893" spans="1:11" ht="14.45" customHeight="1" x14ac:dyDescent="0.2">
      <c r="A893" s="831" t="s">
        <v>579</v>
      </c>
      <c r="B893" s="832" t="s">
        <v>580</v>
      </c>
      <c r="C893" s="835" t="s">
        <v>602</v>
      </c>
      <c r="D893" s="863" t="s">
        <v>603</v>
      </c>
      <c r="E893" s="835" t="s">
        <v>3989</v>
      </c>
      <c r="F893" s="863" t="s">
        <v>3990</v>
      </c>
      <c r="G893" s="835" t="s">
        <v>4342</v>
      </c>
      <c r="H893" s="835" t="s">
        <v>4343</v>
      </c>
      <c r="I893" s="849">
        <v>19.132222228580051</v>
      </c>
      <c r="J893" s="849">
        <v>1135</v>
      </c>
      <c r="K893" s="850">
        <v>21256.550140380859</v>
      </c>
    </row>
    <row r="894" spans="1:11" ht="14.45" customHeight="1" x14ac:dyDescent="0.2">
      <c r="A894" s="831" t="s">
        <v>579</v>
      </c>
      <c r="B894" s="832" t="s">
        <v>580</v>
      </c>
      <c r="C894" s="835" t="s">
        <v>602</v>
      </c>
      <c r="D894" s="863" t="s">
        <v>603</v>
      </c>
      <c r="E894" s="835" t="s">
        <v>3989</v>
      </c>
      <c r="F894" s="863" t="s">
        <v>3990</v>
      </c>
      <c r="G894" s="835" t="s">
        <v>5114</v>
      </c>
      <c r="H894" s="835" t="s">
        <v>5115</v>
      </c>
      <c r="I894" s="849">
        <v>17.909999847412109</v>
      </c>
      <c r="J894" s="849">
        <v>80</v>
      </c>
      <c r="K894" s="850">
        <v>1432.800048828125</v>
      </c>
    </row>
    <row r="895" spans="1:11" ht="14.45" customHeight="1" x14ac:dyDescent="0.2">
      <c r="A895" s="831" t="s">
        <v>579</v>
      </c>
      <c r="B895" s="832" t="s">
        <v>580</v>
      </c>
      <c r="C895" s="835" t="s">
        <v>602</v>
      </c>
      <c r="D895" s="863" t="s">
        <v>603</v>
      </c>
      <c r="E895" s="835" t="s">
        <v>3989</v>
      </c>
      <c r="F895" s="863" t="s">
        <v>3990</v>
      </c>
      <c r="G895" s="835" t="s">
        <v>5114</v>
      </c>
      <c r="H895" s="835" t="s">
        <v>5116</v>
      </c>
      <c r="I895" s="849">
        <v>17.90842086390445</v>
      </c>
      <c r="J895" s="849">
        <v>440</v>
      </c>
      <c r="K895" s="850">
        <v>7879.60009765625</v>
      </c>
    </row>
    <row r="896" spans="1:11" ht="14.45" customHeight="1" x14ac:dyDescent="0.2">
      <c r="A896" s="831" t="s">
        <v>579</v>
      </c>
      <c r="B896" s="832" t="s">
        <v>580</v>
      </c>
      <c r="C896" s="835" t="s">
        <v>602</v>
      </c>
      <c r="D896" s="863" t="s">
        <v>603</v>
      </c>
      <c r="E896" s="835" t="s">
        <v>3989</v>
      </c>
      <c r="F896" s="863" t="s">
        <v>3990</v>
      </c>
      <c r="G896" s="835" t="s">
        <v>5117</v>
      </c>
      <c r="H896" s="835" t="s">
        <v>5118</v>
      </c>
      <c r="I896" s="849">
        <v>17.905999755859376</v>
      </c>
      <c r="J896" s="849">
        <v>140</v>
      </c>
      <c r="K896" s="850">
        <v>2506.8000183105469</v>
      </c>
    </row>
    <row r="897" spans="1:11" ht="14.45" customHeight="1" x14ac:dyDescent="0.2">
      <c r="A897" s="831" t="s">
        <v>579</v>
      </c>
      <c r="B897" s="832" t="s">
        <v>580</v>
      </c>
      <c r="C897" s="835" t="s">
        <v>602</v>
      </c>
      <c r="D897" s="863" t="s">
        <v>603</v>
      </c>
      <c r="E897" s="835" t="s">
        <v>3989</v>
      </c>
      <c r="F897" s="863" t="s">
        <v>3990</v>
      </c>
      <c r="G897" s="835" t="s">
        <v>5117</v>
      </c>
      <c r="H897" s="835" t="s">
        <v>5119</v>
      </c>
      <c r="I897" s="849">
        <v>17.907856941223145</v>
      </c>
      <c r="J897" s="849">
        <v>648</v>
      </c>
      <c r="K897" s="850">
        <v>11604.380187988281</v>
      </c>
    </row>
    <row r="898" spans="1:11" ht="14.45" customHeight="1" x14ac:dyDescent="0.2">
      <c r="A898" s="831" t="s">
        <v>579</v>
      </c>
      <c r="B898" s="832" t="s">
        <v>580</v>
      </c>
      <c r="C898" s="835" t="s">
        <v>602</v>
      </c>
      <c r="D898" s="863" t="s">
        <v>603</v>
      </c>
      <c r="E898" s="835" t="s">
        <v>3989</v>
      </c>
      <c r="F898" s="863" t="s">
        <v>3990</v>
      </c>
      <c r="G898" s="835" t="s">
        <v>5120</v>
      </c>
      <c r="H898" s="835" t="s">
        <v>5121</v>
      </c>
      <c r="I898" s="849">
        <v>17.903333028157551</v>
      </c>
      <c r="J898" s="849">
        <v>30</v>
      </c>
      <c r="K898" s="850">
        <v>537.10000610351563</v>
      </c>
    </row>
    <row r="899" spans="1:11" ht="14.45" customHeight="1" x14ac:dyDescent="0.2">
      <c r="A899" s="831" t="s">
        <v>579</v>
      </c>
      <c r="B899" s="832" t="s">
        <v>580</v>
      </c>
      <c r="C899" s="835" t="s">
        <v>602</v>
      </c>
      <c r="D899" s="863" t="s">
        <v>603</v>
      </c>
      <c r="E899" s="835" t="s">
        <v>3989</v>
      </c>
      <c r="F899" s="863" t="s">
        <v>3990</v>
      </c>
      <c r="G899" s="835" t="s">
        <v>5120</v>
      </c>
      <c r="H899" s="835" t="s">
        <v>5122</v>
      </c>
      <c r="I899" s="849">
        <v>17.90749979019165</v>
      </c>
      <c r="J899" s="849">
        <v>273</v>
      </c>
      <c r="K899" s="850">
        <v>4888.8800354003906</v>
      </c>
    </row>
    <row r="900" spans="1:11" ht="14.45" customHeight="1" x14ac:dyDescent="0.2">
      <c r="A900" s="831" t="s">
        <v>579</v>
      </c>
      <c r="B900" s="832" t="s">
        <v>580</v>
      </c>
      <c r="C900" s="835" t="s">
        <v>602</v>
      </c>
      <c r="D900" s="863" t="s">
        <v>603</v>
      </c>
      <c r="E900" s="835" t="s">
        <v>3989</v>
      </c>
      <c r="F900" s="863" t="s">
        <v>3990</v>
      </c>
      <c r="G900" s="835" t="s">
        <v>4348</v>
      </c>
      <c r="H900" s="835" t="s">
        <v>4349</v>
      </c>
      <c r="I900" s="849">
        <v>17.909999847412109</v>
      </c>
      <c r="J900" s="849">
        <v>100</v>
      </c>
      <c r="K900" s="850">
        <v>1790.800048828125</v>
      </c>
    </row>
    <row r="901" spans="1:11" ht="14.45" customHeight="1" x14ac:dyDescent="0.2">
      <c r="A901" s="831" t="s">
        <v>579</v>
      </c>
      <c r="B901" s="832" t="s">
        <v>580</v>
      </c>
      <c r="C901" s="835" t="s">
        <v>602</v>
      </c>
      <c r="D901" s="863" t="s">
        <v>603</v>
      </c>
      <c r="E901" s="835" t="s">
        <v>3989</v>
      </c>
      <c r="F901" s="863" t="s">
        <v>3990</v>
      </c>
      <c r="G901" s="835" t="s">
        <v>5123</v>
      </c>
      <c r="H901" s="835" t="s">
        <v>5124</v>
      </c>
      <c r="I901" s="849">
        <v>2057</v>
      </c>
      <c r="J901" s="849">
        <v>1</v>
      </c>
      <c r="K901" s="850">
        <v>2057</v>
      </c>
    </row>
    <row r="902" spans="1:11" ht="14.45" customHeight="1" x14ac:dyDescent="0.2">
      <c r="A902" s="831" t="s">
        <v>579</v>
      </c>
      <c r="B902" s="832" t="s">
        <v>580</v>
      </c>
      <c r="C902" s="835" t="s">
        <v>602</v>
      </c>
      <c r="D902" s="863" t="s">
        <v>603</v>
      </c>
      <c r="E902" s="835" t="s">
        <v>3989</v>
      </c>
      <c r="F902" s="863" t="s">
        <v>3990</v>
      </c>
      <c r="G902" s="835" t="s">
        <v>5125</v>
      </c>
      <c r="H902" s="835" t="s">
        <v>5126</v>
      </c>
      <c r="I902" s="849">
        <v>2057</v>
      </c>
      <c r="J902" s="849">
        <v>1</v>
      </c>
      <c r="K902" s="850">
        <v>2057</v>
      </c>
    </row>
    <row r="903" spans="1:11" ht="14.45" customHeight="1" x14ac:dyDescent="0.2">
      <c r="A903" s="831" t="s">
        <v>579</v>
      </c>
      <c r="B903" s="832" t="s">
        <v>580</v>
      </c>
      <c r="C903" s="835" t="s">
        <v>602</v>
      </c>
      <c r="D903" s="863" t="s">
        <v>603</v>
      </c>
      <c r="E903" s="835" t="s">
        <v>3989</v>
      </c>
      <c r="F903" s="863" t="s">
        <v>3990</v>
      </c>
      <c r="G903" s="835" t="s">
        <v>5127</v>
      </c>
      <c r="H903" s="835" t="s">
        <v>5128</v>
      </c>
      <c r="I903" s="849">
        <v>30.25</v>
      </c>
      <c r="J903" s="849">
        <v>50</v>
      </c>
      <c r="K903" s="850">
        <v>1512.5</v>
      </c>
    </row>
    <row r="904" spans="1:11" ht="14.45" customHeight="1" x14ac:dyDescent="0.2">
      <c r="A904" s="831" t="s">
        <v>579</v>
      </c>
      <c r="B904" s="832" t="s">
        <v>580</v>
      </c>
      <c r="C904" s="835" t="s">
        <v>602</v>
      </c>
      <c r="D904" s="863" t="s">
        <v>603</v>
      </c>
      <c r="E904" s="835" t="s">
        <v>3989</v>
      </c>
      <c r="F904" s="863" t="s">
        <v>3990</v>
      </c>
      <c r="G904" s="835" t="s">
        <v>5129</v>
      </c>
      <c r="H904" s="835" t="s">
        <v>5130</v>
      </c>
      <c r="I904" s="849">
        <v>17.979999542236328</v>
      </c>
      <c r="J904" s="849">
        <v>50</v>
      </c>
      <c r="K904" s="850">
        <v>899.030029296875</v>
      </c>
    </row>
    <row r="905" spans="1:11" ht="14.45" customHeight="1" x14ac:dyDescent="0.2">
      <c r="A905" s="831" t="s">
        <v>579</v>
      </c>
      <c r="B905" s="832" t="s">
        <v>580</v>
      </c>
      <c r="C905" s="835" t="s">
        <v>602</v>
      </c>
      <c r="D905" s="863" t="s">
        <v>603</v>
      </c>
      <c r="E905" s="835" t="s">
        <v>3989</v>
      </c>
      <c r="F905" s="863" t="s">
        <v>3990</v>
      </c>
      <c r="G905" s="835" t="s">
        <v>5131</v>
      </c>
      <c r="H905" s="835" t="s">
        <v>5132</v>
      </c>
      <c r="I905" s="849">
        <v>17.979999542236328</v>
      </c>
      <c r="J905" s="849">
        <v>200</v>
      </c>
      <c r="K905" s="850">
        <v>3596.090087890625</v>
      </c>
    </row>
    <row r="906" spans="1:11" ht="14.45" customHeight="1" x14ac:dyDescent="0.2">
      <c r="A906" s="831" t="s">
        <v>579</v>
      </c>
      <c r="B906" s="832" t="s">
        <v>580</v>
      </c>
      <c r="C906" s="835" t="s">
        <v>602</v>
      </c>
      <c r="D906" s="863" t="s">
        <v>603</v>
      </c>
      <c r="E906" s="835" t="s">
        <v>3989</v>
      </c>
      <c r="F906" s="863" t="s">
        <v>3990</v>
      </c>
      <c r="G906" s="835" t="s">
        <v>4915</v>
      </c>
      <c r="H906" s="835" t="s">
        <v>4916</v>
      </c>
      <c r="I906" s="849">
        <v>17.979999542236328</v>
      </c>
      <c r="J906" s="849">
        <v>650</v>
      </c>
      <c r="K906" s="850">
        <v>11687</v>
      </c>
    </row>
    <row r="907" spans="1:11" ht="14.45" customHeight="1" x14ac:dyDescent="0.2">
      <c r="A907" s="831" t="s">
        <v>579</v>
      </c>
      <c r="B907" s="832" t="s">
        <v>580</v>
      </c>
      <c r="C907" s="835" t="s">
        <v>602</v>
      </c>
      <c r="D907" s="863" t="s">
        <v>603</v>
      </c>
      <c r="E907" s="835" t="s">
        <v>3989</v>
      </c>
      <c r="F907" s="863" t="s">
        <v>3990</v>
      </c>
      <c r="G907" s="835" t="s">
        <v>4915</v>
      </c>
      <c r="H907" s="835" t="s">
        <v>5133</v>
      </c>
      <c r="I907" s="849">
        <v>17.979999542236328</v>
      </c>
      <c r="J907" s="849">
        <v>150</v>
      </c>
      <c r="K907" s="850">
        <v>2697</v>
      </c>
    </row>
    <row r="908" spans="1:11" ht="14.45" customHeight="1" x14ac:dyDescent="0.2">
      <c r="A908" s="831" t="s">
        <v>579</v>
      </c>
      <c r="B908" s="832" t="s">
        <v>580</v>
      </c>
      <c r="C908" s="835" t="s">
        <v>602</v>
      </c>
      <c r="D908" s="863" t="s">
        <v>603</v>
      </c>
      <c r="E908" s="835" t="s">
        <v>3989</v>
      </c>
      <c r="F908" s="863" t="s">
        <v>3990</v>
      </c>
      <c r="G908" s="835" t="s">
        <v>3995</v>
      </c>
      <c r="H908" s="835" t="s">
        <v>5134</v>
      </c>
      <c r="I908" s="849">
        <v>17.979999542236328</v>
      </c>
      <c r="J908" s="849">
        <v>300</v>
      </c>
      <c r="K908" s="850">
        <v>5394</v>
      </c>
    </row>
    <row r="909" spans="1:11" ht="14.45" customHeight="1" x14ac:dyDescent="0.2">
      <c r="A909" s="831" t="s">
        <v>579</v>
      </c>
      <c r="B909" s="832" t="s">
        <v>580</v>
      </c>
      <c r="C909" s="835" t="s">
        <v>602</v>
      </c>
      <c r="D909" s="863" t="s">
        <v>603</v>
      </c>
      <c r="E909" s="835" t="s">
        <v>3989</v>
      </c>
      <c r="F909" s="863" t="s">
        <v>3990</v>
      </c>
      <c r="G909" s="835" t="s">
        <v>3995</v>
      </c>
      <c r="H909" s="835" t="s">
        <v>3996</v>
      </c>
      <c r="I909" s="849">
        <v>17.980384166424091</v>
      </c>
      <c r="J909" s="849">
        <v>2150</v>
      </c>
      <c r="K909" s="850">
        <v>38658</v>
      </c>
    </row>
    <row r="910" spans="1:11" ht="14.45" customHeight="1" x14ac:dyDescent="0.2">
      <c r="A910" s="831" t="s">
        <v>579</v>
      </c>
      <c r="B910" s="832" t="s">
        <v>580</v>
      </c>
      <c r="C910" s="835" t="s">
        <v>602</v>
      </c>
      <c r="D910" s="863" t="s">
        <v>603</v>
      </c>
      <c r="E910" s="835" t="s">
        <v>3989</v>
      </c>
      <c r="F910" s="863" t="s">
        <v>3990</v>
      </c>
      <c r="G910" s="835" t="s">
        <v>3997</v>
      </c>
      <c r="H910" s="835" t="s">
        <v>3998</v>
      </c>
      <c r="I910" s="849">
        <v>17.98181776566939</v>
      </c>
      <c r="J910" s="849">
        <v>650</v>
      </c>
      <c r="K910" s="850">
        <v>11688</v>
      </c>
    </row>
    <row r="911" spans="1:11" ht="14.45" customHeight="1" x14ac:dyDescent="0.2">
      <c r="A911" s="831" t="s">
        <v>579</v>
      </c>
      <c r="B911" s="832" t="s">
        <v>580</v>
      </c>
      <c r="C911" s="835" t="s">
        <v>602</v>
      </c>
      <c r="D911" s="863" t="s">
        <v>603</v>
      </c>
      <c r="E911" s="835" t="s">
        <v>3989</v>
      </c>
      <c r="F911" s="863" t="s">
        <v>3990</v>
      </c>
      <c r="G911" s="835" t="s">
        <v>3997</v>
      </c>
      <c r="H911" s="835" t="s">
        <v>5135</v>
      </c>
      <c r="I911" s="849">
        <v>17.979999542236328</v>
      </c>
      <c r="J911" s="849">
        <v>100</v>
      </c>
      <c r="K911" s="850">
        <v>1798</v>
      </c>
    </row>
    <row r="912" spans="1:11" ht="14.45" customHeight="1" x14ac:dyDescent="0.2">
      <c r="A912" s="831" t="s">
        <v>579</v>
      </c>
      <c r="B912" s="832" t="s">
        <v>580</v>
      </c>
      <c r="C912" s="835" t="s">
        <v>602</v>
      </c>
      <c r="D912" s="863" t="s">
        <v>603</v>
      </c>
      <c r="E912" s="835" t="s">
        <v>3989</v>
      </c>
      <c r="F912" s="863" t="s">
        <v>3990</v>
      </c>
      <c r="G912" s="835" t="s">
        <v>4939</v>
      </c>
      <c r="H912" s="835" t="s">
        <v>5136</v>
      </c>
      <c r="I912" s="849">
        <v>4.0300002098083496</v>
      </c>
      <c r="J912" s="849">
        <v>500</v>
      </c>
      <c r="K912" s="850">
        <v>2015</v>
      </c>
    </row>
    <row r="913" spans="1:11" ht="14.45" customHeight="1" x14ac:dyDescent="0.2">
      <c r="A913" s="831" t="s">
        <v>579</v>
      </c>
      <c r="B913" s="832" t="s">
        <v>580</v>
      </c>
      <c r="C913" s="835" t="s">
        <v>602</v>
      </c>
      <c r="D913" s="863" t="s">
        <v>603</v>
      </c>
      <c r="E913" s="835" t="s">
        <v>3989</v>
      </c>
      <c r="F913" s="863" t="s">
        <v>3990</v>
      </c>
      <c r="G913" s="835" t="s">
        <v>4939</v>
      </c>
      <c r="H913" s="835" t="s">
        <v>4940</v>
      </c>
      <c r="I913" s="849">
        <v>4.0289745453076486</v>
      </c>
      <c r="J913" s="849">
        <v>6410</v>
      </c>
      <c r="K913" s="850">
        <v>25827.849975585938</v>
      </c>
    </row>
    <row r="914" spans="1:11" ht="14.45" customHeight="1" x14ac:dyDescent="0.2">
      <c r="A914" s="831" t="s">
        <v>579</v>
      </c>
      <c r="B914" s="832" t="s">
        <v>580</v>
      </c>
      <c r="C914" s="835" t="s">
        <v>602</v>
      </c>
      <c r="D914" s="863" t="s">
        <v>603</v>
      </c>
      <c r="E914" s="835" t="s">
        <v>3989</v>
      </c>
      <c r="F914" s="863" t="s">
        <v>3990</v>
      </c>
      <c r="G914" s="835" t="s">
        <v>4377</v>
      </c>
      <c r="H914" s="835" t="s">
        <v>4378</v>
      </c>
      <c r="I914" s="849">
        <v>8.4700002670288086</v>
      </c>
      <c r="J914" s="849">
        <v>120</v>
      </c>
      <c r="K914" s="850">
        <v>1016.4000244140625</v>
      </c>
    </row>
    <row r="915" spans="1:11" ht="14.45" customHeight="1" x14ac:dyDescent="0.2">
      <c r="A915" s="831" t="s">
        <v>579</v>
      </c>
      <c r="B915" s="832" t="s">
        <v>580</v>
      </c>
      <c r="C915" s="835" t="s">
        <v>602</v>
      </c>
      <c r="D915" s="863" t="s">
        <v>603</v>
      </c>
      <c r="E915" s="835" t="s">
        <v>3989</v>
      </c>
      <c r="F915" s="863" t="s">
        <v>3990</v>
      </c>
      <c r="G915" s="835" t="s">
        <v>5137</v>
      </c>
      <c r="H915" s="835" t="s">
        <v>5138</v>
      </c>
      <c r="I915" s="849">
        <v>81.736250877380371</v>
      </c>
      <c r="J915" s="849">
        <v>195</v>
      </c>
      <c r="K915" s="850">
        <v>15938.440063476563</v>
      </c>
    </row>
    <row r="916" spans="1:11" ht="14.45" customHeight="1" x14ac:dyDescent="0.2">
      <c r="A916" s="831" t="s">
        <v>579</v>
      </c>
      <c r="B916" s="832" t="s">
        <v>580</v>
      </c>
      <c r="C916" s="835" t="s">
        <v>602</v>
      </c>
      <c r="D916" s="863" t="s">
        <v>603</v>
      </c>
      <c r="E916" s="835" t="s">
        <v>3989</v>
      </c>
      <c r="F916" s="863" t="s">
        <v>3990</v>
      </c>
      <c r="G916" s="835" t="s">
        <v>5139</v>
      </c>
      <c r="H916" s="835" t="s">
        <v>5140</v>
      </c>
      <c r="I916" s="849">
        <v>72</v>
      </c>
      <c r="J916" s="849">
        <v>20</v>
      </c>
      <c r="K916" s="850">
        <v>1439.9000244140625</v>
      </c>
    </row>
    <row r="917" spans="1:11" ht="14.45" customHeight="1" x14ac:dyDescent="0.2">
      <c r="A917" s="831" t="s">
        <v>579</v>
      </c>
      <c r="B917" s="832" t="s">
        <v>580</v>
      </c>
      <c r="C917" s="835" t="s">
        <v>602</v>
      </c>
      <c r="D917" s="863" t="s">
        <v>603</v>
      </c>
      <c r="E917" s="835" t="s">
        <v>3989</v>
      </c>
      <c r="F917" s="863" t="s">
        <v>3990</v>
      </c>
      <c r="G917" s="835" t="s">
        <v>5141</v>
      </c>
      <c r="H917" s="835" t="s">
        <v>5142</v>
      </c>
      <c r="I917" s="849">
        <v>72</v>
      </c>
      <c r="J917" s="849">
        <v>40</v>
      </c>
      <c r="K917" s="850">
        <v>2879.800048828125</v>
      </c>
    </row>
    <row r="918" spans="1:11" ht="14.45" customHeight="1" x14ac:dyDescent="0.2">
      <c r="A918" s="831" t="s">
        <v>579</v>
      </c>
      <c r="B918" s="832" t="s">
        <v>580</v>
      </c>
      <c r="C918" s="835" t="s">
        <v>602</v>
      </c>
      <c r="D918" s="863" t="s">
        <v>603</v>
      </c>
      <c r="E918" s="835" t="s">
        <v>3989</v>
      </c>
      <c r="F918" s="863" t="s">
        <v>3990</v>
      </c>
      <c r="G918" s="835" t="s">
        <v>4949</v>
      </c>
      <c r="H918" s="835" t="s">
        <v>5143</v>
      </c>
      <c r="I918" s="849">
        <v>105.02999877929688</v>
      </c>
      <c r="J918" s="849">
        <v>20</v>
      </c>
      <c r="K918" s="850">
        <v>2100.56005859375</v>
      </c>
    </row>
    <row r="919" spans="1:11" ht="14.45" customHeight="1" x14ac:dyDescent="0.2">
      <c r="A919" s="831" t="s">
        <v>579</v>
      </c>
      <c r="B919" s="832" t="s">
        <v>580</v>
      </c>
      <c r="C919" s="835" t="s">
        <v>602</v>
      </c>
      <c r="D919" s="863" t="s">
        <v>603</v>
      </c>
      <c r="E919" s="835" t="s">
        <v>3989</v>
      </c>
      <c r="F919" s="863" t="s">
        <v>3990</v>
      </c>
      <c r="G919" s="835" t="s">
        <v>4951</v>
      </c>
      <c r="H919" s="835" t="s">
        <v>5144</v>
      </c>
      <c r="I919" s="849">
        <v>105.02999877929688</v>
      </c>
      <c r="J919" s="849">
        <v>20</v>
      </c>
      <c r="K919" s="850">
        <v>2100.56005859375</v>
      </c>
    </row>
    <row r="920" spans="1:11" ht="14.45" customHeight="1" x14ac:dyDescent="0.2">
      <c r="A920" s="831" t="s">
        <v>579</v>
      </c>
      <c r="B920" s="832" t="s">
        <v>580</v>
      </c>
      <c r="C920" s="835" t="s">
        <v>602</v>
      </c>
      <c r="D920" s="863" t="s">
        <v>603</v>
      </c>
      <c r="E920" s="835" t="s">
        <v>3989</v>
      </c>
      <c r="F920" s="863" t="s">
        <v>3990</v>
      </c>
      <c r="G920" s="835" t="s">
        <v>5139</v>
      </c>
      <c r="H920" s="835" t="s">
        <v>5145</v>
      </c>
      <c r="I920" s="849">
        <v>72</v>
      </c>
      <c r="J920" s="849">
        <v>200</v>
      </c>
      <c r="K920" s="850">
        <v>14399.000244140625</v>
      </c>
    </row>
    <row r="921" spans="1:11" ht="14.45" customHeight="1" x14ac:dyDescent="0.2">
      <c r="A921" s="831" t="s">
        <v>579</v>
      </c>
      <c r="B921" s="832" t="s">
        <v>580</v>
      </c>
      <c r="C921" s="835" t="s">
        <v>602</v>
      </c>
      <c r="D921" s="863" t="s">
        <v>603</v>
      </c>
      <c r="E921" s="835" t="s">
        <v>3989</v>
      </c>
      <c r="F921" s="863" t="s">
        <v>3990</v>
      </c>
      <c r="G921" s="835" t="s">
        <v>5141</v>
      </c>
      <c r="H921" s="835" t="s">
        <v>5146</v>
      </c>
      <c r="I921" s="849">
        <v>72</v>
      </c>
      <c r="J921" s="849">
        <v>200</v>
      </c>
      <c r="K921" s="850">
        <v>14399.000244140625</v>
      </c>
    </row>
    <row r="922" spans="1:11" ht="14.45" customHeight="1" x14ac:dyDescent="0.2">
      <c r="A922" s="831" t="s">
        <v>579</v>
      </c>
      <c r="B922" s="832" t="s">
        <v>580</v>
      </c>
      <c r="C922" s="835" t="s">
        <v>602</v>
      </c>
      <c r="D922" s="863" t="s">
        <v>603</v>
      </c>
      <c r="E922" s="835" t="s">
        <v>3989</v>
      </c>
      <c r="F922" s="863" t="s">
        <v>3990</v>
      </c>
      <c r="G922" s="835" t="s">
        <v>5147</v>
      </c>
      <c r="H922" s="835" t="s">
        <v>5148</v>
      </c>
      <c r="I922" s="849">
        <v>105.02999877929688</v>
      </c>
      <c r="J922" s="849">
        <v>10</v>
      </c>
      <c r="K922" s="850">
        <v>1050.280029296875</v>
      </c>
    </row>
    <row r="923" spans="1:11" ht="14.45" customHeight="1" x14ac:dyDescent="0.2">
      <c r="A923" s="831" t="s">
        <v>579</v>
      </c>
      <c r="B923" s="832" t="s">
        <v>580</v>
      </c>
      <c r="C923" s="835" t="s">
        <v>602</v>
      </c>
      <c r="D923" s="863" t="s">
        <v>603</v>
      </c>
      <c r="E923" s="835" t="s">
        <v>3989</v>
      </c>
      <c r="F923" s="863" t="s">
        <v>3990</v>
      </c>
      <c r="G923" s="835" t="s">
        <v>5149</v>
      </c>
      <c r="H923" s="835" t="s">
        <v>5150</v>
      </c>
      <c r="I923" s="849">
        <v>105.02999877929688</v>
      </c>
      <c r="J923" s="849">
        <v>20</v>
      </c>
      <c r="K923" s="850">
        <v>2100.590087890625</v>
      </c>
    </row>
    <row r="924" spans="1:11" ht="14.45" customHeight="1" x14ac:dyDescent="0.2">
      <c r="A924" s="831" t="s">
        <v>579</v>
      </c>
      <c r="B924" s="832" t="s">
        <v>580</v>
      </c>
      <c r="C924" s="835" t="s">
        <v>602</v>
      </c>
      <c r="D924" s="863" t="s">
        <v>603</v>
      </c>
      <c r="E924" s="835" t="s">
        <v>3989</v>
      </c>
      <c r="F924" s="863" t="s">
        <v>3990</v>
      </c>
      <c r="G924" s="835" t="s">
        <v>4949</v>
      </c>
      <c r="H924" s="835" t="s">
        <v>4950</v>
      </c>
      <c r="I924" s="849">
        <v>105.02999877929688</v>
      </c>
      <c r="J924" s="849">
        <v>30</v>
      </c>
      <c r="K924" s="850">
        <v>3150.840087890625</v>
      </c>
    </row>
    <row r="925" spans="1:11" ht="14.45" customHeight="1" x14ac:dyDescent="0.2">
      <c r="A925" s="831" t="s">
        <v>579</v>
      </c>
      <c r="B925" s="832" t="s">
        <v>580</v>
      </c>
      <c r="C925" s="835" t="s">
        <v>602</v>
      </c>
      <c r="D925" s="863" t="s">
        <v>603</v>
      </c>
      <c r="E925" s="835" t="s">
        <v>3989</v>
      </c>
      <c r="F925" s="863" t="s">
        <v>3990</v>
      </c>
      <c r="G925" s="835" t="s">
        <v>4951</v>
      </c>
      <c r="H925" s="835" t="s">
        <v>4952</v>
      </c>
      <c r="I925" s="849">
        <v>105.02999877929688</v>
      </c>
      <c r="J925" s="849">
        <v>70</v>
      </c>
      <c r="K925" s="850">
        <v>7351.960205078125</v>
      </c>
    </row>
    <row r="926" spans="1:11" ht="14.45" customHeight="1" x14ac:dyDescent="0.2">
      <c r="A926" s="831" t="s">
        <v>579</v>
      </c>
      <c r="B926" s="832" t="s">
        <v>580</v>
      </c>
      <c r="C926" s="835" t="s">
        <v>602</v>
      </c>
      <c r="D926" s="863" t="s">
        <v>603</v>
      </c>
      <c r="E926" s="835" t="s">
        <v>3989</v>
      </c>
      <c r="F926" s="863" t="s">
        <v>3990</v>
      </c>
      <c r="G926" s="835" t="s">
        <v>5151</v>
      </c>
      <c r="H926" s="835" t="s">
        <v>5152</v>
      </c>
      <c r="I926" s="849">
        <v>105.02999877929688</v>
      </c>
      <c r="J926" s="849">
        <v>10</v>
      </c>
      <c r="K926" s="850">
        <v>1050.280029296875</v>
      </c>
    </row>
    <row r="927" spans="1:11" ht="14.45" customHeight="1" x14ac:dyDescent="0.2">
      <c r="A927" s="831" t="s">
        <v>579</v>
      </c>
      <c r="B927" s="832" t="s">
        <v>580</v>
      </c>
      <c r="C927" s="835" t="s">
        <v>602</v>
      </c>
      <c r="D927" s="863" t="s">
        <v>603</v>
      </c>
      <c r="E927" s="835" t="s">
        <v>3989</v>
      </c>
      <c r="F927" s="863" t="s">
        <v>3990</v>
      </c>
      <c r="G927" s="835" t="s">
        <v>5153</v>
      </c>
      <c r="H927" s="835" t="s">
        <v>5154</v>
      </c>
      <c r="I927" s="849">
        <v>1712.800048828125</v>
      </c>
      <c r="J927" s="849">
        <v>1</v>
      </c>
      <c r="K927" s="850">
        <v>1712.800048828125</v>
      </c>
    </row>
    <row r="928" spans="1:11" ht="14.45" customHeight="1" x14ac:dyDescent="0.2">
      <c r="A928" s="831" t="s">
        <v>579</v>
      </c>
      <c r="B928" s="832" t="s">
        <v>580</v>
      </c>
      <c r="C928" s="835" t="s">
        <v>602</v>
      </c>
      <c r="D928" s="863" t="s">
        <v>603</v>
      </c>
      <c r="E928" s="835" t="s">
        <v>3989</v>
      </c>
      <c r="F928" s="863" t="s">
        <v>3990</v>
      </c>
      <c r="G928" s="835" t="s">
        <v>4402</v>
      </c>
      <c r="H928" s="835" t="s">
        <v>4406</v>
      </c>
      <c r="I928" s="849">
        <v>517.875</v>
      </c>
      <c r="J928" s="849">
        <v>4</v>
      </c>
      <c r="K928" s="850">
        <v>2071.489990234375</v>
      </c>
    </row>
    <row r="929" spans="1:11" ht="14.45" customHeight="1" x14ac:dyDescent="0.2">
      <c r="A929" s="831" t="s">
        <v>579</v>
      </c>
      <c r="B929" s="832" t="s">
        <v>580</v>
      </c>
      <c r="C929" s="835" t="s">
        <v>602</v>
      </c>
      <c r="D929" s="863" t="s">
        <v>603</v>
      </c>
      <c r="E929" s="835" t="s">
        <v>3989</v>
      </c>
      <c r="F929" s="863" t="s">
        <v>3990</v>
      </c>
      <c r="G929" s="835" t="s">
        <v>4404</v>
      </c>
      <c r="H929" s="835" t="s">
        <v>4407</v>
      </c>
      <c r="I929" s="849">
        <v>517.8800048828125</v>
      </c>
      <c r="J929" s="849">
        <v>2</v>
      </c>
      <c r="K929" s="850">
        <v>1035.760009765625</v>
      </c>
    </row>
    <row r="930" spans="1:11" ht="14.45" customHeight="1" x14ac:dyDescent="0.2">
      <c r="A930" s="831" t="s">
        <v>579</v>
      </c>
      <c r="B930" s="832" t="s">
        <v>580</v>
      </c>
      <c r="C930" s="835" t="s">
        <v>602</v>
      </c>
      <c r="D930" s="863" t="s">
        <v>603</v>
      </c>
      <c r="E930" s="835" t="s">
        <v>3989</v>
      </c>
      <c r="F930" s="863" t="s">
        <v>3990</v>
      </c>
      <c r="G930" s="835" t="s">
        <v>5155</v>
      </c>
      <c r="H930" s="835" t="s">
        <v>5156</v>
      </c>
      <c r="I930" s="849">
        <v>55.034999847412109</v>
      </c>
      <c r="J930" s="849">
        <v>15</v>
      </c>
      <c r="K930" s="850">
        <v>826.20001220703125</v>
      </c>
    </row>
    <row r="931" spans="1:11" ht="14.45" customHeight="1" x14ac:dyDescent="0.2">
      <c r="A931" s="831" t="s">
        <v>579</v>
      </c>
      <c r="B931" s="832" t="s">
        <v>580</v>
      </c>
      <c r="C931" s="835" t="s">
        <v>602</v>
      </c>
      <c r="D931" s="863" t="s">
        <v>603</v>
      </c>
      <c r="E931" s="835" t="s">
        <v>3989</v>
      </c>
      <c r="F931" s="863" t="s">
        <v>3990</v>
      </c>
      <c r="G931" s="835" t="s">
        <v>5157</v>
      </c>
      <c r="H931" s="835" t="s">
        <v>5158</v>
      </c>
      <c r="I931" s="849">
        <v>955.41000366210938</v>
      </c>
      <c r="J931" s="849">
        <v>3</v>
      </c>
      <c r="K931" s="850">
        <v>2866.2200317382813</v>
      </c>
    </row>
    <row r="932" spans="1:11" ht="14.45" customHeight="1" x14ac:dyDescent="0.2">
      <c r="A932" s="831" t="s">
        <v>579</v>
      </c>
      <c r="B932" s="832" t="s">
        <v>580</v>
      </c>
      <c r="C932" s="835" t="s">
        <v>602</v>
      </c>
      <c r="D932" s="863" t="s">
        <v>603</v>
      </c>
      <c r="E932" s="835" t="s">
        <v>3989</v>
      </c>
      <c r="F932" s="863" t="s">
        <v>3990</v>
      </c>
      <c r="G932" s="835" t="s">
        <v>3999</v>
      </c>
      <c r="H932" s="835" t="s">
        <v>5159</v>
      </c>
      <c r="I932" s="849">
        <v>11.729999542236328</v>
      </c>
      <c r="J932" s="849">
        <v>10</v>
      </c>
      <c r="K932" s="850">
        <v>117.30000305175781</v>
      </c>
    </row>
    <row r="933" spans="1:11" ht="14.45" customHeight="1" x14ac:dyDescent="0.2">
      <c r="A933" s="831" t="s">
        <v>579</v>
      </c>
      <c r="B933" s="832" t="s">
        <v>580</v>
      </c>
      <c r="C933" s="835" t="s">
        <v>602</v>
      </c>
      <c r="D933" s="863" t="s">
        <v>603</v>
      </c>
      <c r="E933" s="835" t="s">
        <v>3989</v>
      </c>
      <c r="F933" s="863" t="s">
        <v>3990</v>
      </c>
      <c r="G933" s="835" t="s">
        <v>4001</v>
      </c>
      <c r="H933" s="835" t="s">
        <v>4416</v>
      </c>
      <c r="I933" s="849">
        <v>13.310000419616699</v>
      </c>
      <c r="J933" s="849">
        <v>30</v>
      </c>
      <c r="K933" s="850">
        <v>399.30000305175781</v>
      </c>
    </row>
    <row r="934" spans="1:11" ht="14.45" customHeight="1" x14ac:dyDescent="0.2">
      <c r="A934" s="831" t="s">
        <v>579</v>
      </c>
      <c r="B934" s="832" t="s">
        <v>580</v>
      </c>
      <c r="C934" s="835" t="s">
        <v>602</v>
      </c>
      <c r="D934" s="863" t="s">
        <v>603</v>
      </c>
      <c r="E934" s="835" t="s">
        <v>3989</v>
      </c>
      <c r="F934" s="863" t="s">
        <v>3990</v>
      </c>
      <c r="G934" s="835" t="s">
        <v>3999</v>
      </c>
      <c r="H934" s="835" t="s">
        <v>4000</v>
      </c>
      <c r="I934" s="849">
        <v>11.732856750488281</v>
      </c>
      <c r="J934" s="849">
        <v>206</v>
      </c>
      <c r="K934" s="850">
        <v>2416.8300132751465</v>
      </c>
    </row>
    <row r="935" spans="1:11" ht="14.45" customHeight="1" x14ac:dyDescent="0.2">
      <c r="A935" s="831" t="s">
        <v>579</v>
      </c>
      <c r="B935" s="832" t="s">
        <v>580</v>
      </c>
      <c r="C935" s="835" t="s">
        <v>602</v>
      </c>
      <c r="D935" s="863" t="s">
        <v>603</v>
      </c>
      <c r="E935" s="835" t="s">
        <v>3989</v>
      </c>
      <c r="F935" s="863" t="s">
        <v>3990</v>
      </c>
      <c r="G935" s="835" t="s">
        <v>4001</v>
      </c>
      <c r="H935" s="835" t="s">
        <v>4002</v>
      </c>
      <c r="I935" s="849">
        <v>13.310400390625</v>
      </c>
      <c r="J935" s="849">
        <v>370</v>
      </c>
      <c r="K935" s="850">
        <v>4924.9000883102417</v>
      </c>
    </row>
    <row r="936" spans="1:11" ht="14.45" customHeight="1" x14ac:dyDescent="0.2">
      <c r="A936" s="831" t="s">
        <v>579</v>
      </c>
      <c r="B936" s="832" t="s">
        <v>580</v>
      </c>
      <c r="C936" s="835" t="s">
        <v>602</v>
      </c>
      <c r="D936" s="863" t="s">
        <v>603</v>
      </c>
      <c r="E936" s="835" t="s">
        <v>3989</v>
      </c>
      <c r="F936" s="863" t="s">
        <v>3990</v>
      </c>
      <c r="G936" s="835" t="s">
        <v>5160</v>
      </c>
      <c r="H936" s="835" t="s">
        <v>5161</v>
      </c>
      <c r="I936" s="849">
        <v>90.870002746582031</v>
      </c>
      <c r="J936" s="849">
        <v>12</v>
      </c>
      <c r="K936" s="850">
        <v>1090.449951171875</v>
      </c>
    </row>
    <row r="937" spans="1:11" ht="14.45" customHeight="1" x14ac:dyDescent="0.2">
      <c r="A937" s="831" t="s">
        <v>579</v>
      </c>
      <c r="B937" s="832" t="s">
        <v>580</v>
      </c>
      <c r="C937" s="835" t="s">
        <v>602</v>
      </c>
      <c r="D937" s="863" t="s">
        <v>603</v>
      </c>
      <c r="E937" s="835" t="s">
        <v>3989</v>
      </c>
      <c r="F937" s="863" t="s">
        <v>3990</v>
      </c>
      <c r="G937" s="835" t="s">
        <v>5162</v>
      </c>
      <c r="H937" s="835" t="s">
        <v>5163</v>
      </c>
      <c r="I937" s="849">
        <v>197.96000671386719</v>
      </c>
      <c r="J937" s="849">
        <v>20</v>
      </c>
      <c r="K937" s="850">
        <v>3959.1201171875</v>
      </c>
    </row>
    <row r="938" spans="1:11" ht="14.45" customHeight="1" x14ac:dyDescent="0.2">
      <c r="A938" s="831" t="s">
        <v>579</v>
      </c>
      <c r="B938" s="832" t="s">
        <v>580</v>
      </c>
      <c r="C938" s="835" t="s">
        <v>602</v>
      </c>
      <c r="D938" s="863" t="s">
        <v>603</v>
      </c>
      <c r="E938" s="835" t="s">
        <v>3989</v>
      </c>
      <c r="F938" s="863" t="s">
        <v>3990</v>
      </c>
      <c r="G938" s="835" t="s">
        <v>5164</v>
      </c>
      <c r="H938" s="835" t="s">
        <v>5165</v>
      </c>
      <c r="I938" s="849">
        <v>197.96000671386719</v>
      </c>
      <c r="J938" s="849">
        <v>10</v>
      </c>
      <c r="K938" s="850">
        <v>1979.56005859375</v>
      </c>
    </row>
    <row r="939" spans="1:11" ht="14.45" customHeight="1" x14ac:dyDescent="0.2">
      <c r="A939" s="831" t="s">
        <v>579</v>
      </c>
      <c r="B939" s="832" t="s">
        <v>580</v>
      </c>
      <c r="C939" s="835" t="s">
        <v>602</v>
      </c>
      <c r="D939" s="863" t="s">
        <v>603</v>
      </c>
      <c r="E939" s="835" t="s">
        <v>3989</v>
      </c>
      <c r="F939" s="863" t="s">
        <v>3990</v>
      </c>
      <c r="G939" s="835" t="s">
        <v>5166</v>
      </c>
      <c r="H939" s="835" t="s">
        <v>5167</v>
      </c>
      <c r="I939" s="849">
        <v>197.96000671386719</v>
      </c>
      <c r="J939" s="849">
        <v>10</v>
      </c>
      <c r="K939" s="850">
        <v>1979.56005859375</v>
      </c>
    </row>
    <row r="940" spans="1:11" ht="14.45" customHeight="1" x14ac:dyDescent="0.2">
      <c r="A940" s="831" t="s">
        <v>579</v>
      </c>
      <c r="B940" s="832" t="s">
        <v>580</v>
      </c>
      <c r="C940" s="835" t="s">
        <v>602</v>
      </c>
      <c r="D940" s="863" t="s">
        <v>603</v>
      </c>
      <c r="E940" s="835" t="s">
        <v>3989</v>
      </c>
      <c r="F940" s="863" t="s">
        <v>3990</v>
      </c>
      <c r="G940" s="835" t="s">
        <v>5168</v>
      </c>
      <c r="H940" s="835" t="s">
        <v>5169</v>
      </c>
      <c r="I940" s="849">
        <v>197.96000671386719</v>
      </c>
      <c r="J940" s="849">
        <v>90</v>
      </c>
      <c r="K940" s="850">
        <v>17816.04052734375</v>
      </c>
    </row>
    <row r="941" spans="1:11" ht="14.45" customHeight="1" x14ac:dyDescent="0.2">
      <c r="A941" s="831" t="s">
        <v>579</v>
      </c>
      <c r="B941" s="832" t="s">
        <v>580</v>
      </c>
      <c r="C941" s="835" t="s">
        <v>602</v>
      </c>
      <c r="D941" s="863" t="s">
        <v>603</v>
      </c>
      <c r="E941" s="835" t="s">
        <v>3989</v>
      </c>
      <c r="F941" s="863" t="s">
        <v>3990</v>
      </c>
      <c r="G941" s="835" t="s">
        <v>5162</v>
      </c>
      <c r="H941" s="835" t="s">
        <v>5170</v>
      </c>
      <c r="I941" s="849">
        <v>197.96000671386719</v>
      </c>
      <c r="J941" s="849">
        <v>30</v>
      </c>
      <c r="K941" s="850">
        <v>5938.68017578125</v>
      </c>
    </row>
    <row r="942" spans="1:11" ht="14.45" customHeight="1" x14ac:dyDescent="0.2">
      <c r="A942" s="831" t="s">
        <v>579</v>
      </c>
      <c r="B942" s="832" t="s">
        <v>580</v>
      </c>
      <c r="C942" s="835" t="s">
        <v>602</v>
      </c>
      <c r="D942" s="863" t="s">
        <v>603</v>
      </c>
      <c r="E942" s="835" t="s">
        <v>3989</v>
      </c>
      <c r="F942" s="863" t="s">
        <v>3990</v>
      </c>
      <c r="G942" s="835" t="s">
        <v>5164</v>
      </c>
      <c r="H942" s="835" t="s">
        <v>5171</v>
      </c>
      <c r="I942" s="849">
        <v>197.96000671386719</v>
      </c>
      <c r="J942" s="849">
        <v>20</v>
      </c>
      <c r="K942" s="850">
        <v>3959.1201171875</v>
      </c>
    </row>
    <row r="943" spans="1:11" ht="14.45" customHeight="1" x14ac:dyDescent="0.2">
      <c r="A943" s="831" t="s">
        <v>579</v>
      </c>
      <c r="B943" s="832" t="s">
        <v>580</v>
      </c>
      <c r="C943" s="835" t="s">
        <v>602</v>
      </c>
      <c r="D943" s="863" t="s">
        <v>603</v>
      </c>
      <c r="E943" s="835" t="s">
        <v>3989</v>
      </c>
      <c r="F943" s="863" t="s">
        <v>3990</v>
      </c>
      <c r="G943" s="835" t="s">
        <v>5166</v>
      </c>
      <c r="H943" s="835" t="s">
        <v>5172</v>
      </c>
      <c r="I943" s="849">
        <v>197.96000671386719</v>
      </c>
      <c r="J943" s="849">
        <v>20</v>
      </c>
      <c r="K943" s="850">
        <v>3959.1201171875</v>
      </c>
    </row>
    <row r="944" spans="1:11" ht="14.45" customHeight="1" x14ac:dyDescent="0.2">
      <c r="A944" s="831" t="s">
        <v>579</v>
      </c>
      <c r="B944" s="832" t="s">
        <v>580</v>
      </c>
      <c r="C944" s="835" t="s">
        <v>602</v>
      </c>
      <c r="D944" s="863" t="s">
        <v>603</v>
      </c>
      <c r="E944" s="835" t="s">
        <v>3989</v>
      </c>
      <c r="F944" s="863" t="s">
        <v>3990</v>
      </c>
      <c r="G944" s="835" t="s">
        <v>5173</v>
      </c>
      <c r="H944" s="835" t="s">
        <v>5174</v>
      </c>
      <c r="I944" s="849">
        <v>197.96000671386719</v>
      </c>
      <c r="J944" s="849">
        <v>10</v>
      </c>
      <c r="K944" s="850">
        <v>1979.56005859375</v>
      </c>
    </row>
    <row r="945" spans="1:11" ht="14.45" customHeight="1" x14ac:dyDescent="0.2">
      <c r="A945" s="831" t="s">
        <v>579</v>
      </c>
      <c r="B945" s="832" t="s">
        <v>580</v>
      </c>
      <c r="C945" s="835" t="s">
        <v>602</v>
      </c>
      <c r="D945" s="863" t="s">
        <v>603</v>
      </c>
      <c r="E945" s="835" t="s">
        <v>3989</v>
      </c>
      <c r="F945" s="863" t="s">
        <v>3990</v>
      </c>
      <c r="G945" s="835" t="s">
        <v>5175</v>
      </c>
      <c r="H945" s="835" t="s">
        <v>5176</v>
      </c>
      <c r="I945" s="849">
        <v>1539.1099853515625</v>
      </c>
      <c r="J945" s="849">
        <v>3</v>
      </c>
      <c r="K945" s="850">
        <v>4617.3399658203125</v>
      </c>
    </row>
    <row r="946" spans="1:11" ht="14.45" customHeight="1" x14ac:dyDescent="0.2">
      <c r="A946" s="831" t="s">
        <v>579</v>
      </c>
      <c r="B946" s="832" t="s">
        <v>580</v>
      </c>
      <c r="C946" s="835" t="s">
        <v>602</v>
      </c>
      <c r="D946" s="863" t="s">
        <v>603</v>
      </c>
      <c r="E946" s="835" t="s">
        <v>3989</v>
      </c>
      <c r="F946" s="863" t="s">
        <v>3990</v>
      </c>
      <c r="G946" s="835" t="s">
        <v>5177</v>
      </c>
      <c r="H946" s="835" t="s">
        <v>5178</v>
      </c>
      <c r="I946" s="849">
        <v>1539.0999755859375</v>
      </c>
      <c r="J946" s="849">
        <v>1</v>
      </c>
      <c r="K946" s="850">
        <v>1539.0999755859375</v>
      </c>
    </row>
    <row r="947" spans="1:11" ht="14.45" customHeight="1" x14ac:dyDescent="0.2">
      <c r="A947" s="831" t="s">
        <v>579</v>
      </c>
      <c r="B947" s="832" t="s">
        <v>580</v>
      </c>
      <c r="C947" s="835" t="s">
        <v>602</v>
      </c>
      <c r="D947" s="863" t="s">
        <v>603</v>
      </c>
      <c r="E947" s="835" t="s">
        <v>3989</v>
      </c>
      <c r="F947" s="863" t="s">
        <v>3990</v>
      </c>
      <c r="G947" s="835" t="s">
        <v>5179</v>
      </c>
      <c r="H947" s="835" t="s">
        <v>5180</v>
      </c>
      <c r="I947" s="849">
        <v>403.04000854492188</v>
      </c>
      <c r="J947" s="849">
        <v>30</v>
      </c>
      <c r="K947" s="850">
        <v>12091.169921875</v>
      </c>
    </row>
    <row r="948" spans="1:11" ht="14.45" customHeight="1" x14ac:dyDescent="0.2">
      <c r="A948" s="831" t="s">
        <v>579</v>
      </c>
      <c r="B948" s="832" t="s">
        <v>580</v>
      </c>
      <c r="C948" s="835" t="s">
        <v>602</v>
      </c>
      <c r="D948" s="863" t="s">
        <v>603</v>
      </c>
      <c r="E948" s="835" t="s">
        <v>3989</v>
      </c>
      <c r="F948" s="863" t="s">
        <v>3990</v>
      </c>
      <c r="G948" s="835" t="s">
        <v>5179</v>
      </c>
      <c r="H948" s="835" t="s">
        <v>5181</v>
      </c>
      <c r="I948" s="849">
        <v>403.04000854492188</v>
      </c>
      <c r="J948" s="849">
        <v>170</v>
      </c>
      <c r="K948" s="850">
        <v>68516.609619140625</v>
      </c>
    </row>
    <row r="949" spans="1:11" ht="14.45" customHeight="1" x14ac:dyDescent="0.2">
      <c r="A949" s="831" t="s">
        <v>579</v>
      </c>
      <c r="B949" s="832" t="s">
        <v>580</v>
      </c>
      <c r="C949" s="835" t="s">
        <v>602</v>
      </c>
      <c r="D949" s="863" t="s">
        <v>603</v>
      </c>
      <c r="E949" s="835" t="s">
        <v>3989</v>
      </c>
      <c r="F949" s="863" t="s">
        <v>3990</v>
      </c>
      <c r="G949" s="835" t="s">
        <v>5182</v>
      </c>
      <c r="H949" s="835" t="s">
        <v>5183</v>
      </c>
      <c r="I949" s="849">
        <v>739.05999755859375</v>
      </c>
      <c r="J949" s="849">
        <v>10</v>
      </c>
      <c r="K949" s="850">
        <v>7390.56005859375</v>
      </c>
    </row>
    <row r="950" spans="1:11" ht="14.45" customHeight="1" x14ac:dyDescent="0.2">
      <c r="A950" s="831" t="s">
        <v>579</v>
      </c>
      <c r="B950" s="832" t="s">
        <v>580</v>
      </c>
      <c r="C950" s="835" t="s">
        <v>602</v>
      </c>
      <c r="D950" s="863" t="s">
        <v>603</v>
      </c>
      <c r="E950" s="835" t="s">
        <v>3989</v>
      </c>
      <c r="F950" s="863" t="s">
        <v>3990</v>
      </c>
      <c r="G950" s="835" t="s">
        <v>5184</v>
      </c>
      <c r="H950" s="835" t="s">
        <v>5185</v>
      </c>
      <c r="I950" s="849">
        <v>439.95999145507813</v>
      </c>
      <c r="J950" s="849">
        <v>20</v>
      </c>
      <c r="K950" s="850">
        <v>8799.1201171875</v>
      </c>
    </row>
    <row r="951" spans="1:11" ht="14.45" customHeight="1" x14ac:dyDescent="0.2">
      <c r="A951" s="831" t="s">
        <v>579</v>
      </c>
      <c r="B951" s="832" t="s">
        <v>580</v>
      </c>
      <c r="C951" s="835" t="s">
        <v>602</v>
      </c>
      <c r="D951" s="863" t="s">
        <v>603</v>
      </c>
      <c r="E951" s="835" t="s">
        <v>3989</v>
      </c>
      <c r="F951" s="863" t="s">
        <v>3990</v>
      </c>
      <c r="G951" s="835" t="s">
        <v>5186</v>
      </c>
      <c r="H951" s="835" t="s">
        <v>5187</v>
      </c>
      <c r="I951" s="849">
        <v>439.95999145507813</v>
      </c>
      <c r="J951" s="849">
        <v>20</v>
      </c>
      <c r="K951" s="850">
        <v>8799.1201171875</v>
      </c>
    </row>
    <row r="952" spans="1:11" ht="14.45" customHeight="1" x14ac:dyDescent="0.2">
      <c r="A952" s="831" t="s">
        <v>579</v>
      </c>
      <c r="B952" s="832" t="s">
        <v>580</v>
      </c>
      <c r="C952" s="835" t="s">
        <v>602</v>
      </c>
      <c r="D952" s="863" t="s">
        <v>603</v>
      </c>
      <c r="E952" s="835" t="s">
        <v>3989</v>
      </c>
      <c r="F952" s="863" t="s">
        <v>3990</v>
      </c>
      <c r="G952" s="835" t="s">
        <v>5184</v>
      </c>
      <c r="H952" s="835" t="s">
        <v>5188</v>
      </c>
      <c r="I952" s="849">
        <v>439.95999145507813</v>
      </c>
      <c r="J952" s="849">
        <v>80</v>
      </c>
      <c r="K952" s="850">
        <v>35196.47998046875</v>
      </c>
    </row>
    <row r="953" spans="1:11" ht="14.45" customHeight="1" x14ac:dyDescent="0.2">
      <c r="A953" s="831" t="s">
        <v>579</v>
      </c>
      <c r="B953" s="832" t="s">
        <v>580</v>
      </c>
      <c r="C953" s="835" t="s">
        <v>602</v>
      </c>
      <c r="D953" s="863" t="s">
        <v>603</v>
      </c>
      <c r="E953" s="835" t="s">
        <v>3989</v>
      </c>
      <c r="F953" s="863" t="s">
        <v>3990</v>
      </c>
      <c r="G953" s="835" t="s">
        <v>5186</v>
      </c>
      <c r="H953" s="835" t="s">
        <v>5189</v>
      </c>
      <c r="I953" s="849">
        <v>439.95999145507813</v>
      </c>
      <c r="J953" s="849">
        <v>80</v>
      </c>
      <c r="K953" s="850">
        <v>35196.48046875</v>
      </c>
    </row>
    <row r="954" spans="1:11" ht="14.45" customHeight="1" x14ac:dyDescent="0.2">
      <c r="A954" s="831" t="s">
        <v>579</v>
      </c>
      <c r="B954" s="832" t="s">
        <v>580</v>
      </c>
      <c r="C954" s="835" t="s">
        <v>602</v>
      </c>
      <c r="D954" s="863" t="s">
        <v>603</v>
      </c>
      <c r="E954" s="835" t="s">
        <v>3989</v>
      </c>
      <c r="F954" s="863" t="s">
        <v>3990</v>
      </c>
      <c r="G954" s="835" t="s">
        <v>4528</v>
      </c>
      <c r="H954" s="835" t="s">
        <v>4529</v>
      </c>
      <c r="I954" s="849">
        <v>32.790000915527344</v>
      </c>
      <c r="J954" s="849">
        <v>30</v>
      </c>
      <c r="K954" s="850">
        <v>983.70001220703125</v>
      </c>
    </row>
    <row r="955" spans="1:11" ht="14.45" customHeight="1" x14ac:dyDescent="0.2">
      <c r="A955" s="831" t="s">
        <v>579</v>
      </c>
      <c r="B955" s="832" t="s">
        <v>580</v>
      </c>
      <c r="C955" s="835" t="s">
        <v>602</v>
      </c>
      <c r="D955" s="863" t="s">
        <v>603</v>
      </c>
      <c r="E955" s="835" t="s">
        <v>3989</v>
      </c>
      <c r="F955" s="863" t="s">
        <v>3990</v>
      </c>
      <c r="G955" s="835" t="s">
        <v>4528</v>
      </c>
      <c r="H955" s="835" t="s">
        <v>4530</v>
      </c>
      <c r="I955" s="849">
        <v>34.502499580383301</v>
      </c>
      <c r="J955" s="849">
        <v>238</v>
      </c>
      <c r="K955" s="850">
        <v>8211.1000061035156</v>
      </c>
    </row>
    <row r="956" spans="1:11" ht="14.45" customHeight="1" x14ac:dyDescent="0.2">
      <c r="A956" s="831" t="s">
        <v>579</v>
      </c>
      <c r="B956" s="832" t="s">
        <v>580</v>
      </c>
      <c r="C956" s="835" t="s">
        <v>602</v>
      </c>
      <c r="D956" s="863" t="s">
        <v>603</v>
      </c>
      <c r="E956" s="835" t="s">
        <v>3989</v>
      </c>
      <c r="F956" s="863" t="s">
        <v>3990</v>
      </c>
      <c r="G956" s="835" t="s">
        <v>5190</v>
      </c>
      <c r="H956" s="835" t="s">
        <v>5191</v>
      </c>
      <c r="I956" s="849">
        <v>21.780000686645508</v>
      </c>
      <c r="J956" s="849">
        <v>100</v>
      </c>
      <c r="K956" s="850">
        <v>2178</v>
      </c>
    </row>
    <row r="957" spans="1:11" ht="14.45" customHeight="1" x14ac:dyDescent="0.2">
      <c r="A957" s="831" t="s">
        <v>579</v>
      </c>
      <c r="B957" s="832" t="s">
        <v>580</v>
      </c>
      <c r="C957" s="835" t="s">
        <v>602</v>
      </c>
      <c r="D957" s="863" t="s">
        <v>603</v>
      </c>
      <c r="E957" s="835" t="s">
        <v>3989</v>
      </c>
      <c r="F957" s="863" t="s">
        <v>3990</v>
      </c>
      <c r="G957" s="835" t="s">
        <v>5190</v>
      </c>
      <c r="H957" s="835" t="s">
        <v>5192</v>
      </c>
      <c r="I957" s="849">
        <v>21.780000686645508</v>
      </c>
      <c r="J957" s="849">
        <v>50</v>
      </c>
      <c r="K957" s="850">
        <v>1089</v>
      </c>
    </row>
    <row r="958" spans="1:11" ht="14.45" customHeight="1" x14ac:dyDescent="0.2">
      <c r="A958" s="831" t="s">
        <v>579</v>
      </c>
      <c r="B958" s="832" t="s">
        <v>580</v>
      </c>
      <c r="C958" s="835" t="s">
        <v>602</v>
      </c>
      <c r="D958" s="863" t="s">
        <v>603</v>
      </c>
      <c r="E958" s="835" t="s">
        <v>3989</v>
      </c>
      <c r="F958" s="863" t="s">
        <v>3990</v>
      </c>
      <c r="G958" s="835" t="s">
        <v>4990</v>
      </c>
      <c r="H958" s="835" t="s">
        <v>4991</v>
      </c>
      <c r="I958" s="849">
        <v>23.350000381469727</v>
      </c>
      <c r="J958" s="849">
        <v>80</v>
      </c>
      <c r="K958" s="850">
        <v>1868.239990234375</v>
      </c>
    </row>
    <row r="959" spans="1:11" ht="14.45" customHeight="1" x14ac:dyDescent="0.2">
      <c r="A959" s="831" t="s">
        <v>579</v>
      </c>
      <c r="B959" s="832" t="s">
        <v>580</v>
      </c>
      <c r="C959" s="835" t="s">
        <v>602</v>
      </c>
      <c r="D959" s="863" t="s">
        <v>603</v>
      </c>
      <c r="E959" s="835" t="s">
        <v>3989</v>
      </c>
      <c r="F959" s="863" t="s">
        <v>3990</v>
      </c>
      <c r="G959" s="835" t="s">
        <v>4990</v>
      </c>
      <c r="H959" s="835" t="s">
        <v>5193</v>
      </c>
      <c r="I959" s="849">
        <v>23.350000381469727</v>
      </c>
      <c r="J959" s="849">
        <v>20</v>
      </c>
      <c r="K959" s="850">
        <v>467.05999755859375</v>
      </c>
    </row>
    <row r="960" spans="1:11" ht="14.45" customHeight="1" x14ac:dyDescent="0.2">
      <c r="A960" s="831" t="s">
        <v>579</v>
      </c>
      <c r="B960" s="832" t="s">
        <v>580</v>
      </c>
      <c r="C960" s="835" t="s">
        <v>602</v>
      </c>
      <c r="D960" s="863" t="s">
        <v>603</v>
      </c>
      <c r="E960" s="835" t="s">
        <v>3989</v>
      </c>
      <c r="F960" s="863" t="s">
        <v>3990</v>
      </c>
      <c r="G960" s="835" t="s">
        <v>4567</v>
      </c>
      <c r="H960" s="835" t="s">
        <v>4568</v>
      </c>
      <c r="I960" s="849">
        <v>23.462104897750052</v>
      </c>
      <c r="J960" s="849">
        <v>1300</v>
      </c>
      <c r="K960" s="850">
        <v>30422.3798828125</v>
      </c>
    </row>
    <row r="961" spans="1:11" ht="14.45" customHeight="1" x14ac:dyDescent="0.2">
      <c r="A961" s="831" t="s">
        <v>579</v>
      </c>
      <c r="B961" s="832" t="s">
        <v>580</v>
      </c>
      <c r="C961" s="835" t="s">
        <v>602</v>
      </c>
      <c r="D961" s="863" t="s">
        <v>603</v>
      </c>
      <c r="E961" s="835" t="s">
        <v>3989</v>
      </c>
      <c r="F961" s="863" t="s">
        <v>3990</v>
      </c>
      <c r="G961" s="835" t="s">
        <v>4567</v>
      </c>
      <c r="H961" s="835" t="s">
        <v>4569</v>
      </c>
      <c r="I961" s="849">
        <v>23.149999618530273</v>
      </c>
      <c r="J961" s="849">
        <v>50</v>
      </c>
      <c r="K961" s="850">
        <v>1157.3699951171875</v>
      </c>
    </row>
    <row r="962" spans="1:11" ht="14.45" customHeight="1" x14ac:dyDescent="0.2">
      <c r="A962" s="831" t="s">
        <v>579</v>
      </c>
      <c r="B962" s="832" t="s">
        <v>580</v>
      </c>
      <c r="C962" s="835" t="s">
        <v>602</v>
      </c>
      <c r="D962" s="863" t="s">
        <v>603</v>
      </c>
      <c r="E962" s="835" t="s">
        <v>3989</v>
      </c>
      <c r="F962" s="863" t="s">
        <v>3990</v>
      </c>
      <c r="G962" s="835" t="s">
        <v>4003</v>
      </c>
      <c r="H962" s="835" t="s">
        <v>4572</v>
      </c>
      <c r="I962" s="849">
        <v>1.0900000333786011</v>
      </c>
      <c r="J962" s="849">
        <v>1300</v>
      </c>
      <c r="K962" s="850">
        <v>1417</v>
      </c>
    </row>
    <row r="963" spans="1:11" ht="14.45" customHeight="1" x14ac:dyDescent="0.2">
      <c r="A963" s="831" t="s">
        <v>579</v>
      </c>
      <c r="B963" s="832" t="s">
        <v>580</v>
      </c>
      <c r="C963" s="835" t="s">
        <v>602</v>
      </c>
      <c r="D963" s="863" t="s">
        <v>603</v>
      </c>
      <c r="E963" s="835" t="s">
        <v>3989</v>
      </c>
      <c r="F963" s="863" t="s">
        <v>3990</v>
      </c>
      <c r="G963" s="835" t="s">
        <v>4005</v>
      </c>
      <c r="H963" s="835" t="s">
        <v>4573</v>
      </c>
      <c r="I963" s="849">
        <v>0.47799999117851255</v>
      </c>
      <c r="J963" s="849">
        <v>900</v>
      </c>
      <c r="K963" s="850">
        <v>430</v>
      </c>
    </row>
    <row r="964" spans="1:11" ht="14.45" customHeight="1" x14ac:dyDescent="0.2">
      <c r="A964" s="831" t="s">
        <v>579</v>
      </c>
      <c r="B964" s="832" t="s">
        <v>580</v>
      </c>
      <c r="C964" s="835" t="s">
        <v>602</v>
      </c>
      <c r="D964" s="863" t="s">
        <v>603</v>
      </c>
      <c r="E964" s="835" t="s">
        <v>3989</v>
      </c>
      <c r="F964" s="863" t="s">
        <v>3990</v>
      </c>
      <c r="G964" s="835" t="s">
        <v>4007</v>
      </c>
      <c r="H964" s="835" t="s">
        <v>4574</v>
      </c>
      <c r="I964" s="849">
        <v>1.6759999513626098</v>
      </c>
      <c r="J964" s="849">
        <v>1300</v>
      </c>
      <c r="K964" s="850">
        <v>2180</v>
      </c>
    </row>
    <row r="965" spans="1:11" ht="14.45" customHeight="1" x14ac:dyDescent="0.2">
      <c r="A965" s="831" t="s">
        <v>579</v>
      </c>
      <c r="B965" s="832" t="s">
        <v>580</v>
      </c>
      <c r="C965" s="835" t="s">
        <v>602</v>
      </c>
      <c r="D965" s="863" t="s">
        <v>603</v>
      </c>
      <c r="E965" s="835" t="s">
        <v>3989</v>
      </c>
      <c r="F965" s="863" t="s">
        <v>3990</v>
      </c>
      <c r="G965" s="835" t="s">
        <v>4009</v>
      </c>
      <c r="H965" s="835" t="s">
        <v>4575</v>
      </c>
      <c r="I965" s="849">
        <v>0.67000001668930054</v>
      </c>
      <c r="J965" s="849">
        <v>1100</v>
      </c>
      <c r="K965" s="850">
        <v>737</v>
      </c>
    </row>
    <row r="966" spans="1:11" ht="14.45" customHeight="1" x14ac:dyDescent="0.2">
      <c r="A966" s="831" t="s">
        <v>579</v>
      </c>
      <c r="B966" s="832" t="s">
        <v>580</v>
      </c>
      <c r="C966" s="835" t="s">
        <v>602</v>
      </c>
      <c r="D966" s="863" t="s">
        <v>603</v>
      </c>
      <c r="E966" s="835" t="s">
        <v>3989</v>
      </c>
      <c r="F966" s="863" t="s">
        <v>3990</v>
      </c>
      <c r="G966" s="835" t="s">
        <v>5194</v>
      </c>
      <c r="H966" s="835" t="s">
        <v>5195</v>
      </c>
      <c r="I966" s="849">
        <v>74.260002136230469</v>
      </c>
      <c r="J966" s="849">
        <v>25</v>
      </c>
      <c r="K966" s="850">
        <v>1856.4300537109375</v>
      </c>
    </row>
    <row r="967" spans="1:11" ht="14.45" customHeight="1" x14ac:dyDescent="0.2">
      <c r="A967" s="831" t="s">
        <v>579</v>
      </c>
      <c r="B967" s="832" t="s">
        <v>580</v>
      </c>
      <c r="C967" s="835" t="s">
        <v>602</v>
      </c>
      <c r="D967" s="863" t="s">
        <v>603</v>
      </c>
      <c r="E967" s="835" t="s">
        <v>3989</v>
      </c>
      <c r="F967" s="863" t="s">
        <v>3990</v>
      </c>
      <c r="G967" s="835" t="s">
        <v>4003</v>
      </c>
      <c r="H967" s="835" t="s">
        <v>4004</v>
      </c>
      <c r="I967" s="849">
        <v>1.0889189533285193</v>
      </c>
      <c r="J967" s="849">
        <v>9500</v>
      </c>
      <c r="K967" s="850">
        <v>10342</v>
      </c>
    </row>
    <row r="968" spans="1:11" ht="14.45" customHeight="1" x14ac:dyDescent="0.2">
      <c r="A968" s="831" t="s">
        <v>579</v>
      </c>
      <c r="B968" s="832" t="s">
        <v>580</v>
      </c>
      <c r="C968" s="835" t="s">
        <v>602</v>
      </c>
      <c r="D968" s="863" t="s">
        <v>603</v>
      </c>
      <c r="E968" s="835" t="s">
        <v>3989</v>
      </c>
      <c r="F968" s="863" t="s">
        <v>3990</v>
      </c>
      <c r="G968" s="835" t="s">
        <v>4005</v>
      </c>
      <c r="H968" s="835" t="s">
        <v>4006</v>
      </c>
      <c r="I968" s="849">
        <v>0.47681817412376404</v>
      </c>
      <c r="J968" s="849">
        <v>4600</v>
      </c>
      <c r="K968" s="850">
        <v>2193</v>
      </c>
    </row>
    <row r="969" spans="1:11" ht="14.45" customHeight="1" x14ac:dyDescent="0.2">
      <c r="A969" s="831" t="s">
        <v>579</v>
      </c>
      <c r="B969" s="832" t="s">
        <v>580</v>
      </c>
      <c r="C969" s="835" t="s">
        <v>602</v>
      </c>
      <c r="D969" s="863" t="s">
        <v>603</v>
      </c>
      <c r="E969" s="835" t="s">
        <v>3989</v>
      </c>
      <c r="F969" s="863" t="s">
        <v>3990</v>
      </c>
      <c r="G969" s="835" t="s">
        <v>4007</v>
      </c>
      <c r="H969" s="835" t="s">
        <v>4008</v>
      </c>
      <c r="I969" s="849">
        <v>1.6725640572034395</v>
      </c>
      <c r="J969" s="849">
        <v>11600</v>
      </c>
      <c r="K969" s="850">
        <v>19405</v>
      </c>
    </row>
    <row r="970" spans="1:11" ht="14.45" customHeight="1" x14ac:dyDescent="0.2">
      <c r="A970" s="831" t="s">
        <v>579</v>
      </c>
      <c r="B970" s="832" t="s">
        <v>580</v>
      </c>
      <c r="C970" s="835" t="s">
        <v>602</v>
      </c>
      <c r="D970" s="863" t="s">
        <v>603</v>
      </c>
      <c r="E970" s="835" t="s">
        <v>3989</v>
      </c>
      <c r="F970" s="863" t="s">
        <v>3990</v>
      </c>
      <c r="G970" s="835" t="s">
        <v>4009</v>
      </c>
      <c r="H970" s="835" t="s">
        <v>4010</v>
      </c>
      <c r="I970" s="849">
        <v>0.67000001668930054</v>
      </c>
      <c r="J970" s="849">
        <v>7200</v>
      </c>
      <c r="K970" s="850">
        <v>4824.4400024414063</v>
      </c>
    </row>
    <row r="971" spans="1:11" ht="14.45" customHeight="1" x14ac:dyDescent="0.2">
      <c r="A971" s="831" t="s">
        <v>579</v>
      </c>
      <c r="B971" s="832" t="s">
        <v>580</v>
      </c>
      <c r="C971" s="835" t="s">
        <v>602</v>
      </c>
      <c r="D971" s="863" t="s">
        <v>603</v>
      </c>
      <c r="E971" s="835" t="s">
        <v>3989</v>
      </c>
      <c r="F971" s="863" t="s">
        <v>3990</v>
      </c>
      <c r="G971" s="835" t="s">
        <v>4992</v>
      </c>
      <c r="H971" s="835" t="s">
        <v>4999</v>
      </c>
      <c r="I971" s="849">
        <v>5.2049999237060547</v>
      </c>
      <c r="J971" s="849">
        <v>20</v>
      </c>
      <c r="K971" s="850">
        <v>104.09999847412109</v>
      </c>
    </row>
    <row r="972" spans="1:11" ht="14.45" customHeight="1" x14ac:dyDescent="0.2">
      <c r="A972" s="831" t="s">
        <v>579</v>
      </c>
      <c r="B972" s="832" t="s">
        <v>580</v>
      </c>
      <c r="C972" s="835" t="s">
        <v>602</v>
      </c>
      <c r="D972" s="863" t="s">
        <v>603</v>
      </c>
      <c r="E972" s="835" t="s">
        <v>3989</v>
      </c>
      <c r="F972" s="863" t="s">
        <v>3990</v>
      </c>
      <c r="G972" s="835" t="s">
        <v>5196</v>
      </c>
      <c r="H972" s="835" t="s">
        <v>5197</v>
      </c>
      <c r="I972" s="849">
        <v>14.819999694824219</v>
      </c>
      <c r="J972" s="849">
        <v>30</v>
      </c>
      <c r="K972" s="850">
        <v>444.67001342773438</v>
      </c>
    </row>
    <row r="973" spans="1:11" ht="14.45" customHeight="1" x14ac:dyDescent="0.2">
      <c r="A973" s="831" t="s">
        <v>579</v>
      </c>
      <c r="B973" s="832" t="s">
        <v>580</v>
      </c>
      <c r="C973" s="835" t="s">
        <v>602</v>
      </c>
      <c r="D973" s="863" t="s">
        <v>603</v>
      </c>
      <c r="E973" s="835" t="s">
        <v>3989</v>
      </c>
      <c r="F973" s="863" t="s">
        <v>3990</v>
      </c>
      <c r="G973" s="835" t="s">
        <v>5198</v>
      </c>
      <c r="H973" s="835" t="s">
        <v>5199</v>
      </c>
      <c r="I973" s="849">
        <v>14.819999694824219</v>
      </c>
      <c r="J973" s="849">
        <v>50</v>
      </c>
      <c r="K973" s="850">
        <v>741.1099853515625</v>
      </c>
    </row>
    <row r="974" spans="1:11" ht="14.45" customHeight="1" x14ac:dyDescent="0.2">
      <c r="A974" s="831" t="s">
        <v>579</v>
      </c>
      <c r="B974" s="832" t="s">
        <v>580</v>
      </c>
      <c r="C974" s="835" t="s">
        <v>602</v>
      </c>
      <c r="D974" s="863" t="s">
        <v>603</v>
      </c>
      <c r="E974" s="835" t="s">
        <v>3989</v>
      </c>
      <c r="F974" s="863" t="s">
        <v>3990</v>
      </c>
      <c r="G974" s="835" t="s">
        <v>5200</v>
      </c>
      <c r="H974" s="835" t="s">
        <v>5201</v>
      </c>
      <c r="I974" s="849">
        <v>49.970001220703125</v>
      </c>
      <c r="J974" s="849">
        <v>10</v>
      </c>
      <c r="K974" s="850">
        <v>499.73001098632813</v>
      </c>
    </row>
    <row r="975" spans="1:11" ht="14.45" customHeight="1" x14ac:dyDescent="0.2">
      <c r="A975" s="831" t="s">
        <v>579</v>
      </c>
      <c r="B975" s="832" t="s">
        <v>580</v>
      </c>
      <c r="C975" s="835" t="s">
        <v>602</v>
      </c>
      <c r="D975" s="863" t="s">
        <v>603</v>
      </c>
      <c r="E975" s="835" t="s">
        <v>3989</v>
      </c>
      <c r="F975" s="863" t="s">
        <v>3990</v>
      </c>
      <c r="G975" s="835" t="s">
        <v>5202</v>
      </c>
      <c r="H975" s="835" t="s">
        <v>5203</v>
      </c>
      <c r="I975" s="849">
        <v>49.970001220703125</v>
      </c>
      <c r="J975" s="849">
        <v>10</v>
      </c>
      <c r="K975" s="850">
        <v>499.73001098632813</v>
      </c>
    </row>
    <row r="976" spans="1:11" ht="14.45" customHeight="1" x14ac:dyDescent="0.2">
      <c r="A976" s="831" t="s">
        <v>579</v>
      </c>
      <c r="B976" s="832" t="s">
        <v>580</v>
      </c>
      <c r="C976" s="835" t="s">
        <v>602</v>
      </c>
      <c r="D976" s="863" t="s">
        <v>603</v>
      </c>
      <c r="E976" s="835" t="s">
        <v>3989</v>
      </c>
      <c r="F976" s="863" t="s">
        <v>3990</v>
      </c>
      <c r="G976" s="835" t="s">
        <v>5204</v>
      </c>
      <c r="H976" s="835" t="s">
        <v>5205</v>
      </c>
      <c r="I976" s="849">
        <v>49.970001220703125</v>
      </c>
      <c r="J976" s="849">
        <v>10</v>
      </c>
      <c r="K976" s="850">
        <v>499.73001098632813</v>
      </c>
    </row>
    <row r="977" spans="1:11" ht="14.45" customHeight="1" x14ac:dyDescent="0.2">
      <c r="A977" s="831" t="s">
        <v>579</v>
      </c>
      <c r="B977" s="832" t="s">
        <v>580</v>
      </c>
      <c r="C977" s="835" t="s">
        <v>602</v>
      </c>
      <c r="D977" s="863" t="s">
        <v>603</v>
      </c>
      <c r="E977" s="835" t="s">
        <v>3989</v>
      </c>
      <c r="F977" s="863" t="s">
        <v>3990</v>
      </c>
      <c r="G977" s="835" t="s">
        <v>5206</v>
      </c>
      <c r="H977" s="835" t="s">
        <v>5207</v>
      </c>
      <c r="I977" s="849">
        <v>30.25</v>
      </c>
      <c r="J977" s="849">
        <v>20</v>
      </c>
      <c r="K977" s="850">
        <v>605</v>
      </c>
    </row>
    <row r="978" spans="1:11" ht="14.45" customHeight="1" x14ac:dyDescent="0.2">
      <c r="A978" s="831" t="s">
        <v>579</v>
      </c>
      <c r="B978" s="832" t="s">
        <v>580</v>
      </c>
      <c r="C978" s="835" t="s">
        <v>602</v>
      </c>
      <c r="D978" s="863" t="s">
        <v>603</v>
      </c>
      <c r="E978" s="835" t="s">
        <v>3989</v>
      </c>
      <c r="F978" s="863" t="s">
        <v>3990</v>
      </c>
      <c r="G978" s="835" t="s">
        <v>5208</v>
      </c>
      <c r="H978" s="835" t="s">
        <v>5209</v>
      </c>
      <c r="I978" s="849">
        <v>49.970001220703125</v>
      </c>
      <c r="J978" s="849">
        <v>10</v>
      </c>
      <c r="K978" s="850">
        <v>499.739990234375</v>
      </c>
    </row>
    <row r="979" spans="1:11" ht="14.45" customHeight="1" x14ac:dyDescent="0.2">
      <c r="A979" s="831" t="s">
        <v>579</v>
      </c>
      <c r="B979" s="832" t="s">
        <v>580</v>
      </c>
      <c r="C979" s="835" t="s">
        <v>602</v>
      </c>
      <c r="D979" s="863" t="s">
        <v>603</v>
      </c>
      <c r="E979" s="835" t="s">
        <v>3989</v>
      </c>
      <c r="F979" s="863" t="s">
        <v>3990</v>
      </c>
      <c r="G979" s="835" t="s">
        <v>5210</v>
      </c>
      <c r="H979" s="835" t="s">
        <v>5211</v>
      </c>
      <c r="I979" s="849">
        <v>30.25</v>
      </c>
      <c r="J979" s="849">
        <v>20</v>
      </c>
      <c r="K979" s="850">
        <v>605</v>
      </c>
    </row>
    <row r="980" spans="1:11" ht="14.45" customHeight="1" x14ac:dyDescent="0.2">
      <c r="A980" s="831" t="s">
        <v>579</v>
      </c>
      <c r="B980" s="832" t="s">
        <v>580</v>
      </c>
      <c r="C980" s="835" t="s">
        <v>602</v>
      </c>
      <c r="D980" s="863" t="s">
        <v>603</v>
      </c>
      <c r="E980" s="835" t="s">
        <v>3989</v>
      </c>
      <c r="F980" s="863" t="s">
        <v>3990</v>
      </c>
      <c r="G980" s="835" t="s">
        <v>5212</v>
      </c>
      <c r="H980" s="835" t="s">
        <v>5213</v>
      </c>
      <c r="I980" s="849">
        <v>30.25</v>
      </c>
      <c r="J980" s="849">
        <v>20</v>
      </c>
      <c r="K980" s="850">
        <v>605</v>
      </c>
    </row>
    <row r="981" spans="1:11" ht="14.45" customHeight="1" x14ac:dyDescent="0.2">
      <c r="A981" s="831" t="s">
        <v>579</v>
      </c>
      <c r="B981" s="832" t="s">
        <v>580</v>
      </c>
      <c r="C981" s="835" t="s">
        <v>602</v>
      </c>
      <c r="D981" s="863" t="s">
        <v>603</v>
      </c>
      <c r="E981" s="835" t="s">
        <v>3989</v>
      </c>
      <c r="F981" s="863" t="s">
        <v>3990</v>
      </c>
      <c r="G981" s="835" t="s">
        <v>5214</v>
      </c>
      <c r="H981" s="835" t="s">
        <v>5215</v>
      </c>
      <c r="I981" s="849">
        <v>49.970001220703125</v>
      </c>
      <c r="J981" s="849">
        <v>10</v>
      </c>
      <c r="K981" s="850">
        <v>499.70001220703125</v>
      </c>
    </row>
    <row r="982" spans="1:11" ht="14.45" customHeight="1" x14ac:dyDescent="0.2">
      <c r="A982" s="831" t="s">
        <v>579</v>
      </c>
      <c r="B982" s="832" t="s">
        <v>580</v>
      </c>
      <c r="C982" s="835" t="s">
        <v>602</v>
      </c>
      <c r="D982" s="863" t="s">
        <v>603</v>
      </c>
      <c r="E982" s="835" t="s">
        <v>3989</v>
      </c>
      <c r="F982" s="863" t="s">
        <v>3990</v>
      </c>
      <c r="G982" s="835" t="s">
        <v>5216</v>
      </c>
      <c r="H982" s="835" t="s">
        <v>5217</v>
      </c>
      <c r="I982" s="849">
        <v>30.25</v>
      </c>
      <c r="J982" s="849">
        <v>30</v>
      </c>
      <c r="K982" s="850">
        <v>907.5</v>
      </c>
    </row>
    <row r="983" spans="1:11" ht="14.45" customHeight="1" x14ac:dyDescent="0.2">
      <c r="A983" s="831" t="s">
        <v>579</v>
      </c>
      <c r="B983" s="832" t="s">
        <v>580</v>
      </c>
      <c r="C983" s="835" t="s">
        <v>602</v>
      </c>
      <c r="D983" s="863" t="s">
        <v>603</v>
      </c>
      <c r="E983" s="835" t="s">
        <v>3989</v>
      </c>
      <c r="F983" s="863" t="s">
        <v>3990</v>
      </c>
      <c r="G983" s="835" t="s">
        <v>5218</v>
      </c>
      <c r="H983" s="835" t="s">
        <v>5219</v>
      </c>
      <c r="I983" s="849">
        <v>49.979999542236328</v>
      </c>
      <c r="J983" s="849">
        <v>10</v>
      </c>
      <c r="K983" s="850">
        <v>499.75</v>
      </c>
    </row>
    <row r="984" spans="1:11" ht="14.45" customHeight="1" x14ac:dyDescent="0.2">
      <c r="A984" s="831" t="s">
        <v>579</v>
      </c>
      <c r="B984" s="832" t="s">
        <v>580</v>
      </c>
      <c r="C984" s="835" t="s">
        <v>602</v>
      </c>
      <c r="D984" s="863" t="s">
        <v>603</v>
      </c>
      <c r="E984" s="835" t="s">
        <v>3989</v>
      </c>
      <c r="F984" s="863" t="s">
        <v>3990</v>
      </c>
      <c r="G984" s="835" t="s">
        <v>5220</v>
      </c>
      <c r="H984" s="835" t="s">
        <v>5221</v>
      </c>
      <c r="I984" s="849">
        <v>30.25</v>
      </c>
      <c r="J984" s="849">
        <v>20</v>
      </c>
      <c r="K984" s="850">
        <v>605</v>
      </c>
    </row>
    <row r="985" spans="1:11" ht="14.45" customHeight="1" x14ac:dyDescent="0.2">
      <c r="A985" s="831" t="s">
        <v>579</v>
      </c>
      <c r="B985" s="832" t="s">
        <v>580</v>
      </c>
      <c r="C985" s="835" t="s">
        <v>602</v>
      </c>
      <c r="D985" s="863" t="s">
        <v>603</v>
      </c>
      <c r="E985" s="835" t="s">
        <v>3989</v>
      </c>
      <c r="F985" s="863" t="s">
        <v>3990</v>
      </c>
      <c r="G985" s="835" t="s">
        <v>5222</v>
      </c>
      <c r="H985" s="835" t="s">
        <v>5223</v>
      </c>
      <c r="I985" s="849">
        <v>49.970001220703125</v>
      </c>
      <c r="J985" s="849">
        <v>10</v>
      </c>
      <c r="K985" s="850">
        <v>499.73001098632813</v>
      </c>
    </row>
    <row r="986" spans="1:11" ht="14.45" customHeight="1" x14ac:dyDescent="0.2">
      <c r="A986" s="831" t="s">
        <v>579</v>
      </c>
      <c r="B986" s="832" t="s">
        <v>580</v>
      </c>
      <c r="C986" s="835" t="s">
        <v>602</v>
      </c>
      <c r="D986" s="863" t="s">
        <v>603</v>
      </c>
      <c r="E986" s="835" t="s">
        <v>3989</v>
      </c>
      <c r="F986" s="863" t="s">
        <v>3990</v>
      </c>
      <c r="G986" s="835" t="s">
        <v>5224</v>
      </c>
      <c r="H986" s="835" t="s">
        <v>5225</v>
      </c>
      <c r="I986" s="849">
        <v>49.975000381469727</v>
      </c>
      <c r="J986" s="849">
        <v>20</v>
      </c>
      <c r="K986" s="850">
        <v>999.48001098632813</v>
      </c>
    </row>
    <row r="987" spans="1:11" ht="14.45" customHeight="1" x14ac:dyDescent="0.2">
      <c r="A987" s="831" t="s">
        <v>579</v>
      </c>
      <c r="B987" s="832" t="s">
        <v>580</v>
      </c>
      <c r="C987" s="835" t="s">
        <v>602</v>
      </c>
      <c r="D987" s="863" t="s">
        <v>603</v>
      </c>
      <c r="E987" s="835" t="s">
        <v>3989</v>
      </c>
      <c r="F987" s="863" t="s">
        <v>3990</v>
      </c>
      <c r="G987" s="835" t="s">
        <v>5226</v>
      </c>
      <c r="H987" s="835" t="s">
        <v>5227</v>
      </c>
      <c r="I987" s="849">
        <v>49.970001220703125</v>
      </c>
      <c r="J987" s="849">
        <v>10</v>
      </c>
      <c r="K987" s="850">
        <v>499.73001098632813</v>
      </c>
    </row>
    <row r="988" spans="1:11" ht="14.45" customHeight="1" x14ac:dyDescent="0.2">
      <c r="A988" s="831" t="s">
        <v>579</v>
      </c>
      <c r="B988" s="832" t="s">
        <v>580</v>
      </c>
      <c r="C988" s="835" t="s">
        <v>602</v>
      </c>
      <c r="D988" s="863" t="s">
        <v>603</v>
      </c>
      <c r="E988" s="835" t="s">
        <v>3989</v>
      </c>
      <c r="F988" s="863" t="s">
        <v>3990</v>
      </c>
      <c r="G988" s="835" t="s">
        <v>5228</v>
      </c>
      <c r="H988" s="835" t="s">
        <v>5229</v>
      </c>
      <c r="I988" s="849">
        <v>12.100000381469727</v>
      </c>
      <c r="J988" s="849">
        <v>30</v>
      </c>
      <c r="K988" s="850">
        <v>363</v>
      </c>
    </row>
    <row r="989" spans="1:11" ht="14.45" customHeight="1" x14ac:dyDescent="0.2">
      <c r="A989" s="831" t="s">
        <v>579</v>
      </c>
      <c r="B989" s="832" t="s">
        <v>580</v>
      </c>
      <c r="C989" s="835" t="s">
        <v>602</v>
      </c>
      <c r="D989" s="863" t="s">
        <v>603</v>
      </c>
      <c r="E989" s="835" t="s">
        <v>3989</v>
      </c>
      <c r="F989" s="863" t="s">
        <v>3990</v>
      </c>
      <c r="G989" s="835" t="s">
        <v>5196</v>
      </c>
      <c r="H989" s="835" t="s">
        <v>5230</v>
      </c>
      <c r="I989" s="849">
        <v>13.310000419616699</v>
      </c>
      <c r="J989" s="849">
        <v>30</v>
      </c>
      <c r="K989" s="850">
        <v>399.29998779296875</v>
      </c>
    </row>
    <row r="990" spans="1:11" ht="14.45" customHeight="1" x14ac:dyDescent="0.2">
      <c r="A990" s="831" t="s">
        <v>579</v>
      </c>
      <c r="B990" s="832" t="s">
        <v>580</v>
      </c>
      <c r="C990" s="835" t="s">
        <v>602</v>
      </c>
      <c r="D990" s="863" t="s">
        <v>603</v>
      </c>
      <c r="E990" s="835" t="s">
        <v>3989</v>
      </c>
      <c r="F990" s="863" t="s">
        <v>3990</v>
      </c>
      <c r="G990" s="835" t="s">
        <v>5231</v>
      </c>
      <c r="H990" s="835" t="s">
        <v>5232</v>
      </c>
      <c r="I990" s="849">
        <v>12.100000381469727</v>
      </c>
      <c r="J990" s="849">
        <v>20</v>
      </c>
      <c r="K990" s="850">
        <v>242</v>
      </c>
    </row>
    <row r="991" spans="1:11" ht="14.45" customHeight="1" x14ac:dyDescent="0.2">
      <c r="A991" s="831" t="s">
        <v>579</v>
      </c>
      <c r="B991" s="832" t="s">
        <v>580</v>
      </c>
      <c r="C991" s="835" t="s">
        <v>602</v>
      </c>
      <c r="D991" s="863" t="s">
        <v>603</v>
      </c>
      <c r="E991" s="835" t="s">
        <v>3989</v>
      </c>
      <c r="F991" s="863" t="s">
        <v>3990</v>
      </c>
      <c r="G991" s="835" t="s">
        <v>5233</v>
      </c>
      <c r="H991" s="835" t="s">
        <v>5234</v>
      </c>
      <c r="I991" s="849">
        <v>9.4399995803833008</v>
      </c>
      <c r="J991" s="849">
        <v>50</v>
      </c>
      <c r="K991" s="850">
        <v>471.89999389648438</v>
      </c>
    </row>
    <row r="992" spans="1:11" ht="14.45" customHeight="1" x14ac:dyDescent="0.2">
      <c r="A992" s="831" t="s">
        <v>579</v>
      </c>
      <c r="B992" s="832" t="s">
        <v>580</v>
      </c>
      <c r="C992" s="835" t="s">
        <v>602</v>
      </c>
      <c r="D992" s="863" t="s">
        <v>603</v>
      </c>
      <c r="E992" s="835" t="s">
        <v>3989</v>
      </c>
      <c r="F992" s="863" t="s">
        <v>3990</v>
      </c>
      <c r="G992" s="835" t="s">
        <v>5235</v>
      </c>
      <c r="H992" s="835" t="s">
        <v>5236</v>
      </c>
      <c r="I992" s="849">
        <v>13.310000419616699</v>
      </c>
      <c r="J992" s="849">
        <v>50</v>
      </c>
      <c r="K992" s="850">
        <v>665.5</v>
      </c>
    </row>
    <row r="993" spans="1:11" ht="14.45" customHeight="1" x14ac:dyDescent="0.2">
      <c r="A993" s="831" t="s">
        <v>579</v>
      </c>
      <c r="B993" s="832" t="s">
        <v>580</v>
      </c>
      <c r="C993" s="835" t="s">
        <v>602</v>
      </c>
      <c r="D993" s="863" t="s">
        <v>603</v>
      </c>
      <c r="E993" s="835" t="s">
        <v>3989</v>
      </c>
      <c r="F993" s="863" t="s">
        <v>3990</v>
      </c>
      <c r="G993" s="835" t="s">
        <v>5237</v>
      </c>
      <c r="H993" s="835" t="s">
        <v>5238</v>
      </c>
      <c r="I993" s="849">
        <v>13.310000419616699</v>
      </c>
      <c r="J993" s="849">
        <v>50</v>
      </c>
      <c r="K993" s="850">
        <v>665.5</v>
      </c>
    </row>
    <row r="994" spans="1:11" ht="14.45" customHeight="1" x14ac:dyDescent="0.2">
      <c r="A994" s="831" t="s">
        <v>579</v>
      </c>
      <c r="B994" s="832" t="s">
        <v>580</v>
      </c>
      <c r="C994" s="835" t="s">
        <v>602</v>
      </c>
      <c r="D994" s="863" t="s">
        <v>603</v>
      </c>
      <c r="E994" s="835" t="s">
        <v>3989</v>
      </c>
      <c r="F994" s="863" t="s">
        <v>3990</v>
      </c>
      <c r="G994" s="835" t="s">
        <v>5010</v>
      </c>
      <c r="H994" s="835" t="s">
        <v>5239</v>
      </c>
      <c r="I994" s="849">
        <v>0.47399999499320983</v>
      </c>
      <c r="J994" s="849">
        <v>900</v>
      </c>
      <c r="K994" s="850">
        <v>425</v>
      </c>
    </row>
    <row r="995" spans="1:11" ht="14.45" customHeight="1" x14ac:dyDescent="0.2">
      <c r="A995" s="831" t="s">
        <v>579</v>
      </c>
      <c r="B995" s="832" t="s">
        <v>580</v>
      </c>
      <c r="C995" s="835" t="s">
        <v>602</v>
      </c>
      <c r="D995" s="863" t="s">
        <v>603</v>
      </c>
      <c r="E995" s="835" t="s">
        <v>3989</v>
      </c>
      <c r="F995" s="863" t="s">
        <v>3990</v>
      </c>
      <c r="G995" s="835" t="s">
        <v>5010</v>
      </c>
      <c r="H995" s="835" t="s">
        <v>5011</v>
      </c>
      <c r="I995" s="849">
        <v>0.4719444413979848</v>
      </c>
      <c r="J995" s="849">
        <v>7050</v>
      </c>
      <c r="K995" s="850">
        <v>3330.5</v>
      </c>
    </row>
    <row r="996" spans="1:11" ht="14.45" customHeight="1" x14ac:dyDescent="0.2">
      <c r="A996" s="831" t="s">
        <v>579</v>
      </c>
      <c r="B996" s="832" t="s">
        <v>580</v>
      </c>
      <c r="C996" s="835" t="s">
        <v>602</v>
      </c>
      <c r="D996" s="863" t="s">
        <v>603</v>
      </c>
      <c r="E996" s="835" t="s">
        <v>3989</v>
      </c>
      <c r="F996" s="863" t="s">
        <v>3990</v>
      </c>
      <c r="G996" s="835" t="s">
        <v>5240</v>
      </c>
      <c r="H996" s="835" t="s">
        <v>5241</v>
      </c>
      <c r="I996" s="849">
        <v>72.150001525878906</v>
      </c>
      <c r="J996" s="849">
        <v>75</v>
      </c>
      <c r="K996" s="850">
        <v>5411.43017578125</v>
      </c>
    </row>
    <row r="997" spans="1:11" ht="14.45" customHeight="1" x14ac:dyDescent="0.2">
      <c r="A997" s="831" t="s">
        <v>579</v>
      </c>
      <c r="B997" s="832" t="s">
        <v>580</v>
      </c>
      <c r="C997" s="835" t="s">
        <v>602</v>
      </c>
      <c r="D997" s="863" t="s">
        <v>603</v>
      </c>
      <c r="E997" s="835" t="s">
        <v>3989</v>
      </c>
      <c r="F997" s="863" t="s">
        <v>3990</v>
      </c>
      <c r="G997" s="835" t="s">
        <v>5242</v>
      </c>
      <c r="H997" s="835" t="s">
        <v>5243</v>
      </c>
      <c r="I997" s="849">
        <v>130.67999267578125</v>
      </c>
      <c r="J997" s="849">
        <v>20</v>
      </c>
      <c r="K997" s="850">
        <v>2613.60009765625</v>
      </c>
    </row>
    <row r="998" spans="1:11" ht="14.45" customHeight="1" x14ac:dyDescent="0.2">
      <c r="A998" s="831" t="s">
        <v>579</v>
      </c>
      <c r="B998" s="832" t="s">
        <v>580</v>
      </c>
      <c r="C998" s="835" t="s">
        <v>602</v>
      </c>
      <c r="D998" s="863" t="s">
        <v>603</v>
      </c>
      <c r="E998" s="835" t="s">
        <v>3989</v>
      </c>
      <c r="F998" s="863" t="s">
        <v>3990</v>
      </c>
      <c r="G998" s="835" t="s">
        <v>4640</v>
      </c>
      <c r="H998" s="835" t="s">
        <v>4641</v>
      </c>
      <c r="I998" s="849">
        <v>522.44500732421875</v>
      </c>
      <c r="J998" s="849">
        <v>10</v>
      </c>
      <c r="K998" s="850">
        <v>5224.429931640625</v>
      </c>
    </row>
    <row r="999" spans="1:11" ht="14.45" customHeight="1" x14ac:dyDescent="0.2">
      <c r="A999" s="831" t="s">
        <v>579</v>
      </c>
      <c r="B999" s="832" t="s">
        <v>580</v>
      </c>
      <c r="C999" s="835" t="s">
        <v>602</v>
      </c>
      <c r="D999" s="863" t="s">
        <v>603</v>
      </c>
      <c r="E999" s="835" t="s">
        <v>4011</v>
      </c>
      <c r="F999" s="863" t="s">
        <v>4012</v>
      </c>
      <c r="G999" s="835" t="s">
        <v>4013</v>
      </c>
      <c r="H999" s="835" t="s">
        <v>4680</v>
      </c>
      <c r="I999" s="849">
        <v>10.160999870300293</v>
      </c>
      <c r="J999" s="849">
        <v>1190</v>
      </c>
      <c r="K999" s="850">
        <v>12092.400024414063</v>
      </c>
    </row>
    <row r="1000" spans="1:11" ht="14.45" customHeight="1" x14ac:dyDescent="0.2">
      <c r="A1000" s="831" t="s">
        <v>579</v>
      </c>
      <c r="B1000" s="832" t="s">
        <v>580</v>
      </c>
      <c r="C1000" s="835" t="s">
        <v>602</v>
      </c>
      <c r="D1000" s="863" t="s">
        <v>603</v>
      </c>
      <c r="E1000" s="835" t="s">
        <v>4011</v>
      </c>
      <c r="F1000" s="863" t="s">
        <v>4012</v>
      </c>
      <c r="G1000" s="835" t="s">
        <v>4013</v>
      </c>
      <c r="H1000" s="835" t="s">
        <v>4014</v>
      </c>
      <c r="I1000" s="849">
        <v>10.164285659790039</v>
      </c>
      <c r="J1000" s="849">
        <v>5870</v>
      </c>
      <c r="K1000" s="850">
        <v>59667.5</v>
      </c>
    </row>
    <row r="1001" spans="1:11" ht="14.45" customHeight="1" x14ac:dyDescent="0.2">
      <c r="A1001" s="831" t="s">
        <v>579</v>
      </c>
      <c r="B1001" s="832" t="s">
        <v>580</v>
      </c>
      <c r="C1001" s="835" t="s">
        <v>602</v>
      </c>
      <c r="D1001" s="863" t="s">
        <v>603</v>
      </c>
      <c r="E1001" s="835" t="s">
        <v>4011</v>
      </c>
      <c r="F1001" s="863" t="s">
        <v>4012</v>
      </c>
      <c r="G1001" s="835" t="s">
        <v>4691</v>
      </c>
      <c r="H1001" s="835" t="s">
        <v>5033</v>
      </c>
      <c r="I1001" s="849">
        <v>16.814999580383301</v>
      </c>
      <c r="J1001" s="849">
        <v>60</v>
      </c>
      <c r="K1001" s="850">
        <v>1009</v>
      </c>
    </row>
    <row r="1002" spans="1:11" ht="14.45" customHeight="1" x14ac:dyDescent="0.2">
      <c r="A1002" s="831" t="s">
        <v>579</v>
      </c>
      <c r="B1002" s="832" t="s">
        <v>580</v>
      </c>
      <c r="C1002" s="835" t="s">
        <v>602</v>
      </c>
      <c r="D1002" s="863" t="s">
        <v>603</v>
      </c>
      <c r="E1002" s="835" t="s">
        <v>4011</v>
      </c>
      <c r="F1002" s="863" t="s">
        <v>4012</v>
      </c>
      <c r="G1002" s="835" t="s">
        <v>4691</v>
      </c>
      <c r="H1002" s="835" t="s">
        <v>4692</v>
      </c>
      <c r="I1002" s="849">
        <v>16.8191663424174</v>
      </c>
      <c r="J1002" s="849">
        <v>240</v>
      </c>
      <c r="K1002" s="850">
        <v>4036.5999755859375</v>
      </c>
    </row>
    <row r="1003" spans="1:11" ht="14.45" customHeight="1" x14ac:dyDescent="0.2">
      <c r="A1003" s="831" t="s">
        <v>579</v>
      </c>
      <c r="B1003" s="832" t="s">
        <v>580</v>
      </c>
      <c r="C1003" s="835" t="s">
        <v>602</v>
      </c>
      <c r="D1003" s="863" t="s">
        <v>603</v>
      </c>
      <c r="E1003" s="835" t="s">
        <v>4015</v>
      </c>
      <c r="F1003" s="863" t="s">
        <v>4016</v>
      </c>
      <c r="G1003" s="835" t="s">
        <v>5244</v>
      </c>
      <c r="H1003" s="835" t="s">
        <v>5245</v>
      </c>
      <c r="I1003" s="849">
        <v>180.44000244140625</v>
      </c>
      <c r="J1003" s="849">
        <v>125</v>
      </c>
      <c r="K1003" s="850">
        <v>22554.3994140625</v>
      </c>
    </row>
    <row r="1004" spans="1:11" ht="14.45" customHeight="1" x14ac:dyDescent="0.2">
      <c r="A1004" s="831" t="s">
        <v>579</v>
      </c>
      <c r="B1004" s="832" t="s">
        <v>580</v>
      </c>
      <c r="C1004" s="835" t="s">
        <v>602</v>
      </c>
      <c r="D1004" s="863" t="s">
        <v>603</v>
      </c>
      <c r="E1004" s="835" t="s">
        <v>4015</v>
      </c>
      <c r="F1004" s="863" t="s">
        <v>4016</v>
      </c>
      <c r="G1004" s="835" t="s">
        <v>5244</v>
      </c>
      <c r="H1004" s="835" t="s">
        <v>5246</v>
      </c>
      <c r="I1004" s="849">
        <v>180.44000244140625</v>
      </c>
      <c r="J1004" s="849">
        <v>50</v>
      </c>
      <c r="K1004" s="850">
        <v>9021.759765625</v>
      </c>
    </row>
    <row r="1005" spans="1:11" ht="14.45" customHeight="1" x14ac:dyDescent="0.2">
      <c r="A1005" s="831" t="s">
        <v>579</v>
      </c>
      <c r="B1005" s="832" t="s">
        <v>580</v>
      </c>
      <c r="C1005" s="835" t="s">
        <v>602</v>
      </c>
      <c r="D1005" s="863" t="s">
        <v>603</v>
      </c>
      <c r="E1005" s="835" t="s">
        <v>4015</v>
      </c>
      <c r="F1005" s="863" t="s">
        <v>4016</v>
      </c>
      <c r="G1005" s="835" t="s">
        <v>4023</v>
      </c>
      <c r="H1005" s="835" t="s">
        <v>4703</v>
      </c>
      <c r="I1005" s="849">
        <v>0.54333335161209106</v>
      </c>
      <c r="J1005" s="849">
        <v>1500</v>
      </c>
      <c r="K1005" s="850">
        <v>817</v>
      </c>
    </row>
    <row r="1006" spans="1:11" ht="14.45" customHeight="1" x14ac:dyDescent="0.2">
      <c r="A1006" s="831" t="s">
        <v>579</v>
      </c>
      <c r="B1006" s="832" t="s">
        <v>580</v>
      </c>
      <c r="C1006" s="835" t="s">
        <v>602</v>
      </c>
      <c r="D1006" s="863" t="s">
        <v>603</v>
      </c>
      <c r="E1006" s="835" t="s">
        <v>4015</v>
      </c>
      <c r="F1006" s="863" t="s">
        <v>4016</v>
      </c>
      <c r="G1006" s="835" t="s">
        <v>4019</v>
      </c>
      <c r="H1006" s="835" t="s">
        <v>4020</v>
      </c>
      <c r="I1006" s="849">
        <v>0.30111112197240192</v>
      </c>
      <c r="J1006" s="849">
        <v>1300</v>
      </c>
      <c r="K1006" s="850">
        <v>392</v>
      </c>
    </row>
    <row r="1007" spans="1:11" ht="14.45" customHeight="1" x14ac:dyDescent="0.2">
      <c r="A1007" s="831" t="s">
        <v>579</v>
      </c>
      <c r="B1007" s="832" t="s">
        <v>580</v>
      </c>
      <c r="C1007" s="835" t="s">
        <v>602</v>
      </c>
      <c r="D1007" s="863" t="s">
        <v>603</v>
      </c>
      <c r="E1007" s="835" t="s">
        <v>4015</v>
      </c>
      <c r="F1007" s="863" t="s">
        <v>4016</v>
      </c>
      <c r="G1007" s="835" t="s">
        <v>4704</v>
      </c>
      <c r="H1007" s="835" t="s">
        <v>4705</v>
      </c>
      <c r="I1007" s="849">
        <v>0.30583333969116211</v>
      </c>
      <c r="J1007" s="849">
        <v>2300</v>
      </c>
      <c r="K1007" s="850">
        <v>704</v>
      </c>
    </row>
    <row r="1008" spans="1:11" ht="14.45" customHeight="1" x14ac:dyDescent="0.2">
      <c r="A1008" s="831" t="s">
        <v>579</v>
      </c>
      <c r="B1008" s="832" t="s">
        <v>580</v>
      </c>
      <c r="C1008" s="835" t="s">
        <v>602</v>
      </c>
      <c r="D1008" s="863" t="s">
        <v>603</v>
      </c>
      <c r="E1008" s="835" t="s">
        <v>4015</v>
      </c>
      <c r="F1008" s="863" t="s">
        <v>4016</v>
      </c>
      <c r="G1008" s="835" t="s">
        <v>4023</v>
      </c>
      <c r="H1008" s="835" t="s">
        <v>4024</v>
      </c>
      <c r="I1008" s="849">
        <v>0.54444446166356408</v>
      </c>
      <c r="J1008" s="849">
        <v>9400</v>
      </c>
      <c r="K1008" s="850">
        <v>5116</v>
      </c>
    </row>
    <row r="1009" spans="1:11" ht="14.45" customHeight="1" x14ac:dyDescent="0.2">
      <c r="A1009" s="831" t="s">
        <v>579</v>
      </c>
      <c r="B1009" s="832" t="s">
        <v>580</v>
      </c>
      <c r="C1009" s="835" t="s">
        <v>602</v>
      </c>
      <c r="D1009" s="863" t="s">
        <v>603</v>
      </c>
      <c r="E1009" s="835" t="s">
        <v>4015</v>
      </c>
      <c r="F1009" s="863" t="s">
        <v>4016</v>
      </c>
      <c r="G1009" s="835" t="s">
        <v>5247</v>
      </c>
      <c r="H1009" s="835" t="s">
        <v>5248</v>
      </c>
      <c r="I1009" s="849">
        <v>48.819999694824219</v>
      </c>
      <c r="J1009" s="849">
        <v>25</v>
      </c>
      <c r="K1009" s="850">
        <v>1220.5899658203125</v>
      </c>
    </row>
    <row r="1010" spans="1:11" ht="14.45" customHeight="1" x14ac:dyDescent="0.2">
      <c r="A1010" s="831" t="s">
        <v>579</v>
      </c>
      <c r="B1010" s="832" t="s">
        <v>580</v>
      </c>
      <c r="C1010" s="835" t="s">
        <v>602</v>
      </c>
      <c r="D1010" s="863" t="s">
        <v>603</v>
      </c>
      <c r="E1010" s="835" t="s">
        <v>4015</v>
      </c>
      <c r="F1010" s="863" t="s">
        <v>4016</v>
      </c>
      <c r="G1010" s="835" t="s">
        <v>5249</v>
      </c>
      <c r="H1010" s="835" t="s">
        <v>5250</v>
      </c>
      <c r="I1010" s="849">
        <v>48.819999694824219</v>
      </c>
      <c r="J1010" s="849">
        <v>25</v>
      </c>
      <c r="K1010" s="850">
        <v>1220.5899658203125</v>
      </c>
    </row>
    <row r="1011" spans="1:11" ht="14.45" customHeight="1" x14ac:dyDescent="0.2">
      <c r="A1011" s="831" t="s">
        <v>579</v>
      </c>
      <c r="B1011" s="832" t="s">
        <v>580</v>
      </c>
      <c r="C1011" s="835" t="s">
        <v>602</v>
      </c>
      <c r="D1011" s="863" t="s">
        <v>603</v>
      </c>
      <c r="E1011" s="835" t="s">
        <v>4015</v>
      </c>
      <c r="F1011" s="863" t="s">
        <v>4016</v>
      </c>
      <c r="G1011" s="835" t="s">
        <v>5251</v>
      </c>
      <c r="H1011" s="835" t="s">
        <v>5252</v>
      </c>
      <c r="I1011" s="849">
        <v>72</v>
      </c>
      <c r="J1011" s="849">
        <v>25</v>
      </c>
      <c r="K1011" s="850">
        <v>1799.8800048828125</v>
      </c>
    </row>
    <row r="1012" spans="1:11" ht="14.45" customHeight="1" x14ac:dyDescent="0.2">
      <c r="A1012" s="831" t="s">
        <v>579</v>
      </c>
      <c r="B1012" s="832" t="s">
        <v>580</v>
      </c>
      <c r="C1012" s="835" t="s">
        <v>602</v>
      </c>
      <c r="D1012" s="863" t="s">
        <v>603</v>
      </c>
      <c r="E1012" s="835" t="s">
        <v>4015</v>
      </c>
      <c r="F1012" s="863" t="s">
        <v>4016</v>
      </c>
      <c r="G1012" s="835" t="s">
        <v>5253</v>
      </c>
      <c r="H1012" s="835" t="s">
        <v>5254</v>
      </c>
      <c r="I1012" s="849">
        <v>180.44000244140625</v>
      </c>
      <c r="J1012" s="849">
        <v>125</v>
      </c>
      <c r="K1012" s="850">
        <v>22554.3994140625</v>
      </c>
    </row>
    <row r="1013" spans="1:11" ht="14.45" customHeight="1" x14ac:dyDescent="0.2">
      <c r="A1013" s="831" t="s">
        <v>579</v>
      </c>
      <c r="B1013" s="832" t="s">
        <v>580</v>
      </c>
      <c r="C1013" s="835" t="s">
        <v>602</v>
      </c>
      <c r="D1013" s="863" t="s">
        <v>603</v>
      </c>
      <c r="E1013" s="835" t="s">
        <v>4015</v>
      </c>
      <c r="F1013" s="863" t="s">
        <v>4016</v>
      </c>
      <c r="G1013" s="835" t="s">
        <v>5255</v>
      </c>
      <c r="H1013" s="835" t="s">
        <v>5256</v>
      </c>
      <c r="I1013" s="849">
        <v>140.11000061035156</v>
      </c>
      <c r="J1013" s="849">
        <v>50</v>
      </c>
      <c r="K1013" s="850">
        <v>7005.289794921875</v>
      </c>
    </row>
    <row r="1014" spans="1:11" ht="14.45" customHeight="1" x14ac:dyDescent="0.2">
      <c r="A1014" s="831" t="s">
        <v>579</v>
      </c>
      <c r="B1014" s="832" t="s">
        <v>580</v>
      </c>
      <c r="C1014" s="835" t="s">
        <v>602</v>
      </c>
      <c r="D1014" s="863" t="s">
        <v>603</v>
      </c>
      <c r="E1014" s="835" t="s">
        <v>4015</v>
      </c>
      <c r="F1014" s="863" t="s">
        <v>4016</v>
      </c>
      <c r="G1014" s="835" t="s">
        <v>5257</v>
      </c>
      <c r="H1014" s="835" t="s">
        <v>5258</v>
      </c>
      <c r="I1014" s="849">
        <v>48.819999694824219</v>
      </c>
      <c r="J1014" s="849">
        <v>25</v>
      </c>
      <c r="K1014" s="850">
        <v>1220.5899658203125</v>
      </c>
    </row>
    <row r="1015" spans="1:11" ht="14.45" customHeight="1" x14ac:dyDescent="0.2">
      <c r="A1015" s="831" t="s">
        <v>579</v>
      </c>
      <c r="B1015" s="832" t="s">
        <v>580</v>
      </c>
      <c r="C1015" s="835" t="s">
        <v>602</v>
      </c>
      <c r="D1015" s="863" t="s">
        <v>603</v>
      </c>
      <c r="E1015" s="835" t="s">
        <v>4015</v>
      </c>
      <c r="F1015" s="863" t="s">
        <v>4016</v>
      </c>
      <c r="G1015" s="835" t="s">
        <v>5247</v>
      </c>
      <c r="H1015" s="835" t="s">
        <v>5259</v>
      </c>
      <c r="I1015" s="849">
        <v>48.819999694824219</v>
      </c>
      <c r="J1015" s="849">
        <v>75</v>
      </c>
      <c r="K1015" s="850">
        <v>3661.7498779296875</v>
      </c>
    </row>
    <row r="1016" spans="1:11" ht="14.45" customHeight="1" x14ac:dyDescent="0.2">
      <c r="A1016" s="831" t="s">
        <v>579</v>
      </c>
      <c r="B1016" s="832" t="s">
        <v>580</v>
      </c>
      <c r="C1016" s="835" t="s">
        <v>602</v>
      </c>
      <c r="D1016" s="863" t="s">
        <v>603</v>
      </c>
      <c r="E1016" s="835" t="s">
        <v>4015</v>
      </c>
      <c r="F1016" s="863" t="s">
        <v>4016</v>
      </c>
      <c r="G1016" s="835" t="s">
        <v>5260</v>
      </c>
      <c r="H1016" s="835" t="s">
        <v>5261</v>
      </c>
      <c r="I1016" s="849">
        <v>48.819999694824219</v>
      </c>
      <c r="J1016" s="849">
        <v>100</v>
      </c>
      <c r="K1016" s="850">
        <v>4882.35986328125</v>
      </c>
    </row>
    <row r="1017" spans="1:11" ht="14.45" customHeight="1" x14ac:dyDescent="0.2">
      <c r="A1017" s="831" t="s">
        <v>579</v>
      </c>
      <c r="B1017" s="832" t="s">
        <v>580</v>
      </c>
      <c r="C1017" s="835" t="s">
        <v>602</v>
      </c>
      <c r="D1017" s="863" t="s">
        <v>603</v>
      </c>
      <c r="E1017" s="835" t="s">
        <v>4015</v>
      </c>
      <c r="F1017" s="863" t="s">
        <v>4016</v>
      </c>
      <c r="G1017" s="835" t="s">
        <v>5249</v>
      </c>
      <c r="H1017" s="835" t="s">
        <v>5262</v>
      </c>
      <c r="I1017" s="849">
        <v>48.819999694824219</v>
      </c>
      <c r="J1017" s="849">
        <v>75</v>
      </c>
      <c r="K1017" s="850">
        <v>3661.7698974609375</v>
      </c>
    </row>
    <row r="1018" spans="1:11" ht="14.45" customHeight="1" x14ac:dyDescent="0.2">
      <c r="A1018" s="831" t="s">
        <v>579</v>
      </c>
      <c r="B1018" s="832" t="s">
        <v>580</v>
      </c>
      <c r="C1018" s="835" t="s">
        <v>602</v>
      </c>
      <c r="D1018" s="863" t="s">
        <v>603</v>
      </c>
      <c r="E1018" s="835" t="s">
        <v>4015</v>
      </c>
      <c r="F1018" s="863" t="s">
        <v>4016</v>
      </c>
      <c r="G1018" s="835" t="s">
        <v>5263</v>
      </c>
      <c r="H1018" s="835" t="s">
        <v>5264</v>
      </c>
      <c r="I1018" s="849">
        <v>1.559999942779541</v>
      </c>
      <c r="J1018" s="849">
        <v>1800</v>
      </c>
      <c r="K1018" s="850">
        <v>2804.6099090576172</v>
      </c>
    </row>
    <row r="1019" spans="1:11" ht="14.45" customHeight="1" x14ac:dyDescent="0.2">
      <c r="A1019" s="831" t="s">
        <v>579</v>
      </c>
      <c r="B1019" s="832" t="s">
        <v>580</v>
      </c>
      <c r="C1019" s="835" t="s">
        <v>602</v>
      </c>
      <c r="D1019" s="863" t="s">
        <v>603</v>
      </c>
      <c r="E1019" s="835" t="s">
        <v>4015</v>
      </c>
      <c r="F1019" s="863" t="s">
        <v>4016</v>
      </c>
      <c r="G1019" s="835" t="s">
        <v>5263</v>
      </c>
      <c r="H1019" s="835" t="s">
        <v>5265</v>
      </c>
      <c r="I1019" s="849">
        <v>1.559999942779541</v>
      </c>
      <c r="J1019" s="849">
        <v>300</v>
      </c>
      <c r="K1019" s="850">
        <v>467.78999328613281</v>
      </c>
    </row>
    <row r="1020" spans="1:11" ht="14.45" customHeight="1" x14ac:dyDescent="0.2">
      <c r="A1020" s="831" t="s">
        <v>579</v>
      </c>
      <c r="B1020" s="832" t="s">
        <v>580</v>
      </c>
      <c r="C1020" s="835" t="s">
        <v>602</v>
      </c>
      <c r="D1020" s="863" t="s">
        <v>603</v>
      </c>
      <c r="E1020" s="835" t="s">
        <v>4015</v>
      </c>
      <c r="F1020" s="863" t="s">
        <v>4016</v>
      </c>
      <c r="G1020" s="835" t="s">
        <v>5266</v>
      </c>
      <c r="H1020" s="835" t="s">
        <v>5267</v>
      </c>
      <c r="I1020" s="849">
        <v>180.44000244140625</v>
      </c>
      <c r="J1020" s="849">
        <v>25</v>
      </c>
      <c r="K1020" s="850">
        <v>4510.8798828125</v>
      </c>
    </row>
    <row r="1021" spans="1:11" ht="14.45" customHeight="1" x14ac:dyDescent="0.2">
      <c r="A1021" s="831" t="s">
        <v>579</v>
      </c>
      <c r="B1021" s="832" t="s">
        <v>580</v>
      </c>
      <c r="C1021" s="835" t="s">
        <v>602</v>
      </c>
      <c r="D1021" s="863" t="s">
        <v>603</v>
      </c>
      <c r="E1021" s="835" t="s">
        <v>4015</v>
      </c>
      <c r="F1021" s="863" t="s">
        <v>4016</v>
      </c>
      <c r="G1021" s="835" t="s">
        <v>5268</v>
      </c>
      <c r="H1021" s="835" t="s">
        <v>5269</v>
      </c>
      <c r="I1021" s="849">
        <v>180</v>
      </c>
      <c r="J1021" s="849">
        <v>25</v>
      </c>
      <c r="K1021" s="850">
        <v>4499.990234375</v>
      </c>
    </row>
    <row r="1022" spans="1:11" ht="14.45" customHeight="1" x14ac:dyDescent="0.2">
      <c r="A1022" s="831" t="s">
        <v>579</v>
      </c>
      <c r="B1022" s="832" t="s">
        <v>580</v>
      </c>
      <c r="C1022" s="835" t="s">
        <v>602</v>
      </c>
      <c r="D1022" s="863" t="s">
        <v>603</v>
      </c>
      <c r="E1022" s="835" t="s">
        <v>4015</v>
      </c>
      <c r="F1022" s="863" t="s">
        <v>4016</v>
      </c>
      <c r="G1022" s="835" t="s">
        <v>4031</v>
      </c>
      <c r="H1022" s="835" t="s">
        <v>4032</v>
      </c>
      <c r="I1022" s="849">
        <v>180</v>
      </c>
      <c r="J1022" s="849">
        <v>25</v>
      </c>
      <c r="K1022" s="850">
        <v>4499.990234375</v>
      </c>
    </row>
    <row r="1023" spans="1:11" ht="14.45" customHeight="1" x14ac:dyDescent="0.2">
      <c r="A1023" s="831" t="s">
        <v>579</v>
      </c>
      <c r="B1023" s="832" t="s">
        <v>580</v>
      </c>
      <c r="C1023" s="835" t="s">
        <v>602</v>
      </c>
      <c r="D1023" s="863" t="s">
        <v>603</v>
      </c>
      <c r="E1023" s="835" t="s">
        <v>4034</v>
      </c>
      <c r="F1023" s="863" t="s">
        <v>4035</v>
      </c>
      <c r="G1023" s="835" t="s">
        <v>4042</v>
      </c>
      <c r="H1023" s="835" t="s">
        <v>4718</v>
      </c>
      <c r="I1023" s="849">
        <v>0.62999999523162842</v>
      </c>
      <c r="J1023" s="849">
        <v>2600</v>
      </c>
      <c r="K1023" s="850">
        <v>1638</v>
      </c>
    </row>
    <row r="1024" spans="1:11" ht="14.45" customHeight="1" x14ac:dyDescent="0.2">
      <c r="A1024" s="831" t="s">
        <v>579</v>
      </c>
      <c r="B1024" s="832" t="s">
        <v>580</v>
      </c>
      <c r="C1024" s="835" t="s">
        <v>602</v>
      </c>
      <c r="D1024" s="863" t="s">
        <v>603</v>
      </c>
      <c r="E1024" s="835" t="s">
        <v>4034</v>
      </c>
      <c r="F1024" s="863" t="s">
        <v>4035</v>
      </c>
      <c r="G1024" s="835" t="s">
        <v>4044</v>
      </c>
      <c r="H1024" s="835" t="s">
        <v>4719</v>
      </c>
      <c r="I1024" s="849">
        <v>0.62799999713897703</v>
      </c>
      <c r="J1024" s="849">
        <v>3800</v>
      </c>
      <c r="K1024" s="850">
        <v>2388</v>
      </c>
    </row>
    <row r="1025" spans="1:11" ht="14.45" customHeight="1" x14ac:dyDescent="0.2">
      <c r="A1025" s="831" t="s">
        <v>579</v>
      </c>
      <c r="B1025" s="832" t="s">
        <v>580</v>
      </c>
      <c r="C1025" s="835" t="s">
        <v>602</v>
      </c>
      <c r="D1025" s="863" t="s">
        <v>603</v>
      </c>
      <c r="E1025" s="835" t="s">
        <v>4034</v>
      </c>
      <c r="F1025" s="863" t="s">
        <v>4035</v>
      </c>
      <c r="G1025" s="835" t="s">
        <v>4720</v>
      </c>
      <c r="H1025" s="835" t="s">
        <v>4721</v>
      </c>
      <c r="I1025" s="849">
        <v>0.62999999523162842</v>
      </c>
      <c r="J1025" s="849">
        <v>1400</v>
      </c>
      <c r="K1025" s="850">
        <v>882</v>
      </c>
    </row>
    <row r="1026" spans="1:11" ht="14.45" customHeight="1" x14ac:dyDescent="0.2">
      <c r="A1026" s="831" t="s">
        <v>579</v>
      </c>
      <c r="B1026" s="832" t="s">
        <v>580</v>
      </c>
      <c r="C1026" s="835" t="s">
        <v>602</v>
      </c>
      <c r="D1026" s="863" t="s">
        <v>603</v>
      </c>
      <c r="E1026" s="835" t="s">
        <v>4034</v>
      </c>
      <c r="F1026" s="863" t="s">
        <v>4035</v>
      </c>
      <c r="G1026" s="835" t="s">
        <v>4042</v>
      </c>
      <c r="H1026" s="835" t="s">
        <v>4043</v>
      </c>
      <c r="I1026" s="849">
        <v>0.62896551345956742</v>
      </c>
      <c r="J1026" s="849">
        <v>17400</v>
      </c>
      <c r="K1026" s="850">
        <v>10942</v>
      </c>
    </row>
    <row r="1027" spans="1:11" ht="14.45" customHeight="1" x14ac:dyDescent="0.2">
      <c r="A1027" s="831" t="s">
        <v>579</v>
      </c>
      <c r="B1027" s="832" t="s">
        <v>580</v>
      </c>
      <c r="C1027" s="835" t="s">
        <v>602</v>
      </c>
      <c r="D1027" s="863" t="s">
        <v>603</v>
      </c>
      <c r="E1027" s="835" t="s">
        <v>4034</v>
      </c>
      <c r="F1027" s="863" t="s">
        <v>4035</v>
      </c>
      <c r="G1027" s="835" t="s">
        <v>4044</v>
      </c>
      <c r="H1027" s="835" t="s">
        <v>4045</v>
      </c>
      <c r="I1027" s="849">
        <v>0.62903225421905518</v>
      </c>
      <c r="J1027" s="849">
        <v>21000</v>
      </c>
      <c r="K1027" s="850">
        <v>13216</v>
      </c>
    </row>
    <row r="1028" spans="1:11" ht="14.45" customHeight="1" x14ac:dyDescent="0.2">
      <c r="A1028" s="831" t="s">
        <v>579</v>
      </c>
      <c r="B1028" s="832" t="s">
        <v>580</v>
      </c>
      <c r="C1028" s="835" t="s">
        <v>602</v>
      </c>
      <c r="D1028" s="863" t="s">
        <v>603</v>
      </c>
      <c r="E1028" s="835" t="s">
        <v>4034</v>
      </c>
      <c r="F1028" s="863" t="s">
        <v>4035</v>
      </c>
      <c r="G1028" s="835" t="s">
        <v>4720</v>
      </c>
      <c r="H1028" s="835" t="s">
        <v>4722</v>
      </c>
      <c r="I1028" s="849">
        <v>0.62962962521447075</v>
      </c>
      <c r="J1028" s="849">
        <v>11800</v>
      </c>
      <c r="K1028" s="850">
        <v>7432</v>
      </c>
    </row>
    <row r="1029" spans="1:11" ht="14.45" customHeight="1" x14ac:dyDescent="0.2">
      <c r="A1029" s="831" t="s">
        <v>579</v>
      </c>
      <c r="B1029" s="832" t="s">
        <v>580</v>
      </c>
      <c r="C1029" s="835" t="s">
        <v>602</v>
      </c>
      <c r="D1029" s="863" t="s">
        <v>603</v>
      </c>
      <c r="E1029" s="835" t="s">
        <v>4034</v>
      </c>
      <c r="F1029" s="863" t="s">
        <v>4035</v>
      </c>
      <c r="G1029" s="835" t="s">
        <v>5270</v>
      </c>
      <c r="H1029" s="835" t="s">
        <v>5271</v>
      </c>
      <c r="I1029" s="849">
        <v>0.62999999523162842</v>
      </c>
      <c r="J1029" s="849">
        <v>510</v>
      </c>
      <c r="K1029" s="850">
        <v>321.29999542236328</v>
      </c>
    </row>
    <row r="1030" spans="1:11" ht="14.45" customHeight="1" x14ac:dyDescent="0.2">
      <c r="A1030" s="831" t="s">
        <v>579</v>
      </c>
      <c r="B1030" s="832" t="s">
        <v>580</v>
      </c>
      <c r="C1030" s="835" t="s">
        <v>602</v>
      </c>
      <c r="D1030" s="863" t="s">
        <v>603</v>
      </c>
      <c r="E1030" s="835" t="s">
        <v>4765</v>
      </c>
      <c r="F1030" s="863" t="s">
        <v>4766</v>
      </c>
      <c r="G1030" s="835" t="s">
        <v>5042</v>
      </c>
      <c r="H1030" s="835" t="s">
        <v>5043</v>
      </c>
      <c r="I1030" s="849">
        <v>34.099998474121094</v>
      </c>
      <c r="J1030" s="849">
        <v>2</v>
      </c>
      <c r="K1030" s="850">
        <v>68.199996948242188</v>
      </c>
    </row>
    <row r="1031" spans="1:11" ht="14.45" customHeight="1" x14ac:dyDescent="0.2">
      <c r="A1031" s="831" t="s">
        <v>579</v>
      </c>
      <c r="B1031" s="832" t="s">
        <v>580</v>
      </c>
      <c r="C1031" s="835" t="s">
        <v>602</v>
      </c>
      <c r="D1031" s="863" t="s">
        <v>603</v>
      </c>
      <c r="E1031" s="835" t="s">
        <v>4765</v>
      </c>
      <c r="F1031" s="863" t="s">
        <v>4766</v>
      </c>
      <c r="G1031" s="835" t="s">
        <v>5272</v>
      </c>
      <c r="H1031" s="835" t="s">
        <v>5273</v>
      </c>
      <c r="I1031" s="849">
        <v>36.830001831054688</v>
      </c>
      <c r="J1031" s="849">
        <v>15</v>
      </c>
      <c r="K1031" s="850">
        <v>552.48001098632813</v>
      </c>
    </row>
    <row r="1032" spans="1:11" ht="14.45" customHeight="1" x14ac:dyDescent="0.2">
      <c r="A1032" s="831" t="s">
        <v>579</v>
      </c>
      <c r="B1032" s="832" t="s">
        <v>580</v>
      </c>
      <c r="C1032" s="835" t="s">
        <v>602</v>
      </c>
      <c r="D1032" s="863" t="s">
        <v>603</v>
      </c>
      <c r="E1032" s="835" t="s">
        <v>4765</v>
      </c>
      <c r="F1032" s="863" t="s">
        <v>4766</v>
      </c>
      <c r="G1032" s="835" t="s">
        <v>5274</v>
      </c>
      <c r="H1032" s="835" t="s">
        <v>5275</v>
      </c>
      <c r="I1032" s="849">
        <v>36.833334604899086</v>
      </c>
      <c r="J1032" s="849">
        <v>25</v>
      </c>
      <c r="K1032" s="850">
        <v>920.83001708984375</v>
      </c>
    </row>
    <row r="1033" spans="1:11" ht="14.45" customHeight="1" x14ac:dyDescent="0.2">
      <c r="A1033" s="831" t="s">
        <v>579</v>
      </c>
      <c r="B1033" s="832" t="s">
        <v>580</v>
      </c>
      <c r="C1033" s="835" t="s">
        <v>602</v>
      </c>
      <c r="D1033" s="863" t="s">
        <v>603</v>
      </c>
      <c r="E1033" s="835" t="s">
        <v>4765</v>
      </c>
      <c r="F1033" s="863" t="s">
        <v>4766</v>
      </c>
      <c r="G1033" s="835" t="s">
        <v>5276</v>
      </c>
      <c r="H1033" s="835" t="s">
        <v>5277</v>
      </c>
      <c r="I1033" s="849">
        <v>36.833334604899086</v>
      </c>
      <c r="J1033" s="849">
        <v>25</v>
      </c>
      <c r="K1033" s="850">
        <v>920.83001708984375</v>
      </c>
    </row>
    <row r="1034" spans="1:11" ht="14.45" customHeight="1" x14ac:dyDescent="0.2">
      <c r="A1034" s="831" t="s">
        <v>579</v>
      </c>
      <c r="B1034" s="832" t="s">
        <v>580</v>
      </c>
      <c r="C1034" s="835" t="s">
        <v>602</v>
      </c>
      <c r="D1034" s="863" t="s">
        <v>603</v>
      </c>
      <c r="E1034" s="835" t="s">
        <v>4765</v>
      </c>
      <c r="F1034" s="863" t="s">
        <v>4766</v>
      </c>
      <c r="G1034" s="835" t="s">
        <v>4774</v>
      </c>
      <c r="H1034" s="835" t="s">
        <v>4775</v>
      </c>
      <c r="I1034" s="849">
        <v>36.83120162963867</v>
      </c>
      <c r="J1034" s="849">
        <v>415</v>
      </c>
      <c r="K1034" s="850">
        <v>15285.349945068359</v>
      </c>
    </row>
    <row r="1035" spans="1:11" ht="14.45" customHeight="1" x14ac:dyDescent="0.2">
      <c r="A1035" s="831" t="s">
        <v>579</v>
      </c>
      <c r="B1035" s="832" t="s">
        <v>580</v>
      </c>
      <c r="C1035" s="835" t="s">
        <v>602</v>
      </c>
      <c r="D1035" s="863" t="s">
        <v>603</v>
      </c>
      <c r="E1035" s="835" t="s">
        <v>4765</v>
      </c>
      <c r="F1035" s="863" t="s">
        <v>4766</v>
      </c>
      <c r="G1035" s="835" t="s">
        <v>4776</v>
      </c>
      <c r="H1035" s="835" t="s">
        <v>4777</v>
      </c>
      <c r="I1035" s="849">
        <v>36.832001495361325</v>
      </c>
      <c r="J1035" s="849">
        <v>325</v>
      </c>
      <c r="K1035" s="850">
        <v>11970.430023193359</v>
      </c>
    </row>
    <row r="1036" spans="1:11" ht="14.45" customHeight="1" x14ac:dyDescent="0.2">
      <c r="A1036" s="831" t="s">
        <v>579</v>
      </c>
      <c r="B1036" s="832" t="s">
        <v>580</v>
      </c>
      <c r="C1036" s="835" t="s">
        <v>602</v>
      </c>
      <c r="D1036" s="863" t="s">
        <v>603</v>
      </c>
      <c r="E1036" s="835" t="s">
        <v>4765</v>
      </c>
      <c r="F1036" s="863" t="s">
        <v>4766</v>
      </c>
      <c r="G1036" s="835" t="s">
        <v>4778</v>
      </c>
      <c r="H1036" s="835" t="s">
        <v>4779</v>
      </c>
      <c r="I1036" s="849">
        <v>36.830001831054688</v>
      </c>
      <c r="J1036" s="849">
        <v>5</v>
      </c>
      <c r="K1036" s="850">
        <v>184.16000366210938</v>
      </c>
    </row>
    <row r="1037" spans="1:11" ht="14.45" customHeight="1" x14ac:dyDescent="0.2">
      <c r="A1037" s="831" t="s">
        <v>579</v>
      </c>
      <c r="B1037" s="832" t="s">
        <v>580</v>
      </c>
      <c r="C1037" s="835" t="s">
        <v>602</v>
      </c>
      <c r="D1037" s="863" t="s">
        <v>603</v>
      </c>
      <c r="E1037" s="835" t="s">
        <v>4765</v>
      </c>
      <c r="F1037" s="863" t="s">
        <v>4766</v>
      </c>
      <c r="G1037" s="835" t="s">
        <v>5278</v>
      </c>
      <c r="H1037" s="835" t="s">
        <v>5279</v>
      </c>
      <c r="I1037" s="849">
        <v>36.830001831054688</v>
      </c>
      <c r="J1037" s="849">
        <v>10</v>
      </c>
      <c r="K1037" s="850">
        <v>368.32000732421875</v>
      </c>
    </row>
    <row r="1038" spans="1:11" ht="14.45" customHeight="1" x14ac:dyDescent="0.2">
      <c r="A1038" s="831" t="s">
        <v>579</v>
      </c>
      <c r="B1038" s="832" t="s">
        <v>580</v>
      </c>
      <c r="C1038" s="835" t="s">
        <v>602</v>
      </c>
      <c r="D1038" s="863" t="s">
        <v>603</v>
      </c>
      <c r="E1038" s="835" t="s">
        <v>4765</v>
      </c>
      <c r="F1038" s="863" t="s">
        <v>4766</v>
      </c>
      <c r="G1038" s="835" t="s">
        <v>4774</v>
      </c>
      <c r="H1038" s="835" t="s">
        <v>5280</v>
      </c>
      <c r="I1038" s="849">
        <v>36.830001831054688</v>
      </c>
      <c r="J1038" s="849">
        <v>75</v>
      </c>
      <c r="K1038" s="850">
        <v>2762.4299926757813</v>
      </c>
    </row>
    <row r="1039" spans="1:11" ht="14.45" customHeight="1" x14ac:dyDescent="0.2">
      <c r="A1039" s="831" t="s">
        <v>579</v>
      </c>
      <c r="B1039" s="832" t="s">
        <v>580</v>
      </c>
      <c r="C1039" s="835" t="s">
        <v>602</v>
      </c>
      <c r="D1039" s="863" t="s">
        <v>603</v>
      </c>
      <c r="E1039" s="835" t="s">
        <v>4765</v>
      </c>
      <c r="F1039" s="863" t="s">
        <v>4766</v>
      </c>
      <c r="G1039" s="835" t="s">
        <v>4776</v>
      </c>
      <c r="H1039" s="835" t="s">
        <v>4780</v>
      </c>
      <c r="I1039" s="849">
        <v>35.090000152587891</v>
      </c>
      <c r="J1039" s="849">
        <v>85</v>
      </c>
      <c r="K1039" s="850">
        <v>2982.6499481201172</v>
      </c>
    </row>
    <row r="1040" spans="1:11" ht="14.45" customHeight="1" x14ac:dyDescent="0.2">
      <c r="A1040" s="831" t="s">
        <v>579</v>
      </c>
      <c r="B1040" s="832" t="s">
        <v>580</v>
      </c>
      <c r="C1040" s="835" t="s">
        <v>602</v>
      </c>
      <c r="D1040" s="863" t="s">
        <v>603</v>
      </c>
      <c r="E1040" s="835" t="s">
        <v>4765</v>
      </c>
      <c r="F1040" s="863" t="s">
        <v>4766</v>
      </c>
      <c r="G1040" s="835" t="s">
        <v>5281</v>
      </c>
      <c r="H1040" s="835" t="s">
        <v>5282</v>
      </c>
      <c r="I1040" s="849">
        <v>378.19000244140625</v>
      </c>
      <c r="J1040" s="849">
        <v>3</v>
      </c>
      <c r="K1040" s="850">
        <v>1134.5699462890625</v>
      </c>
    </row>
    <row r="1041" spans="1:11" ht="14.45" customHeight="1" x14ac:dyDescent="0.2">
      <c r="A1041" s="831" t="s">
        <v>579</v>
      </c>
      <c r="B1041" s="832" t="s">
        <v>580</v>
      </c>
      <c r="C1041" s="835" t="s">
        <v>602</v>
      </c>
      <c r="D1041" s="863" t="s">
        <v>603</v>
      </c>
      <c r="E1041" s="835" t="s">
        <v>4765</v>
      </c>
      <c r="F1041" s="863" t="s">
        <v>4766</v>
      </c>
      <c r="G1041" s="835" t="s">
        <v>5283</v>
      </c>
      <c r="H1041" s="835" t="s">
        <v>5284</v>
      </c>
      <c r="I1041" s="849">
        <v>379.125</v>
      </c>
      <c r="J1041" s="849">
        <v>20</v>
      </c>
      <c r="K1041" s="850">
        <v>7582.52978515625</v>
      </c>
    </row>
    <row r="1042" spans="1:11" ht="14.45" customHeight="1" x14ac:dyDescent="0.2">
      <c r="A1042" s="831" t="s">
        <v>579</v>
      </c>
      <c r="B1042" s="832" t="s">
        <v>580</v>
      </c>
      <c r="C1042" s="835" t="s">
        <v>602</v>
      </c>
      <c r="D1042" s="863" t="s">
        <v>603</v>
      </c>
      <c r="E1042" s="835" t="s">
        <v>4765</v>
      </c>
      <c r="F1042" s="863" t="s">
        <v>4766</v>
      </c>
      <c r="G1042" s="835" t="s">
        <v>5285</v>
      </c>
      <c r="H1042" s="835" t="s">
        <v>5286</v>
      </c>
      <c r="I1042" s="849">
        <v>379.125</v>
      </c>
      <c r="J1042" s="849">
        <v>15</v>
      </c>
      <c r="K1042" s="850">
        <v>5691.58984375</v>
      </c>
    </row>
    <row r="1043" spans="1:11" ht="14.45" customHeight="1" x14ac:dyDescent="0.2">
      <c r="A1043" s="831" t="s">
        <v>579</v>
      </c>
      <c r="B1043" s="832" t="s">
        <v>580</v>
      </c>
      <c r="C1043" s="835" t="s">
        <v>602</v>
      </c>
      <c r="D1043" s="863" t="s">
        <v>603</v>
      </c>
      <c r="E1043" s="835" t="s">
        <v>4765</v>
      </c>
      <c r="F1043" s="863" t="s">
        <v>4766</v>
      </c>
      <c r="G1043" s="835" t="s">
        <v>5287</v>
      </c>
      <c r="H1043" s="835" t="s">
        <v>5288</v>
      </c>
      <c r="I1043" s="849">
        <v>15.609999656677246</v>
      </c>
      <c r="J1043" s="849">
        <v>20</v>
      </c>
      <c r="K1043" s="850">
        <v>312.20001220703125</v>
      </c>
    </row>
    <row r="1044" spans="1:11" ht="14.45" customHeight="1" x14ac:dyDescent="0.2">
      <c r="A1044" s="831" t="s">
        <v>579</v>
      </c>
      <c r="B1044" s="832" t="s">
        <v>580</v>
      </c>
      <c r="C1044" s="835" t="s">
        <v>602</v>
      </c>
      <c r="D1044" s="863" t="s">
        <v>603</v>
      </c>
      <c r="E1044" s="835" t="s">
        <v>4765</v>
      </c>
      <c r="F1044" s="863" t="s">
        <v>4766</v>
      </c>
      <c r="G1044" s="835" t="s">
        <v>5287</v>
      </c>
      <c r="H1044" s="835" t="s">
        <v>5289</v>
      </c>
      <c r="I1044" s="849">
        <v>15.901111072964138</v>
      </c>
      <c r="J1044" s="849">
        <v>130</v>
      </c>
      <c r="K1044" s="850">
        <v>2072.6000366210938</v>
      </c>
    </row>
    <row r="1045" spans="1:11" ht="14.45" customHeight="1" x14ac:dyDescent="0.2">
      <c r="A1045" s="831" t="s">
        <v>579</v>
      </c>
      <c r="B1045" s="832" t="s">
        <v>580</v>
      </c>
      <c r="C1045" s="835" t="s">
        <v>602</v>
      </c>
      <c r="D1045" s="863" t="s">
        <v>603</v>
      </c>
      <c r="E1045" s="835" t="s">
        <v>4765</v>
      </c>
      <c r="F1045" s="863" t="s">
        <v>4766</v>
      </c>
      <c r="G1045" s="835" t="s">
        <v>5290</v>
      </c>
      <c r="H1045" s="835" t="s">
        <v>5291</v>
      </c>
      <c r="I1045" s="849">
        <v>104.05999755859375</v>
      </c>
      <c r="J1045" s="849">
        <v>40</v>
      </c>
      <c r="K1045" s="850">
        <v>4162.39990234375</v>
      </c>
    </row>
    <row r="1046" spans="1:11" ht="14.45" customHeight="1" x14ac:dyDescent="0.2">
      <c r="A1046" s="831" t="s">
        <v>579</v>
      </c>
      <c r="B1046" s="832" t="s">
        <v>580</v>
      </c>
      <c r="C1046" s="835" t="s">
        <v>602</v>
      </c>
      <c r="D1046" s="863" t="s">
        <v>603</v>
      </c>
      <c r="E1046" s="835" t="s">
        <v>4765</v>
      </c>
      <c r="F1046" s="863" t="s">
        <v>4766</v>
      </c>
      <c r="G1046" s="835" t="s">
        <v>5292</v>
      </c>
      <c r="H1046" s="835" t="s">
        <v>5293</v>
      </c>
      <c r="I1046" s="849">
        <v>104.05999755859375</v>
      </c>
      <c r="J1046" s="849">
        <v>10</v>
      </c>
      <c r="K1046" s="850">
        <v>1040.5999755859375</v>
      </c>
    </row>
    <row r="1047" spans="1:11" ht="14.45" customHeight="1" x14ac:dyDescent="0.2">
      <c r="A1047" s="831" t="s">
        <v>579</v>
      </c>
      <c r="B1047" s="832" t="s">
        <v>580</v>
      </c>
      <c r="C1047" s="835" t="s">
        <v>602</v>
      </c>
      <c r="D1047" s="863" t="s">
        <v>603</v>
      </c>
      <c r="E1047" s="835" t="s">
        <v>4765</v>
      </c>
      <c r="F1047" s="863" t="s">
        <v>4766</v>
      </c>
      <c r="G1047" s="835" t="s">
        <v>5290</v>
      </c>
      <c r="H1047" s="835" t="s">
        <v>5294</v>
      </c>
      <c r="I1047" s="849">
        <v>104.05999755859375</v>
      </c>
      <c r="J1047" s="849">
        <v>330</v>
      </c>
      <c r="K1047" s="850">
        <v>34339.799560546875</v>
      </c>
    </row>
    <row r="1048" spans="1:11" ht="14.45" customHeight="1" x14ac:dyDescent="0.2">
      <c r="A1048" s="831" t="s">
        <v>579</v>
      </c>
      <c r="B1048" s="832" t="s">
        <v>580</v>
      </c>
      <c r="C1048" s="835" t="s">
        <v>602</v>
      </c>
      <c r="D1048" s="863" t="s">
        <v>603</v>
      </c>
      <c r="E1048" s="835" t="s">
        <v>4765</v>
      </c>
      <c r="F1048" s="863" t="s">
        <v>4766</v>
      </c>
      <c r="G1048" s="835" t="s">
        <v>5295</v>
      </c>
      <c r="H1048" s="835" t="s">
        <v>5296</v>
      </c>
      <c r="I1048" s="849">
        <v>104.05999755859375</v>
      </c>
      <c r="J1048" s="849">
        <v>350</v>
      </c>
      <c r="K1048" s="850">
        <v>36420.999389648438</v>
      </c>
    </row>
    <row r="1049" spans="1:11" ht="14.45" customHeight="1" x14ac:dyDescent="0.2">
      <c r="A1049" s="831" t="s">
        <v>579</v>
      </c>
      <c r="B1049" s="832" t="s">
        <v>580</v>
      </c>
      <c r="C1049" s="835" t="s">
        <v>602</v>
      </c>
      <c r="D1049" s="863" t="s">
        <v>603</v>
      </c>
      <c r="E1049" s="835" t="s">
        <v>4765</v>
      </c>
      <c r="F1049" s="863" t="s">
        <v>4766</v>
      </c>
      <c r="G1049" s="835" t="s">
        <v>5297</v>
      </c>
      <c r="H1049" s="835" t="s">
        <v>5298</v>
      </c>
      <c r="I1049" s="849">
        <v>104.05999755859375</v>
      </c>
      <c r="J1049" s="849">
        <v>10</v>
      </c>
      <c r="K1049" s="850">
        <v>1040.5999755859375</v>
      </c>
    </row>
    <row r="1050" spans="1:11" ht="14.45" customHeight="1" x14ac:dyDescent="0.2">
      <c r="A1050" s="831" t="s">
        <v>579</v>
      </c>
      <c r="B1050" s="832" t="s">
        <v>580</v>
      </c>
      <c r="C1050" s="835" t="s">
        <v>602</v>
      </c>
      <c r="D1050" s="863" t="s">
        <v>603</v>
      </c>
      <c r="E1050" s="835" t="s">
        <v>4765</v>
      </c>
      <c r="F1050" s="863" t="s">
        <v>4766</v>
      </c>
      <c r="G1050" s="835" t="s">
        <v>5299</v>
      </c>
      <c r="H1050" s="835" t="s">
        <v>5300</v>
      </c>
      <c r="I1050" s="849">
        <v>240.94000244140625</v>
      </c>
      <c r="J1050" s="849">
        <v>5</v>
      </c>
      <c r="K1050" s="850">
        <v>1204.6800537109375</v>
      </c>
    </row>
    <row r="1051" spans="1:11" ht="14.45" customHeight="1" x14ac:dyDescent="0.2">
      <c r="A1051" s="831" t="s">
        <v>579</v>
      </c>
      <c r="B1051" s="832" t="s">
        <v>580</v>
      </c>
      <c r="C1051" s="835" t="s">
        <v>602</v>
      </c>
      <c r="D1051" s="863" t="s">
        <v>603</v>
      </c>
      <c r="E1051" s="835" t="s">
        <v>4765</v>
      </c>
      <c r="F1051" s="863" t="s">
        <v>4766</v>
      </c>
      <c r="G1051" s="835" t="s">
        <v>5301</v>
      </c>
      <c r="H1051" s="835" t="s">
        <v>5302</v>
      </c>
      <c r="I1051" s="849">
        <v>240.94000244140625</v>
      </c>
      <c r="J1051" s="849">
        <v>5</v>
      </c>
      <c r="K1051" s="850">
        <v>1204.6800537109375</v>
      </c>
    </row>
    <row r="1052" spans="1:11" ht="14.45" customHeight="1" x14ac:dyDescent="0.2">
      <c r="A1052" s="831" t="s">
        <v>579</v>
      </c>
      <c r="B1052" s="832" t="s">
        <v>580</v>
      </c>
      <c r="C1052" s="835" t="s">
        <v>602</v>
      </c>
      <c r="D1052" s="863" t="s">
        <v>603</v>
      </c>
      <c r="E1052" s="835" t="s">
        <v>4765</v>
      </c>
      <c r="F1052" s="863" t="s">
        <v>4766</v>
      </c>
      <c r="G1052" s="835" t="s">
        <v>5303</v>
      </c>
      <c r="H1052" s="835" t="s">
        <v>5304</v>
      </c>
      <c r="I1052" s="849">
        <v>209.3699951171875</v>
      </c>
      <c r="J1052" s="849">
        <v>5</v>
      </c>
      <c r="K1052" s="850">
        <v>1046.8299560546875</v>
      </c>
    </row>
    <row r="1053" spans="1:11" ht="14.45" customHeight="1" x14ac:dyDescent="0.2">
      <c r="A1053" s="831" t="s">
        <v>579</v>
      </c>
      <c r="B1053" s="832" t="s">
        <v>580</v>
      </c>
      <c r="C1053" s="835" t="s">
        <v>602</v>
      </c>
      <c r="D1053" s="863" t="s">
        <v>603</v>
      </c>
      <c r="E1053" s="835" t="s">
        <v>4765</v>
      </c>
      <c r="F1053" s="863" t="s">
        <v>4766</v>
      </c>
      <c r="G1053" s="835" t="s">
        <v>5305</v>
      </c>
      <c r="H1053" s="835" t="s">
        <v>5306</v>
      </c>
      <c r="I1053" s="849">
        <v>209.3699951171875</v>
      </c>
      <c r="J1053" s="849">
        <v>30</v>
      </c>
      <c r="K1053" s="850">
        <v>6280.979736328125</v>
      </c>
    </row>
    <row r="1054" spans="1:11" ht="14.45" customHeight="1" x14ac:dyDescent="0.2">
      <c r="A1054" s="831" t="s">
        <v>579</v>
      </c>
      <c r="B1054" s="832" t="s">
        <v>580</v>
      </c>
      <c r="C1054" s="835" t="s">
        <v>602</v>
      </c>
      <c r="D1054" s="863" t="s">
        <v>603</v>
      </c>
      <c r="E1054" s="835" t="s">
        <v>4765</v>
      </c>
      <c r="F1054" s="863" t="s">
        <v>4766</v>
      </c>
      <c r="G1054" s="835" t="s">
        <v>5307</v>
      </c>
      <c r="H1054" s="835" t="s">
        <v>5308</v>
      </c>
      <c r="I1054" s="849">
        <v>209.3699951171875</v>
      </c>
      <c r="J1054" s="849">
        <v>20</v>
      </c>
      <c r="K1054" s="850">
        <v>4187.31982421875</v>
      </c>
    </row>
    <row r="1055" spans="1:11" ht="14.45" customHeight="1" x14ac:dyDescent="0.2">
      <c r="A1055" s="831" t="s">
        <v>579</v>
      </c>
      <c r="B1055" s="832" t="s">
        <v>580</v>
      </c>
      <c r="C1055" s="835" t="s">
        <v>602</v>
      </c>
      <c r="D1055" s="863" t="s">
        <v>603</v>
      </c>
      <c r="E1055" s="835" t="s">
        <v>4765</v>
      </c>
      <c r="F1055" s="863" t="s">
        <v>4766</v>
      </c>
      <c r="G1055" s="835" t="s">
        <v>5309</v>
      </c>
      <c r="H1055" s="835" t="s">
        <v>5310</v>
      </c>
      <c r="I1055" s="849">
        <v>119.99599914550781</v>
      </c>
      <c r="J1055" s="849">
        <v>95</v>
      </c>
      <c r="K1055" s="850">
        <v>11399.440063476563</v>
      </c>
    </row>
    <row r="1056" spans="1:11" ht="14.45" customHeight="1" x14ac:dyDescent="0.2">
      <c r="A1056" s="831" t="s">
        <v>579</v>
      </c>
      <c r="B1056" s="832" t="s">
        <v>580</v>
      </c>
      <c r="C1056" s="835" t="s">
        <v>602</v>
      </c>
      <c r="D1056" s="863" t="s">
        <v>603</v>
      </c>
      <c r="E1056" s="835" t="s">
        <v>4765</v>
      </c>
      <c r="F1056" s="863" t="s">
        <v>4766</v>
      </c>
      <c r="G1056" s="835" t="s">
        <v>5311</v>
      </c>
      <c r="H1056" s="835" t="s">
        <v>5312</v>
      </c>
      <c r="I1056" s="849">
        <v>199</v>
      </c>
      <c r="J1056" s="849">
        <v>10</v>
      </c>
      <c r="K1056" s="850">
        <v>1989.969970703125</v>
      </c>
    </row>
    <row r="1057" spans="1:11" ht="14.45" customHeight="1" x14ac:dyDescent="0.2">
      <c r="A1057" s="831" t="s">
        <v>579</v>
      </c>
      <c r="B1057" s="832" t="s">
        <v>580</v>
      </c>
      <c r="C1057" s="835" t="s">
        <v>602</v>
      </c>
      <c r="D1057" s="863" t="s">
        <v>603</v>
      </c>
      <c r="E1057" s="835" t="s">
        <v>4765</v>
      </c>
      <c r="F1057" s="863" t="s">
        <v>4766</v>
      </c>
      <c r="G1057" s="835" t="s">
        <v>5309</v>
      </c>
      <c r="H1057" s="835" t="s">
        <v>5313</v>
      </c>
      <c r="I1057" s="849">
        <v>119.996999613444</v>
      </c>
      <c r="J1057" s="849">
        <v>755</v>
      </c>
      <c r="K1057" s="850">
        <v>90597.060791015625</v>
      </c>
    </row>
    <row r="1058" spans="1:11" ht="14.45" customHeight="1" x14ac:dyDescent="0.2">
      <c r="A1058" s="831" t="s">
        <v>579</v>
      </c>
      <c r="B1058" s="832" t="s">
        <v>580</v>
      </c>
      <c r="C1058" s="835" t="s">
        <v>602</v>
      </c>
      <c r="D1058" s="863" t="s">
        <v>603</v>
      </c>
      <c r="E1058" s="835" t="s">
        <v>4765</v>
      </c>
      <c r="F1058" s="863" t="s">
        <v>4766</v>
      </c>
      <c r="G1058" s="835" t="s">
        <v>5314</v>
      </c>
      <c r="H1058" s="835" t="s">
        <v>5315</v>
      </c>
      <c r="I1058" s="849">
        <v>188.32000732421875</v>
      </c>
      <c r="J1058" s="849">
        <v>5</v>
      </c>
      <c r="K1058" s="850">
        <v>941.6199951171875</v>
      </c>
    </row>
    <row r="1059" spans="1:11" ht="14.45" customHeight="1" x14ac:dyDescent="0.2">
      <c r="A1059" s="831" t="s">
        <v>579</v>
      </c>
      <c r="B1059" s="832" t="s">
        <v>580</v>
      </c>
      <c r="C1059" s="835" t="s">
        <v>602</v>
      </c>
      <c r="D1059" s="863" t="s">
        <v>603</v>
      </c>
      <c r="E1059" s="835" t="s">
        <v>4765</v>
      </c>
      <c r="F1059" s="863" t="s">
        <v>4766</v>
      </c>
      <c r="G1059" s="835" t="s">
        <v>5311</v>
      </c>
      <c r="H1059" s="835" t="s">
        <v>5316</v>
      </c>
      <c r="I1059" s="849">
        <v>199</v>
      </c>
      <c r="J1059" s="849">
        <v>25</v>
      </c>
      <c r="K1059" s="850">
        <v>4974.909912109375</v>
      </c>
    </row>
    <row r="1060" spans="1:11" ht="14.45" customHeight="1" x14ac:dyDescent="0.2">
      <c r="A1060" s="831" t="s">
        <v>579</v>
      </c>
      <c r="B1060" s="832" t="s">
        <v>580</v>
      </c>
      <c r="C1060" s="835" t="s">
        <v>605</v>
      </c>
      <c r="D1060" s="863" t="s">
        <v>606</v>
      </c>
      <c r="E1060" s="835" t="s">
        <v>4046</v>
      </c>
      <c r="F1060" s="863" t="s">
        <v>4047</v>
      </c>
      <c r="G1060" s="835" t="s">
        <v>4060</v>
      </c>
      <c r="H1060" s="835" t="s">
        <v>4061</v>
      </c>
      <c r="I1060" s="849">
        <v>141.58000183105469</v>
      </c>
      <c r="J1060" s="849">
        <v>15</v>
      </c>
      <c r="K1060" s="850">
        <v>2123.7000122070313</v>
      </c>
    </row>
    <row r="1061" spans="1:11" ht="14.45" customHeight="1" x14ac:dyDescent="0.2">
      <c r="A1061" s="831" t="s">
        <v>579</v>
      </c>
      <c r="B1061" s="832" t="s">
        <v>580</v>
      </c>
      <c r="C1061" s="835" t="s">
        <v>605</v>
      </c>
      <c r="D1061" s="863" t="s">
        <v>606</v>
      </c>
      <c r="E1061" s="835" t="s">
        <v>4046</v>
      </c>
      <c r="F1061" s="863" t="s">
        <v>4047</v>
      </c>
      <c r="G1061" s="835" t="s">
        <v>4060</v>
      </c>
      <c r="H1061" s="835" t="s">
        <v>5317</v>
      </c>
      <c r="I1061" s="849">
        <v>141.58000183105469</v>
      </c>
      <c r="J1061" s="849">
        <v>2</v>
      </c>
      <c r="K1061" s="850">
        <v>283.16000366210938</v>
      </c>
    </row>
    <row r="1062" spans="1:11" ht="14.45" customHeight="1" x14ac:dyDescent="0.2">
      <c r="A1062" s="831" t="s">
        <v>579</v>
      </c>
      <c r="B1062" s="832" t="s">
        <v>580</v>
      </c>
      <c r="C1062" s="835" t="s">
        <v>605</v>
      </c>
      <c r="D1062" s="863" t="s">
        <v>606</v>
      </c>
      <c r="E1062" s="835" t="s">
        <v>3973</v>
      </c>
      <c r="F1062" s="863" t="s">
        <v>3974</v>
      </c>
      <c r="G1062" s="835" t="s">
        <v>5318</v>
      </c>
      <c r="H1062" s="835" t="s">
        <v>5319</v>
      </c>
      <c r="I1062" s="849">
        <v>3.5099999904632568</v>
      </c>
      <c r="J1062" s="849">
        <v>100</v>
      </c>
      <c r="K1062" s="850">
        <v>350.75</v>
      </c>
    </row>
    <row r="1063" spans="1:11" ht="14.45" customHeight="1" x14ac:dyDescent="0.2">
      <c r="A1063" s="831" t="s">
        <v>579</v>
      </c>
      <c r="B1063" s="832" t="s">
        <v>580</v>
      </c>
      <c r="C1063" s="835" t="s">
        <v>605</v>
      </c>
      <c r="D1063" s="863" t="s">
        <v>606</v>
      </c>
      <c r="E1063" s="835" t="s">
        <v>3973</v>
      </c>
      <c r="F1063" s="863" t="s">
        <v>3974</v>
      </c>
      <c r="G1063" s="835" t="s">
        <v>5059</v>
      </c>
      <c r="H1063" s="835" t="s">
        <v>5060</v>
      </c>
      <c r="I1063" s="849">
        <v>0.5899999737739563</v>
      </c>
      <c r="J1063" s="849">
        <v>250</v>
      </c>
      <c r="K1063" s="850">
        <v>147.5</v>
      </c>
    </row>
    <row r="1064" spans="1:11" ht="14.45" customHeight="1" x14ac:dyDescent="0.2">
      <c r="A1064" s="831" t="s">
        <v>579</v>
      </c>
      <c r="B1064" s="832" t="s">
        <v>580</v>
      </c>
      <c r="C1064" s="835" t="s">
        <v>605</v>
      </c>
      <c r="D1064" s="863" t="s">
        <v>606</v>
      </c>
      <c r="E1064" s="835" t="s">
        <v>3973</v>
      </c>
      <c r="F1064" s="863" t="s">
        <v>3974</v>
      </c>
      <c r="G1064" s="835" t="s">
        <v>3975</v>
      </c>
      <c r="H1064" s="835" t="s">
        <v>4857</v>
      </c>
      <c r="I1064" s="849">
        <v>1.3799999952316284</v>
      </c>
      <c r="J1064" s="849">
        <v>300</v>
      </c>
      <c r="K1064" s="850">
        <v>414</v>
      </c>
    </row>
    <row r="1065" spans="1:11" ht="14.45" customHeight="1" x14ac:dyDescent="0.2">
      <c r="A1065" s="831" t="s">
        <v>579</v>
      </c>
      <c r="B1065" s="832" t="s">
        <v>580</v>
      </c>
      <c r="C1065" s="835" t="s">
        <v>605</v>
      </c>
      <c r="D1065" s="863" t="s">
        <v>606</v>
      </c>
      <c r="E1065" s="835" t="s">
        <v>3973</v>
      </c>
      <c r="F1065" s="863" t="s">
        <v>3974</v>
      </c>
      <c r="G1065" s="835" t="s">
        <v>3979</v>
      </c>
      <c r="H1065" s="835" t="s">
        <v>4206</v>
      </c>
      <c r="I1065" s="849">
        <v>0.85000002384185791</v>
      </c>
      <c r="J1065" s="849">
        <v>100</v>
      </c>
      <c r="K1065" s="850">
        <v>85</v>
      </c>
    </row>
    <row r="1066" spans="1:11" ht="14.45" customHeight="1" x14ac:dyDescent="0.2">
      <c r="A1066" s="831" t="s">
        <v>579</v>
      </c>
      <c r="B1066" s="832" t="s">
        <v>580</v>
      </c>
      <c r="C1066" s="835" t="s">
        <v>605</v>
      </c>
      <c r="D1066" s="863" t="s">
        <v>606</v>
      </c>
      <c r="E1066" s="835" t="s">
        <v>3973</v>
      </c>
      <c r="F1066" s="863" t="s">
        <v>3974</v>
      </c>
      <c r="G1066" s="835" t="s">
        <v>3983</v>
      </c>
      <c r="H1066" s="835" t="s">
        <v>4860</v>
      </c>
      <c r="I1066" s="849">
        <v>26.170000076293945</v>
      </c>
      <c r="J1066" s="849">
        <v>3</v>
      </c>
      <c r="K1066" s="850">
        <v>78.510002136230469</v>
      </c>
    </row>
    <row r="1067" spans="1:11" ht="14.45" customHeight="1" x14ac:dyDescent="0.2">
      <c r="A1067" s="831" t="s">
        <v>579</v>
      </c>
      <c r="B1067" s="832" t="s">
        <v>580</v>
      </c>
      <c r="C1067" s="835" t="s">
        <v>605</v>
      </c>
      <c r="D1067" s="863" t="s">
        <v>606</v>
      </c>
      <c r="E1067" s="835" t="s">
        <v>3973</v>
      </c>
      <c r="F1067" s="863" t="s">
        <v>3974</v>
      </c>
      <c r="G1067" s="835" t="s">
        <v>4864</v>
      </c>
      <c r="H1067" s="835" t="s">
        <v>5063</v>
      </c>
      <c r="I1067" s="849">
        <v>15.025000095367432</v>
      </c>
      <c r="J1067" s="849">
        <v>30</v>
      </c>
      <c r="K1067" s="850">
        <v>450.80000305175781</v>
      </c>
    </row>
    <row r="1068" spans="1:11" ht="14.45" customHeight="1" x14ac:dyDescent="0.2">
      <c r="A1068" s="831" t="s">
        <v>579</v>
      </c>
      <c r="B1068" s="832" t="s">
        <v>580</v>
      </c>
      <c r="C1068" s="835" t="s">
        <v>605</v>
      </c>
      <c r="D1068" s="863" t="s">
        <v>606</v>
      </c>
      <c r="E1068" s="835" t="s">
        <v>3973</v>
      </c>
      <c r="F1068" s="863" t="s">
        <v>3974</v>
      </c>
      <c r="G1068" s="835" t="s">
        <v>4866</v>
      </c>
      <c r="H1068" s="835" t="s">
        <v>5064</v>
      </c>
      <c r="I1068" s="849">
        <v>23.920000076293945</v>
      </c>
      <c r="J1068" s="849">
        <v>10</v>
      </c>
      <c r="K1068" s="850">
        <v>239.19999694824219</v>
      </c>
    </row>
    <row r="1069" spans="1:11" ht="14.45" customHeight="1" x14ac:dyDescent="0.2">
      <c r="A1069" s="831" t="s">
        <v>579</v>
      </c>
      <c r="B1069" s="832" t="s">
        <v>580</v>
      </c>
      <c r="C1069" s="835" t="s">
        <v>605</v>
      </c>
      <c r="D1069" s="863" t="s">
        <v>606</v>
      </c>
      <c r="E1069" s="835" t="s">
        <v>3973</v>
      </c>
      <c r="F1069" s="863" t="s">
        <v>3974</v>
      </c>
      <c r="G1069" s="835" t="s">
        <v>3975</v>
      </c>
      <c r="H1069" s="835" t="s">
        <v>3976</v>
      </c>
      <c r="I1069" s="849">
        <v>1.3799999952316284</v>
      </c>
      <c r="J1069" s="849">
        <v>2600</v>
      </c>
      <c r="K1069" s="850">
        <v>3588</v>
      </c>
    </row>
    <row r="1070" spans="1:11" ht="14.45" customHeight="1" x14ac:dyDescent="0.2">
      <c r="A1070" s="831" t="s">
        <v>579</v>
      </c>
      <c r="B1070" s="832" t="s">
        <v>580</v>
      </c>
      <c r="C1070" s="835" t="s">
        <v>605</v>
      </c>
      <c r="D1070" s="863" t="s">
        <v>606</v>
      </c>
      <c r="E1070" s="835" t="s">
        <v>3973</v>
      </c>
      <c r="F1070" s="863" t="s">
        <v>3974</v>
      </c>
      <c r="G1070" s="835" t="s">
        <v>3979</v>
      </c>
      <c r="H1070" s="835" t="s">
        <v>3980</v>
      </c>
      <c r="I1070" s="849">
        <v>0.85750001668930054</v>
      </c>
      <c r="J1070" s="849">
        <v>800</v>
      </c>
      <c r="K1070" s="850">
        <v>686</v>
      </c>
    </row>
    <row r="1071" spans="1:11" ht="14.45" customHeight="1" x14ac:dyDescent="0.2">
      <c r="A1071" s="831" t="s">
        <v>579</v>
      </c>
      <c r="B1071" s="832" t="s">
        <v>580</v>
      </c>
      <c r="C1071" s="835" t="s">
        <v>605</v>
      </c>
      <c r="D1071" s="863" t="s">
        <v>606</v>
      </c>
      <c r="E1071" s="835" t="s">
        <v>3973</v>
      </c>
      <c r="F1071" s="863" t="s">
        <v>3974</v>
      </c>
      <c r="G1071" s="835" t="s">
        <v>3981</v>
      </c>
      <c r="H1071" s="835" t="s">
        <v>3982</v>
      </c>
      <c r="I1071" s="849">
        <v>1.5162499845027924</v>
      </c>
      <c r="J1071" s="849">
        <v>750</v>
      </c>
      <c r="K1071" s="850">
        <v>1138</v>
      </c>
    </row>
    <row r="1072" spans="1:11" ht="14.45" customHeight="1" x14ac:dyDescent="0.2">
      <c r="A1072" s="831" t="s">
        <v>579</v>
      </c>
      <c r="B1072" s="832" t="s">
        <v>580</v>
      </c>
      <c r="C1072" s="835" t="s">
        <v>605</v>
      </c>
      <c r="D1072" s="863" t="s">
        <v>606</v>
      </c>
      <c r="E1072" s="835" t="s">
        <v>3973</v>
      </c>
      <c r="F1072" s="863" t="s">
        <v>3974</v>
      </c>
      <c r="G1072" s="835" t="s">
        <v>5065</v>
      </c>
      <c r="H1072" s="835" t="s">
        <v>5066</v>
      </c>
      <c r="I1072" s="849">
        <v>25.125</v>
      </c>
      <c r="J1072" s="849">
        <v>24</v>
      </c>
      <c r="K1072" s="850">
        <v>602.95001220703125</v>
      </c>
    </row>
    <row r="1073" spans="1:11" ht="14.45" customHeight="1" x14ac:dyDescent="0.2">
      <c r="A1073" s="831" t="s">
        <v>579</v>
      </c>
      <c r="B1073" s="832" t="s">
        <v>580</v>
      </c>
      <c r="C1073" s="835" t="s">
        <v>605</v>
      </c>
      <c r="D1073" s="863" t="s">
        <v>606</v>
      </c>
      <c r="E1073" s="835" t="s">
        <v>3973</v>
      </c>
      <c r="F1073" s="863" t="s">
        <v>3974</v>
      </c>
      <c r="G1073" s="835" t="s">
        <v>4212</v>
      </c>
      <c r="H1073" s="835" t="s">
        <v>4228</v>
      </c>
      <c r="I1073" s="849">
        <v>8.1216665903727208</v>
      </c>
      <c r="J1073" s="849">
        <v>60</v>
      </c>
      <c r="K1073" s="850">
        <v>487.29998779296875</v>
      </c>
    </row>
    <row r="1074" spans="1:11" ht="14.45" customHeight="1" x14ac:dyDescent="0.2">
      <c r="A1074" s="831" t="s">
        <v>579</v>
      </c>
      <c r="B1074" s="832" t="s">
        <v>580</v>
      </c>
      <c r="C1074" s="835" t="s">
        <v>605</v>
      </c>
      <c r="D1074" s="863" t="s">
        <v>606</v>
      </c>
      <c r="E1074" s="835" t="s">
        <v>3973</v>
      </c>
      <c r="F1074" s="863" t="s">
        <v>3974</v>
      </c>
      <c r="G1074" s="835" t="s">
        <v>3983</v>
      </c>
      <c r="H1074" s="835" t="s">
        <v>3984</v>
      </c>
      <c r="I1074" s="849">
        <v>26.165714263916016</v>
      </c>
      <c r="J1074" s="849">
        <v>15</v>
      </c>
      <c r="K1074" s="850">
        <v>392.49000549316406</v>
      </c>
    </row>
    <row r="1075" spans="1:11" ht="14.45" customHeight="1" x14ac:dyDescent="0.2">
      <c r="A1075" s="831" t="s">
        <v>579</v>
      </c>
      <c r="B1075" s="832" t="s">
        <v>580</v>
      </c>
      <c r="C1075" s="835" t="s">
        <v>605</v>
      </c>
      <c r="D1075" s="863" t="s">
        <v>606</v>
      </c>
      <c r="E1075" s="835" t="s">
        <v>3973</v>
      </c>
      <c r="F1075" s="863" t="s">
        <v>3974</v>
      </c>
      <c r="G1075" s="835" t="s">
        <v>4864</v>
      </c>
      <c r="H1075" s="835" t="s">
        <v>4865</v>
      </c>
      <c r="I1075" s="849">
        <v>15.025833368301392</v>
      </c>
      <c r="J1075" s="849">
        <v>174</v>
      </c>
      <c r="K1075" s="850">
        <v>2614.3300170898438</v>
      </c>
    </row>
    <row r="1076" spans="1:11" ht="14.45" customHeight="1" x14ac:dyDescent="0.2">
      <c r="A1076" s="831" t="s">
        <v>579</v>
      </c>
      <c r="B1076" s="832" t="s">
        <v>580</v>
      </c>
      <c r="C1076" s="835" t="s">
        <v>605</v>
      </c>
      <c r="D1076" s="863" t="s">
        <v>606</v>
      </c>
      <c r="E1076" s="835" t="s">
        <v>3973</v>
      </c>
      <c r="F1076" s="863" t="s">
        <v>3974</v>
      </c>
      <c r="G1076" s="835" t="s">
        <v>4866</v>
      </c>
      <c r="H1076" s="835" t="s">
        <v>4867</v>
      </c>
      <c r="I1076" s="849">
        <v>23.920000076293945</v>
      </c>
      <c r="J1076" s="849">
        <v>52</v>
      </c>
      <c r="K1076" s="850">
        <v>1243.8399963378906</v>
      </c>
    </row>
    <row r="1077" spans="1:11" ht="14.45" customHeight="1" x14ac:dyDescent="0.2">
      <c r="A1077" s="831" t="s">
        <v>579</v>
      </c>
      <c r="B1077" s="832" t="s">
        <v>580</v>
      </c>
      <c r="C1077" s="835" t="s">
        <v>605</v>
      </c>
      <c r="D1077" s="863" t="s">
        <v>606</v>
      </c>
      <c r="E1077" s="835" t="s">
        <v>3973</v>
      </c>
      <c r="F1077" s="863" t="s">
        <v>3974</v>
      </c>
      <c r="G1077" s="835" t="s">
        <v>4218</v>
      </c>
      <c r="H1077" s="835" t="s">
        <v>4235</v>
      </c>
      <c r="I1077" s="849">
        <v>9.4899997711181641</v>
      </c>
      <c r="J1077" s="849">
        <v>72</v>
      </c>
      <c r="K1077" s="850">
        <v>683.15998840332031</v>
      </c>
    </row>
    <row r="1078" spans="1:11" ht="14.45" customHeight="1" x14ac:dyDescent="0.2">
      <c r="A1078" s="831" t="s">
        <v>579</v>
      </c>
      <c r="B1078" s="832" t="s">
        <v>580</v>
      </c>
      <c r="C1078" s="835" t="s">
        <v>605</v>
      </c>
      <c r="D1078" s="863" t="s">
        <v>606</v>
      </c>
      <c r="E1078" s="835" t="s">
        <v>3973</v>
      </c>
      <c r="F1078" s="863" t="s">
        <v>3974</v>
      </c>
      <c r="G1078" s="835" t="s">
        <v>4236</v>
      </c>
      <c r="H1078" s="835" t="s">
        <v>4237</v>
      </c>
      <c r="I1078" s="849">
        <v>18.936665852864582</v>
      </c>
      <c r="J1078" s="849">
        <v>36</v>
      </c>
      <c r="K1078" s="850">
        <v>681.760009765625</v>
      </c>
    </row>
    <row r="1079" spans="1:11" ht="14.45" customHeight="1" x14ac:dyDescent="0.2">
      <c r="A1079" s="831" t="s">
        <v>579</v>
      </c>
      <c r="B1079" s="832" t="s">
        <v>580</v>
      </c>
      <c r="C1079" s="835" t="s">
        <v>605</v>
      </c>
      <c r="D1079" s="863" t="s">
        <v>606</v>
      </c>
      <c r="E1079" s="835" t="s">
        <v>3973</v>
      </c>
      <c r="F1079" s="863" t="s">
        <v>3974</v>
      </c>
      <c r="G1079" s="835" t="s">
        <v>3985</v>
      </c>
      <c r="H1079" s="835" t="s">
        <v>5068</v>
      </c>
      <c r="I1079" s="849">
        <v>41.534999847412109</v>
      </c>
      <c r="J1079" s="849">
        <v>84</v>
      </c>
      <c r="K1079" s="850">
        <v>3489.0799560546875</v>
      </c>
    </row>
    <row r="1080" spans="1:11" ht="14.45" customHeight="1" x14ac:dyDescent="0.2">
      <c r="A1080" s="831" t="s">
        <v>579</v>
      </c>
      <c r="B1080" s="832" t="s">
        <v>580</v>
      </c>
      <c r="C1080" s="835" t="s">
        <v>605</v>
      </c>
      <c r="D1080" s="863" t="s">
        <v>606</v>
      </c>
      <c r="E1080" s="835" t="s">
        <v>3973</v>
      </c>
      <c r="F1080" s="863" t="s">
        <v>3974</v>
      </c>
      <c r="G1080" s="835" t="s">
        <v>5320</v>
      </c>
      <c r="H1080" s="835" t="s">
        <v>5321</v>
      </c>
      <c r="I1080" s="849">
        <v>79.860000610351563</v>
      </c>
      <c r="J1080" s="849">
        <v>30</v>
      </c>
      <c r="K1080" s="850">
        <v>2395.800048828125</v>
      </c>
    </row>
    <row r="1081" spans="1:11" ht="14.45" customHeight="1" x14ac:dyDescent="0.2">
      <c r="A1081" s="831" t="s">
        <v>579</v>
      </c>
      <c r="B1081" s="832" t="s">
        <v>580</v>
      </c>
      <c r="C1081" s="835" t="s">
        <v>605</v>
      </c>
      <c r="D1081" s="863" t="s">
        <v>606</v>
      </c>
      <c r="E1081" s="835" t="s">
        <v>3973</v>
      </c>
      <c r="F1081" s="863" t="s">
        <v>3974</v>
      </c>
      <c r="G1081" s="835" t="s">
        <v>4267</v>
      </c>
      <c r="H1081" s="835" t="s">
        <v>4268</v>
      </c>
      <c r="I1081" s="849">
        <v>66.239997863769531</v>
      </c>
      <c r="J1081" s="849">
        <v>30</v>
      </c>
      <c r="K1081" s="850">
        <v>1987.199951171875</v>
      </c>
    </row>
    <row r="1082" spans="1:11" ht="14.45" customHeight="1" x14ac:dyDescent="0.2">
      <c r="A1082" s="831" t="s">
        <v>579</v>
      </c>
      <c r="B1082" s="832" t="s">
        <v>580</v>
      </c>
      <c r="C1082" s="835" t="s">
        <v>605</v>
      </c>
      <c r="D1082" s="863" t="s">
        <v>606</v>
      </c>
      <c r="E1082" s="835" t="s">
        <v>3973</v>
      </c>
      <c r="F1082" s="863" t="s">
        <v>3974</v>
      </c>
      <c r="G1082" s="835" t="s">
        <v>3985</v>
      </c>
      <c r="H1082" s="835" t="s">
        <v>3986</v>
      </c>
      <c r="I1082" s="849">
        <v>41.536363775079899</v>
      </c>
      <c r="J1082" s="849">
        <v>532</v>
      </c>
      <c r="K1082" s="850">
        <v>22097.279907226563</v>
      </c>
    </row>
    <row r="1083" spans="1:11" ht="14.45" customHeight="1" x14ac:dyDescent="0.2">
      <c r="A1083" s="831" t="s">
        <v>579</v>
      </c>
      <c r="B1083" s="832" t="s">
        <v>580</v>
      </c>
      <c r="C1083" s="835" t="s">
        <v>605</v>
      </c>
      <c r="D1083" s="863" t="s">
        <v>606</v>
      </c>
      <c r="E1083" s="835" t="s">
        <v>3973</v>
      </c>
      <c r="F1083" s="863" t="s">
        <v>3974</v>
      </c>
      <c r="G1083" s="835" t="s">
        <v>4271</v>
      </c>
      <c r="H1083" s="835" t="s">
        <v>4272</v>
      </c>
      <c r="I1083" s="849">
        <v>12.020000457763672</v>
      </c>
      <c r="J1083" s="849">
        <v>75</v>
      </c>
      <c r="K1083" s="850">
        <v>901.5</v>
      </c>
    </row>
    <row r="1084" spans="1:11" ht="14.45" customHeight="1" x14ac:dyDescent="0.2">
      <c r="A1084" s="831" t="s">
        <v>579</v>
      </c>
      <c r="B1084" s="832" t="s">
        <v>580</v>
      </c>
      <c r="C1084" s="835" t="s">
        <v>605</v>
      </c>
      <c r="D1084" s="863" t="s">
        <v>606</v>
      </c>
      <c r="E1084" s="835" t="s">
        <v>3973</v>
      </c>
      <c r="F1084" s="863" t="s">
        <v>3974</v>
      </c>
      <c r="G1084" s="835" t="s">
        <v>5320</v>
      </c>
      <c r="H1084" s="835" t="s">
        <v>5322</v>
      </c>
      <c r="I1084" s="849">
        <v>79.861429486955913</v>
      </c>
      <c r="J1084" s="849">
        <v>195</v>
      </c>
      <c r="K1084" s="850">
        <v>15572.900146484375</v>
      </c>
    </row>
    <row r="1085" spans="1:11" ht="14.45" customHeight="1" x14ac:dyDescent="0.2">
      <c r="A1085" s="831" t="s">
        <v>579</v>
      </c>
      <c r="B1085" s="832" t="s">
        <v>580</v>
      </c>
      <c r="C1085" s="835" t="s">
        <v>605</v>
      </c>
      <c r="D1085" s="863" t="s">
        <v>606</v>
      </c>
      <c r="E1085" s="835" t="s">
        <v>3973</v>
      </c>
      <c r="F1085" s="863" t="s">
        <v>3974</v>
      </c>
      <c r="G1085" s="835" t="s">
        <v>4267</v>
      </c>
      <c r="H1085" s="835" t="s">
        <v>4273</v>
      </c>
      <c r="I1085" s="849">
        <v>66.239997863769531</v>
      </c>
      <c r="J1085" s="849">
        <v>390</v>
      </c>
      <c r="K1085" s="850">
        <v>25833.599365234375</v>
      </c>
    </row>
    <row r="1086" spans="1:11" ht="14.45" customHeight="1" x14ac:dyDescent="0.2">
      <c r="A1086" s="831" t="s">
        <v>579</v>
      </c>
      <c r="B1086" s="832" t="s">
        <v>580</v>
      </c>
      <c r="C1086" s="835" t="s">
        <v>605</v>
      </c>
      <c r="D1086" s="863" t="s">
        <v>606</v>
      </c>
      <c r="E1086" s="835" t="s">
        <v>3973</v>
      </c>
      <c r="F1086" s="863" t="s">
        <v>3974</v>
      </c>
      <c r="G1086" s="835" t="s">
        <v>3987</v>
      </c>
      <c r="H1086" s="835" t="s">
        <v>4276</v>
      </c>
      <c r="I1086" s="849">
        <v>0.67000001668930054</v>
      </c>
      <c r="J1086" s="849">
        <v>500</v>
      </c>
      <c r="K1086" s="850">
        <v>335</v>
      </c>
    </row>
    <row r="1087" spans="1:11" ht="14.45" customHeight="1" x14ac:dyDescent="0.2">
      <c r="A1087" s="831" t="s">
        <v>579</v>
      </c>
      <c r="B1087" s="832" t="s">
        <v>580</v>
      </c>
      <c r="C1087" s="835" t="s">
        <v>605</v>
      </c>
      <c r="D1087" s="863" t="s">
        <v>606</v>
      </c>
      <c r="E1087" s="835" t="s">
        <v>3973</v>
      </c>
      <c r="F1087" s="863" t="s">
        <v>3974</v>
      </c>
      <c r="G1087" s="835" t="s">
        <v>3987</v>
      </c>
      <c r="H1087" s="835" t="s">
        <v>3988</v>
      </c>
      <c r="I1087" s="849">
        <v>0.66700001955032351</v>
      </c>
      <c r="J1087" s="849">
        <v>3850</v>
      </c>
      <c r="K1087" s="850">
        <v>2567</v>
      </c>
    </row>
    <row r="1088" spans="1:11" ht="14.45" customHeight="1" x14ac:dyDescent="0.2">
      <c r="A1088" s="831" t="s">
        <v>579</v>
      </c>
      <c r="B1088" s="832" t="s">
        <v>580</v>
      </c>
      <c r="C1088" s="835" t="s">
        <v>605</v>
      </c>
      <c r="D1088" s="863" t="s">
        <v>606</v>
      </c>
      <c r="E1088" s="835" t="s">
        <v>3989</v>
      </c>
      <c r="F1088" s="863" t="s">
        <v>3990</v>
      </c>
      <c r="G1088" s="835" t="s">
        <v>4880</v>
      </c>
      <c r="H1088" s="835" t="s">
        <v>4881</v>
      </c>
      <c r="I1088" s="849">
        <v>13.810000419616699</v>
      </c>
      <c r="J1088" s="849">
        <v>10</v>
      </c>
      <c r="K1088" s="850">
        <v>138.05999755859375</v>
      </c>
    </row>
    <row r="1089" spans="1:11" ht="14.45" customHeight="1" x14ac:dyDescent="0.2">
      <c r="A1089" s="831" t="s">
        <v>579</v>
      </c>
      <c r="B1089" s="832" t="s">
        <v>580</v>
      </c>
      <c r="C1089" s="835" t="s">
        <v>605</v>
      </c>
      <c r="D1089" s="863" t="s">
        <v>606</v>
      </c>
      <c r="E1089" s="835" t="s">
        <v>3989</v>
      </c>
      <c r="F1089" s="863" t="s">
        <v>3990</v>
      </c>
      <c r="G1089" s="835" t="s">
        <v>4301</v>
      </c>
      <c r="H1089" s="835" t="s">
        <v>5069</v>
      </c>
      <c r="I1089" s="849">
        <v>2.3599998950958252</v>
      </c>
      <c r="J1089" s="849">
        <v>50</v>
      </c>
      <c r="K1089" s="850">
        <v>118</v>
      </c>
    </row>
    <row r="1090" spans="1:11" ht="14.45" customHeight="1" x14ac:dyDescent="0.2">
      <c r="A1090" s="831" t="s">
        <v>579</v>
      </c>
      <c r="B1090" s="832" t="s">
        <v>580</v>
      </c>
      <c r="C1090" s="835" t="s">
        <v>605</v>
      </c>
      <c r="D1090" s="863" t="s">
        <v>606</v>
      </c>
      <c r="E1090" s="835" t="s">
        <v>3989</v>
      </c>
      <c r="F1090" s="863" t="s">
        <v>3990</v>
      </c>
      <c r="G1090" s="835" t="s">
        <v>4303</v>
      </c>
      <c r="H1090" s="835" t="s">
        <v>5070</v>
      </c>
      <c r="I1090" s="849">
        <v>2.3599998950958252</v>
      </c>
      <c r="J1090" s="849">
        <v>100</v>
      </c>
      <c r="K1090" s="850">
        <v>236</v>
      </c>
    </row>
    <row r="1091" spans="1:11" ht="14.45" customHeight="1" x14ac:dyDescent="0.2">
      <c r="A1091" s="831" t="s">
        <v>579</v>
      </c>
      <c r="B1091" s="832" t="s">
        <v>580</v>
      </c>
      <c r="C1091" s="835" t="s">
        <v>605</v>
      </c>
      <c r="D1091" s="863" t="s">
        <v>606</v>
      </c>
      <c r="E1091" s="835" t="s">
        <v>3989</v>
      </c>
      <c r="F1091" s="863" t="s">
        <v>3990</v>
      </c>
      <c r="G1091" s="835" t="s">
        <v>5071</v>
      </c>
      <c r="H1091" s="835" t="s">
        <v>5072</v>
      </c>
      <c r="I1091" s="849">
        <v>2.3599998950958252</v>
      </c>
      <c r="J1091" s="849">
        <v>100</v>
      </c>
      <c r="K1091" s="850">
        <v>236</v>
      </c>
    </row>
    <row r="1092" spans="1:11" ht="14.45" customHeight="1" x14ac:dyDescent="0.2">
      <c r="A1092" s="831" t="s">
        <v>579</v>
      </c>
      <c r="B1092" s="832" t="s">
        <v>580</v>
      </c>
      <c r="C1092" s="835" t="s">
        <v>605</v>
      </c>
      <c r="D1092" s="863" t="s">
        <v>606</v>
      </c>
      <c r="E1092" s="835" t="s">
        <v>3989</v>
      </c>
      <c r="F1092" s="863" t="s">
        <v>3990</v>
      </c>
      <c r="G1092" s="835" t="s">
        <v>5073</v>
      </c>
      <c r="H1092" s="835" t="s">
        <v>5074</v>
      </c>
      <c r="I1092" s="849">
        <v>2.380000114440918</v>
      </c>
      <c r="J1092" s="849">
        <v>50</v>
      </c>
      <c r="K1092" s="850">
        <v>119</v>
      </c>
    </row>
    <row r="1093" spans="1:11" ht="14.45" customHeight="1" x14ac:dyDescent="0.2">
      <c r="A1093" s="831" t="s">
        <v>579</v>
      </c>
      <c r="B1093" s="832" t="s">
        <v>580</v>
      </c>
      <c r="C1093" s="835" t="s">
        <v>605</v>
      </c>
      <c r="D1093" s="863" t="s">
        <v>606</v>
      </c>
      <c r="E1093" s="835" t="s">
        <v>3989</v>
      </c>
      <c r="F1093" s="863" t="s">
        <v>3990</v>
      </c>
      <c r="G1093" s="835" t="s">
        <v>4884</v>
      </c>
      <c r="H1093" s="835" t="s">
        <v>5323</v>
      </c>
      <c r="I1093" s="849">
        <v>2.3499999046325684</v>
      </c>
      <c r="J1093" s="849">
        <v>50</v>
      </c>
      <c r="K1093" s="850">
        <v>117.5</v>
      </c>
    </row>
    <row r="1094" spans="1:11" ht="14.45" customHeight="1" x14ac:dyDescent="0.2">
      <c r="A1094" s="831" t="s">
        <v>579</v>
      </c>
      <c r="B1094" s="832" t="s">
        <v>580</v>
      </c>
      <c r="C1094" s="835" t="s">
        <v>605</v>
      </c>
      <c r="D1094" s="863" t="s">
        <v>606</v>
      </c>
      <c r="E1094" s="835" t="s">
        <v>3989</v>
      </c>
      <c r="F1094" s="863" t="s">
        <v>3990</v>
      </c>
      <c r="G1094" s="835" t="s">
        <v>4301</v>
      </c>
      <c r="H1094" s="835" t="s">
        <v>4302</v>
      </c>
      <c r="I1094" s="849">
        <v>2.3599998950958252</v>
      </c>
      <c r="J1094" s="849">
        <v>200</v>
      </c>
      <c r="K1094" s="850">
        <v>472</v>
      </c>
    </row>
    <row r="1095" spans="1:11" ht="14.45" customHeight="1" x14ac:dyDescent="0.2">
      <c r="A1095" s="831" t="s">
        <v>579</v>
      </c>
      <c r="B1095" s="832" t="s">
        <v>580</v>
      </c>
      <c r="C1095" s="835" t="s">
        <v>605</v>
      </c>
      <c r="D1095" s="863" t="s">
        <v>606</v>
      </c>
      <c r="E1095" s="835" t="s">
        <v>3989</v>
      </c>
      <c r="F1095" s="863" t="s">
        <v>3990</v>
      </c>
      <c r="G1095" s="835" t="s">
        <v>4303</v>
      </c>
      <c r="H1095" s="835" t="s">
        <v>4304</v>
      </c>
      <c r="I1095" s="849">
        <v>2.3599998950958252</v>
      </c>
      <c r="J1095" s="849">
        <v>460</v>
      </c>
      <c r="K1095" s="850">
        <v>1085.6000061035156</v>
      </c>
    </row>
    <row r="1096" spans="1:11" ht="14.45" customHeight="1" x14ac:dyDescent="0.2">
      <c r="A1096" s="831" t="s">
        <v>579</v>
      </c>
      <c r="B1096" s="832" t="s">
        <v>580</v>
      </c>
      <c r="C1096" s="835" t="s">
        <v>605</v>
      </c>
      <c r="D1096" s="863" t="s">
        <v>606</v>
      </c>
      <c r="E1096" s="835" t="s">
        <v>3989</v>
      </c>
      <c r="F1096" s="863" t="s">
        <v>3990</v>
      </c>
      <c r="G1096" s="835" t="s">
        <v>5071</v>
      </c>
      <c r="H1096" s="835" t="s">
        <v>5075</v>
      </c>
      <c r="I1096" s="849">
        <v>2.3599998950958252</v>
      </c>
      <c r="J1096" s="849">
        <v>300</v>
      </c>
      <c r="K1096" s="850">
        <v>708</v>
      </c>
    </row>
    <row r="1097" spans="1:11" ht="14.45" customHeight="1" x14ac:dyDescent="0.2">
      <c r="A1097" s="831" t="s">
        <v>579</v>
      </c>
      <c r="B1097" s="832" t="s">
        <v>580</v>
      </c>
      <c r="C1097" s="835" t="s">
        <v>605</v>
      </c>
      <c r="D1097" s="863" t="s">
        <v>606</v>
      </c>
      <c r="E1097" s="835" t="s">
        <v>3989</v>
      </c>
      <c r="F1097" s="863" t="s">
        <v>3990</v>
      </c>
      <c r="G1097" s="835" t="s">
        <v>5076</v>
      </c>
      <c r="H1097" s="835" t="s">
        <v>5324</v>
      </c>
      <c r="I1097" s="849">
        <v>1.690000057220459</v>
      </c>
      <c r="J1097" s="849">
        <v>100</v>
      </c>
      <c r="K1097" s="850">
        <v>169</v>
      </c>
    </row>
    <row r="1098" spans="1:11" ht="14.45" customHeight="1" x14ac:dyDescent="0.2">
      <c r="A1098" s="831" t="s">
        <v>579</v>
      </c>
      <c r="B1098" s="832" t="s">
        <v>580</v>
      </c>
      <c r="C1098" s="835" t="s">
        <v>605</v>
      </c>
      <c r="D1098" s="863" t="s">
        <v>606</v>
      </c>
      <c r="E1098" s="835" t="s">
        <v>3989</v>
      </c>
      <c r="F1098" s="863" t="s">
        <v>3990</v>
      </c>
      <c r="G1098" s="835" t="s">
        <v>5076</v>
      </c>
      <c r="H1098" s="835" t="s">
        <v>5077</v>
      </c>
      <c r="I1098" s="849">
        <v>1.6950000524520874</v>
      </c>
      <c r="J1098" s="849">
        <v>150</v>
      </c>
      <c r="K1098" s="850">
        <v>254.5</v>
      </c>
    </row>
    <row r="1099" spans="1:11" ht="14.45" customHeight="1" x14ac:dyDescent="0.2">
      <c r="A1099" s="831" t="s">
        <v>579</v>
      </c>
      <c r="B1099" s="832" t="s">
        <v>580</v>
      </c>
      <c r="C1099" s="835" t="s">
        <v>605</v>
      </c>
      <c r="D1099" s="863" t="s">
        <v>606</v>
      </c>
      <c r="E1099" s="835" t="s">
        <v>3989</v>
      </c>
      <c r="F1099" s="863" t="s">
        <v>3990</v>
      </c>
      <c r="G1099" s="835" t="s">
        <v>4317</v>
      </c>
      <c r="H1099" s="835" t="s">
        <v>4318</v>
      </c>
      <c r="I1099" s="849">
        <v>1.6966667175292969</v>
      </c>
      <c r="J1099" s="849">
        <v>2100</v>
      </c>
      <c r="K1099" s="850">
        <v>3565</v>
      </c>
    </row>
    <row r="1100" spans="1:11" ht="14.45" customHeight="1" x14ac:dyDescent="0.2">
      <c r="A1100" s="831" t="s">
        <v>579</v>
      </c>
      <c r="B1100" s="832" t="s">
        <v>580</v>
      </c>
      <c r="C1100" s="835" t="s">
        <v>605</v>
      </c>
      <c r="D1100" s="863" t="s">
        <v>606</v>
      </c>
      <c r="E1100" s="835" t="s">
        <v>3989</v>
      </c>
      <c r="F1100" s="863" t="s">
        <v>3990</v>
      </c>
      <c r="G1100" s="835" t="s">
        <v>4317</v>
      </c>
      <c r="H1100" s="835" t="s">
        <v>4319</v>
      </c>
      <c r="I1100" s="849">
        <v>1.6950000524520874</v>
      </c>
      <c r="J1100" s="849">
        <v>12800</v>
      </c>
      <c r="K1100" s="850">
        <v>21704</v>
      </c>
    </row>
    <row r="1101" spans="1:11" ht="14.45" customHeight="1" x14ac:dyDescent="0.2">
      <c r="A1101" s="831" t="s">
        <v>579</v>
      </c>
      <c r="B1101" s="832" t="s">
        <v>580</v>
      </c>
      <c r="C1101" s="835" t="s">
        <v>605</v>
      </c>
      <c r="D1101" s="863" t="s">
        <v>606</v>
      </c>
      <c r="E1101" s="835" t="s">
        <v>3989</v>
      </c>
      <c r="F1101" s="863" t="s">
        <v>3990</v>
      </c>
      <c r="G1101" s="835" t="s">
        <v>4887</v>
      </c>
      <c r="H1101" s="835" t="s">
        <v>5080</v>
      </c>
      <c r="I1101" s="849">
        <v>33.880001068115234</v>
      </c>
      <c r="J1101" s="849">
        <v>2</v>
      </c>
      <c r="K1101" s="850">
        <v>67.760002136230469</v>
      </c>
    </row>
    <row r="1102" spans="1:11" ht="14.45" customHeight="1" x14ac:dyDescent="0.2">
      <c r="A1102" s="831" t="s">
        <v>579</v>
      </c>
      <c r="B1102" s="832" t="s">
        <v>580</v>
      </c>
      <c r="C1102" s="835" t="s">
        <v>605</v>
      </c>
      <c r="D1102" s="863" t="s">
        <v>606</v>
      </c>
      <c r="E1102" s="835" t="s">
        <v>3989</v>
      </c>
      <c r="F1102" s="863" t="s">
        <v>3990</v>
      </c>
      <c r="G1102" s="835" t="s">
        <v>4887</v>
      </c>
      <c r="H1102" s="835" t="s">
        <v>4888</v>
      </c>
      <c r="I1102" s="849">
        <v>33.880001068115234</v>
      </c>
      <c r="J1102" s="849">
        <v>12</v>
      </c>
      <c r="K1102" s="850">
        <v>406.56000518798828</v>
      </c>
    </row>
    <row r="1103" spans="1:11" ht="14.45" customHeight="1" x14ac:dyDescent="0.2">
      <c r="A1103" s="831" t="s">
        <v>579</v>
      </c>
      <c r="B1103" s="832" t="s">
        <v>580</v>
      </c>
      <c r="C1103" s="835" t="s">
        <v>605</v>
      </c>
      <c r="D1103" s="863" t="s">
        <v>606</v>
      </c>
      <c r="E1103" s="835" t="s">
        <v>3989</v>
      </c>
      <c r="F1103" s="863" t="s">
        <v>3990</v>
      </c>
      <c r="G1103" s="835" t="s">
        <v>4889</v>
      </c>
      <c r="H1103" s="835" t="s">
        <v>5081</v>
      </c>
      <c r="I1103" s="849">
        <v>11.5</v>
      </c>
      <c r="J1103" s="849">
        <v>800</v>
      </c>
      <c r="K1103" s="850">
        <v>9200</v>
      </c>
    </row>
    <row r="1104" spans="1:11" ht="14.45" customHeight="1" x14ac:dyDescent="0.2">
      <c r="A1104" s="831" t="s">
        <v>579</v>
      </c>
      <c r="B1104" s="832" t="s">
        <v>580</v>
      </c>
      <c r="C1104" s="835" t="s">
        <v>605</v>
      </c>
      <c r="D1104" s="863" t="s">
        <v>606</v>
      </c>
      <c r="E1104" s="835" t="s">
        <v>3989</v>
      </c>
      <c r="F1104" s="863" t="s">
        <v>3990</v>
      </c>
      <c r="G1104" s="835" t="s">
        <v>4889</v>
      </c>
      <c r="H1104" s="835" t="s">
        <v>4890</v>
      </c>
      <c r="I1104" s="849">
        <v>11.494999885559082</v>
      </c>
      <c r="J1104" s="849">
        <v>3450</v>
      </c>
      <c r="K1104" s="850">
        <v>39660.5</v>
      </c>
    </row>
    <row r="1105" spans="1:11" ht="14.45" customHeight="1" x14ac:dyDescent="0.2">
      <c r="A1105" s="831" t="s">
        <v>579</v>
      </c>
      <c r="B1105" s="832" t="s">
        <v>580</v>
      </c>
      <c r="C1105" s="835" t="s">
        <v>605</v>
      </c>
      <c r="D1105" s="863" t="s">
        <v>606</v>
      </c>
      <c r="E1105" s="835" t="s">
        <v>3989</v>
      </c>
      <c r="F1105" s="863" t="s">
        <v>3990</v>
      </c>
      <c r="G1105" s="835" t="s">
        <v>5082</v>
      </c>
      <c r="H1105" s="835" t="s">
        <v>5083</v>
      </c>
      <c r="I1105" s="849">
        <v>11.25</v>
      </c>
      <c r="J1105" s="849">
        <v>400</v>
      </c>
      <c r="K1105" s="850">
        <v>4500</v>
      </c>
    </row>
    <row r="1106" spans="1:11" ht="14.45" customHeight="1" x14ac:dyDescent="0.2">
      <c r="A1106" s="831" t="s">
        <v>579</v>
      </c>
      <c r="B1106" s="832" t="s">
        <v>580</v>
      </c>
      <c r="C1106" s="835" t="s">
        <v>605</v>
      </c>
      <c r="D1106" s="863" t="s">
        <v>606</v>
      </c>
      <c r="E1106" s="835" t="s">
        <v>3989</v>
      </c>
      <c r="F1106" s="863" t="s">
        <v>3990</v>
      </c>
      <c r="G1106" s="835" t="s">
        <v>5084</v>
      </c>
      <c r="H1106" s="835" t="s">
        <v>5086</v>
      </c>
      <c r="I1106" s="849">
        <v>38.503332773844399</v>
      </c>
      <c r="J1106" s="849">
        <v>150</v>
      </c>
      <c r="K1106" s="850">
        <v>5775.6600341796875</v>
      </c>
    </row>
    <row r="1107" spans="1:11" ht="14.45" customHeight="1" x14ac:dyDescent="0.2">
      <c r="A1107" s="831" t="s">
        <v>579</v>
      </c>
      <c r="B1107" s="832" t="s">
        <v>580</v>
      </c>
      <c r="C1107" s="835" t="s">
        <v>605</v>
      </c>
      <c r="D1107" s="863" t="s">
        <v>606</v>
      </c>
      <c r="E1107" s="835" t="s">
        <v>3989</v>
      </c>
      <c r="F1107" s="863" t="s">
        <v>3990</v>
      </c>
      <c r="G1107" s="835" t="s">
        <v>5087</v>
      </c>
      <c r="H1107" s="835" t="s">
        <v>5088</v>
      </c>
      <c r="I1107" s="849">
        <v>40.990001678466797</v>
      </c>
      <c r="J1107" s="849">
        <v>20</v>
      </c>
      <c r="K1107" s="850">
        <v>819.79998779296875</v>
      </c>
    </row>
    <row r="1108" spans="1:11" ht="14.45" customHeight="1" x14ac:dyDescent="0.2">
      <c r="A1108" s="831" t="s">
        <v>579</v>
      </c>
      <c r="B1108" s="832" t="s">
        <v>580</v>
      </c>
      <c r="C1108" s="835" t="s">
        <v>605</v>
      </c>
      <c r="D1108" s="863" t="s">
        <v>606</v>
      </c>
      <c r="E1108" s="835" t="s">
        <v>3989</v>
      </c>
      <c r="F1108" s="863" t="s">
        <v>3990</v>
      </c>
      <c r="G1108" s="835" t="s">
        <v>5089</v>
      </c>
      <c r="H1108" s="835" t="s">
        <v>5090</v>
      </c>
      <c r="I1108" s="849">
        <v>82.889999389648438</v>
      </c>
      <c r="J1108" s="849">
        <v>75</v>
      </c>
      <c r="K1108" s="850">
        <v>6216.3896484375</v>
      </c>
    </row>
    <row r="1109" spans="1:11" ht="14.45" customHeight="1" x14ac:dyDescent="0.2">
      <c r="A1109" s="831" t="s">
        <v>579</v>
      </c>
      <c r="B1109" s="832" t="s">
        <v>580</v>
      </c>
      <c r="C1109" s="835" t="s">
        <v>605</v>
      </c>
      <c r="D1109" s="863" t="s">
        <v>606</v>
      </c>
      <c r="E1109" s="835" t="s">
        <v>3989</v>
      </c>
      <c r="F1109" s="863" t="s">
        <v>3990</v>
      </c>
      <c r="G1109" s="835" t="s">
        <v>5091</v>
      </c>
      <c r="H1109" s="835" t="s">
        <v>5092</v>
      </c>
      <c r="I1109" s="849">
        <v>93.470001220703125</v>
      </c>
      <c r="J1109" s="849">
        <v>25</v>
      </c>
      <c r="K1109" s="850">
        <v>2336.75</v>
      </c>
    </row>
    <row r="1110" spans="1:11" ht="14.45" customHeight="1" x14ac:dyDescent="0.2">
      <c r="A1110" s="831" t="s">
        <v>579</v>
      </c>
      <c r="B1110" s="832" t="s">
        <v>580</v>
      </c>
      <c r="C1110" s="835" t="s">
        <v>605</v>
      </c>
      <c r="D1110" s="863" t="s">
        <v>606</v>
      </c>
      <c r="E1110" s="835" t="s">
        <v>3989</v>
      </c>
      <c r="F1110" s="863" t="s">
        <v>3990</v>
      </c>
      <c r="G1110" s="835" t="s">
        <v>5325</v>
      </c>
      <c r="H1110" s="835" t="s">
        <v>5326</v>
      </c>
      <c r="I1110" s="849">
        <v>140.39999389648438</v>
      </c>
      <c r="J1110" s="849">
        <v>1</v>
      </c>
      <c r="K1110" s="850">
        <v>140.39999389648438</v>
      </c>
    </row>
    <row r="1111" spans="1:11" ht="14.45" customHeight="1" x14ac:dyDescent="0.2">
      <c r="A1111" s="831" t="s">
        <v>579</v>
      </c>
      <c r="B1111" s="832" t="s">
        <v>580</v>
      </c>
      <c r="C1111" s="835" t="s">
        <v>605</v>
      </c>
      <c r="D1111" s="863" t="s">
        <v>606</v>
      </c>
      <c r="E1111" s="835" t="s">
        <v>3989</v>
      </c>
      <c r="F1111" s="863" t="s">
        <v>3990</v>
      </c>
      <c r="G1111" s="835" t="s">
        <v>4334</v>
      </c>
      <c r="H1111" s="835" t="s">
        <v>4897</v>
      </c>
      <c r="I1111" s="849">
        <v>5.2600002288818359</v>
      </c>
      <c r="J1111" s="849">
        <v>280</v>
      </c>
      <c r="K1111" s="850">
        <v>1472.7999877929688</v>
      </c>
    </row>
    <row r="1112" spans="1:11" ht="14.45" customHeight="1" x14ac:dyDescent="0.2">
      <c r="A1112" s="831" t="s">
        <v>579</v>
      </c>
      <c r="B1112" s="832" t="s">
        <v>580</v>
      </c>
      <c r="C1112" s="835" t="s">
        <v>605</v>
      </c>
      <c r="D1112" s="863" t="s">
        <v>606</v>
      </c>
      <c r="E1112" s="835" t="s">
        <v>3989</v>
      </c>
      <c r="F1112" s="863" t="s">
        <v>3990</v>
      </c>
      <c r="G1112" s="835" t="s">
        <v>3993</v>
      </c>
      <c r="H1112" s="835" t="s">
        <v>4333</v>
      </c>
      <c r="I1112" s="849">
        <v>3.4850000143051147</v>
      </c>
      <c r="J1112" s="849">
        <v>1600</v>
      </c>
      <c r="K1112" s="850">
        <v>5578</v>
      </c>
    </row>
    <row r="1113" spans="1:11" ht="14.45" customHeight="1" x14ac:dyDescent="0.2">
      <c r="A1113" s="831" t="s">
        <v>579</v>
      </c>
      <c r="B1113" s="832" t="s">
        <v>580</v>
      </c>
      <c r="C1113" s="835" t="s">
        <v>605</v>
      </c>
      <c r="D1113" s="863" t="s">
        <v>606</v>
      </c>
      <c r="E1113" s="835" t="s">
        <v>3989</v>
      </c>
      <c r="F1113" s="863" t="s">
        <v>3990</v>
      </c>
      <c r="G1113" s="835" t="s">
        <v>4334</v>
      </c>
      <c r="H1113" s="835" t="s">
        <v>4335</v>
      </c>
      <c r="I1113" s="849">
        <v>5.4433333079020185</v>
      </c>
      <c r="J1113" s="849">
        <v>1560</v>
      </c>
      <c r="K1113" s="850">
        <v>8491</v>
      </c>
    </row>
    <row r="1114" spans="1:11" ht="14.45" customHeight="1" x14ac:dyDescent="0.2">
      <c r="A1114" s="831" t="s">
        <v>579</v>
      </c>
      <c r="B1114" s="832" t="s">
        <v>580</v>
      </c>
      <c r="C1114" s="835" t="s">
        <v>605</v>
      </c>
      <c r="D1114" s="863" t="s">
        <v>606</v>
      </c>
      <c r="E1114" s="835" t="s">
        <v>3989</v>
      </c>
      <c r="F1114" s="863" t="s">
        <v>3990</v>
      </c>
      <c r="G1114" s="835" t="s">
        <v>3993</v>
      </c>
      <c r="H1114" s="835" t="s">
        <v>3994</v>
      </c>
      <c r="I1114" s="849">
        <v>3.4146154660444994</v>
      </c>
      <c r="J1114" s="849">
        <v>7200</v>
      </c>
      <c r="K1114" s="850">
        <v>24641</v>
      </c>
    </row>
    <row r="1115" spans="1:11" ht="14.45" customHeight="1" x14ac:dyDescent="0.2">
      <c r="A1115" s="831" t="s">
        <v>579</v>
      </c>
      <c r="B1115" s="832" t="s">
        <v>580</v>
      </c>
      <c r="C1115" s="835" t="s">
        <v>605</v>
      </c>
      <c r="D1115" s="863" t="s">
        <v>606</v>
      </c>
      <c r="E1115" s="835" t="s">
        <v>3989</v>
      </c>
      <c r="F1115" s="863" t="s">
        <v>3990</v>
      </c>
      <c r="G1115" s="835" t="s">
        <v>5327</v>
      </c>
      <c r="H1115" s="835" t="s">
        <v>5328</v>
      </c>
      <c r="I1115" s="849">
        <v>123.20999908447266</v>
      </c>
      <c r="J1115" s="849">
        <v>10</v>
      </c>
      <c r="K1115" s="850">
        <v>1232.1400146484375</v>
      </c>
    </row>
    <row r="1116" spans="1:11" ht="14.45" customHeight="1" x14ac:dyDescent="0.2">
      <c r="A1116" s="831" t="s">
        <v>579</v>
      </c>
      <c r="B1116" s="832" t="s">
        <v>580</v>
      </c>
      <c r="C1116" s="835" t="s">
        <v>605</v>
      </c>
      <c r="D1116" s="863" t="s">
        <v>606</v>
      </c>
      <c r="E1116" s="835" t="s">
        <v>3989</v>
      </c>
      <c r="F1116" s="863" t="s">
        <v>3990</v>
      </c>
      <c r="G1116" s="835" t="s">
        <v>5329</v>
      </c>
      <c r="H1116" s="835" t="s">
        <v>5330</v>
      </c>
      <c r="I1116" s="849">
        <v>123.20999908447266</v>
      </c>
      <c r="J1116" s="849">
        <v>10</v>
      </c>
      <c r="K1116" s="850">
        <v>1232.1400146484375</v>
      </c>
    </row>
    <row r="1117" spans="1:11" ht="14.45" customHeight="1" x14ac:dyDescent="0.2">
      <c r="A1117" s="831" t="s">
        <v>579</v>
      </c>
      <c r="B1117" s="832" t="s">
        <v>580</v>
      </c>
      <c r="C1117" s="835" t="s">
        <v>605</v>
      </c>
      <c r="D1117" s="863" t="s">
        <v>606</v>
      </c>
      <c r="E1117" s="835" t="s">
        <v>3989</v>
      </c>
      <c r="F1117" s="863" t="s">
        <v>3990</v>
      </c>
      <c r="G1117" s="835" t="s">
        <v>5095</v>
      </c>
      <c r="H1117" s="835" t="s">
        <v>5096</v>
      </c>
      <c r="I1117" s="849">
        <v>1500.4000244140625</v>
      </c>
      <c r="J1117" s="849">
        <v>2</v>
      </c>
      <c r="K1117" s="850">
        <v>3000.800048828125</v>
      </c>
    </row>
    <row r="1118" spans="1:11" ht="14.45" customHeight="1" x14ac:dyDescent="0.2">
      <c r="A1118" s="831" t="s">
        <v>579</v>
      </c>
      <c r="B1118" s="832" t="s">
        <v>580</v>
      </c>
      <c r="C1118" s="835" t="s">
        <v>605</v>
      </c>
      <c r="D1118" s="863" t="s">
        <v>606</v>
      </c>
      <c r="E1118" s="835" t="s">
        <v>3989</v>
      </c>
      <c r="F1118" s="863" t="s">
        <v>3990</v>
      </c>
      <c r="G1118" s="835" t="s">
        <v>5097</v>
      </c>
      <c r="H1118" s="835" t="s">
        <v>5098</v>
      </c>
      <c r="I1118" s="849">
        <v>1500.4000244140625</v>
      </c>
      <c r="J1118" s="849">
        <v>4</v>
      </c>
      <c r="K1118" s="850">
        <v>6001.60009765625</v>
      </c>
    </row>
    <row r="1119" spans="1:11" ht="14.45" customHeight="1" x14ac:dyDescent="0.2">
      <c r="A1119" s="831" t="s">
        <v>579</v>
      </c>
      <c r="B1119" s="832" t="s">
        <v>580</v>
      </c>
      <c r="C1119" s="835" t="s">
        <v>605</v>
      </c>
      <c r="D1119" s="863" t="s">
        <v>606</v>
      </c>
      <c r="E1119" s="835" t="s">
        <v>3989</v>
      </c>
      <c r="F1119" s="863" t="s">
        <v>3990</v>
      </c>
      <c r="G1119" s="835" t="s">
        <v>5331</v>
      </c>
      <c r="H1119" s="835" t="s">
        <v>5332</v>
      </c>
      <c r="I1119" s="849">
        <v>1500.4000244140625</v>
      </c>
      <c r="J1119" s="849">
        <v>2</v>
      </c>
      <c r="K1119" s="850">
        <v>3000.800048828125</v>
      </c>
    </row>
    <row r="1120" spans="1:11" ht="14.45" customHeight="1" x14ac:dyDescent="0.2">
      <c r="A1120" s="831" t="s">
        <v>579</v>
      </c>
      <c r="B1120" s="832" t="s">
        <v>580</v>
      </c>
      <c r="C1120" s="835" t="s">
        <v>605</v>
      </c>
      <c r="D1120" s="863" t="s">
        <v>606</v>
      </c>
      <c r="E1120" s="835" t="s">
        <v>3989</v>
      </c>
      <c r="F1120" s="863" t="s">
        <v>3990</v>
      </c>
      <c r="G1120" s="835" t="s">
        <v>5333</v>
      </c>
      <c r="H1120" s="835" t="s">
        <v>5334</v>
      </c>
      <c r="I1120" s="849">
        <v>1500.4000244140625</v>
      </c>
      <c r="J1120" s="849">
        <v>5</v>
      </c>
      <c r="K1120" s="850">
        <v>7502</v>
      </c>
    </row>
    <row r="1121" spans="1:11" ht="14.45" customHeight="1" x14ac:dyDescent="0.2">
      <c r="A1121" s="831" t="s">
        <v>579</v>
      </c>
      <c r="B1121" s="832" t="s">
        <v>580</v>
      </c>
      <c r="C1121" s="835" t="s">
        <v>605</v>
      </c>
      <c r="D1121" s="863" t="s">
        <v>606</v>
      </c>
      <c r="E1121" s="835" t="s">
        <v>3989</v>
      </c>
      <c r="F1121" s="863" t="s">
        <v>3990</v>
      </c>
      <c r="G1121" s="835" t="s">
        <v>5335</v>
      </c>
      <c r="H1121" s="835" t="s">
        <v>5336</v>
      </c>
      <c r="I1121" s="849">
        <v>1500.4000244140625</v>
      </c>
      <c r="J1121" s="849">
        <v>2</v>
      </c>
      <c r="K1121" s="850">
        <v>3000.800048828125</v>
      </c>
    </row>
    <row r="1122" spans="1:11" ht="14.45" customHeight="1" x14ac:dyDescent="0.2">
      <c r="A1122" s="831" t="s">
        <v>579</v>
      </c>
      <c r="B1122" s="832" t="s">
        <v>580</v>
      </c>
      <c r="C1122" s="835" t="s">
        <v>605</v>
      </c>
      <c r="D1122" s="863" t="s">
        <v>606</v>
      </c>
      <c r="E1122" s="835" t="s">
        <v>3989</v>
      </c>
      <c r="F1122" s="863" t="s">
        <v>3990</v>
      </c>
      <c r="G1122" s="835" t="s">
        <v>5337</v>
      </c>
      <c r="H1122" s="835" t="s">
        <v>5338</v>
      </c>
      <c r="I1122" s="849">
        <v>1500.4000244140625</v>
      </c>
      <c r="J1122" s="849">
        <v>5</v>
      </c>
      <c r="K1122" s="850">
        <v>7502</v>
      </c>
    </row>
    <row r="1123" spans="1:11" ht="14.45" customHeight="1" x14ac:dyDescent="0.2">
      <c r="A1123" s="831" t="s">
        <v>579</v>
      </c>
      <c r="B1123" s="832" t="s">
        <v>580</v>
      </c>
      <c r="C1123" s="835" t="s">
        <v>605</v>
      </c>
      <c r="D1123" s="863" t="s">
        <v>606</v>
      </c>
      <c r="E1123" s="835" t="s">
        <v>3989</v>
      </c>
      <c r="F1123" s="863" t="s">
        <v>3990</v>
      </c>
      <c r="G1123" s="835" t="s">
        <v>5339</v>
      </c>
      <c r="H1123" s="835" t="s">
        <v>5340</v>
      </c>
      <c r="I1123" s="849">
        <v>847</v>
      </c>
      <c r="J1123" s="849">
        <v>2</v>
      </c>
      <c r="K1123" s="850">
        <v>1694</v>
      </c>
    </row>
    <row r="1124" spans="1:11" ht="14.45" customHeight="1" x14ac:dyDescent="0.2">
      <c r="A1124" s="831" t="s">
        <v>579</v>
      </c>
      <c r="B1124" s="832" t="s">
        <v>580</v>
      </c>
      <c r="C1124" s="835" t="s">
        <v>605</v>
      </c>
      <c r="D1124" s="863" t="s">
        <v>606</v>
      </c>
      <c r="E1124" s="835" t="s">
        <v>3989</v>
      </c>
      <c r="F1124" s="863" t="s">
        <v>3990</v>
      </c>
      <c r="G1124" s="835" t="s">
        <v>5095</v>
      </c>
      <c r="H1124" s="835" t="s">
        <v>5341</v>
      </c>
      <c r="I1124" s="849">
        <v>1500.4000244140625</v>
      </c>
      <c r="J1124" s="849">
        <v>4</v>
      </c>
      <c r="K1124" s="850">
        <v>6001.60009765625</v>
      </c>
    </row>
    <row r="1125" spans="1:11" ht="14.45" customHeight="1" x14ac:dyDescent="0.2">
      <c r="A1125" s="831" t="s">
        <v>579</v>
      </c>
      <c r="B1125" s="832" t="s">
        <v>580</v>
      </c>
      <c r="C1125" s="835" t="s">
        <v>605</v>
      </c>
      <c r="D1125" s="863" t="s">
        <v>606</v>
      </c>
      <c r="E1125" s="835" t="s">
        <v>3989</v>
      </c>
      <c r="F1125" s="863" t="s">
        <v>3990</v>
      </c>
      <c r="G1125" s="835" t="s">
        <v>5097</v>
      </c>
      <c r="H1125" s="835" t="s">
        <v>5342</v>
      </c>
      <c r="I1125" s="849">
        <v>1500.4000244140625</v>
      </c>
      <c r="J1125" s="849">
        <v>3</v>
      </c>
      <c r="K1125" s="850">
        <v>4501.2001953125</v>
      </c>
    </row>
    <row r="1126" spans="1:11" ht="14.45" customHeight="1" x14ac:dyDescent="0.2">
      <c r="A1126" s="831" t="s">
        <v>579</v>
      </c>
      <c r="B1126" s="832" t="s">
        <v>580</v>
      </c>
      <c r="C1126" s="835" t="s">
        <v>605</v>
      </c>
      <c r="D1126" s="863" t="s">
        <v>606</v>
      </c>
      <c r="E1126" s="835" t="s">
        <v>3989</v>
      </c>
      <c r="F1126" s="863" t="s">
        <v>3990</v>
      </c>
      <c r="G1126" s="835" t="s">
        <v>5331</v>
      </c>
      <c r="H1126" s="835" t="s">
        <v>5343</v>
      </c>
      <c r="I1126" s="849">
        <v>1500.4000244140625</v>
      </c>
      <c r="J1126" s="849">
        <v>9</v>
      </c>
      <c r="K1126" s="850">
        <v>13503.600341796875</v>
      </c>
    </row>
    <row r="1127" spans="1:11" ht="14.45" customHeight="1" x14ac:dyDescent="0.2">
      <c r="A1127" s="831" t="s">
        <v>579</v>
      </c>
      <c r="B1127" s="832" t="s">
        <v>580</v>
      </c>
      <c r="C1127" s="835" t="s">
        <v>605</v>
      </c>
      <c r="D1127" s="863" t="s">
        <v>606</v>
      </c>
      <c r="E1127" s="835" t="s">
        <v>3989</v>
      </c>
      <c r="F1127" s="863" t="s">
        <v>3990</v>
      </c>
      <c r="G1127" s="835" t="s">
        <v>5333</v>
      </c>
      <c r="H1127" s="835" t="s">
        <v>5344</v>
      </c>
      <c r="I1127" s="849">
        <v>1500.4000244140625</v>
      </c>
      <c r="J1127" s="849">
        <v>41</v>
      </c>
      <c r="K1127" s="850">
        <v>61516.40087890625</v>
      </c>
    </row>
    <row r="1128" spans="1:11" ht="14.45" customHeight="1" x14ac:dyDescent="0.2">
      <c r="A1128" s="831" t="s">
        <v>579</v>
      </c>
      <c r="B1128" s="832" t="s">
        <v>580</v>
      </c>
      <c r="C1128" s="835" t="s">
        <v>605</v>
      </c>
      <c r="D1128" s="863" t="s">
        <v>606</v>
      </c>
      <c r="E1128" s="835" t="s">
        <v>3989</v>
      </c>
      <c r="F1128" s="863" t="s">
        <v>3990</v>
      </c>
      <c r="G1128" s="835" t="s">
        <v>5335</v>
      </c>
      <c r="H1128" s="835" t="s">
        <v>5345</v>
      </c>
      <c r="I1128" s="849">
        <v>1500.4000244140625</v>
      </c>
      <c r="J1128" s="849">
        <v>7</v>
      </c>
      <c r="K1128" s="850">
        <v>10502.800048828125</v>
      </c>
    </row>
    <row r="1129" spans="1:11" ht="14.45" customHeight="1" x14ac:dyDescent="0.2">
      <c r="A1129" s="831" t="s">
        <v>579</v>
      </c>
      <c r="B1129" s="832" t="s">
        <v>580</v>
      </c>
      <c r="C1129" s="835" t="s">
        <v>605</v>
      </c>
      <c r="D1129" s="863" t="s">
        <v>606</v>
      </c>
      <c r="E1129" s="835" t="s">
        <v>3989</v>
      </c>
      <c r="F1129" s="863" t="s">
        <v>3990</v>
      </c>
      <c r="G1129" s="835" t="s">
        <v>5337</v>
      </c>
      <c r="H1129" s="835" t="s">
        <v>5346</v>
      </c>
      <c r="I1129" s="849">
        <v>1500.4000244140625</v>
      </c>
      <c r="J1129" s="849">
        <v>44</v>
      </c>
      <c r="K1129" s="850">
        <v>66017.6005859375</v>
      </c>
    </row>
    <row r="1130" spans="1:11" ht="14.45" customHeight="1" x14ac:dyDescent="0.2">
      <c r="A1130" s="831" t="s">
        <v>579</v>
      </c>
      <c r="B1130" s="832" t="s">
        <v>580</v>
      </c>
      <c r="C1130" s="835" t="s">
        <v>605</v>
      </c>
      <c r="D1130" s="863" t="s">
        <v>606</v>
      </c>
      <c r="E1130" s="835" t="s">
        <v>3989</v>
      </c>
      <c r="F1130" s="863" t="s">
        <v>3990</v>
      </c>
      <c r="G1130" s="835" t="s">
        <v>5339</v>
      </c>
      <c r="H1130" s="835" t="s">
        <v>5347</v>
      </c>
      <c r="I1130" s="849">
        <v>847</v>
      </c>
      <c r="J1130" s="849">
        <v>2</v>
      </c>
      <c r="K1130" s="850">
        <v>1694</v>
      </c>
    </row>
    <row r="1131" spans="1:11" ht="14.45" customHeight="1" x14ac:dyDescent="0.2">
      <c r="A1131" s="831" t="s">
        <v>579</v>
      </c>
      <c r="B1131" s="832" t="s">
        <v>580</v>
      </c>
      <c r="C1131" s="835" t="s">
        <v>605</v>
      </c>
      <c r="D1131" s="863" t="s">
        <v>606</v>
      </c>
      <c r="E1131" s="835" t="s">
        <v>3989</v>
      </c>
      <c r="F1131" s="863" t="s">
        <v>3990</v>
      </c>
      <c r="G1131" s="835" t="s">
        <v>5099</v>
      </c>
      <c r="H1131" s="835" t="s">
        <v>5348</v>
      </c>
      <c r="I1131" s="849">
        <v>17.909999847412109</v>
      </c>
      <c r="J1131" s="849">
        <v>10</v>
      </c>
      <c r="K1131" s="850">
        <v>179.08000183105469</v>
      </c>
    </row>
    <row r="1132" spans="1:11" ht="14.45" customHeight="1" x14ac:dyDescent="0.2">
      <c r="A1132" s="831" t="s">
        <v>579</v>
      </c>
      <c r="B1132" s="832" t="s">
        <v>580</v>
      </c>
      <c r="C1132" s="835" t="s">
        <v>605</v>
      </c>
      <c r="D1132" s="863" t="s">
        <v>606</v>
      </c>
      <c r="E1132" s="835" t="s">
        <v>3989</v>
      </c>
      <c r="F1132" s="863" t="s">
        <v>3990</v>
      </c>
      <c r="G1132" s="835" t="s">
        <v>5101</v>
      </c>
      <c r="H1132" s="835" t="s">
        <v>5102</v>
      </c>
      <c r="I1132" s="849">
        <v>77.44000244140625</v>
      </c>
      <c r="J1132" s="849">
        <v>10</v>
      </c>
      <c r="K1132" s="850">
        <v>774.4000244140625</v>
      </c>
    </row>
    <row r="1133" spans="1:11" ht="14.45" customHeight="1" x14ac:dyDescent="0.2">
      <c r="A1133" s="831" t="s">
        <v>579</v>
      </c>
      <c r="B1133" s="832" t="s">
        <v>580</v>
      </c>
      <c r="C1133" s="835" t="s">
        <v>605</v>
      </c>
      <c r="D1133" s="863" t="s">
        <v>606</v>
      </c>
      <c r="E1133" s="835" t="s">
        <v>3989</v>
      </c>
      <c r="F1133" s="863" t="s">
        <v>3990</v>
      </c>
      <c r="G1133" s="835" t="s">
        <v>5349</v>
      </c>
      <c r="H1133" s="835" t="s">
        <v>5350</v>
      </c>
      <c r="I1133" s="849">
        <v>17.899999618530273</v>
      </c>
      <c r="J1133" s="849">
        <v>10</v>
      </c>
      <c r="K1133" s="850">
        <v>179</v>
      </c>
    </row>
    <row r="1134" spans="1:11" ht="14.45" customHeight="1" x14ac:dyDescent="0.2">
      <c r="A1134" s="831" t="s">
        <v>579</v>
      </c>
      <c r="B1134" s="832" t="s">
        <v>580</v>
      </c>
      <c r="C1134" s="835" t="s">
        <v>605</v>
      </c>
      <c r="D1134" s="863" t="s">
        <v>606</v>
      </c>
      <c r="E1134" s="835" t="s">
        <v>3989</v>
      </c>
      <c r="F1134" s="863" t="s">
        <v>3990</v>
      </c>
      <c r="G1134" s="835" t="s">
        <v>5103</v>
      </c>
      <c r="H1134" s="835" t="s">
        <v>5351</v>
      </c>
      <c r="I1134" s="849">
        <v>53.290000915527344</v>
      </c>
      <c r="J1134" s="849">
        <v>10</v>
      </c>
      <c r="K1134" s="850">
        <v>532.8900146484375</v>
      </c>
    </row>
    <row r="1135" spans="1:11" ht="14.45" customHeight="1" x14ac:dyDescent="0.2">
      <c r="A1135" s="831" t="s">
        <v>579</v>
      </c>
      <c r="B1135" s="832" t="s">
        <v>580</v>
      </c>
      <c r="C1135" s="835" t="s">
        <v>605</v>
      </c>
      <c r="D1135" s="863" t="s">
        <v>606</v>
      </c>
      <c r="E1135" s="835" t="s">
        <v>3989</v>
      </c>
      <c r="F1135" s="863" t="s">
        <v>3990</v>
      </c>
      <c r="G1135" s="835" t="s">
        <v>5352</v>
      </c>
      <c r="H1135" s="835" t="s">
        <v>5353</v>
      </c>
      <c r="I1135" s="849">
        <v>47.189998626708984</v>
      </c>
      <c r="J1135" s="849">
        <v>10</v>
      </c>
      <c r="K1135" s="850">
        <v>471.89999389648438</v>
      </c>
    </row>
    <row r="1136" spans="1:11" ht="14.45" customHeight="1" x14ac:dyDescent="0.2">
      <c r="A1136" s="831" t="s">
        <v>579</v>
      </c>
      <c r="B1136" s="832" t="s">
        <v>580</v>
      </c>
      <c r="C1136" s="835" t="s">
        <v>605</v>
      </c>
      <c r="D1136" s="863" t="s">
        <v>606</v>
      </c>
      <c r="E1136" s="835" t="s">
        <v>3989</v>
      </c>
      <c r="F1136" s="863" t="s">
        <v>3990</v>
      </c>
      <c r="G1136" s="835" t="s">
        <v>5105</v>
      </c>
      <c r="H1136" s="835" t="s">
        <v>5106</v>
      </c>
      <c r="I1136" s="849">
        <v>17.909999847412109</v>
      </c>
      <c r="J1136" s="849">
        <v>10</v>
      </c>
      <c r="K1136" s="850">
        <v>179.10000610351563</v>
      </c>
    </row>
    <row r="1137" spans="1:11" ht="14.45" customHeight="1" x14ac:dyDescent="0.2">
      <c r="A1137" s="831" t="s">
        <v>579</v>
      </c>
      <c r="B1137" s="832" t="s">
        <v>580</v>
      </c>
      <c r="C1137" s="835" t="s">
        <v>605</v>
      </c>
      <c r="D1137" s="863" t="s">
        <v>606</v>
      </c>
      <c r="E1137" s="835" t="s">
        <v>3989</v>
      </c>
      <c r="F1137" s="863" t="s">
        <v>3990</v>
      </c>
      <c r="G1137" s="835" t="s">
        <v>5107</v>
      </c>
      <c r="H1137" s="835" t="s">
        <v>5108</v>
      </c>
      <c r="I1137" s="849">
        <v>17.909999847412109</v>
      </c>
      <c r="J1137" s="849">
        <v>10</v>
      </c>
      <c r="K1137" s="850">
        <v>179.10000610351563</v>
      </c>
    </row>
    <row r="1138" spans="1:11" ht="14.45" customHeight="1" x14ac:dyDescent="0.2">
      <c r="A1138" s="831" t="s">
        <v>579</v>
      </c>
      <c r="B1138" s="832" t="s">
        <v>580</v>
      </c>
      <c r="C1138" s="835" t="s">
        <v>605</v>
      </c>
      <c r="D1138" s="863" t="s">
        <v>606</v>
      </c>
      <c r="E1138" s="835" t="s">
        <v>3989</v>
      </c>
      <c r="F1138" s="863" t="s">
        <v>3990</v>
      </c>
      <c r="G1138" s="835" t="s">
        <v>5109</v>
      </c>
      <c r="H1138" s="835" t="s">
        <v>5111</v>
      </c>
      <c r="I1138" s="849">
        <v>17.904999732971191</v>
      </c>
      <c r="J1138" s="849">
        <v>40</v>
      </c>
      <c r="K1138" s="850">
        <v>716.29998779296875</v>
      </c>
    </row>
    <row r="1139" spans="1:11" ht="14.45" customHeight="1" x14ac:dyDescent="0.2">
      <c r="A1139" s="831" t="s">
        <v>579</v>
      </c>
      <c r="B1139" s="832" t="s">
        <v>580</v>
      </c>
      <c r="C1139" s="835" t="s">
        <v>605</v>
      </c>
      <c r="D1139" s="863" t="s">
        <v>606</v>
      </c>
      <c r="E1139" s="835" t="s">
        <v>3989</v>
      </c>
      <c r="F1139" s="863" t="s">
        <v>3990</v>
      </c>
      <c r="G1139" s="835" t="s">
        <v>4340</v>
      </c>
      <c r="H1139" s="835" t="s">
        <v>4341</v>
      </c>
      <c r="I1139" s="849">
        <v>17.909999847412109</v>
      </c>
      <c r="J1139" s="849">
        <v>50</v>
      </c>
      <c r="K1139" s="850">
        <v>895.50003051757813</v>
      </c>
    </row>
    <row r="1140" spans="1:11" ht="14.45" customHeight="1" x14ac:dyDescent="0.2">
      <c r="A1140" s="831" t="s">
        <v>579</v>
      </c>
      <c r="B1140" s="832" t="s">
        <v>580</v>
      </c>
      <c r="C1140" s="835" t="s">
        <v>605</v>
      </c>
      <c r="D1140" s="863" t="s">
        <v>606</v>
      </c>
      <c r="E1140" s="835" t="s">
        <v>3989</v>
      </c>
      <c r="F1140" s="863" t="s">
        <v>3990</v>
      </c>
      <c r="G1140" s="835" t="s">
        <v>4342</v>
      </c>
      <c r="H1140" s="835" t="s">
        <v>5113</v>
      </c>
      <c r="I1140" s="849">
        <v>17.909999847412109</v>
      </c>
      <c r="J1140" s="849">
        <v>140</v>
      </c>
      <c r="K1140" s="850">
        <v>2507.4000244140625</v>
      </c>
    </row>
    <row r="1141" spans="1:11" ht="14.45" customHeight="1" x14ac:dyDescent="0.2">
      <c r="A1141" s="831" t="s">
        <v>579</v>
      </c>
      <c r="B1141" s="832" t="s">
        <v>580</v>
      </c>
      <c r="C1141" s="835" t="s">
        <v>605</v>
      </c>
      <c r="D1141" s="863" t="s">
        <v>606</v>
      </c>
      <c r="E1141" s="835" t="s">
        <v>3989</v>
      </c>
      <c r="F1141" s="863" t="s">
        <v>3990</v>
      </c>
      <c r="G1141" s="835" t="s">
        <v>4342</v>
      </c>
      <c r="H1141" s="835" t="s">
        <v>4343</v>
      </c>
      <c r="I1141" s="849">
        <v>18.875384550828201</v>
      </c>
      <c r="J1141" s="849">
        <v>849</v>
      </c>
      <c r="K1141" s="850">
        <v>15959.2900390625</v>
      </c>
    </row>
    <row r="1142" spans="1:11" ht="14.45" customHeight="1" x14ac:dyDescent="0.2">
      <c r="A1142" s="831" t="s">
        <v>579</v>
      </c>
      <c r="B1142" s="832" t="s">
        <v>580</v>
      </c>
      <c r="C1142" s="835" t="s">
        <v>605</v>
      </c>
      <c r="D1142" s="863" t="s">
        <v>606</v>
      </c>
      <c r="E1142" s="835" t="s">
        <v>3989</v>
      </c>
      <c r="F1142" s="863" t="s">
        <v>3990</v>
      </c>
      <c r="G1142" s="835" t="s">
        <v>5114</v>
      </c>
      <c r="H1142" s="835" t="s">
        <v>5115</v>
      </c>
      <c r="I1142" s="849">
        <v>17.909999847412109</v>
      </c>
      <c r="J1142" s="849">
        <v>90</v>
      </c>
      <c r="K1142" s="850">
        <v>1611.9000244140625</v>
      </c>
    </row>
    <row r="1143" spans="1:11" ht="14.45" customHeight="1" x14ac:dyDescent="0.2">
      <c r="A1143" s="831" t="s">
        <v>579</v>
      </c>
      <c r="B1143" s="832" t="s">
        <v>580</v>
      </c>
      <c r="C1143" s="835" t="s">
        <v>605</v>
      </c>
      <c r="D1143" s="863" t="s">
        <v>606</v>
      </c>
      <c r="E1143" s="835" t="s">
        <v>3989</v>
      </c>
      <c r="F1143" s="863" t="s">
        <v>3990</v>
      </c>
      <c r="G1143" s="835" t="s">
        <v>5114</v>
      </c>
      <c r="H1143" s="835" t="s">
        <v>5116</v>
      </c>
      <c r="I1143" s="849">
        <v>17.906363400545988</v>
      </c>
      <c r="J1143" s="849">
        <v>540</v>
      </c>
      <c r="K1143" s="850">
        <v>9670.0000610351563</v>
      </c>
    </row>
    <row r="1144" spans="1:11" ht="14.45" customHeight="1" x14ac:dyDescent="0.2">
      <c r="A1144" s="831" t="s">
        <v>579</v>
      </c>
      <c r="B1144" s="832" t="s">
        <v>580</v>
      </c>
      <c r="C1144" s="835" t="s">
        <v>605</v>
      </c>
      <c r="D1144" s="863" t="s">
        <v>606</v>
      </c>
      <c r="E1144" s="835" t="s">
        <v>3989</v>
      </c>
      <c r="F1144" s="863" t="s">
        <v>3990</v>
      </c>
      <c r="G1144" s="835" t="s">
        <v>5117</v>
      </c>
      <c r="H1144" s="835" t="s">
        <v>5118</v>
      </c>
      <c r="I1144" s="849">
        <v>17.909999847412109</v>
      </c>
      <c r="J1144" s="849">
        <v>90</v>
      </c>
      <c r="K1144" s="850">
        <v>1611.9000244140625</v>
      </c>
    </row>
    <row r="1145" spans="1:11" ht="14.45" customHeight="1" x14ac:dyDescent="0.2">
      <c r="A1145" s="831" t="s">
        <v>579</v>
      </c>
      <c r="B1145" s="832" t="s">
        <v>580</v>
      </c>
      <c r="C1145" s="835" t="s">
        <v>605</v>
      </c>
      <c r="D1145" s="863" t="s">
        <v>606</v>
      </c>
      <c r="E1145" s="835" t="s">
        <v>3989</v>
      </c>
      <c r="F1145" s="863" t="s">
        <v>3990</v>
      </c>
      <c r="G1145" s="835" t="s">
        <v>5117</v>
      </c>
      <c r="H1145" s="835" t="s">
        <v>5119</v>
      </c>
      <c r="I1145" s="849">
        <v>17.908181623979047</v>
      </c>
      <c r="J1145" s="849">
        <v>720</v>
      </c>
      <c r="K1145" s="850">
        <v>12893.800109863281</v>
      </c>
    </row>
    <row r="1146" spans="1:11" ht="14.45" customHeight="1" x14ac:dyDescent="0.2">
      <c r="A1146" s="831" t="s">
        <v>579</v>
      </c>
      <c r="B1146" s="832" t="s">
        <v>580</v>
      </c>
      <c r="C1146" s="835" t="s">
        <v>605</v>
      </c>
      <c r="D1146" s="863" t="s">
        <v>606</v>
      </c>
      <c r="E1146" s="835" t="s">
        <v>3989</v>
      </c>
      <c r="F1146" s="863" t="s">
        <v>3990</v>
      </c>
      <c r="G1146" s="835" t="s">
        <v>5120</v>
      </c>
      <c r="H1146" s="835" t="s">
        <v>5121</v>
      </c>
      <c r="I1146" s="849">
        <v>17.909999847412109</v>
      </c>
      <c r="J1146" s="849">
        <v>60</v>
      </c>
      <c r="K1146" s="850">
        <v>1074.5999755859375</v>
      </c>
    </row>
    <row r="1147" spans="1:11" ht="14.45" customHeight="1" x14ac:dyDescent="0.2">
      <c r="A1147" s="831" t="s">
        <v>579</v>
      </c>
      <c r="B1147" s="832" t="s">
        <v>580</v>
      </c>
      <c r="C1147" s="835" t="s">
        <v>605</v>
      </c>
      <c r="D1147" s="863" t="s">
        <v>606</v>
      </c>
      <c r="E1147" s="835" t="s">
        <v>3989</v>
      </c>
      <c r="F1147" s="863" t="s">
        <v>3990</v>
      </c>
      <c r="G1147" s="835" t="s">
        <v>5120</v>
      </c>
      <c r="H1147" s="835" t="s">
        <v>5122</v>
      </c>
      <c r="I1147" s="849">
        <v>17.907999801635743</v>
      </c>
      <c r="J1147" s="849">
        <v>420</v>
      </c>
      <c r="K1147" s="850">
        <v>7521.300048828125</v>
      </c>
    </row>
    <row r="1148" spans="1:11" ht="14.45" customHeight="1" x14ac:dyDescent="0.2">
      <c r="A1148" s="831" t="s">
        <v>579</v>
      </c>
      <c r="B1148" s="832" t="s">
        <v>580</v>
      </c>
      <c r="C1148" s="835" t="s">
        <v>605</v>
      </c>
      <c r="D1148" s="863" t="s">
        <v>606</v>
      </c>
      <c r="E1148" s="835" t="s">
        <v>3989</v>
      </c>
      <c r="F1148" s="863" t="s">
        <v>3990</v>
      </c>
      <c r="G1148" s="835" t="s">
        <v>5127</v>
      </c>
      <c r="H1148" s="835" t="s">
        <v>5128</v>
      </c>
      <c r="I1148" s="849">
        <v>30.25</v>
      </c>
      <c r="J1148" s="849">
        <v>50</v>
      </c>
      <c r="K1148" s="850">
        <v>1512.5</v>
      </c>
    </row>
    <row r="1149" spans="1:11" ht="14.45" customHeight="1" x14ac:dyDescent="0.2">
      <c r="A1149" s="831" t="s">
        <v>579</v>
      </c>
      <c r="B1149" s="832" t="s">
        <v>580</v>
      </c>
      <c r="C1149" s="835" t="s">
        <v>605</v>
      </c>
      <c r="D1149" s="863" t="s">
        <v>606</v>
      </c>
      <c r="E1149" s="835" t="s">
        <v>3989</v>
      </c>
      <c r="F1149" s="863" t="s">
        <v>3990</v>
      </c>
      <c r="G1149" s="835" t="s">
        <v>5354</v>
      </c>
      <c r="H1149" s="835" t="s">
        <v>5355</v>
      </c>
      <c r="I1149" s="849">
        <v>3539.25</v>
      </c>
      <c r="J1149" s="849">
        <v>3</v>
      </c>
      <c r="K1149" s="850">
        <v>10617.75</v>
      </c>
    </row>
    <row r="1150" spans="1:11" ht="14.45" customHeight="1" x14ac:dyDescent="0.2">
      <c r="A1150" s="831" t="s">
        <v>579</v>
      </c>
      <c r="B1150" s="832" t="s">
        <v>580</v>
      </c>
      <c r="C1150" s="835" t="s">
        <v>605</v>
      </c>
      <c r="D1150" s="863" t="s">
        <v>606</v>
      </c>
      <c r="E1150" s="835" t="s">
        <v>3989</v>
      </c>
      <c r="F1150" s="863" t="s">
        <v>3990</v>
      </c>
      <c r="G1150" s="835" t="s">
        <v>5356</v>
      </c>
      <c r="H1150" s="835" t="s">
        <v>5357</v>
      </c>
      <c r="I1150" s="849">
        <v>17.979999542236328</v>
      </c>
      <c r="J1150" s="849">
        <v>50</v>
      </c>
      <c r="K1150" s="850">
        <v>899.030029296875</v>
      </c>
    </row>
    <row r="1151" spans="1:11" ht="14.45" customHeight="1" x14ac:dyDescent="0.2">
      <c r="A1151" s="831" t="s">
        <v>579</v>
      </c>
      <c r="B1151" s="832" t="s">
        <v>580</v>
      </c>
      <c r="C1151" s="835" t="s">
        <v>605</v>
      </c>
      <c r="D1151" s="863" t="s">
        <v>606</v>
      </c>
      <c r="E1151" s="835" t="s">
        <v>3989</v>
      </c>
      <c r="F1151" s="863" t="s">
        <v>3990</v>
      </c>
      <c r="G1151" s="835" t="s">
        <v>5129</v>
      </c>
      <c r="H1151" s="835" t="s">
        <v>5130</v>
      </c>
      <c r="I1151" s="849">
        <v>17.979999542236328</v>
      </c>
      <c r="J1151" s="849">
        <v>100</v>
      </c>
      <c r="K1151" s="850">
        <v>1798.06005859375</v>
      </c>
    </row>
    <row r="1152" spans="1:11" ht="14.45" customHeight="1" x14ac:dyDescent="0.2">
      <c r="A1152" s="831" t="s">
        <v>579</v>
      </c>
      <c r="B1152" s="832" t="s">
        <v>580</v>
      </c>
      <c r="C1152" s="835" t="s">
        <v>605</v>
      </c>
      <c r="D1152" s="863" t="s">
        <v>606</v>
      </c>
      <c r="E1152" s="835" t="s">
        <v>3989</v>
      </c>
      <c r="F1152" s="863" t="s">
        <v>3990</v>
      </c>
      <c r="G1152" s="835" t="s">
        <v>5131</v>
      </c>
      <c r="H1152" s="835" t="s">
        <v>5358</v>
      </c>
      <c r="I1152" s="849">
        <v>17.979999542236328</v>
      </c>
      <c r="J1152" s="849">
        <v>150</v>
      </c>
      <c r="K1152" s="850">
        <v>2697.090087890625</v>
      </c>
    </row>
    <row r="1153" spans="1:11" ht="14.45" customHeight="1" x14ac:dyDescent="0.2">
      <c r="A1153" s="831" t="s">
        <v>579</v>
      </c>
      <c r="B1153" s="832" t="s">
        <v>580</v>
      </c>
      <c r="C1153" s="835" t="s">
        <v>605</v>
      </c>
      <c r="D1153" s="863" t="s">
        <v>606</v>
      </c>
      <c r="E1153" s="835" t="s">
        <v>3989</v>
      </c>
      <c r="F1153" s="863" t="s">
        <v>3990</v>
      </c>
      <c r="G1153" s="835" t="s">
        <v>5131</v>
      </c>
      <c r="H1153" s="835" t="s">
        <v>5132</v>
      </c>
      <c r="I1153" s="849">
        <v>17.979999542236328</v>
      </c>
      <c r="J1153" s="849">
        <v>350</v>
      </c>
      <c r="K1153" s="850">
        <v>6293.2100830078125</v>
      </c>
    </row>
    <row r="1154" spans="1:11" ht="14.45" customHeight="1" x14ac:dyDescent="0.2">
      <c r="A1154" s="831" t="s">
        <v>579</v>
      </c>
      <c r="B1154" s="832" t="s">
        <v>580</v>
      </c>
      <c r="C1154" s="835" t="s">
        <v>605</v>
      </c>
      <c r="D1154" s="863" t="s">
        <v>606</v>
      </c>
      <c r="E1154" s="835" t="s">
        <v>3989</v>
      </c>
      <c r="F1154" s="863" t="s">
        <v>3990</v>
      </c>
      <c r="G1154" s="835" t="s">
        <v>4915</v>
      </c>
      <c r="H1154" s="835" t="s">
        <v>4916</v>
      </c>
      <c r="I1154" s="849">
        <v>17.980999565124513</v>
      </c>
      <c r="J1154" s="849">
        <v>650</v>
      </c>
      <c r="K1154" s="850">
        <v>11687.5</v>
      </c>
    </row>
    <row r="1155" spans="1:11" ht="14.45" customHeight="1" x14ac:dyDescent="0.2">
      <c r="A1155" s="831" t="s">
        <v>579</v>
      </c>
      <c r="B1155" s="832" t="s">
        <v>580</v>
      </c>
      <c r="C1155" s="835" t="s">
        <v>605</v>
      </c>
      <c r="D1155" s="863" t="s">
        <v>606</v>
      </c>
      <c r="E1155" s="835" t="s">
        <v>3989</v>
      </c>
      <c r="F1155" s="863" t="s">
        <v>3990</v>
      </c>
      <c r="G1155" s="835" t="s">
        <v>4915</v>
      </c>
      <c r="H1155" s="835" t="s">
        <v>5133</v>
      </c>
      <c r="I1155" s="849">
        <v>17.979999542236328</v>
      </c>
      <c r="J1155" s="849">
        <v>150</v>
      </c>
      <c r="K1155" s="850">
        <v>2697</v>
      </c>
    </row>
    <row r="1156" spans="1:11" ht="14.45" customHeight="1" x14ac:dyDescent="0.2">
      <c r="A1156" s="831" t="s">
        <v>579</v>
      </c>
      <c r="B1156" s="832" t="s">
        <v>580</v>
      </c>
      <c r="C1156" s="835" t="s">
        <v>605</v>
      </c>
      <c r="D1156" s="863" t="s">
        <v>606</v>
      </c>
      <c r="E1156" s="835" t="s">
        <v>3989</v>
      </c>
      <c r="F1156" s="863" t="s">
        <v>3990</v>
      </c>
      <c r="G1156" s="835" t="s">
        <v>3995</v>
      </c>
      <c r="H1156" s="835" t="s">
        <v>5134</v>
      </c>
      <c r="I1156" s="849">
        <v>17.979999542236328</v>
      </c>
      <c r="J1156" s="849">
        <v>50</v>
      </c>
      <c r="K1156" s="850">
        <v>899</v>
      </c>
    </row>
    <row r="1157" spans="1:11" ht="14.45" customHeight="1" x14ac:dyDescent="0.2">
      <c r="A1157" s="831" t="s">
        <v>579</v>
      </c>
      <c r="B1157" s="832" t="s">
        <v>580</v>
      </c>
      <c r="C1157" s="835" t="s">
        <v>605</v>
      </c>
      <c r="D1157" s="863" t="s">
        <v>606</v>
      </c>
      <c r="E1157" s="835" t="s">
        <v>3989</v>
      </c>
      <c r="F1157" s="863" t="s">
        <v>3990</v>
      </c>
      <c r="G1157" s="835" t="s">
        <v>3995</v>
      </c>
      <c r="H1157" s="835" t="s">
        <v>3996</v>
      </c>
      <c r="I1157" s="849">
        <v>17.979999542236328</v>
      </c>
      <c r="J1157" s="849">
        <v>700</v>
      </c>
      <c r="K1157" s="850">
        <v>12586</v>
      </c>
    </row>
    <row r="1158" spans="1:11" ht="14.45" customHeight="1" x14ac:dyDescent="0.2">
      <c r="A1158" s="831" t="s">
        <v>579</v>
      </c>
      <c r="B1158" s="832" t="s">
        <v>580</v>
      </c>
      <c r="C1158" s="835" t="s">
        <v>605</v>
      </c>
      <c r="D1158" s="863" t="s">
        <v>606</v>
      </c>
      <c r="E1158" s="835" t="s">
        <v>3989</v>
      </c>
      <c r="F1158" s="863" t="s">
        <v>3990</v>
      </c>
      <c r="G1158" s="835" t="s">
        <v>3997</v>
      </c>
      <c r="H1158" s="835" t="s">
        <v>3998</v>
      </c>
      <c r="I1158" s="849">
        <v>17.979999542236328</v>
      </c>
      <c r="J1158" s="849">
        <v>150</v>
      </c>
      <c r="K1158" s="850">
        <v>2697</v>
      </c>
    </row>
    <row r="1159" spans="1:11" ht="14.45" customHeight="1" x14ac:dyDescent="0.2">
      <c r="A1159" s="831" t="s">
        <v>579</v>
      </c>
      <c r="B1159" s="832" t="s">
        <v>580</v>
      </c>
      <c r="C1159" s="835" t="s">
        <v>605</v>
      </c>
      <c r="D1159" s="863" t="s">
        <v>606</v>
      </c>
      <c r="E1159" s="835" t="s">
        <v>3989</v>
      </c>
      <c r="F1159" s="863" t="s">
        <v>3990</v>
      </c>
      <c r="G1159" s="835" t="s">
        <v>4939</v>
      </c>
      <c r="H1159" s="835" t="s">
        <v>5136</v>
      </c>
      <c r="I1159" s="849">
        <v>4.0300002098083496</v>
      </c>
      <c r="J1159" s="849">
        <v>900</v>
      </c>
      <c r="K1159" s="850">
        <v>3627</v>
      </c>
    </row>
    <row r="1160" spans="1:11" ht="14.45" customHeight="1" x14ac:dyDescent="0.2">
      <c r="A1160" s="831" t="s">
        <v>579</v>
      </c>
      <c r="B1160" s="832" t="s">
        <v>580</v>
      </c>
      <c r="C1160" s="835" t="s">
        <v>605</v>
      </c>
      <c r="D1160" s="863" t="s">
        <v>606</v>
      </c>
      <c r="E1160" s="835" t="s">
        <v>3989</v>
      </c>
      <c r="F1160" s="863" t="s">
        <v>3990</v>
      </c>
      <c r="G1160" s="835" t="s">
        <v>4939</v>
      </c>
      <c r="H1160" s="835" t="s">
        <v>4940</v>
      </c>
      <c r="I1160" s="849">
        <v>4.0293335278828941</v>
      </c>
      <c r="J1160" s="849">
        <v>6200</v>
      </c>
      <c r="K1160" s="850">
        <v>24980</v>
      </c>
    </row>
    <row r="1161" spans="1:11" ht="14.45" customHeight="1" x14ac:dyDescent="0.2">
      <c r="A1161" s="831" t="s">
        <v>579</v>
      </c>
      <c r="B1161" s="832" t="s">
        <v>580</v>
      </c>
      <c r="C1161" s="835" t="s">
        <v>605</v>
      </c>
      <c r="D1161" s="863" t="s">
        <v>606</v>
      </c>
      <c r="E1161" s="835" t="s">
        <v>3989</v>
      </c>
      <c r="F1161" s="863" t="s">
        <v>3990</v>
      </c>
      <c r="G1161" s="835" t="s">
        <v>4404</v>
      </c>
      <c r="H1161" s="835" t="s">
        <v>4405</v>
      </c>
      <c r="I1161" s="849">
        <v>517.8800048828125</v>
      </c>
      <c r="J1161" s="849">
        <v>2</v>
      </c>
      <c r="K1161" s="850">
        <v>1035.760009765625</v>
      </c>
    </row>
    <row r="1162" spans="1:11" ht="14.45" customHeight="1" x14ac:dyDescent="0.2">
      <c r="A1162" s="831" t="s">
        <v>579</v>
      </c>
      <c r="B1162" s="832" t="s">
        <v>580</v>
      </c>
      <c r="C1162" s="835" t="s">
        <v>605</v>
      </c>
      <c r="D1162" s="863" t="s">
        <v>606</v>
      </c>
      <c r="E1162" s="835" t="s">
        <v>3989</v>
      </c>
      <c r="F1162" s="863" t="s">
        <v>3990</v>
      </c>
      <c r="G1162" s="835" t="s">
        <v>5359</v>
      </c>
      <c r="H1162" s="835" t="s">
        <v>5360</v>
      </c>
      <c r="I1162" s="849">
        <v>1161.5999755859375</v>
      </c>
      <c r="J1162" s="849">
        <v>1</v>
      </c>
      <c r="K1162" s="850">
        <v>1161.5999755859375</v>
      </c>
    </row>
    <row r="1163" spans="1:11" ht="14.45" customHeight="1" x14ac:dyDescent="0.2">
      <c r="A1163" s="831" t="s">
        <v>579</v>
      </c>
      <c r="B1163" s="832" t="s">
        <v>580</v>
      </c>
      <c r="C1163" s="835" t="s">
        <v>605</v>
      </c>
      <c r="D1163" s="863" t="s">
        <v>606</v>
      </c>
      <c r="E1163" s="835" t="s">
        <v>3989</v>
      </c>
      <c r="F1163" s="863" t="s">
        <v>3990</v>
      </c>
      <c r="G1163" s="835" t="s">
        <v>4402</v>
      </c>
      <c r="H1163" s="835" t="s">
        <v>4406</v>
      </c>
      <c r="I1163" s="849">
        <v>517.875</v>
      </c>
      <c r="J1163" s="849">
        <v>5</v>
      </c>
      <c r="K1163" s="850">
        <v>2589.3800048828125</v>
      </c>
    </row>
    <row r="1164" spans="1:11" ht="14.45" customHeight="1" x14ac:dyDescent="0.2">
      <c r="A1164" s="831" t="s">
        <v>579</v>
      </c>
      <c r="B1164" s="832" t="s">
        <v>580</v>
      </c>
      <c r="C1164" s="835" t="s">
        <v>605</v>
      </c>
      <c r="D1164" s="863" t="s">
        <v>606</v>
      </c>
      <c r="E1164" s="835" t="s">
        <v>3989</v>
      </c>
      <c r="F1164" s="863" t="s">
        <v>3990</v>
      </c>
      <c r="G1164" s="835" t="s">
        <v>5361</v>
      </c>
      <c r="H1164" s="835" t="s">
        <v>5362</v>
      </c>
      <c r="I1164" s="849">
        <v>1161.5999755859375</v>
      </c>
      <c r="J1164" s="849">
        <v>1</v>
      </c>
      <c r="K1164" s="850">
        <v>1161.5999755859375</v>
      </c>
    </row>
    <row r="1165" spans="1:11" ht="14.45" customHeight="1" x14ac:dyDescent="0.2">
      <c r="A1165" s="831" t="s">
        <v>579</v>
      </c>
      <c r="B1165" s="832" t="s">
        <v>580</v>
      </c>
      <c r="C1165" s="835" t="s">
        <v>605</v>
      </c>
      <c r="D1165" s="863" t="s">
        <v>606</v>
      </c>
      <c r="E1165" s="835" t="s">
        <v>3989</v>
      </c>
      <c r="F1165" s="863" t="s">
        <v>3990</v>
      </c>
      <c r="G1165" s="835" t="s">
        <v>4404</v>
      </c>
      <c r="H1165" s="835" t="s">
        <v>4407</v>
      </c>
      <c r="I1165" s="849">
        <v>517.87333170572913</v>
      </c>
      <c r="J1165" s="849">
        <v>7</v>
      </c>
      <c r="K1165" s="850">
        <v>3625.0999755859375</v>
      </c>
    </row>
    <row r="1166" spans="1:11" ht="14.45" customHeight="1" x14ac:dyDescent="0.2">
      <c r="A1166" s="831" t="s">
        <v>579</v>
      </c>
      <c r="B1166" s="832" t="s">
        <v>580</v>
      </c>
      <c r="C1166" s="835" t="s">
        <v>605</v>
      </c>
      <c r="D1166" s="863" t="s">
        <v>606</v>
      </c>
      <c r="E1166" s="835" t="s">
        <v>3989</v>
      </c>
      <c r="F1166" s="863" t="s">
        <v>3990</v>
      </c>
      <c r="G1166" s="835" t="s">
        <v>5157</v>
      </c>
      <c r="H1166" s="835" t="s">
        <v>5158</v>
      </c>
      <c r="I1166" s="849">
        <v>955.40997314453125</v>
      </c>
      <c r="J1166" s="849">
        <v>4</v>
      </c>
      <c r="K1166" s="850">
        <v>3821.6201171875</v>
      </c>
    </row>
    <row r="1167" spans="1:11" ht="14.45" customHeight="1" x14ac:dyDescent="0.2">
      <c r="A1167" s="831" t="s">
        <v>579</v>
      </c>
      <c r="B1167" s="832" t="s">
        <v>580</v>
      </c>
      <c r="C1167" s="835" t="s">
        <v>605</v>
      </c>
      <c r="D1167" s="863" t="s">
        <v>606</v>
      </c>
      <c r="E1167" s="835" t="s">
        <v>3989</v>
      </c>
      <c r="F1167" s="863" t="s">
        <v>3990</v>
      </c>
      <c r="G1167" s="835" t="s">
        <v>4001</v>
      </c>
      <c r="H1167" s="835" t="s">
        <v>4416</v>
      </c>
      <c r="I1167" s="849">
        <v>13.310000419616699</v>
      </c>
      <c r="J1167" s="849">
        <v>30</v>
      </c>
      <c r="K1167" s="850">
        <v>399.29998779296875</v>
      </c>
    </row>
    <row r="1168" spans="1:11" ht="14.45" customHeight="1" x14ac:dyDescent="0.2">
      <c r="A1168" s="831" t="s">
        <v>579</v>
      </c>
      <c r="B1168" s="832" t="s">
        <v>580</v>
      </c>
      <c r="C1168" s="835" t="s">
        <v>605</v>
      </c>
      <c r="D1168" s="863" t="s">
        <v>606</v>
      </c>
      <c r="E1168" s="835" t="s">
        <v>3989</v>
      </c>
      <c r="F1168" s="863" t="s">
        <v>3990</v>
      </c>
      <c r="G1168" s="835" t="s">
        <v>3999</v>
      </c>
      <c r="H1168" s="835" t="s">
        <v>4000</v>
      </c>
      <c r="I1168" s="849">
        <v>11.737142562866211</v>
      </c>
      <c r="J1168" s="849">
        <v>250</v>
      </c>
      <c r="K1168" s="850">
        <v>2933.7000045776367</v>
      </c>
    </row>
    <row r="1169" spans="1:11" ht="14.45" customHeight="1" x14ac:dyDescent="0.2">
      <c r="A1169" s="831" t="s">
        <v>579</v>
      </c>
      <c r="B1169" s="832" t="s">
        <v>580</v>
      </c>
      <c r="C1169" s="835" t="s">
        <v>605</v>
      </c>
      <c r="D1169" s="863" t="s">
        <v>606</v>
      </c>
      <c r="E1169" s="835" t="s">
        <v>3989</v>
      </c>
      <c r="F1169" s="863" t="s">
        <v>3990</v>
      </c>
      <c r="G1169" s="835" t="s">
        <v>4001</v>
      </c>
      <c r="H1169" s="835" t="s">
        <v>4002</v>
      </c>
      <c r="I1169" s="849">
        <v>13.310000419616699</v>
      </c>
      <c r="J1169" s="849">
        <v>270</v>
      </c>
      <c r="K1169" s="850">
        <v>3593.7000427246094</v>
      </c>
    </row>
    <row r="1170" spans="1:11" ht="14.45" customHeight="1" x14ac:dyDescent="0.2">
      <c r="A1170" s="831" t="s">
        <v>579</v>
      </c>
      <c r="B1170" s="832" t="s">
        <v>580</v>
      </c>
      <c r="C1170" s="835" t="s">
        <v>605</v>
      </c>
      <c r="D1170" s="863" t="s">
        <v>606</v>
      </c>
      <c r="E1170" s="835" t="s">
        <v>3989</v>
      </c>
      <c r="F1170" s="863" t="s">
        <v>3990</v>
      </c>
      <c r="G1170" s="835" t="s">
        <v>5363</v>
      </c>
      <c r="H1170" s="835" t="s">
        <v>5364</v>
      </c>
      <c r="I1170" s="849">
        <v>236.19000244140625</v>
      </c>
      <c r="J1170" s="849">
        <v>25</v>
      </c>
      <c r="K1170" s="850">
        <v>5904.7998046875</v>
      </c>
    </row>
    <row r="1171" spans="1:11" ht="14.45" customHeight="1" x14ac:dyDescent="0.2">
      <c r="A1171" s="831" t="s">
        <v>579</v>
      </c>
      <c r="B1171" s="832" t="s">
        <v>580</v>
      </c>
      <c r="C1171" s="835" t="s">
        <v>605</v>
      </c>
      <c r="D1171" s="863" t="s">
        <v>606</v>
      </c>
      <c r="E1171" s="835" t="s">
        <v>3989</v>
      </c>
      <c r="F1171" s="863" t="s">
        <v>3990</v>
      </c>
      <c r="G1171" s="835" t="s">
        <v>5365</v>
      </c>
      <c r="H1171" s="835" t="s">
        <v>5366</v>
      </c>
      <c r="I1171" s="849">
        <v>1234.199951171875</v>
      </c>
      <c r="J1171" s="849">
        <v>5</v>
      </c>
      <c r="K1171" s="850">
        <v>6171</v>
      </c>
    </row>
    <row r="1172" spans="1:11" ht="14.45" customHeight="1" x14ac:dyDescent="0.2">
      <c r="A1172" s="831" t="s">
        <v>579</v>
      </c>
      <c r="B1172" s="832" t="s">
        <v>580</v>
      </c>
      <c r="C1172" s="835" t="s">
        <v>605</v>
      </c>
      <c r="D1172" s="863" t="s">
        <v>606</v>
      </c>
      <c r="E1172" s="835" t="s">
        <v>3989</v>
      </c>
      <c r="F1172" s="863" t="s">
        <v>3990</v>
      </c>
      <c r="G1172" s="835" t="s">
        <v>5179</v>
      </c>
      <c r="H1172" s="835" t="s">
        <v>5180</v>
      </c>
      <c r="I1172" s="849">
        <v>403.04000854492188</v>
      </c>
      <c r="J1172" s="849">
        <v>10</v>
      </c>
      <c r="K1172" s="850">
        <v>4030.389892578125</v>
      </c>
    </row>
    <row r="1173" spans="1:11" ht="14.45" customHeight="1" x14ac:dyDescent="0.2">
      <c r="A1173" s="831" t="s">
        <v>579</v>
      </c>
      <c r="B1173" s="832" t="s">
        <v>580</v>
      </c>
      <c r="C1173" s="835" t="s">
        <v>605</v>
      </c>
      <c r="D1173" s="863" t="s">
        <v>606</v>
      </c>
      <c r="E1173" s="835" t="s">
        <v>3989</v>
      </c>
      <c r="F1173" s="863" t="s">
        <v>3990</v>
      </c>
      <c r="G1173" s="835" t="s">
        <v>5179</v>
      </c>
      <c r="H1173" s="835" t="s">
        <v>5181</v>
      </c>
      <c r="I1173" s="849">
        <v>403.04000854492188</v>
      </c>
      <c r="J1173" s="849">
        <v>160</v>
      </c>
      <c r="K1173" s="850">
        <v>64486.22900390625</v>
      </c>
    </row>
    <row r="1174" spans="1:11" ht="14.45" customHeight="1" x14ac:dyDescent="0.2">
      <c r="A1174" s="831" t="s">
        <v>579</v>
      </c>
      <c r="B1174" s="832" t="s">
        <v>580</v>
      </c>
      <c r="C1174" s="835" t="s">
        <v>605</v>
      </c>
      <c r="D1174" s="863" t="s">
        <v>606</v>
      </c>
      <c r="E1174" s="835" t="s">
        <v>3989</v>
      </c>
      <c r="F1174" s="863" t="s">
        <v>3990</v>
      </c>
      <c r="G1174" s="835" t="s">
        <v>5367</v>
      </c>
      <c r="H1174" s="835" t="s">
        <v>5368</v>
      </c>
      <c r="I1174" s="849">
        <v>400</v>
      </c>
      <c r="J1174" s="849">
        <v>20</v>
      </c>
      <c r="K1174" s="850">
        <v>8000.0400390625</v>
      </c>
    </row>
    <row r="1175" spans="1:11" ht="14.45" customHeight="1" x14ac:dyDescent="0.2">
      <c r="A1175" s="831" t="s">
        <v>579</v>
      </c>
      <c r="B1175" s="832" t="s">
        <v>580</v>
      </c>
      <c r="C1175" s="835" t="s">
        <v>605</v>
      </c>
      <c r="D1175" s="863" t="s">
        <v>606</v>
      </c>
      <c r="E1175" s="835" t="s">
        <v>3989</v>
      </c>
      <c r="F1175" s="863" t="s">
        <v>3990</v>
      </c>
      <c r="G1175" s="835" t="s">
        <v>5184</v>
      </c>
      <c r="H1175" s="835" t="s">
        <v>5185</v>
      </c>
      <c r="I1175" s="849">
        <v>439.95999145507813</v>
      </c>
      <c r="J1175" s="849">
        <v>20</v>
      </c>
      <c r="K1175" s="850">
        <v>8799.1201171875</v>
      </c>
    </row>
    <row r="1176" spans="1:11" ht="14.45" customHeight="1" x14ac:dyDescent="0.2">
      <c r="A1176" s="831" t="s">
        <v>579</v>
      </c>
      <c r="B1176" s="832" t="s">
        <v>580</v>
      </c>
      <c r="C1176" s="835" t="s">
        <v>605</v>
      </c>
      <c r="D1176" s="863" t="s">
        <v>606</v>
      </c>
      <c r="E1176" s="835" t="s">
        <v>3989</v>
      </c>
      <c r="F1176" s="863" t="s">
        <v>3990</v>
      </c>
      <c r="G1176" s="835" t="s">
        <v>5186</v>
      </c>
      <c r="H1176" s="835" t="s">
        <v>5187</v>
      </c>
      <c r="I1176" s="849">
        <v>439.95999145507813</v>
      </c>
      <c r="J1176" s="849">
        <v>20</v>
      </c>
      <c r="K1176" s="850">
        <v>8799.1201171875</v>
      </c>
    </row>
    <row r="1177" spans="1:11" ht="14.45" customHeight="1" x14ac:dyDescent="0.2">
      <c r="A1177" s="831" t="s">
        <v>579</v>
      </c>
      <c r="B1177" s="832" t="s">
        <v>580</v>
      </c>
      <c r="C1177" s="835" t="s">
        <v>605</v>
      </c>
      <c r="D1177" s="863" t="s">
        <v>606</v>
      </c>
      <c r="E1177" s="835" t="s">
        <v>3989</v>
      </c>
      <c r="F1177" s="863" t="s">
        <v>3990</v>
      </c>
      <c r="G1177" s="835" t="s">
        <v>5184</v>
      </c>
      <c r="H1177" s="835" t="s">
        <v>5188</v>
      </c>
      <c r="I1177" s="849">
        <v>439.95999145507813</v>
      </c>
      <c r="J1177" s="849">
        <v>100</v>
      </c>
      <c r="K1177" s="850">
        <v>43995.599609375</v>
      </c>
    </row>
    <row r="1178" spans="1:11" ht="14.45" customHeight="1" x14ac:dyDescent="0.2">
      <c r="A1178" s="831" t="s">
        <v>579</v>
      </c>
      <c r="B1178" s="832" t="s">
        <v>580</v>
      </c>
      <c r="C1178" s="835" t="s">
        <v>605</v>
      </c>
      <c r="D1178" s="863" t="s">
        <v>606</v>
      </c>
      <c r="E1178" s="835" t="s">
        <v>3989</v>
      </c>
      <c r="F1178" s="863" t="s">
        <v>3990</v>
      </c>
      <c r="G1178" s="835" t="s">
        <v>5186</v>
      </c>
      <c r="H1178" s="835" t="s">
        <v>5189</v>
      </c>
      <c r="I1178" s="849">
        <v>439.95999145507813</v>
      </c>
      <c r="J1178" s="849">
        <v>100</v>
      </c>
      <c r="K1178" s="850">
        <v>43995.599609375</v>
      </c>
    </row>
    <row r="1179" spans="1:11" ht="14.45" customHeight="1" x14ac:dyDescent="0.2">
      <c r="A1179" s="831" t="s">
        <v>579</v>
      </c>
      <c r="B1179" s="832" t="s">
        <v>580</v>
      </c>
      <c r="C1179" s="835" t="s">
        <v>605</v>
      </c>
      <c r="D1179" s="863" t="s">
        <v>606</v>
      </c>
      <c r="E1179" s="835" t="s">
        <v>3989</v>
      </c>
      <c r="F1179" s="863" t="s">
        <v>3990</v>
      </c>
      <c r="G1179" s="835" t="s">
        <v>5369</v>
      </c>
      <c r="H1179" s="835" t="s">
        <v>5370</v>
      </c>
      <c r="I1179" s="849">
        <v>33.759998321533203</v>
      </c>
      <c r="J1179" s="849">
        <v>25</v>
      </c>
      <c r="K1179" s="850">
        <v>844.03997802734375</v>
      </c>
    </row>
    <row r="1180" spans="1:11" ht="14.45" customHeight="1" x14ac:dyDescent="0.2">
      <c r="A1180" s="831" t="s">
        <v>579</v>
      </c>
      <c r="B1180" s="832" t="s">
        <v>580</v>
      </c>
      <c r="C1180" s="835" t="s">
        <v>605</v>
      </c>
      <c r="D1180" s="863" t="s">
        <v>606</v>
      </c>
      <c r="E1180" s="835" t="s">
        <v>3989</v>
      </c>
      <c r="F1180" s="863" t="s">
        <v>3990</v>
      </c>
      <c r="G1180" s="835" t="s">
        <v>5369</v>
      </c>
      <c r="H1180" s="835" t="s">
        <v>5371</v>
      </c>
      <c r="I1180" s="849">
        <v>33.759998321533203</v>
      </c>
      <c r="J1180" s="849">
        <v>25</v>
      </c>
      <c r="K1180" s="850">
        <v>844.05999755859375</v>
      </c>
    </row>
    <row r="1181" spans="1:11" ht="14.45" customHeight="1" x14ac:dyDescent="0.2">
      <c r="A1181" s="831" t="s">
        <v>579</v>
      </c>
      <c r="B1181" s="832" t="s">
        <v>580</v>
      </c>
      <c r="C1181" s="835" t="s">
        <v>605</v>
      </c>
      <c r="D1181" s="863" t="s">
        <v>606</v>
      </c>
      <c r="E1181" s="835" t="s">
        <v>3989</v>
      </c>
      <c r="F1181" s="863" t="s">
        <v>3990</v>
      </c>
      <c r="G1181" s="835" t="s">
        <v>5372</v>
      </c>
      <c r="H1181" s="835" t="s">
        <v>5373</v>
      </c>
      <c r="I1181" s="849">
        <v>96.680000305175781</v>
      </c>
      <c r="J1181" s="849">
        <v>40</v>
      </c>
      <c r="K1181" s="850">
        <v>3867.159912109375</v>
      </c>
    </row>
    <row r="1182" spans="1:11" ht="14.45" customHeight="1" x14ac:dyDescent="0.2">
      <c r="A1182" s="831" t="s">
        <v>579</v>
      </c>
      <c r="B1182" s="832" t="s">
        <v>580</v>
      </c>
      <c r="C1182" s="835" t="s">
        <v>605</v>
      </c>
      <c r="D1182" s="863" t="s">
        <v>606</v>
      </c>
      <c r="E1182" s="835" t="s">
        <v>3989</v>
      </c>
      <c r="F1182" s="863" t="s">
        <v>3990</v>
      </c>
      <c r="G1182" s="835" t="s">
        <v>5374</v>
      </c>
      <c r="H1182" s="835" t="s">
        <v>5375</v>
      </c>
      <c r="I1182" s="849">
        <v>72.599998474121094</v>
      </c>
      <c r="J1182" s="849">
        <v>5</v>
      </c>
      <c r="K1182" s="850">
        <v>363</v>
      </c>
    </row>
    <row r="1183" spans="1:11" ht="14.45" customHeight="1" x14ac:dyDescent="0.2">
      <c r="A1183" s="831" t="s">
        <v>579</v>
      </c>
      <c r="B1183" s="832" t="s">
        <v>580</v>
      </c>
      <c r="C1183" s="835" t="s">
        <v>605</v>
      </c>
      <c r="D1183" s="863" t="s">
        <v>606</v>
      </c>
      <c r="E1183" s="835" t="s">
        <v>3989</v>
      </c>
      <c r="F1183" s="863" t="s">
        <v>3990</v>
      </c>
      <c r="G1183" s="835" t="s">
        <v>5376</v>
      </c>
      <c r="H1183" s="835" t="s">
        <v>5377</v>
      </c>
      <c r="I1183" s="849">
        <v>46.979999542236328</v>
      </c>
      <c r="J1183" s="849">
        <v>25</v>
      </c>
      <c r="K1183" s="850">
        <v>1174.6099853515625</v>
      </c>
    </row>
    <row r="1184" spans="1:11" ht="14.45" customHeight="1" x14ac:dyDescent="0.2">
      <c r="A1184" s="831" t="s">
        <v>579</v>
      </c>
      <c r="B1184" s="832" t="s">
        <v>580</v>
      </c>
      <c r="C1184" s="835" t="s">
        <v>605</v>
      </c>
      <c r="D1184" s="863" t="s">
        <v>606</v>
      </c>
      <c r="E1184" s="835" t="s">
        <v>3989</v>
      </c>
      <c r="F1184" s="863" t="s">
        <v>3990</v>
      </c>
      <c r="G1184" s="835" t="s">
        <v>4990</v>
      </c>
      <c r="H1184" s="835" t="s">
        <v>4991</v>
      </c>
      <c r="I1184" s="849">
        <v>23.350000381469727</v>
      </c>
      <c r="J1184" s="849">
        <v>20</v>
      </c>
      <c r="K1184" s="850">
        <v>467.05999755859375</v>
      </c>
    </row>
    <row r="1185" spans="1:11" ht="14.45" customHeight="1" x14ac:dyDescent="0.2">
      <c r="A1185" s="831" t="s">
        <v>579</v>
      </c>
      <c r="B1185" s="832" t="s">
        <v>580</v>
      </c>
      <c r="C1185" s="835" t="s">
        <v>605</v>
      </c>
      <c r="D1185" s="863" t="s">
        <v>606</v>
      </c>
      <c r="E1185" s="835" t="s">
        <v>3989</v>
      </c>
      <c r="F1185" s="863" t="s">
        <v>3990</v>
      </c>
      <c r="G1185" s="835" t="s">
        <v>4003</v>
      </c>
      <c r="H1185" s="835" t="s">
        <v>4572</v>
      </c>
      <c r="I1185" s="849">
        <v>1.0900000333786011</v>
      </c>
      <c r="J1185" s="849">
        <v>1700</v>
      </c>
      <c r="K1185" s="850">
        <v>1853</v>
      </c>
    </row>
    <row r="1186" spans="1:11" ht="14.45" customHeight="1" x14ac:dyDescent="0.2">
      <c r="A1186" s="831" t="s">
        <v>579</v>
      </c>
      <c r="B1186" s="832" t="s">
        <v>580</v>
      </c>
      <c r="C1186" s="835" t="s">
        <v>605</v>
      </c>
      <c r="D1186" s="863" t="s">
        <v>606</v>
      </c>
      <c r="E1186" s="835" t="s">
        <v>3989</v>
      </c>
      <c r="F1186" s="863" t="s">
        <v>3990</v>
      </c>
      <c r="G1186" s="835" t="s">
        <v>4007</v>
      </c>
      <c r="H1186" s="835" t="s">
        <v>4574</v>
      </c>
      <c r="I1186" s="849">
        <v>1.6699999570846558</v>
      </c>
      <c r="J1186" s="849">
        <v>1700</v>
      </c>
      <c r="K1186" s="850">
        <v>2839</v>
      </c>
    </row>
    <row r="1187" spans="1:11" ht="14.45" customHeight="1" x14ac:dyDescent="0.2">
      <c r="A1187" s="831" t="s">
        <v>579</v>
      </c>
      <c r="B1187" s="832" t="s">
        <v>580</v>
      </c>
      <c r="C1187" s="835" t="s">
        <v>605</v>
      </c>
      <c r="D1187" s="863" t="s">
        <v>606</v>
      </c>
      <c r="E1187" s="835" t="s">
        <v>3989</v>
      </c>
      <c r="F1187" s="863" t="s">
        <v>3990</v>
      </c>
      <c r="G1187" s="835" t="s">
        <v>4009</v>
      </c>
      <c r="H1187" s="835" t="s">
        <v>4575</v>
      </c>
      <c r="I1187" s="849">
        <v>0.67000001668930054</v>
      </c>
      <c r="J1187" s="849">
        <v>2200</v>
      </c>
      <c r="K1187" s="850">
        <v>1474</v>
      </c>
    </row>
    <row r="1188" spans="1:11" ht="14.45" customHeight="1" x14ac:dyDescent="0.2">
      <c r="A1188" s="831" t="s">
        <v>579</v>
      </c>
      <c r="B1188" s="832" t="s">
        <v>580</v>
      </c>
      <c r="C1188" s="835" t="s">
        <v>605</v>
      </c>
      <c r="D1188" s="863" t="s">
        <v>606</v>
      </c>
      <c r="E1188" s="835" t="s">
        <v>3989</v>
      </c>
      <c r="F1188" s="863" t="s">
        <v>3990</v>
      </c>
      <c r="G1188" s="835" t="s">
        <v>4003</v>
      </c>
      <c r="H1188" s="835" t="s">
        <v>4004</v>
      </c>
      <c r="I1188" s="849">
        <v>1.0900000333786011</v>
      </c>
      <c r="J1188" s="849">
        <v>9600</v>
      </c>
      <c r="K1188" s="850">
        <v>10464</v>
      </c>
    </row>
    <row r="1189" spans="1:11" ht="14.45" customHeight="1" x14ac:dyDescent="0.2">
      <c r="A1189" s="831" t="s">
        <v>579</v>
      </c>
      <c r="B1189" s="832" t="s">
        <v>580</v>
      </c>
      <c r="C1189" s="835" t="s">
        <v>605</v>
      </c>
      <c r="D1189" s="863" t="s">
        <v>606</v>
      </c>
      <c r="E1189" s="835" t="s">
        <v>3989</v>
      </c>
      <c r="F1189" s="863" t="s">
        <v>3990</v>
      </c>
      <c r="G1189" s="835" t="s">
        <v>4005</v>
      </c>
      <c r="H1189" s="835" t="s">
        <v>4006</v>
      </c>
      <c r="I1189" s="849">
        <v>0.47699999213218691</v>
      </c>
      <c r="J1189" s="849">
        <v>4500</v>
      </c>
      <c r="K1189" s="850">
        <v>2143</v>
      </c>
    </row>
    <row r="1190" spans="1:11" ht="14.45" customHeight="1" x14ac:dyDescent="0.2">
      <c r="A1190" s="831" t="s">
        <v>579</v>
      </c>
      <c r="B1190" s="832" t="s">
        <v>580</v>
      </c>
      <c r="C1190" s="835" t="s">
        <v>605</v>
      </c>
      <c r="D1190" s="863" t="s">
        <v>606</v>
      </c>
      <c r="E1190" s="835" t="s">
        <v>3989</v>
      </c>
      <c r="F1190" s="863" t="s">
        <v>3990</v>
      </c>
      <c r="G1190" s="835" t="s">
        <v>4007</v>
      </c>
      <c r="H1190" s="835" t="s">
        <v>4008</v>
      </c>
      <c r="I1190" s="849">
        <v>1.6741666197776794</v>
      </c>
      <c r="J1190" s="849">
        <v>10000</v>
      </c>
      <c r="K1190" s="850">
        <v>16747</v>
      </c>
    </row>
    <row r="1191" spans="1:11" ht="14.45" customHeight="1" x14ac:dyDescent="0.2">
      <c r="A1191" s="831" t="s">
        <v>579</v>
      </c>
      <c r="B1191" s="832" t="s">
        <v>580</v>
      </c>
      <c r="C1191" s="835" t="s">
        <v>605</v>
      </c>
      <c r="D1191" s="863" t="s">
        <v>606</v>
      </c>
      <c r="E1191" s="835" t="s">
        <v>3989</v>
      </c>
      <c r="F1191" s="863" t="s">
        <v>3990</v>
      </c>
      <c r="G1191" s="835" t="s">
        <v>4009</v>
      </c>
      <c r="H1191" s="835" t="s">
        <v>4010</v>
      </c>
      <c r="I1191" s="849">
        <v>0.67090910673141479</v>
      </c>
      <c r="J1191" s="849">
        <v>7400</v>
      </c>
      <c r="K1191" s="850">
        <v>4960</v>
      </c>
    </row>
    <row r="1192" spans="1:11" ht="14.45" customHeight="1" x14ac:dyDescent="0.2">
      <c r="A1192" s="831" t="s">
        <v>579</v>
      </c>
      <c r="B1192" s="832" t="s">
        <v>580</v>
      </c>
      <c r="C1192" s="835" t="s">
        <v>605</v>
      </c>
      <c r="D1192" s="863" t="s">
        <v>606</v>
      </c>
      <c r="E1192" s="835" t="s">
        <v>3989</v>
      </c>
      <c r="F1192" s="863" t="s">
        <v>3990</v>
      </c>
      <c r="G1192" s="835" t="s">
        <v>4592</v>
      </c>
      <c r="H1192" s="835" t="s">
        <v>4593</v>
      </c>
      <c r="I1192" s="849">
        <v>6.2300000190734863</v>
      </c>
      <c r="J1192" s="849">
        <v>30</v>
      </c>
      <c r="K1192" s="850">
        <v>186.89999389648438</v>
      </c>
    </row>
    <row r="1193" spans="1:11" ht="14.45" customHeight="1" x14ac:dyDescent="0.2">
      <c r="A1193" s="831" t="s">
        <v>579</v>
      </c>
      <c r="B1193" s="832" t="s">
        <v>580</v>
      </c>
      <c r="C1193" s="835" t="s">
        <v>605</v>
      </c>
      <c r="D1193" s="863" t="s">
        <v>606</v>
      </c>
      <c r="E1193" s="835" t="s">
        <v>3989</v>
      </c>
      <c r="F1193" s="863" t="s">
        <v>3990</v>
      </c>
      <c r="G1193" s="835" t="s">
        <v>5378</v>
      </c>
      <c r="H1193" s="835" t="s">
        <v>5379</v>
      </c>
      <c r="I1193" s="849">
        <v>148.83000183105469</v>
      </c>
      <c r="J1193" s="849">
        <v>1</v>
      </c>
      <c r="K1193" s="850">
        <v>148.83000183105469</v>
      </c>
    </row>
    <row r="1194" spans="1:11" ht="14.45" customHeight="1" x14ac:dyDescent="0.2">
      <c r="A1194" s="831" t="s">
        <v>579</v>
      </c>
      <c r="B1194" s="832" t="s">
        <v>580</v>
      </c>
      <c r="C1194" s="835" t="s">
        <v>605</v>
      </c>
      <c r="D1194" s="863" t="s">
        <v>606</v>
      </c>
      <c r="E1194" s="835" t="s">
        <v>3989</v>
      </c>
      <c r="F1194" s="863" t="s">
        <v>3990</v>
      </c>
      <c r="G1194" s="835" t="s">
        <v>5010</v>
      </c>
      <c r="H1194" s="835" t="s">
        <v>5239</v>
      </c>
      <c r="I1194" s="849">
        <v>0.4699999988079071</v>
      </c>
      <c r="J1194" s="849">
        <v>300</v>
      </c>
      <c r="K1194" s="850">
        <v>141</v>
      </c>
    </row>
    <row r="1195" spans="1:11" ht="14.45" customHeight="1" x14ac:dyDescent="0.2">
      <c r="A1195" s="831" t="s">
        <v>579</v>
      </c>
      <c r="B1195" s="832" t="s">
        <v>580</v>
      </c>
      <c r="C1195" s="835" t="s">
        <v>605</v>
      </c>
      <c r="D1195" s="863" t="s">
        <v>606</v>
      </c>
      <c r="E1195" s="835" t="s">
        <v>3989</v>
      </c>
      <c r="F1195" s="863" t="s">
        <v>3990</v>
      </c>
      <c r="G1195" s="835" t="s">
        <v>5010</v>
      </c>
      <c r="H1195" s="835" t="s">
        <v>5011</v>
      </c>
      <c r="I1195" s="849">
        <v>0.47090908885002136</v>
      </c>
      <c r="J1195" s="849">
        <v>6300</v>
      </c>
      <c r="K1195" s="850">
        <v>2966</v>
      </c>
    </row>
    <row r="1196" spans="1:11" ht="14.45" customHeight="1" x14ac:dyDescent="0.2">
      <c r="A1196" s="831" t="s">
        <v>579</v>
      </c>
      <c r="B1196" s="832" t="s">
        <v>580</v>
      </c>
      <c r="C1196" s="835" t="s">
        <v>605</v>
      </c>
      <c r="D1196" s="863" t="s">
        <v>606</v>
      </c>
      <c r="E1196" s="835" t="s">
        <v>3989</v>
      </c>
      <c r="F1196" s="863" t="s">
        <v>3990</v>
      </c>
      <c r="G1196" s="835" t="s">
        <v>4640</v>
      </c>
      <c r="H1196" s="835" t="s">
        <v>5380</v>
      </c>
      <c r="I1196" s="849">
        <v>541.5999755859375</v>
      </c>
      <c r="J1196" s="849">
        <v>5</v>
      </c>
      <c r="K1196" s="850">
        <v>2707.97998046875</v>
      </c>
    </row>
    <row r="1197" spans="1:11" ht="14.45" customHeight="1" x14ac:dyDescent="0.2">
      <c r="A1197" s="831" t="s">
        <v>579</v>
      </c>
      <c r="B1197" s="832" t="s">
        <v>580</v>
      </c>
      <c r="C1197" s="835" t="s">
        <v>605</v>
      </c>
      <c r="D1197" s="863" t="s">
        <v>606</v>
      </c>
      <c r="E1197" s="835" t="s">
        <v>3989</v>
      </c>
      <c r="F1197" s="863" t="s">
        <v>3990</v>
      </c>
      <c r="G1197" s="835" t="s">
        <v>5240</v>
      </c>
      <c r="H1197" s="835" t="s">
        <v>5241</v>
      </c>
      <c r="I1197" s="849">
        <v>72.150001525878906</v>
      </c>
      <c r="J1197" s="849">
        <v>150</v>
      </c>
      <c r="K1197" s="850">
        <v>10822.850219726563</v>
      </c>
    </row>
    <row r="1198" spans="1:11" ht="14.45" customHeight="1" x14ac:dyDescent="0.2">
      <c r="A1198" s="831" t="s">
        <v>579</v>
      </c>
      <c r="B1198" s="832" t="s">
        <v>580</v>
      </c>
      <c r="C1198" s="835" t="s">
        <v>605</v>
      </c>
      <c r="D1198" s="863" t="s">
        <v>606</v>
      </c>
      <c r="E1198" s="835" t="s">
        <v>3989</v>
      </c>
      <c r="F1198" s="863" t="s">
        <v>3990</v>
      </c>
      <c r="G1198" s="835" t="s">
        <v>4640</v>
      </c>
      <c r="H1198" s="835" t="s">
        <v>4641</v>
      </c>
      <c r="I1198" s="849">
        <v>535.20001220703125</v>
      </c>
      <c r="J1198" s="849">
        <v>5</v>
      </c>
      <c r="K1198" s="850">
        <v>2675.97998046875</v>
      </c>
    </row>
    <row r="1199" spans="1:11" ht="14.45" customHeight="1" x14ac:dyDescent="0.2">
      <c r="A1199" s="831" t="s">
        <v>579</v>
      </c>
      <c r="B1199" s="832" t="s">
        <v>580</v>
      </c>
      <c r="C1199" s="835" t="s">
        <v>605</v>
      </c>
      <c r="D1199" s="863" t="s">
        <v>606</v>
      </c>
      <c r="E1199" s="835" t="s">
        <v>4011</v>
      </c>
      <c r="F1199" s="863" t="s">
        <v>4012</v>
      </c>
      <c r="G1199" s="835" t="s">
        <v>4013</v>
      </c>
      <c r="H1199" s="835" t="s">
        <v>4680</v>
      </c>
      <c r="I1199" s="849">
        <v>10.164999961853027</v>
      </c>
      <c r="J1199" s="849">
        <v>800</v>
      </c>
      <c r="K1199" s="850">
        <v>8131</v>
      </c>
    </row>
    <row r="1200" spans="1:11" ht="14.45" customHeight="1" x14ac:dyDescent="0.2">
      <c r="A1200" s="831" t="s">
        <v>579</v>
      </c>
      <c r="B1200" s="832" t="s">
        <v>580</v>
      </c>
      <c r="C1200" s="835" t="s">
        <v>605</v>
      </c>
      <c r="D1200" s="863" t="s">
        <v>606</v>
      </c>
      <c r="E1200" s="835" t="s">
        <v>4011</v>
      </c>
      <c r="F1200" s="863" t="s">
        <v>4012</v>
      </c>
      <c r="G1200" s="835" t="s">
        <v>4013</v>
      </c>
      <c r="H1200" s="835" t="s">
        <v>4014</v>
      </c>
      <c r="I1200" s="849">
        <v>10.164615337665264</v>
      </c>
      <c r="J1200" s="849">
        <v>5500</v>
      </c>
      <c r="K1200" s="850">
        <v>55908</v>
      </c>
    </row>
    <row r="1201" spans="1:11" ht="14.45" customHeight="1" x14ac:dyDescent="0.2">
      <c r="A1201" s="831" t="s">
        <v>579</v>
      </c>
      <c r="B1201" s="832" t="s">
        <v>580</v>
      </c>
      <c r="C1201" s="835" t="s">
        <v>605</v>
      </c>
      <c r="D1201" s="863" t="s">
        <v>606</v>
      </c>
      <c r="E1201" s="835" t="s">
        <v>4011</v>
      </c>
      <c r="F1201" s="863" t="s">
        <v>4012</v>
      </c>
      <c r="G1201" s="835" t="s">
        <v>4681</v>
      </c>
      <c r="H1201" s="835" t="s">
        <v>4682</v>
      </c>
      <c r="I1201" s="849">
        <v>1374.199951171875</v>
      </c>
      <c r="J1201" s="849">
        <v>2</v>
      </c>
      <c r="K1201" s="850">
        <v>2748.389892578125</v>
      </c>
    </row>
    <row r="1202" spans="1:11" ht="14.45" customHeight="1" x14ac:dyDescent="0.2">
      <c r="A1202" s="831" t="s">
        <v>579</v>
      </c>
      <c r="B1202" s="832" t="s">
        <v>580</v>
      </c>
      <c r="C1202" s="835" t="s">
        <v>605</v>
      </c>
      <c r="D1202" s="863" t="s">
        <v>606</v>
      </c>
      <c r="E1202" s="835" t="s">
        <v>4011</v>
      </c>
      <c r="F1202" s="863" t="s">
        <v>4012</v>
      </c>
      <c r="G1202" s="835" t="s">
        <v>4688</v>
      </c>
      <c r="H1202" s="835" t="s">
        <v>4690</v>
      </c>
      <c r="I1202" s="849">
        <v>62.659999847412109</v>
      </c>
      <c r="J1202" s="849">
        <v>33</v>
      </c>
      <c r="K1202" s="850">
        <v>2067.659912109375</v>
      </c>
    </row>
    <row r="1203" spans="1:11" ht="14.45" customHeight="1" x14ac:dyDescent="0.2">
      <c r="A1203" s="831" t="s">
        <v>579</v>
      </c>
      <c r="B1203" s="832" t="s">
        <v>580</v>
      </c>
      <c r="C1203" s="835" t="s">
        <v>605</v>
      </c>
      <c r="D1203" s="863" t="s">
        <v>606</v>
      </c>
      <c r="E1203" s="835" t="s">
        <v>4011</v>
      </c>
      <c r="F1203" s="863" t="s">
        <v>4012</v>
      </c>
      <c r="G1203" s="835" t="s">
        <v>4691</v>
      </c>
      <c r="H1203" s="835" t="s">
        <v>5033</v>
      </c>
      <c r="I1203" s="849">
        <v>16.809999465942383</v>
      </c>
      <c r="J1203" s="849">
        <v>50</v>
      </c>
      <c r="K1203" s="850">
        <v>840.5</v>
      </c>
    </row>
    <row r="1204" spans="1:11" ht="14.45" customHeight="1" x14ac:dyDescent="0.2">
      <c r="A1204" s="831" t="s">
        <v>579</v>
      </c>
      <c r="B1204" s="832" t="s">
        <v>580</v>
      </c>
      <c r="C1204" s="835" t="s">
        <v>605</v>
      </c>
      <c r="D1204" s="863" t="s">
        <v>606</v>
      </c>
      <c r="E1204" s="835" t="s">
        <v>4011</v>
      </c>
      <c r="F1204" s="863" t="s">
        <v>4012</v>
      </c>
      <c r="G1204" s="835" t="s">
        <v>4691</v>
      </c>
      <c r="H1204" s="835" t="s">
        <v>4692</v>
      </c>
      <c r="I1204" s="849">
        <v>16.819999694824219</v>
      </c>
      <c r="J1204" s="849">
        <v>500</v>
      </c>
      <c r="K1204" s="850">
        <v>8410</v>
      </c>
    </row>
    <row r="1205" spans="1:11" ht="14.45" customHeight="1" x14ac:dyDescent="0.2">
      <c r="A1205" s="831" t="s">
        <v>579</v>
      </c>
      <c r="B1205" s="832" t="s">
        <v>580</v>
      </c>
      <c r="C1205" s="835" t="s">
        <v>605</v>
      </c>
      <c r="D1205" s="863" t="s">
        <v>606</v>
      </c>
      <c r="E1205" s="835" t="s">
        <v>4695</v>
      </c>
      <c r="F1205" s="863" t="s">
        <v>4696</v>
      </c>
      <c r="G1205" s="835" t="s">
        <v>5381</v>
      </c>
      <c r="H1205" s="835" t="s">
        <v>5382</v>
      </c>
      <c r="I1205" s="849">
        <v>27.260000228881836</v>
      </c>
      <c r="J1205" s="849">
        <v>36</v>
      </c>
      <c r="K1205" s="850">
        <v>981.17999267578125</v>
      </c>
    </row>
    <row r="1206" spans="1:11" ht="14.45" customHeight="1" x14ac:dyDescent="0.2">
      <c r="A1206" s="831" t="s">
        <v>579</v>
      </c>
      <c r="B1206" s="832" t="s">
        <v>580</v>
      </c>
      <c r="C1206" s="835" t="s">
        <v>605</v>
      </c>
      <c r="D1206" s="863" t="s">
        <v>606</v>
      </c>
      <c r="E1206" s="835" t="s">
        <v>4695</v>
      </c>
      <c r="F1206" s="863" t="s">
        <v>4696</v>
      </c>
      <c r="G1206" s="835" t="s">
        <v>5381</v>
      </c>
      <c r="H1206" s="835" t="s">
        <v>5383</v>
      </c>
      <c r="I1206" s="849">
        <v>27.25</v>
      </c>
      <c r="J1206" s="849">
        <v>396</v>
      </c>
      <c r="K1206" s="850">
        <v>10789.910034179688</v>
      </c>
    </row>
    <row r="1207" spans="1:11" ht="14.45" customHeight="1" x14ac:dyDescent="0.2">
      <c r="A1207" s="831" t="s">
        <v>579</v>
      </c>
      <c r="B1207" s="832" t="s">
        <v>580</v>
      </c>
      <c r="C1207" s="835" t="s">
        <v>605</v>
      </c>
      <c r="D1207" s="863" t="s">
        <v>606</v>
      </c>
      <c r="E1207" s="835" t="s">
        <v>4015</v>
      </c>
      <c r="F1207" s="863" t="s">
        <v>4016</v>
      </c>
      <c r="G1207" s="835" t="s">
        <v>5244</v>
      </c>
      <c r="H1207" s="835" t="s">
        <v>5246</v>
      </c>
      <c r="I1207" s="849">
        <v>180.44000244140625</v>
      </c>
      <c r="J1207" s="849">
        <v>25</v>
      </c>
      <c r="K1207" s="850">
        <v>4510.8798828125</v>
      </c>
    </row>
    <row r="1208" spans="1:11" ht="14.45" customHeight="1" x14ac:dyDescent="0.2">
      <c r="A1208" s="831" t="s">
        <v>579</v>
      </c>
      <c r="B1208" s="832" t="s">
        <v>580</v>
      </c>
      <c r="C1208" s="835" t="s">
        <v>605</v>
      </c>
      <c r="D1208" s="863" t="s">
        <v>606</v>
      </c>
      <c r="E1208" s="835" t="s">
        <v>4015</v>
      </c>
      <c r="F1208" s="863" t="s">
        <v>4016</v>
      </c>
      <c r="G1208" s="835" t="s">
        <v>4023</v>
      </c>
      <c r="H1208" s="835" t="s">
        <v>4703</v>
      </c>
      <c r="I1208" s="849">
        <v>0.54500001668930054</v>
      </c>
      <c r="J1208" s="849">
        <v>1600</v>
      </c>
      <c r="K1208" s="850">
        <v>868</v>
      </c>
    </row>
    <row r="1209" spans="1:11" ht="14.45" customHeight="1" x14ac:dyDescent="0.2">
      <c r="A1209" s="831" t="s">
        <v>579</v>
      </c>
      <c r="B1209" s="832" t="s">
        <v>580</v>
      </c>
      <c r="C1209" s="835" t="s">
        <v>605</v>
      </c>
      <c r="D1209" s="863" t="s">
        <v>606</v>
      </c>
      <c r="E1209" s="835" t="s">
        <v>4015</v>
      </c>
      <c r="F1209" s="863" t="s">
        <v>4016</v>
      </c>
      <c r="G1209" s="835" t="s">
        <v>4019</v>
      </c>
      <c r="H1209" s="835" t="s">
        <v>4020</v>
      </c>
      <c r="I1209" s="849">
        <v>0.30250000953674316</v>
      </c>
      <c r="J1209" s="849">
        <v>2100</v>
      </c>
      <c r="K1209" s="850">
        <v>635</v>
      </c>
    </row>
    <row r="1210" spans="1:11" ht="14.45" customHeight="1" x14ac:dyDescent="0.2">
      <c r="A1210" s="831" t="s">
        <v>579</v>
      </c>
      <c r="B1210" s="832" t="s">
        <v>580</v>
      </c>
      <c r="C1210" s="835" t="s">
        <v>605</v>
      </c>
      <c r="D1210" s="863" t="s">
        <v>606</v>
      </c>
      <c r="E1210" s="835" t="s">
        <v>4015</v>
      </c>
      <c r="F1210" s="863" t="s">
        <v>4016</v>
      </c>
      <c r="G1210" s="835" t="s">
        <v>4704</v>
      </c>
      <c r="H1210" s="835" t="s">
        <v>4705</v>
      </c>
      <c r="I1210" s="849">
        <v>0.3033333420753479</v>
      </c>
      <c r="J1210" s="849">
        <v>2500</v>
      </c>
      <c r="K1210" s="850">
        <v>758.30000305175781</v>
      </c>
    </row>
    <row r="1211" spans="1:11" ht="14.45" customHeight="1" x14ac:dyDescent="0.2">
      <c r="A1211" s="831" t="s">
        <v>579</v>
      </c>
      <c r="B1211" s="832" t="s">
        <v>580</v>
      </c>
      <c r="C1211" s="835" t="s">
        <v>605</v>
      </c>
      <c r="D1211" s="863" t="s">
        <v>606</v>
      </c>
      <c r="E1211" s="835" t="s">
        <v>4015</v>
      </c>
      <c r="F1211" s="863" t="s">
        <v>4016</v>
      </c>
      <c r="G1211" s="835" t="s">
        <v>4023</v>
      </c>
      <c r="H1211" s="835" t="s">
        <v>4024</v>
      </c>
      <c r="I1211" s="849">
        <v>0.54545456171035767</v>
      </c>
      <c r="J1211" s="849">
        <v>9700</v>
      </c>
      <c r="K1211" s="850">
        <v>5295</v>
      </c>
    </row>
    <row r="1212" spans="1:11" ht="14.45" customHeight="1" x14ac:dyDescent="0.2">
      <c r="A1212" s="831" t="s">
        <v>579</v>
      </c>
      <c r="B1212" s="832" t="s">
        <v>580</v>
      </c>
      <c r="C1212" s="835" t="s">
        <v>605</v>
      </c>
      <c r="D1212" s="863" t="s">
        <v>606</v>
      </c>
      <c r="E1212" s="835" t="s">
        <v>4015</v>
      </c>
      <c r="F1212" s="863" t="s">
        <v>4016</v>
      </c>
      <c r="G1212" s="835" t="s">
        <v>5253</v>
      </c>
      <c r="H1212" s="835" t="s">
        <v>5384</v>
      </c>
      <c r="I1212" s="849">
        <v>180.44000244140625</v>
      </c>
      <c r="J1212" s="849">
        <v>25</v>
      </c>
      <c r="K1212" s="850">
        <v>4510.8798828125</v>
      </c>
    </row>
    <row r="1213" spans="1:11" ht="14.45" customHeight="1" x14ac:dyDescent="0.2">
      <c r="A1213" s="831" t="s">
        <v>579</v>
      </c>
      <c r="B1213" s="832" t="s">
        <v>580</v>
      </c>
      <c r="C1213" s="835" t="s">
        <v>605</v>
      </c>
      <c r="D1213" s="863" t="s">
        <v>606</v>
      </c>
      <c r="E1213" s="835" t="s">
        <v>4015</v>
      </c>
      <c r="F1213" s="863" t="s">
        <v>4016</v>
      </c>
      <c r="G1213" s="835" t="s">
        <v>5253</v>
      </c>
      <c r="H1213" s="835" t="s">
        <v>5254</v>
      </c>
      <c r="I1213" s="849">
        <v>180.44000244140625</v>
      </c>
      <c r="J1213" s="849">
        <v>25</v>
      </c>
      <c r="K1213" s="850">
        <v>4510.8798828125</v>
      </c>
    </row>
    <row r="1214" spans="1:11" ht="14.45" customHeight="1" x14ac:dyDescent="0.2">
      <c r="A1214" s="831" t="s">
        <v>579</v>
      </c>
      <c r="B1214" s="832" t="s">
        <v>580</v>
      </c>
      <c r="C1214" s="835" t="s">
        <v>605</v>
      </c>
      <c r="D1214" s="863" t="s">
        <v>606</v>
      </c>
      <c r="E1214" s="835" t="s">
        <v>4015</v>
      </c>
      <c r="F1214" s="863" t="s">
        <v>4016</v>
      </c>
      <c r="G1214" s="835" t="s">
        <v>5257</v>
      </c>
      <c r="H1214" s="835" t="s">
        <v>5258</v>
      </c>
      <c r="I1214" s="849">
        <v>48.819999694824219</v>
      </c>
      <c r="J1214" s="849">
        <v>75</v>
      </c>
      <c r="K1214" s="850">
        <v>3661.7698974609375</v>
      </c>
    </row>
    <row r="1215" spans="1:11" ht="14.45" customHeight="1" x14ac:dyDescent="0.2">
      <c r="A1215" s="831" t="s">
        <v>579</v>
      </c>
      <c r="B1215" s="832" t="s">
        <v>580</v>
      </c>
      <c r="C1215" s="835" t="s">
        <v>605</v>
      </c>
      <c r="D1215" s="863" t="s">
        <v>606</v>
      </c>
      <c r="E1215" s="835" t="s">
        <v>4015</v>
      </c>
      <c r="F1215" s="863" t="s">
        <v>4016</v>
      </c>
      <c r="G1215" s="835" t="s">
        <v>5247</v>
      </c>
      <c r="H1215" s="835" t="s">
        <v>5259</v>
      </c>
      <c r="I1215" s="849">
        <v>48.819999694824219</v>
      </c>
      <c r="J1215" s="849">
        <v>50</v>
      </c>
      <c r="K1215" s="850">
        <v>2441.179931640625</v>
      </c>
    </row>
    <row r="1216" spans="1:11" ht="14.45" customHeight="1" x14ac:dyDescent="0.2">
      <c r="A1216" s="831" t="s">
        <v>579</v>
      </c>
      <c r="B1216" s="832" t="s">
        <v>580</v>
      </c>
      <c r="C1216" s="835" t="s">
        <v>605</v>
      </c>
      <c r="D1216" s="863" t="s">
        <v>606</v>
      </c>
      <c r="E1216" s="835" t="s">
        <v>4015</v>
      </c>
      <c r="F1216" s="863" t="s">
        <v>4016</v>
      </c>
      <c r="G1216" s="835" t="s">
        <v>5260</v>
      </c>
      <c r="H1216" s="835" t="s">
        <v>5261</v>
      </c>
      <c r="I1216" s="849">
        <v>48.822000122070314</v>
      </c>
      <c r="J1216" s="849">
        <v>125</v>
      </c>
      <c r="K1216" s="850">
        <v>6102.93994140625</v>
      </c>
    </row>
    <row r="1217" spans="1:11" ht="14.45" customHeight="1" x14ac:dyDescent="0.2">
      <c r="A1217" s="831" t="s">
        <v>579</v>
      </c>
      <c r="B1217" s="832" t="s">
        <v>580</v>
      </c>
      <c r="C1217" s="835" t="s">
        <v>605</v>
      </c>
      <c r="D1217" s="863" t="s">
        <v>606</v>
      </c>
      <c r="E1217" s="835" t="s">
        <v>4015</v>
      </c>
      <c r="F1217" s="863" t="s">
        <v>4016</v>
      </c>
      <c r="G1217" s="835" t="s">
        <v>5249</v>
      </c>
      <c r="H1217" s="835" t="s">
        <v>5262</v>
      </c>
      <c r="I1217" s="849">
        <v>48.823333740234375</v>
      </c>
      <c r="J1217" s="849">
        <v>75</v>
      </c>
      <c r="K1217" s="850">
        <v>3661.77001953125</v>
      </c>
    </row>
    <row r="1218" spans="1:11" ht="14.45" customHeight="1" x14ac:dyDescent="0.2">
      <c r="A1218" s="831" t="s">
        <v>579</v>
      </c>
      <c r="B1218" s="832" t="s">
        <v>580</v>
      </c>
      <c r="C1218" s="835" t="s">
        <v>605</v>
      </c>
      <c r="D1218" s="863" t="s">
        <v>606</v>
      </c>
      <c r="E1218" s="835" t="s">
        <v>4015</v>
      </c>
      <c r="F1218" s="863" t="s">
        <v>4016</v>
      </c>
      <c r="G1218" s="835" t="s">
        <v>5263</v>
      </c>
      <c r="H1218" s="835" t="s">
        <v>5264</v>
      </c>
      <c r="I1218" s="849">
        <v>1.5579999446868897</v>
      </c>
      <c r="J1218" s="849">
        <v>1200</v>
      </c>
      <c r="K1218" s="850">
        <v>1869.4399719238281</v>
      </c>
    </row>
    <row r="1219" spans="1:11" ht="14.45" customHeight="1" x14ac:dyDescent="0.2">
      <c r="A1219" s="831" t="s">
        <v>579</v>
      </c>
      <c r="B1219" s="832" t="s">
        <v>580</v>
      </c>
      <c r="C1219" s="835" t="s">
        <v>605</v>
      </c>
      <c r="D1219" s="863" t="s">
        <v>606</v>
      </c>
      <c r="E1219" s="835" t="s">
        <v>4015</v>
      </c>
      <c r="F1219" s="863" t="s">
        <v>4016</v>
      </c>
      <c r="G1219" s="835" t="s">
        <v>5263</v>
      </c>
      <c r="H1219" s="835" t="s">
        <v>5265</v>
      </c>
      <c r="I1219" s="849">
        <v>1.559999942779541</v>
      </c>
      <c r="J1219" s="849">
        <v>500</v>
      </c>
      <c r="K1219" s="850">
        <v>778.94000244140625</v>
      </c>
    </row>
    <row r="1220" spans="1:11" ht="14.45" customHeight="1" x14ac:dyDescent="0.2">
      <c r="A1220" s="831" t="s">
        <v>579</v>
      </c>
      <c r="B1220" s="832" t="s">
        <v>580</v>
      </c>
      <c r="C1220" s="835" t="s">
        <v>605</v>
      </c>
      <c r="D1220" s="863" t="s">
        <v>606</v>
      </c>
      <c r="E1220" s="835" t="s">
        <v>4015</v>
      </c>
      <c r="F1220" s="863" t="s">
        <v>4016</v>
      </c>
      <c r="G1220" s="835" t="s">
        <v>5266</v>
      </c>
      <c r="H1220" s="835" t="s">
        <v>5267</v>
      </c>
      <c r="I1220" s="849">
        <v>180.44000244140625</v>
      </c>
      <c r="J1220" s="849">
        <v>50</v>
      </c>
      <c r="K1220" s="850">
        <v>9021.759765625</v>
      </c>
    </row>
    <row r="1221" spans="1:11" ht="14.45" customHeight="1" x14ac:dyDescent="0.2">
      <c r="A1221" s="831" t="s">
        <v>579</v>
      </c>
      <c r="B1221" s="832" t="s">
        <v>580</v>
      </c>
      <c r="C1221" s="835" t="s">
        <v>605</v>
      </c>
      <c r="D1221" s="863" t="s">
        <v>606</v>
      </c>
      <c r="E1221" s="835" t="s">
        <v>4015</v>
      </c>
      <c r="F1221" s="863" t="s">
        <v>4016</v>
      </c>
      <c r="G1221" s="835" t="s">
        <v>5268</v>
      </c>
      <c r="H1221" s="835" t="s">
        <v>5269</v>
      </c>
      <c r="I1221" s="849">
        <v>180</v>
      </c>
      <c r="J1221" s="849">
        <v>100</v>
      </c>
      <c r="K1221" s="850">
        <v>17999.96044921875</v>
      </c>
    </row>
    <row r="1222" spans="1:11" ht="14.45" customHeight="1" x14ac:dyDescent="0.2">
      <c r="A1222" s="831" t="s">
        <v>579</v>
      </c>
      <c r="B1222" s="832" t="s">
        <v>580</v>
      </c>
      <c r="C1222" s="835" t="s">
        <v>605</v>
      </c>
      <c r="D1222" s="863" t="s">
        <v>606</v>
      </c>
      <c r="E1222" s="835" t="s">
        <v>4015</v>
      </c>
      <c r="F1222" s="863" t="s">
        <v>4016</v>
      </c>
      <c r="G1222" s="835" t="s">
        <v>4031</v>
      </c>
      <c r="H1222" s="835" t="s">
        <v>4032</v>
      </c>
      <c r="I1222" s="849">
        <v>180</v>
      </c>
      <c r="J1222" s="849">
        <v>25</v>
      </c>
      <c r="K1222" s="850">
        <v>4499.990234375</v>
      </c>
    </row>
    <row r="1223" spans="1:11" ht="14.45" customHeight="1" x14ac:dyDescent="0.2">
      <c r="A1223" s="831" t="s">
        <v>579</v>
      </c>
      <c r="B1223" s="832" t="s">
        <v>580</v>
      </c>
      <c r="C1223" s="835" t="s">
        <v>605</v>
      </c>
      <c r="D1223" s="863" t="s">
        <v>606</v>
      </c>
      <c r="E1223" s="835" t="s">
        <v>4034</v>
      </c>
      <c r="F1223" s="863" t="s">
        <v>4035</v>
      </c>
      <c r="G1223" s="835" t="s">
        <v>4042</v>
      </c>
      <c r="H1223" s="835" t="s">
        <v>4718</v>
      </c>
      <c r="I1223" s="849">
        <v>0.62999999523162842</v>
      </c>
      <c r="J1223" s="849">
        <v>1200</v>
      </c>
      <c r="K1223" s="850">
        <v>756</v>
      </c>
    </row>
    <row r="1224" spans="1:11" ht="14.45" customHeight="1" x14ac:dyDescent="0.2">
      <c r="A1224" s="831" t="s">
        <v>579</v>
      </c>
      <c r="B1224" s="832" t="s">
        <v>580</v>
      </c>
      <c r="C1224" s="835" t="s">
        <v>605</v>
      </c>
      <c r="D1224" s="863" t="s">
        <v>606</v>
      </c>
      <c r="E1224" s="835" t="s">
        <v>4034</v>
      </c>
      <c r="F1224" s="863" t="s">
        <v>4035</v>
      </c>
      <c r="G1224" s="835" t="s">
        <v>4044</v>
      </c>
      <c r="H1224" s="835" t="s">
        <v>4719</v>
      </c>
      <c r="I1224" s="849">
        <v>0.62999999523162842</v>
      </c>
      <c r="J1224" s="849">
        <v>2600</v>
      </c>
      <c r="K1224" s="850">
        <v>1638</v>
      </c>
    </row>
    <row r="1225" spans="1:11" ht="14.45" customHeight="1" x14ac:dyDescent="0.2">
      <c r="A1225" s="831" t="s">
        <v>579</v>
      </c>
      <c r="B1225" s="832" t="s">
        <v>580</v>
      </c>
      <c r="C1225" s="835" t="s">
        <v>605</v>
      </c>
      <c r="D1225" s="863" t="s">
        <v>606</v>
      </c>
      <c r="E1225" s="835" t="s">
        <v>4034</v>
      </c>
      <c r="F1225" s="863" t="s">
        <v>4035</v>
      </c>
      <c r="G1225" s="835" t="s">
        <v>4720</v>
      </c>
      <c r="H1225" s="835" t="s">
        <v>4721</v>
      </c>
      <c r="I1225" s="849">
        <v>0.62999999523162842</v>
      </c>
      <c r="J1225" s="849">
        <v>1000</v>
      </c>
      <c r="K1225" s="850">
        <v>630</v>
      </c>
    </row>
    <row r="1226" spans="1:11" ht="14.45" customHeight="1" x14ac:dyDescent="0.2">
      <c r="A1226" s="831" t="s">
        <v>579</v>
      </c>
      <c r="B1226" s="832" t="s">
        <v>580</v>
      </c>
      <c r="C1226" s="835" t="s">
        <v>605</v>
      </c>
      <c r="D1226" s="863" t="s">
        <v>606</v>
      </c>
      <c r="E1226" s="835" t="s">
        <v>4034</v>
      </c>
      <c r="F1226" s="863" t="s">
        <v>4035</v>
      </c>
      <c r="G1226" s="835" t="s">
        <v>4042</v>
      </c>
      <c r="H1226" s="835" t="s">
        <v>4043</v>
      </c>
      <c r="I1226" s="849">
        <v>0.6288888851801554</v>
      </c>
      <c r="J1226" s="849">
        <v>13000</v>
      </c>
      <c r="K1226" s="850">
        <v>8170</v>
      </c>
    </row>
    <row r="1227" spans="1:11" ht="14.45" customHeight="1" x14ac:dyDescent="0.2">
      <c r="A1227" s="831" t="s">
        <v>579</v>
      </c>
      <c r="B1227" s="832" t="s">
        <v>580</v>
      </c>
      <c r="C1227" s="835" t="s">
        <v>605</v>
      </c>
      <c r="D1227" s="863" t="s">
        <v>606</v>
      </c>
      <c r="E1227" s="835" t="s">
        <v>4034</v>
      </c>
      <c r="F1227" s="863" t="s">
        <v>4035</v>
      </c>
      <c r="G1227" s="835" t="s">
        <v>4044</v>
      </c>
      <c r="H1227" s="835" t="s">
        <v>4045</v>
      </c>
      <c r="I1227" s="849">
        <v>0.62909090518951416</v>
      </c>
      <c r="J1227" s="849">
        <v>23400</v>
      </c>
      <c r="K1227" s="850">
        <v>14702</v>
      </c>
    </row>
    <row r="1228" spans="1:11" ht="14.45" customHeight="1" x14ac:dyDescent="0.2">
      <c r="A1228" s="831" t="s">
        <v>579</v>
      </c>
      <c r="B1228" s="832" t="s">
        <v>580</v>
      </c>
      <c r="C1228" s="835" t="s">
        <v>605</v>
      </c>
      <c r="D1228" s="863" t="s">
        <v>606</v>
      </c>
      <c r="E1228" s="835" t="s">
        <v>4034</v>
      </c>
      <c r="F1228" s="863" t="s">
        <v>4035</v>
      </c>
      <c r="G1228" s="835" t="s">
        <v>4720</v>
      </c>
      <c r="H1228" s="835" t="s">
        <v>4722</v>
      </c>
      <c r="I1228" s="849">
        <v>0.62999999523162842</v>
      </c>
      <c r="J1228" s="849">
        <v>10600</v>
      </c>
      <c r="K1228" s="850">
        <v>6678</v>
      </c>
    </row>
    <row r="1229" spans="1:11" ht="14.45" customHeight="1" x14ac:dyDescent="0.2">
      <c r="A1229" s="831" t="s">
        <v>579</v>
      </c>
      <c r="B1229" s="832" t="s">
        <v>580</v>
      </c>
      <c r="C1229" s="835" t="s">
        <v>605</v>
      </c>
      <c r="D1229" s="863" t="s">
        <v>606</v>
      </c>
      <c r="E1229" s="835" t="s">
        <v>4729</v>
      </c>
      <c r="F1229" s="863" t="s">
        <v>4730</v>
      </c>
      <c r="G1229" s="835" t="s">
        <v>4731</v>
      </c>
      <c r="H1229" s="835" t="s">
        <v>4732</v>
      </c>
      <c r="I1229" s="849">
        <v>319.91000366210938</v>
      </c>
      <c r="J1229" s="849">
        <v>20</v>
      </c>
      <c r="K1229" s="850">
        <v>6398.240234375</v>
      </c>
    </row>
    <row r="1230" spans="1:11" ht="14.45" customHeight="1" x14ac:dyDescent="0.2">
      <c r="A1230" s="831" t="s">
        <v>579</v>
      </c>
      <c r="B1230" s="832" t="s">
        <v>580</v>
      </c>
      <c r="C1230" s="835" t="s">
        <v>605</v>
      </c>
      <c r="D1230" s="863" t="s">
        <v>606</v>
      </c>
      <c r="E1230" s="835" t="s">
        <v>4729</v>
      </c>
      <c r="F1230" s="863" t="s">
        <v>4730</v>
      </c>
      <c r="G1230" s="835" t="s">
        <v>4731</v>
      </c>
      <c r="H1230" s="835" t="s">
        <v>4737</v>
      </c>
      <c r="I1230" s="849">
        <v>319.91000366210938</v>
      </c>
      <c r="J1230" s="849">
        <v>137</v>
      </c>
      <c r="K1230" s="850">
        <v>43827.91162109375</v>
      </c>
    </row>
    <row r="1231" spans="1:11" ht="14.45" customHeight="1" x14ac:dyDescent="0.2">
      <c r="A1231" s="831" t="s">
        <v>579</v>
      </c>
      <c r="B1231" s="832" t="s">
        <v>580</v>
      </c>
      <c r="C1231" s="835" t="s">
        <v>605</v>
      </c>
      <c r="D1231" s="863" t="s">
        <v>606</v>
      </c>
      <c r="E1231" s="835" t="s">
        <v>4765</v>
      </c>
      <c r="F1231" s="863" t="s">
        <v>4766</v>
      </c>
      <c r="G1231" s="835" t="s">
        <v>4774</v>
      </c>
      <c r="H1231" s="835" t="s">
        <v>4775</v>
      </c>
      <c r="I1231" s="849">
        <v>36.832501411437988</v>
      </c>
      <c r="J1231" s="849">
        <v>320</v>
      </c>
      <c r="K1231" s="850">
        <v>11786.369842529297</v>
      </c>
    </row>
    <row r="1232" spans="1:11" ht="14.45" customHeight="1" x14ac:dyDescent="0.2">
      <c r="A1232" s="831" t="s">
        <v>579</v>
      </c>
      <c r="B1232" s="832" t="s">
        <v>580</v>
      </c>
      <c r="C1232" s="835" t="s">
        <v>605</v>
      </c>
      <c r="D1232" s="863" t="s">
        <v>606</v>
      </c>
      <c r="E1232" s="835" t="s">
        <v>4765</v>
      </c>
      <c r="F1232" s="863" t="s">
        <v>4766</v>
      </c>
      <c r="G1232" s="835" t="s">
        <v>4776</v>
      </c>
      <c r="H1232" s="835" t="s">
        <v>4777</v>
      </c>
      <c r="I1232" s="849">
        <v>36.831001663208006</v>
      </c>
      <c r="J1232" s="849">
        <v>290</v>
      </c>
      <c r="K1232" s="850">
        <v>10681.099884033203</v>
      </c>
    </row>
    <row r="1233" spans="1:11" ht="14.45" customHeight="1" x14ac:dyDescent="0.2">
      <c r="A1233" s="831" t="s">
        <v>579</v>
      </c>
      <c r="B1233" s="832" t="s">
        <v>580</v>
      </c>
      <c r="C1233" s="835" t="s">
        <v>605</v>
      </c>
      <c r="D1233" s="863" t="s">
        <v>606</v>
      </c>
      <c r="E1233" s="835" t="s">
        <v>4765</v>
      </c>
      <c r="F1233" s="863" t="s">
        <v>4766</v>
      </c>
      <c r="G1233" s="835" t="s">
        <v>4778</v>
      </c>
      <c r="H1233" s="835" t="s">
        <v>4779</v>
      </c>
      <c r="I1233" s="849">
        <v>36.830001831054688</v>
      </c>
      <c r="J1233" s="849">
        <v>20</v>
      </c>
      <c r="K1233" s="850">
        <v>736.6500244140625</v>
      </c>
    </row>
    <row r="1234" spans="1:11" ht="14.45" customHeight="1" x14ac:dyDescent="0.2">
      <c r="A1234" s="831" t="s">
        <v>579</v>
      </c>
      <c r="B1234" s="832" t="s">
        <v>580</v>
      </c>
      <c r="C1234" s="835" t="s">
        <v>605</v>
      </c>
      <c r="D1234" s="863" t="s">
        <v>606</v>
      </c>
      <c r="E1234" s="835" t="s">
        <v>4765</v>
      </c>
      <c r="F1234" s="863" t="s">
        <v>4766</v>
      </c>
      <c r="G1234" s="835" t="s">
        <v>5278</v>
      </c>
      <c r="H1234" s="835" t="s">
        <v>5279</v>
      </c>
      <c r="I1234" s="849">
        <v>36.830001831054688</v>
      </c>
      <c r="J1234" s="849">
        <v>20</v>
      </c>
      <c r="K1234" s="850">
        <v>736.6500244140625</v>
      </c>
    </row>
    <row r="1235" spans="1:11" ht="14.45" customHeight="1" x14ac:dyDescent="0.2">
      <c r="A1235" s="831" t="s">
        <v>579</v>
      </c>
      <c r="B1235" s="832" t="s">
        <v>580</v>
      </c>
      <c r="C1235" s="835" t="s">
        <v>605</v>
      </c>
      <c r="D1235" s="863" t="s">
        <v>606</v>
      </c>
      <c r="E1235" s="835" t="s">
        <v>4765</v>
      </c>
      <c r="F1235" s="863" t="s">
        <v>4766</v>
      </c>
      <c r="G1235" s="835" t="s">
        <v>4774</v>
      </c>
      <c r="H1235" s="835" t="s">
        <v>5280</v>
      </c>
      <c r="I1235" s="849">
        <v>36.835000991821289</v>
      </c>
      <c r="J1235" s="849">
        <v>50</v>
      </c>
      <c r="K1235" s="850">
        <v>1841.6199951171875</v>
      </c>
    </row>
    <row r="1236" spans="1:11" ht="14.45" customHeight="1" x14ac:dyDescent="0.2">
      <c r="A1236" s="831" t="s">
        <v>579</v>
      </c>
      <c r="B1236" s="832" t="s">
        <v>580</v>
      </c>
      <c r="C1236" s="835" t="s">
        <v>605</v>
      </c>
      <c r="D1236" s="863" t="s">
        <v>606</v>
      </c>
      <c r="E1236" s="835" t="s">
        <v>4765</v>
      </c>
      <c r="F1236" s="863" t="s">
        <v>4766</v>
      </c>
      <c r="G1236" s="835" t="s">
        <v>4776</v>
      </c>
      <c r="H1236" s="835" t="s">
        <v>4780</v>
      </c>
      <c r="I1236" s="849">
        <v>35.090000152587891</v>
      </c>
      <c r="J1236" s="849">
        <v>110</v>
      </c>
      <c r="K1236" s="850">
        <v>3859.89990234375</v>
      </c>
    </row>
    <row r="1237" spans="1:11" ht="14.45" customHeight="1" x14ac:dyDescent="0.2">
      <c r="A1237" s="831" t="s">
        <v>579</v>
      </c>
      <c r="B1237" s="832" t="s">
        <v>580</v>
      </c>
      <c r="C1237" s="835" t="s">
        <v>605</v>
      </c>
      <c r="D1237" s="863" t="s">
        <v>606</v>
      </c>
      <c r="E1237" s="835" t="s">
        <v>4765</v>
      </c>
      <c r="F1237" s="863" t="s">
        <v>4766</v>
      </c>
      <c r="G1237" s="835" t="s">
        <v>5287</v>
      </c>
      <c r="H1237" s="835" t="s">
        <v>5289</v>
      </c>
      <c r="I1237" s="849">
        <v>15.757499814033508</v>
      </c>
      <c r="J1237" s="849">
        <v>200</v>
      </c>
      <c r="K1237" s="850">
        <v>3145.5999450683594</v>
      </c>
    </row>
    <row r="1238" spans="1:11" ht="14.45" customHeight="1" x14ac:dyDescent="0.2">
      <c r="A1238" s="831" t="s">
        <v>579</v>
      </c>
      <c r="B1238" s="832" t="s">
        <v>580</v>
      </c>
      <c r="C1238" s="835" t="s">
        <v>605</v>
      </c>
      <c r="D1238" s="863" t="s">
        <v>606</v>
      </c>
      <c r="E1238" s="835" t="s">
        <v>4765</v>
      </c>
      <c r="F1238" s="863" t="s">
        <v>4766</v>
      </c>
      <c r="G1238" s="835" t="s">
        <v>5292</v>
      </c>
      <c r="H1238" s="835" t="s">
        <v>5385</v>
      </c>
      <c r="I1238" s="849">
        <v>104.05999755859375</v>
      </c>
      <c r="J1238" s="849">
        <v>10</v>
      </c>
      <c r="K1238" s="850">
        <v>1040.5999755859375</v>
      </c>
    </row>
    <row r="1239" spans="1:11" ht="14.45" customHeight="1" x14ac:dyDescent="0.2">
      <c r="A1239" s="831" t="s">
        <v>579</v>
      </c>
      <c r="B1239" s="832" t="s">
        <v>580</v>
      </c>
      <c r="C1239" s="835" t="s">
        <v>605</v>
      </c>
      <c r="D1239" s="863" t="s">
        <v>606</v>
      </c>
      <c r="E1239" s="835" t="s">
        <v>4765</v>
      </c>
      <c r="F1239" s="863" t="s">
        <v>4766</v>
      </c>
      <c r="G1239" s="835" t="s">
        <v>5295</v>
      </c>
      <c r="H1239" s="835" t="s">
        <v>5386</v>
      </c>
      <c r="I1239" s="849">
        <v>104.05999755859375</v>
      </c>
      <c r="J1239" s="849">
        <v>140</v>
      </c>
      <c r="K1239" s="850">
        <v>14568.39990234375</v>
      </c>
    </row>
    <row r="1240" spans="1:11" ht="14.45" customHeight="1" x14ac:dyDescent="0.2">
      <c r="A1240" s="831" t="s">
        <v>579</v>
      </c>
      <c r="B1240" s="832" t="s">
        <v>580</v>
      </c>
      <c r="C1240" s="835" t="s">
        <v>605</v>
      </c>
      <c r="D1240" s="863" t="s">
        <v>606</v>
      </c>
      <c r="E1240" s="835" t="s">
        <v>4765</v>
      </c>
      <c r="F1240" s="863" t="s">
        <v>4766</v>
      </c>
      <c r="G1240" s="835" t="s">
        <v>5297</v>
      </c>
      <c r="H1240" s="835" t="s">
        <v>5387</v>
      </c>
      <c r="I1240" s="849">
        <v>104.05999755859375</v>
      </c>
      <c r="J1240" s="849">
        <v>40</v>
      </c>
      <c r="K1240" s="850">
        <v>4162.39990234375</v>
      </c>
    </row>
    <row r="1241" spans="1:11" ht="14.45" customHeight="1" x14ac:dyDescent="0.2">
      <c r="A1241" s="831" t="s">
        <v>579</v>
      </c>
      <c r="B1241" s="832" t="s">
        <v>580</v>
      </c>
      <c r="C1241" s="835" t="s">
        <v>605</v>
      </c>
      <c r="D1241" s="863" t="s">
        <v>606</v>
      </c>
      <c r="E1241" s="835" t="s">
        <v>4765</v>
      </c>
      <c r="F1241" s="863" t="s">
        <v>4766</v>
      </c>
      <c r="G1241" s="835" t="s">
        <v>5292</v>
      </c>
      <c r="H1241" s="835" t="s">
        <v>5293</v>
      </c>
      <c r="I1241" s="849">
        <v>104.05999755859375</v>
      </c>
      <c r="J1241" s="849">
        <v>20</v>
      </c>
      <c r="K1241" s="850">
        <v>2081.199951171875</v>
      </c>
    </row>
    <row r="1242" spans="1:11" ht="14.45" customHeight="1" x14ac:dyDescent="0.2">
      <c r="A1242" s="831" t="s">
        <v>579</v>
      </c>
      <c r="B1242" s="832" t="s">
        <v>580</v>
      </c>
      <c r="C1242" s="835" t="s">
        <v>605</v>
      </c>
      <c r="D1242" s="863" t="s">
        <v>606</v>
      </c>
      <c r="E1242" s="835" t="s">
        <v>4765</v>
      </c>
      <c r="F1242" s="863" t="s">
        <v>4766</v>
      </c>
      <c r="G1242" s="835" t="s">
        <v>5290</v>
      </c>
      <c r="H1242" s="835" t="s">
        <v>5294</v>
      </c>
      <c r="I1242" s="849">
        <v>104.05999755859375</v>
      </c>
      <c r="J1242" s="849">
        <v>660</v>
      </c>
      <c r="K1242" s="850">
        <v>68679.60009765625</v>
      </c>
    </row>
    <row r="1243" spans="1:11" ht="14.45" customHeight="1" x14ac:dyDescent="0.2">
      <c r="A1243" s="831" t="s">
        <v>579</v>
      </c>
      <c r="B1243" s="832" t="s">
        <v>580</v>
      </c>
      <c r="C1243" s="835" t="s">
        <v>605</v>
      </c>
      <c r="D1243" s="863" t="s">
        <v>606</v>
      </c>
      <c r="E1243" s="835" t="s">
        <v>4765</v>
      </c>
      <c r="F1243" s="863" t="s">
        <v>4766</v>
      </c>
      <c r="G1243" s="835" t="s">
        <v>5295</v>
      </c>
      <c r="H1243" s="835" t="s">
        <v>5296</v>
      </c>
      <c r="I1243" s="849">
        <v>104.05999755859375</v>
      </c>
      <c r="J1243" s="849">
        <v>610</v>
      </c>
      <c r="K1243" s="850">
        <v>63476.599609375</v>
      </c>
    </row>
    <row r="1244" spans="1:11" ht="14.45" customHeight="1" x14ac:dyDescent="0.2">
      <c r="A1244" s="831" t="s">
        <v>579</v>
      </c>
      <c r="B1244" s="832" t="s">
        <v>580</v>
      </c>
      <c r="C1244" s="835" t="s">
        <v>605</v>
      </c>
      <c r="D1244" s="863" t="s">
        <v>606</v>
      </c>
      <c r="E1244" s="835" t="s">
        <v>4765</v>
      </c>
      <c r="F1244" s="863" t="s">
        <v>4766</v>
      </c>
      <c r="G1244" s="835" t="s">
        <v>5297</v>
      </c>
      <c r="H1244" s="835" t="s">
        <v>5298</v>
      </c>
      <c r="I1244" s="849">
        <v>104.05999755859375</v>
      </c>
      <c r="J1244" s="849">
        <v>30</v>
      </c>
      <c r="K1244" s="850">
        <v>3121.8099365234375</v>
      </c>
    </row>
    <row r="1245" spans="1:11" ht="14.45" customHeight="1" x14ac:dyDescent="0.2">
      <c r="A1245" s="831" t="s">
        <v>579</v>
      </c>
      <c r="B1245" s="832" t="s">
        <v>580</v>
      </c>
      <c r="C1245" s="835" t="s">
        <v>605</v>
      </c>
      <c r="D1245" s="863" t="s">
        <v>606</v>
      </c>
      <c r="E1245" s="835" t="s">
        <v>4765</v>
      </c>
      <c r="F1245" s="863" t="s">
        <v>4766</v>
      </c>
      <c r="G1245" s="835" t="s">
        <v>5388</v>
      </c>
      <c r="H1245" s="835" t="s">
        <v>5389</v>
      </c>
      <c r="I1245" s="849">
        <v>121</v>
      </c>
      <c r="J1245" s="849">
        <v>10</v>
      </c>
      <c r="K1245" s="850">
        <v>1210</v>
      </c>
    </row>
    <row r="1246" spans="1:11" ht="14.45" customHeight="1" x14ac:dyDescent="0.2">
      <c r="A1246" s="831" t="s">
        <v>579</v>
      </c>
      <c r="B1246" s="832" t="s">
        <v>580</v>
      </c>
      <c r="C1246" s="835" t="s">
        <v>605</v>
      </c>
      <c r="D1246" s="863" t="s">
        <v>606</v>
      </c>
      <c r="E1246" s="835" t="s">
        <v>4765</v>
      </c>
      <c r="F1246" s="863" t="s">
        <v>4766</v>
      </c>
      <c r="G1246" s="835" t="s">
        <v>5305</v>
      </c>
      <c r="H1246" s="835" t="s">
        <v>5306</v>
      </c>
      <c r="I1246" s="849">
        <v>209.3699951171875</v>
      </c>
      <c r="J1246" s="849">
        <v>25</v>
      </c>
      <c r="K1246" s="850">
        <v>5234.1497802734375</v>
      </c>
    </row>
    <row r="1247" spans="1:11" ht="14.45" customHeight="1" x14ac:dyDescent="0.2">
      <c r="A1247" s="831" t="s">
        <v>579</v>
      </c>
      <c r="B1247" s="832" t="s">
        <v>580</v>
      </c>
      <c r="C1247" s="835" t="s">
        <v>605</v>
      </c>
      <c r="D1247" s="863" t="s">
        <v>606</v>
      </c>
      <c r="E1247" s="835" t="s">
        <v>4765</v>
      </c>
      <c r="F1247" s="863" t="s">
        <v>4766</v>
      </c>
      <c r="G1247" s="835" t="s">
        <v>5307</v>
      </c>
      <c r="H1247" s="835" t="s">
        <v>5308</v>
      </c>
      <c r="I1247" s="849">
        <v>209.36749649047852</v>
      </c>
      <c r="J1247" s="849">
        <v>20</v>
      </c>
      <c r="K1247" s="850">
        <v>4187.3199462890625</v>
      </c>
    </row>
    <row r="1248" spans="1:11" ht="14.45" customHeight="1" x14ac:dyDescent="0.2">
      <c r="A1248" s="831" t="s">
        <v>579</v>
      </c>
      <c r="B1248" s="832" t="s">
        <v>580</v>
      </c>
      <c r="C1248" s="835" t="s">
        <v>605</v>
      </c>
      <c r="D1248" s="863" t="s">
        <v>606</v>
      </c>
      <c r="E1248" s="835" t="s">
        <v>4765</v>
      </c>
      <c r="F1248" s="863" t="s">
        <v>4766</v>
      </c>
      <c r="G1248" s="835" t="s">
        <v>5305</v>
      </c>
      <c r="H1248" s="835" t="s">
        <v>5390</v>
      </c>
      <c r="I1248" s="849">
        <v>209.36499786376953</v>
      </c>
      <c r="J1248" s="849">
        <v>10</v>
      </c>
      <c r="K1248" s="850">
        <v>2093.6600341796875</v>
      </c>
    </row>
    <row r="1249" spans="1:11" ht="14.45" customHeight="1" x14ac:dyDescent="0.2">
      <c r="A1249" s="831" t="s">
        <v>579</v>
      </c>
      <c r="B1249" s="832" t="s">
        <v>580</v>
      </c>
      <c r="C1249" s="835" t="s">
        <v>605</v>
      </c>
      <c r="D1249" s="863" t="s">
        <v>606</v>
      </c>
      <c r="E1249" s="835" t="s">
        <v>4765</v>
      </c>
      <c r="F1249" s="863" t="s">
        <v>4766</v>
      </c>
      <c r="G1249" s="835" t="s">
        <v>5307</v>
      </c>
      <c r="H1249" s="835" t="s">
        <v>5391</v>
      </c>
      <c r="I1249" s="849">
        <v>209.36499786376953</v>
      </c>
      <c r="J1249" s="849">
        <v>10</v>
      </c>
      <c r="K1249" s="850">
        <v>2093.6600341796875</v>
      </c>
    </row>
    <row r="1250" spans="1:11" ht="14.45" customHeight="1" x14ac:dyDescent="0.2">
      <c r="A1250" s="831" t="s">
        <v>579</v>
      </c>
      <c r="B1250" s="832" t="s">
        <v>580</v>
      </c>
      <c r="C1250" s="835" t="s">
        <v>605</v>
      </c>
      <c r="D1250" s="863" t="s">
        <v>606</v>
      </c>
      <c r="E1250" s="835" t="s">
        <v>4765</v>
      </c>
      <c r="F1250" s="863" t="s">
        <v>4766</v>
      </c>
      <c r="G1250" s="835" t="s">
        <v>5309</v>
      </c>
      <c r="H1250" s="835" t="s">
        <v>5310</v>
      </c>
      <c r="I1250" s="849">
        <v>120</v>
      </c>
      <c r="J1250" s="849">
        <v>85</v>
      </c>
      <c r="K1250" s="850">
        <v>10199.780151367188</v>
      </c>
    </row>
    <row r="1251" spans="1:11" ht="14.45" customHeight="1" x14ac:dyDescent="0.2">
      <c r="A1251" s="831" t="s">
        <v>579</v>
      </c>
      <c r="B1251" s="832" t="s">
        <v>580</v>
      </c>
      <c r="C1251" s="835" t="s">
        <v>605</v>
      </c>
      <c r="D1251" s="863" t="s">
        <v>606</v>
      </c>
      <c r="E1251" s="835" t="s">
        <v>4765</v>
      </c>
      <c r="F1251" s="863" t="s">
        <v>4766</v>
      </c>
      <c r="G1251" s="835" t="s">
        <v>5311</v>
      </c>
      <c r="H1251" s="835" t="s">
        <v>5312</v>
      </c>
      <c r="I1251" s="849">
        <v>209.3699951171875</v>
      </c>
      <c r="J1251" s="849">
        <v>10</v>
      </c>
      <c r="K1251" s="850">
        <v>2093.659912109375</v>
      </c>
    </row>
    <row r="1252" spans="1:11" ht="14.45" customHeight="1" x14ac:dyDescent="0.2">
      <c r="A1252" s="831" t="s">
        <v>579</v>
      </c>
      <c r="B1252" s="832" t="s">
        <v>580</v>
      </c>
      <c r="C1252" s="835" t="s">
        <v>605</v>
      </c>
      <c r="D1252" s="863" t="s">
        <v>606</v>
      </c>
      <c r="E1252" s="835" t="s">
        <v>4765</v>
      </c>
      <c r="F1252" s="863" t="s">
        <v>4766</v>
      </c>
      <c r="G1252" s="835" t="s">
        <v>5309</v>
      </c>
      <c r="H1252" s="835" t="s">
        <v>5313</v>
      </c>
      <c r="I1252" s="849">
        <v>119.99642780848912</v>
      </c>
      <c r="J1252" s="849">
        <v>610</v>
      </c>
      <c r="K1252" s="850">
        <v>73196.810180664063</v>
      </c>
    </row>
    <row r="1253" spans="1:11" ht="14.45" customHeight="1" x14ac:dyDescent="0.2">
      <c r="A1253" s="831" t="s">
        <v>579</v>
      </c>
      <c r="B1253" s="832" t="s">
        <v>580</v>
      </c>
      <c r="C1253" s="835" t="s">
        <v>605</v>
      </c>
      <c r="D1253" s="863" t="s">
        <v>606</v>
      </c>
      <c r="E1253" s="835" t="s">
        <v>4765</v>
      </c>
      <c r="F1253" s="863" t="s">
        <v>4766</v>
      </c>
      <c r="G1253" s="835" t="s">
        <v>5314</v>
      </c>
      <c r="H1253" s="835" t="s">
        <v>5315</v>
      </c>
      <c r="I1253" s="849">
        <v>188.32000732421875</v>
      </c>
      <c r="J1253" s="849">
        <v>10</v>
      </c>
      <c r="K1253" s="850">
        <v>1883.239990234375</v>
      </c>
    </row>
    <row r="1254" spans="1:11" ht="14.45" customHeight="1" x14ac:dyDescent="0.2">
      <c r="A1254" s="831" t="s">
        <v>579</v>
      </c>
      <c r="B1254" s="832" t="s">
        <v>580</v>
      </c>
      <c r="C1254" s="835" t="s">
        <v>605</v>
      </c>
      <c r="D1254" s="863" t="s">
        <v>606</v>
      </c>
      <c r="E1254" s="835" t="s">
        <v>4765</v>
      </c>
      <c r="F1254" s="863" t="s">
        <v>4766</v>
      </c>
      <c r="G1254" s="835" t="s">
        <v>5311</v>
      </c>
      <c r="H1254" s="835" t="s">
        <v>5316</v>
      </c>
      <c r="I1254" s="849">
        <v>198.99000549316406</v>
      </c>
      <c r="J1254" s="849">
        <v>10</v>
      </c>
      <c r="K1254" s="850">
        <v>1989.9000244140625</v>
      </c>
    </row>
    <row r="1255" spans="1:11" ht="14.45" customHeight="1" x14ac:dyDescent="0.2">
      <c r="A1255" s="831" t="s">
        <v>579</v>
      </c>
      <c r="B1255" s="832" t="s">
        <v>580</v>
      </c>
      <c r="C1255" s="835" t="s">
        <v>605</v>
      </c>
      <c r="D1255" s="863" t="s">
        <v>606</v>
      </c>
      <c r="E1255" s="835" t="s">
        <v>4765</v>
      </c>
      <c r="F1255" s="863" t="s">
        <v>4766</v>
      </c>
      <c r="G1255" s="835" t="s">
        <v>4790</v>
      </c>
      <c r="H1255" s="835" t="s">
        <v>5392</v>
      </c>
      <c r="I1255" s="849">
        <v>273.45999145507813</v>
      </c>
      <c r="J1255" s="849">
        <v>20</v>
      </c>
      <c r="K1255" s="850">
        <v>5469.2001953125</v>
      </c>
    </row>
    <row r="1256" spans="1:11" ht="14.45" customHeight="1" x14ac:dyDescent="0.2">
      <c r="A1256" s="831" t="s">
        <v>579</v>
      </c>
      <c r="B1256" s="832" t="s">
        <v>580</v>
      </c>
      <c r="C1256" s="835" t="s">
        <v>605</v>
      </c>
      <c r="D1256" s="863" t="s">
        <v>606</v>
      </c>
      <c r="E1256" s="835" t="s">
        <v>4765</v>
      </c>
      <c r="F1256" s="863" t="s">
        <v>4766</v>
      </c>
      <c r="G1256" s="835" t="s">
        <v>4790</v>
      </c>
      <c r="H1256" s="835" t="s">
        <v>4791</v>
      </c>
      <c r="I1256" s="849">
        <v>273.45999145507813</v>
      </c>
      <c r="J1256" s="849">
        <v>160</v>
      </c>
      <c r="K1256" s="850">
        <v>43753.6005859375</v>
      </c>
    </row>
    <row r="1257" spans="1:11" ht="14.45" customHeight="1" x14ac:dyDescent="0.2">
      <c r="A1257" s="831" t="s">
        <v>579</v>
      </c>
      <c r="B1257" s="832" t="s">
        <v>580</v>
      </c>
      <c r="C1257" s="835" t="s">
        <v>608</v>
      </c>
      <c r="D1257" s="863" t="s">
        <v>609</v>
      </c>
      <c r="E1257" s="835" t="s">
        <v>3973</v>
      </c>
      <c r="F1257" s="863" t="s">
        <v>3974</v>
      </c>
      <c r="G1257" s="835" t="s">
        <v>3979</v>
      </c>
      <c r="H1257" s="835" t="s">
        <v>3980</v>
      </c>
      <c r="I1257" s="849">
        <v>0.85000002384185791</v>
      </c>
      <c r="J1257" s="849">
        <v>100</v>
      </c>
      <c r="K1257" s="850">
        <v>85</v>
      </c>
    </row>
    <row r="1258" spans="1:11" ht="14.45" customHeight="1" x14ac:dyDescent="0.2">
      <c r="A1258" s="831" t="s">
        <v>579</v>
      </c>
      <c r="B1258" s="832" t="s">
        <v>580</v>
      </c>
      <c r="C1258" s="835" t="s">
        <v>608</v>
      </c>
      <c r="D1258" s="863" t="s">
        <v>609</v>
      </c>
      <c r="E1258" s="835" t="s">
        <v>3973</v>
      </c>
      <c r="F1258" s="863" t="s">
        <v>3974</v>
      </c>
      <c r="G1258" s="835" t="s">
        <v>3981</v>
      </c>
      <c r="H1258" s="835" t="s">
        <v>3982</v>
      </c>
      <c r="I1258" s="849">
        <v>1.5199999809265137</v>
      </c>
      <c r="J1258" s="849">
        <v>50</v>
      </c>
      <c r="K1258" s="850">
        <v>76</v>
      </c>
    </row>
    <row r="1259" spans="1:11" ht="14.45" customHeight="1" x14ac:dyDescent="0.2">
      <c r="A1259" s="831" t="s">
        <v>579</v>
      </c>
      <c r="B1259" s="832" t="s">
        <v>580</v>
      </c>
      <c r="C1259" s="835" t="s">
        <v>608</v>
      </c>
      <c r="D1259" s="863" t="s">
        <v>609</v>
      </c>
      <c r="E1259" s="835" t="s">
        <v>3973</v>
      </c>
      <c r="F1259" s="863" t="s">
        <v>3974</v>
      </c>
      <c r="G1259" s="835" t="s">
        <v>4212</v>
      </c>
      <c r="H1259" s="835" t="s">
        <v>4228</v>
      </c>
      <c r="I1259" s="849">
        <v>8.119999885559082</v>
      </c>
      <c r="J1259" s="849">
        <v>12</v>
      </c>
      <c r="K1259" s="850">
        <v>97.44000244140625</v>
      </c>
    </row>
    <row r="1260" spans="1:11" ht="14.45" customHeight="1" x14ac:dyDescent="0.2">
      <c r="A1260" s="831" t="s">
        <v>579</v>
      </c>
      <c r="B1260" s="832" t="s">
        <v>580</v>
      </c>
      <c r="C1260" s="835" t="s">
        <v>608</v>
      </c>
      <c r="D1260" s="863" t="s">
        <v>609</v>
      </c>
      <c r="E1260" s="835" t="s">
        <v>3973</v>
      </c>
      <c r="F1260" s="863" t="s">
        <v>3974</v>
      </c>
      <c r="G1260" s="835" t="s">
        <v>4866</v>
      </c>
      <c r="H1260" s="835" t="s">
        <v>4867</v>
      </c>
      <c r="I1260" s="849">
        <v>23.920000076293945</v>
      </c>
      <c r="J1260" s="849">
        <v>6</v>
      </c>
      <c r="K1260" s="850">
        <v>143.52000045776367</v>
      </c>
    </row>
    <row r="1261" spans="1:11" ht="14.45" customHeight="1" x14ac:dyDescent="0.2">
      <c r="A1261" s="831" t="s">
        <v>579</v>
      </c>
      <c r="B1261" s="832" t="s">
        <v>580</v>
      </c>
      <c r="C1261" s="835" t="s">
        <v>608</v>
      </c>
      <c r="D1261" s="863" t="s">
        <v>609</v>
      </c>
      <c r="E1261" s="835" t="s">
        <v>3973</v>
      </c>
      <c r="F1261" s="863" t="s">
        <v>3974</v>
      </c>
      <c r="G1261" s="835" t="s">
        <v>4255</v>
      </c>
      <c r="H1261" s="835" t="s">
        <v>4260</v>
      </c>
      <c r="I1261" s="849">
        <v>3.5699999332427979</v>
      </c>
      <c r="J1261" s="849">
        <v>30</v>
      </c>
      <c r="K1261" s="850">
        <v>107.19999694824219</v>
      </c>
    </row>
    <row r="1262" spans="1:11" ht="14.45" customHeight="1" x14ac:dyDescent="0.2">
      <c r="A1262" s="831" t="s">
        <v>579</v>
      </c>
      <c r="B1262" s="832" t="s">
        <v>580</v>
      </c>
      <c r="C1262" s="835" t="s">
        <v>608</v>
      </c>
      <c r="D1262" s="863" t="s">
        <v>609</v>
      </c>
      <c r="E1262" s="835" t="s">
        <v>3973</v>
      </c>
      <c r="F1262" s="863" t="s">
        <v>3974</v>
      </c>
      <c r="G1262" s="835" t="s">
        <v>3987</v>
      </c>
      <c r="H1262" s="835" t="s">
        <v>3988</v>
      </c>
      <c r="I1262" s="849">
        <v>0.67000001668930054</v>
      </c>
      <c r="J1262" s="849">
        <v>150</v>
      </c>
      <c r="K1262" s="850">
        <v>100.5</v>
      </c>
    </row>
    <row r="1263" spans="1:11" ht="14.45" customHeight="1" x14ac:dyDescent="0.2">
      <c r="A1263" s="831" t="s">
        <v>579</v>
      </c>
      <c r="B1263" s="832" t="s">
        <v>580</v>
      </c>
      <c r="C1263" s="835" t="s">
        <v>608</v>
      </c>
      <c r="D1263" s="863" t="s">
        <v>609</v>
      </c>
      <c r="E1263" s="835" t="s">
        <v>3973</v>
      </c>
      <c r="F1263" s="863" t="s">
        <v>3974</v>
      </c>
      <c r="G1263" s="835" t="s">
        <v>4284</v>
      </c>
      <c r="H1263" s="835" t="s">
        <v>4286</v>
      </c>
      <c r="I1263" s="849">
        <v>29.298333168029785</v>
      </c>
      <c r="J1263" s="849">
        <v>16</v>
      </c>
      <c r="K1263" s="850">
        <v>468.78999710083008</v>
      </c>
    </row>
    <row r="1264" spans="1:11" ht="14.45" customHeight="1" x14ac:dyDescent="0.2">
      <c r="A1264" s="831" t="s">
        <v>579</v>
      </c>
      <c r="B1264" s="832" t="s">
        <v>580</v>
      </c>
      <c r="C1264" s="835" t="s">
        <v>608</v>
      </c>
      <c r="D1264" s="863" t="s">
        <v>609</v>
      </c>
      <c r="E1264" s="835" t="s">
        <v>3989</v>
      </c>
      <c r="F1264" s="863" t="s">
        <v>3990</v>
      </c>
      <c r="G1264" s="835" t="s">
        <v>4311</v>
      </c>
      <c r="H1264" s="835" t="s">
        <v>4312</v>
      </c>
      <c r="I1264" s="849">
        <v>5631.33984375</v>
      </c>
      <c r="J1264" s="849">
        <v>2</v>
      </c>
      <c r="K1264" s="850">
        <v>11262.6796875</v>
      </c>
    </row>
    <row r="1265" spans="1:11" ht="14.45" customHeight="1" x14ac:dyDescent="0.2">
      <c r="A1265" s="831" t="s">
        <v>579</v>
      </c>
      <c r="B1265" s="832" t="s">
        <v>580</v>
      </c>
      <c r="C1265" s="835" t="s">
        <v>608</v>
      </c>
      <c r="D1265" s="863" t="s">
        <v>609</v>
      </c>
      <c r="E1265" s="835" t="s">
        <v>3989</v>
      </c>
      <c r="F1265" s="863" t="s">
        <v>3990</v>
      </c>
      <c r="G1265" s="835" t="s">
        <v>5393</v>
      </c>
      <c r="H1265" s="835" t="s">
        <v>5394</v>
      </c>
      <c r="I1265" s="849">
        <v>6.0500001907348633</v>
      </c>
      <c r="J1265" s="849">
        <v>290</v>
      </c>
      <c r="K1265" s="850">
        <v>1754.5</v>
      </c>
    </row>
    <row r="1266" spans="1:11" ht="14.45" customHeight="1" x14ac:dyDescent="0.2">
      <c r="A1266" s="831" t="s">
        <v>579</v>
      </c>
      <c r="B1266" s="832" t="s">
        <v>580</v>
      </c>
      <c r="C1266" s="835" t="s">
        <v>608</v>
      </c>
      <c r="D1266" s="863" t="s">
        <v>609</v>
      </c>
      <c r="E1266" s="835" t="s">
        <v>3989</v>
      </c>
      <c r="F1266" s="863" t="s">
        <v>3990</v>
      </c>
      <c r="G1266" s="835" t="s">
        <v>4317</v>
      </c>
      <c r="H1266" s="835" t="s">
        <v>4319</v>
      </c>
      <c r="I1266" s="849">
        <v>1.6933333873748779</v>
      </c>
      <c r="J1266" s="849">
        <v>950</v>
      </c>
      <c r="K1266" s="850">
        <v>1608</v>
      </c>
    </row>
    <row r="1267" spans="1:11" ht="14.45" customHeight="1" x14ac:dyDescent="0.2">
      <c r="A1267" s="831" t="s">
        <v>579</v>
      </c>
      <c r="B1267" s="832" t="s">
        <v>580</v>
      </c>
      <c r="C1267" s="835" t="s">
        <v>608</v>
      </c>
      <c r="D1267" s="863" t="s">
        <v>609</v>
      </c>
      <c r="E1267" s="835" t="s">
        <v>3989</v>
      </c>
      <c r="F1267" s="863" t="s">
        <v>3990</v>
      </c>
      <c r="G1267" s="835" t="s">
        <v>4334</v>
      </c>
      <c r="H1267" s="835" t="s">
        <v>4335</v>
      </c>
      <c r="I1267" s="849">
        <v>5.4499998092651367</v>
      </c>
      <c r="J1267" s="849">
        <v>40</v>
      </c>
      <c r="K1267" s="850">
        <v>218</v>
      </c>
    </row>
    <row r="1268" spans="1:11" ht="14.45" customHeight="1" x14ac:dyDescent="0.2">
      <c r="A1268" s="831" t="s">
        <v>579</v>
      </c>
      <c r="B1268" s="832" t="s">
        <v>580</v>
      </c>
      <c r="C1268" s="835" t="s">
        <v>608</v>
      </c>
      <c r="D1268" s="863" t="s">
        <v>609</v>
      </c>
      <c r="E1268" s="835" t="s">
        <v>3989</v>
      </c>
      <c r="F1268" s="863" t="s">
        <v>3990</v>
      </c>
      <c r="G1268" s="835" t="s">
        <v>3993</v>
      </c>
      <c r="H1268" s="835" t="s">
        <v>3994</v>
      </c>
      <c r="I1268" s="849">
        <v>3.4240000724792479</v>
      </c>
      <c r="J1268" s="849">
        <v>1000</v>
      </c>
      <c r="K1268" s="850">
        <v>3424</v>
      </c>
    </row>
    <row r="1269" spans="1:11" ht="14.45" customHeight="1" x14ac:dyDescent="0.2">
      <c r="A1269" s="831" t="s">
        <v>579</v>
      </c>
      <c r="B1269" s="832" t="s">
        <v>580</v>
      </c>
      <c r="C1269" s="835" t="s">
        <v>608</v>
      </c>
      <c r="D1269" s="863" t="s">
        <v>609</v>
      </c>
      <c r="E1269" s="835" t="s">
        <v>3989</v>
      </c>
      <c r="F1269" s="863" t="s">
        <v>3990</v>
      </c>
      <c r="G1269" s="835" t="s">
        <v>4939</v>
      </c>
      <c r="H1269" s="835" t="s">
        <v>4940</v>
      </c>
      <c r="I1269" s="849">
        <v>4.0300002098083496</v>
      </c>
      <c r="J1269" s="849">
        <v>50</v>
      </c>
      <c r="K1269" s="850">
        <v>201.5</v>
      </c>
    </row>
    <row r="1270" spans="1:11" ht="14.45" customHeight="1" x14ac:dyDescent="0.2">
      <c r="A1270" s="831" t="s">
        <v>579</v>
      </c>
      <c r="B1270" s="832" t="s">
        <v>580</v>
      </c>
      <c r="C1270" s="835" t="s">
        <v>608</v>
      </c>
      <c r="D1270" s="863" t="s">
        <v>609</v>
      </c>
      <c r="E1270" s="835" t="s">
        <v>3989</v>
      </c>
      <c r="F1270" s="863" t="s">
        <v>3990</v>
      </c>
      <c r="G1270" s="835" t="s">
        <v>4377</v>
      </c>
      <c r="H1270" s="835" t="s">
        <v>4378</v>
      </c>
      <c r="I1270" s="849">
        <v>8.4700002670288086</v>
      </c>
      <c r="J1270" s="849">
        <v>150</v>
      </c>
      <c r="K1270" s="850">
        <v>1270.5000305175781</v>
      </c>
    </row>
    <row r="1271" spans="1:11" ht="14.45" customHeight="1" x14ac:dyDescent="0.2">
      <c r="A1271" s="831" t="s">
        <v>579</v>
      </c>
      <c r="B1271" s="832" t="s">
        <v>580</v>
      </c>
      <c r="C1271" s="835" t="s">
        <v>608</v>
      </c>
      <c r="D1271" s="863" t="s">
        <v>609</v>
      </c>
      <c r="E1271" s="835" t="s">
        <v>3989</v>
      </c>
      <c r="F1271" s="863" t="s">
        <v>3990</v>
      </c>
      <c r="G1271" s="835" t="s">
        <v>4001</v>
      </c>
      <c r="H1271" s="835" t="s">
        <v>4002</v>
      </c>
      <c r="I1271" s="849">
        <v>13.310000419616699</v>
      </c>
      <c r="J1271" s="849">
        <v>33</v>
      </c>
      <c r="K1271" s="850">
        <v>439.23001766204834</v>
      </c>
    </row>
    <row r="1272" spans="1:11" ht="14.45" customHeight="1" x14ac:dyDescent="0.2">
      <c r="A1272" s="831" t="s">
        <v>579</v>
      </c>
      <c r="B1272" s="832" t="s">
        <v>580</v>
      </c>
      <c r="C1272" s="835" t="s">
        <v>608</v>
      </c>
      <c r="D1272" s="863" t="s">
        <v>609</v>
      </c>
      <c r="E1272" s="835" t="s">
        <v>3989</v>
      </c>
      <c r="F1272" s="863" t="s">
        <v>3990</v>
      </c>
      <c r="G1272" s="835" t="s">
        <v>4446</v>
      </c>
      <c r="H1272" s="835" t="s">
        <v>4447</v>
      </c>
      <c r="I1272" s="849">
        <v>992.20001220703125</v>
      </c>
      <c r="J1272" s="849">
        <v>5</v>
      </c>
      <c r="K1272" s="850">
        <v>4961</v>
      </c>
    </row>
    <row r="1273" spans="1:11" ht="14.45" customHeight="1" x14ac:dyDescent="0.2">
      <c r="A1273" s="831" t="s">
        <v>579</v>
      </c>
      <c r="B1273" s="832" t="s">
        <v>580</v>
      </c>
      <c r="C1273" s="835" t="s">
        <v>608</v>
      </c>
      <c r="D1273" s="863" t="s">
        <v>609</v>
      </c>
      <c r="E1273" s="835" t="s">
        <v>3989</v>
      </c>
      <c r="F1273" s="863" t="s">
        <v>3990</v>
      </c>
      <c r="G1273" s="835" t="s">
        <v>4456</v>
      </c>
      <c r="H1273" s="835" t="s">
        <v>4457</v>
      </c>
      <c r="I1273" s="849">
        <v>1289.8599853515625</v>
      </c>
      <c r="J1273" s="849">
        <v>9</v>
      </c>
      <c r="K1273" s="850">
        <v>11608.740234375</v>
      </c>
    </row>
    <row r="1274" spans="1:11" ht="14.45" customHeight="1" x14ac:dyDescent="0.2">
      <c r="A1274" s="831" t="s">
        <v>579</v>
      </c>
      <c r="B1274" s="832" t="s">
        <v>580</v>
      </c>
      <c r="C1274" s="835" t="s">
        <v>608</v>
      </c>
      <c r="D1274" s="863" t="s">
        <v>609</v>
      </c>
      <c r="E1274" s="835" t="s">
        <v>3989</v>
      </c>
      <c r="F1274" s="863" t="s">
        <v>3990</v>
      </c>
      <c r="G1274" s="835" t="s">
        <v>4474</v>
      </c>
      <c r="H1274" s="835" t="s">
        <v>4475</v>
      </c>
      <c r="I1274" s="849">
        <v>9.1999998092651367</v>
      </c>
      <c r="J1274" s="849">
        <v>150</v>
      </c>
      <c r="K1274" s="850">
        <v>1380</v>
      </c>
    </row>
    <row r="1275" spans="1:11" ht="14.45" customHeight="1" x14ac:dyDescent="0.2">
      <c r="A1275" s="831" t="s">
        <v>579</v>
      </c>
      <c r="B1275" s="832" t="s">
        <v>580</v>
      </c>
      <c r="C1275" s="835" t="s">
        <v>608</v>
      </c>
      <c r="D1275" s="863" t="s">
        <v>609</v>
      </c>
      <c r="E1275" s="835" t="s">
        <v>3989</v>
      </c>
      <c r="F1275" s="863" t="s">
        <v>3990</v>
      </c>
      <c r="G1275" s="835" t="s">
        <v>4474</v>
      </c>
      <c r="H1275" s="835" t="s">
        <v>5395</v>
      </c>
      <c r="I1275" s="849">
        <v>9.1999998092651367</v>
      </c>
      <c r="J1275" s="849">
        <v>100</v>
      </c>
      <c r="K1275" s="850">
        <v>920</v>
      </c>
    </row>
    <row r="1276" spans="1:11" ht="14.45" customHeight="1" x14ac:dyDescent="0.2">
      <c r="A1276" s="831" t="s">
        <v>579</v>
      </c>
      <c r="B1276" s="832" t="s">
        <v>580</v>
      </c>
      <c r="C1276" s="835" t="s">
        <v>608</v>
      </c>
      <c r="D1276" s="863" t="s">
        <v>609</v>
      </c>
      <c r="E1276" s="835" t="s">
        <v>3989</v>
      </c>
      <c r="F1276" s="863" t="s">
        <v>3990</v>
      </c>
      <c r="G1276" s="835" t="s">
        <v>4489</v>
      </c>
      <c r="H1276" s="835" t="s">
        <v>4490</v>
      </c>
      <c r="I1276" s="849">
        <v>172.5</v>
      </c>
      <c r="J1276" s="849">
        <v>1</v>
      </c>
      <c r="K1276" s="850">
        <v>172.5</v>
      </c>
    </row>
    <row r="1277" spans="1:11" ht="14.45" customHeight="1" x14ac:dyDescent="0.2">
      <c r="A1277" s="831" t="s">
        <v>579</v>
      </c>
      <c r="B1277" s="832" t="s">
        <v>580</v>
      </c>
      <c r="C1277" s="835" t="s">
        <v>608</v>
      </c>
      <c r="D1277" s="863" t="s">
        <v>609</v>
      </c>
      <c r="E1277" s="835" t="s">
        <v>3989</v>
      </c>
      <c r="F1277" s="863" t="s">
        <v>3990</v>
      </c>
      <c r="G1277" s="835" t="s">
        <v>4003</v>
      </c>
      <c r="H1277" s="835" t="s">
        <v>4004</v>
      </c>
      <c r="I1277" s="849">
        <v>1.0900000333786011</v>
      </c>
      <c r="J1277" s="849">
        <v>400</v>
      </c>
      <c r="K1277" s="850">
        <v>436</v>
      </c>
    </row>
    <row r="1278" spans="1:11" ht="14.45" customHeight="1" x14ac:dyDescent="0.2">
      <c r="A1278" s="831" t="s">
        <v>579</v>
      </c>
      <c r="B1278" s="832" t="s">
        <v>580</v>
      </c>
      <c r="C1278" s="835" t="s">
        <v>608</v>
      </c>
      <c r="D1278" s="863" t="s">
        <v>609</v>
      </c>
      <c r="E1278" s="835" t="s">
        <v>3989</v>
      </c>
      <c r="F1278" s="863" t="s">
        <v>3990</v>
      </c>
      <c r="G1278" s="835" t="s">
        <v>4005</v>
      </c>
      <c r="H1278" s="835" t="s">
        <v>4006</v>
      </c>
      <c r="I1278" s="849">
        <v>0.47499999403953552</v>
      </c>
      <c r="J1278" s="849">
        <v>500</v>
      </c>
      <c r="K1278" s="850">
        <v>238</v>
      </c>
    </row>
    <row r="1279" spans="1:11" ht="14.45" customHeight="1" x14ac:dyDescent="0.2">
      <c r="A1279" s="831" t="s">
        <v>579</v>
      </c>
      <c r="B1279" s="832" t="s">
        <v>580</v>
      </c>
      <c r="C1279" s="835" t="s">
        <v>608</v>
      </c>
      <c r="D1279" s="863" t="s">
        <v>609</v>
      </c>
      <c r="E1279" s="835" t="s">
        <v>3989</v>
      </c>
      <c r="F1279" s="863" t="s">
        <v>3990</v>
      </c>
      <c r="G1279" s="835" t="s">
        <v>4007</v>
      </c>
      <c r="H1279" s="835" t="s">
        <v>4008</v>
      </c>
      <c r="I1279" s="849">
        <v>1.6716666221618652</v>
      </c>
      <c r="J1279" s="849">
        <v>2100</v>
      </c>
      <c r="K1279" s="850">
        <v>3511</v>
      </c>
    </row>
    <row r="1280" spans="1:11" ht="14.45" customHeight="1" x14ac:dyDescent="0.2">
      <c r="A1280" s="831" t="s">
        <v>579</v>
      </c>
      <c r="B1280" s="832" t="s">
        <v>580</v>
      </c>
      <c r="C1280" s="835" t="s">
        <v>608</v>
      </c>
      <c r="D1280" s="863" t="s">
        <v>609</v>
      </c>
      <c r="E1280" s="835" t="s">
        <v>3989</v>
      </c>
      <c r="F1280" s="863" t="s">
        <v>3990</v>
      </c>
      <c r="G1280" s="835" t="s">
        <v>4009</v>
      </c>
      <c r="H1280" s="835" t="s">
        <v>4010</v>
      </c>
      <c r="I1280" s="849">
        <v>0.67200001478195193</v>
      </c>
      <c r="J1280" s="849">
        <v>600</v>
      </c>
      <c r="K1280" s="850">
        <v>403</v>
      </c>
    </row>
    <row r="1281" spans="1:11" ht="14.45" customHeight="1" x14ac:dyDescent="0.2">
      <c r="A1281" s="831" t="s">
        <v>579</v>
      </c>
      <c r="B1281" s="832" t="s">
        <v>580</v>
      </c>
      <c r="C1281" s="835" t="s">
        <v>608</v>
      </c>
      <c r="D1281" s="863" t="s">
        <v>609</v>
      </c>
      <c r="E1281" s="835" t="s">
        <v>3989</v>
      </c>
      <c r="F1281" s="863" t="s">
        <v>3990</v>
      </c>
      <c r="G1281" s="835" t="s">
        <v>4592</v>
      </c>
      <c r="H1281" s="835" t="s">
        <v>4593</v>
      </c>
      <c r="I1281" s="849">
        <v>6.2300000190734863</v>
      </c>
      <c r="J1281" s="849">
        <v>5</v>
      </c>
      <c r="K1281" s="850">
        <v>31.149999618530273</v>
      </c>
    </row>
    <row r="1282" spans="1:11" ht="14.45" customHeight="1" x14ac:dyDescent="0.2">
      <c r="A1282" s="831" t="s">
        <v>579</v>
      </c>
      <c r="B1282" s="832" t="s">
        <v>580</v>
      </c>
      <c r="C1282" s="835" t="s">
        <v>608</v>
      </c>
      <c r="D1282" s="863" t="s">
        <v>609</v>
      </c>
      <c r="E1282" s="835" t="s">
        <v>3989</v>
      </c>
      <c r="F1282" s="863" t="s">
        <v>3990</v>
      </c>
      <c r="G1282" s="835" t="s">
        <v>4624</v>
      </c>
      <c r="H1282" s="835" t="s">
        <v>4625</v>
      </c>
      <c r="I1282" s="849">
        <v>1.0299999713897705</v>
      </c>
      <c r="J1282" s="849">
        <v>750</v>
      </c>
      <c r="K1282" s="850">
        <v>772.5</v>
      </c>
    </row>
    <row r="1283" spans="1:11" ht="14.45" customHeight="1" x14ac:dyDescent="0.2">
      <c r="A1283" s="831" t="s">
        <v>579</v>
      </c>
      <c r="B1283" s="832" t="s">
        <v>580</v>
      </c>
      <c r="C1283" s="835" t="s">
        <v>608</v>
      </c>
      <c r="D1283" s="863" t="s">
        <v>609</v>
      </c>
      <c r="E1283" s="835" t="s">
        <v>3989</v>
      </c>
      <c r="F1283" s="863" t="s">
        <v>3990</v>
      </c>
      <c r="G1283" s="835" t="s">
        <v>4626</v>
      </c>
      <c r="H1283" s="835" t="s">
        <v>4627</v>
      </c>
      <c r="I1283" s="849">
        <v>1.2100000381469727</v>
      </c>
      <c r="J1283" s="849">
        <v>150</v>
      </c>
      <c r="K1283" s="850">
        <v>181.5</v>
      </c>
    </row>
    <row r="1284" spans="1:11" ht="14.45" customHeight="1" x14ac:dyDescent="0.2">
      <c r="A1284" s="831" t="s">
        <v>579</v>
      </c>
      <c r="B1284" s="832" t="s">
        <v>580</v>
      </c>
      <c r="C1284" s="835" t="s">
        <v>608</v>
      </c>
      <c r="D1284" s="863" t="s">
        <v>609</v>
      </c>
      <c r="E1284" s="835" t="s">
        <v>3989</v>
      </c>
      <c r="F1284" s="863" t="s">
        <v>3990</v>
      </c>
      <c r="G1284" s="835" t="s">
        <v>4637</v>
      </c>
      <c r="H1284" s="835" t="s">
        <v>4639</v>
      </c>
      <c r="I1284" s="849">
        <v>0.47249999642372131</v>
      </c>
      <c r="J1284" s="849">
        <v>500</v>
      </c>
      <c r="K1284" s="850">
        <v>236</v>
      </c>
    </row>
    <row r="1285" spans="1:11" ht="14.45" customHeight="1" x14ac:dyDescent="0.2">
      <c r="A1285" s="831" t="s">
        <v>579</v>
      </c>
      <c r="B1285" s="832" t="s">
        <v>580</v>
      </c>
      <c r="C1285" s="835" t="s">
        <v>608</v>
      </c>
      <c r="D1285" s="863" t="s">
        <v>609</v>
      </c>
      <c r="E1285" s="835" t="s">
        <v>4011</v>
      </c>
      <c r="F1285" s="863" t="s">
        <v>4012</v>
      </c>
      <c r="G1285" s="835" t="s">
        <v>4013</v>
      </c>
      <c r="H1285" s="835" t="s">
        <v>4014</v>
      </c>
      <c r="I1285" s="849">
        <v>10.164999961853027</v>
      </c>
      <c r="J1285" s="849">
        <v>140</v>
      </c>
      <c r="K1285" s="850">
        <v>1423.1999816894531</v>
      </c>
    </row>
    <row r="1286" spans="1:11" ht="14.45" customHeight="1" x14ac:dyDescent="0.2">
      <c r="A1286" s="831" t="s">
        <v>579</v>
      </c>
      <c r="B1286" s="832" t="s">
        <v>580</v>
      </c>
      <c r="C1286" s="835" t="s">
        <v>608</v>
      </c>
      <c r="D1286" s="863" t="s">
        <v>609</v>
      </c>
      <c r="E1286" s="835" t="s">
        <v>4015</v>
      </c>
      <c r="F1286" s="863" t="s">
        <v>4016</v>
      </c>
      <c r="G1286" s="835" t="s">
        <v>4019</v>
      </c>
      <c r="H1286" s="835" t="s">
        <v>4020</v>
      </c>
      <c r="I1286" s="849">
        <v>0.30000001192092896</v>
      </c>
      <c r="J1286" s="849">
        <v>300</v>
      </c>
      <c r="K1286" s="850">
        <v>90</v>
      </c>
    </row>
    <row r="1287" spans="1:11" ht="14.45" customHeight="1" x14ac:dyDescent="0.2">
      <c r="A1287" s="831" t="s">
        <v>579</v>
      </c>
      <c r="B1287" s="832" t="s">
        <v>580</v>
      </c>
      <c r="C1287" s="835" t="s">
        <v>608</v>
      </c>
      <c r="D1287" s="863" t="s">
        <v>609</v>
      </c>
      <c r="E1287" s="835" t="s">
        <v>4015</v>
      </c>
      <c r="F1287" s="863" t="s">
        <v>4016</v>
      </c>
      <c r="G1287" s="835" t="s">
        <v>4704</v>
      </c>
      <c r="H1287" s="835" t="s">
        <v>4705</v>
      </c>
      <c r="I1287" s="849">
        <v>0.31000000238418579</v>
      </c>
      <c r="J1287" s="849">
        <v>400</v>
      </c>
      <c r="K1287" s="850">
        <v>124</v>
      </c>
    </row>
    <row r="1288" spans="1:11" ht="14.45" customHeight="1" x14ac:dyDescent="0.2">
      <c r="A1288" s="831" t="s">
        <v>579</v>
      </c>
      <c r="B1288" s="832" t="s">
        <v>580</v>
      </c>
      <c r="C1288" s="835" t="s">
        <v>608</v>
      </c>
      <c r="D1288" s="863" t="s">
        <v>609</v>
      </c>
      <c r="E1288" s="835" t="s">
        <v>4015</v>
      </c>
      <c r="F1288" s="863" t="s">
        <v>4016</v>
      </c>
      <c r="G1288" s="835" t="s">
        <v>4023</v>
      </c>
      <c r="H1288" s="835" t="s">
        <v>4024</v>
      </c>
      <c r="I1288" s="849">
        <v>0.54666668176651001</v>
      </c>
      <c r="J1288" s="849">
        <v>900</v>
      </c>
      <c r="K1288" s="850">
        <v>493</v>
      </c>
    </row>
    <row r="1289" spans="1:11" ht="14.45" customHeight="1" x14ac:dyDescent="0.2">
      <c r="A1289" s="831" t="s">
        <v>579</v>
      </c>
      <c r="B1289" s="832" t="s">
        <v>580</v>
      </c>
      <c r="C1289" s="835" t="s">
        <v>608</v>
      </c>
      <c r="D1289" s="863" t="s">
        <v>609</v>
      </c>
      <c r="E1289" s="835" t="s">
        <v>4015</v>
      </c>
      <c r="F1289" s="863" t="s">
        <v>4016</v>
      </c>
      <c r="G1289" s="835" t="s">
        <v>5266</v>
      </c>
      <c r="H1289" s="835" t="s">
        <v>5267</v>
      </c>
      <c r="I1289" s="849">
        <v>180.44000244140625</v>
      </c>
      <c r="J1289" s="849">
        <v>50</v>
      </c>
      <c r="K1289" s="850">
        <v>9021.759765625</v>
      </c>
    </row>
    <row r="1290" spans="1:11" ht="14.45" customHeight="1" x14ac:dyDescent="0.2">
      <c r="A1290" s="831" t="s">
        <v>579</v>
      </c>
      <c r="B1290" s="832" t="s">
        <v>580</v>
      </c>
      <c r="C1290" s="835" t="s">
        <v>608</v>
      </c>
      <c r="D1290" s="863" t="s">
        <v>609</v>
      </c>
      <c r="E1290" s="835" t="s">
        <v>4034</v>
      </c>
      <c r="F1290" s="863" t="s">
        <v>4035</v>
      </c>
      <c r="G1290" s="835" t="s">
        <v>4042</v>
      </c>
      <c r="H1290" s="835" t="s">
        <v>4043</v>
      </c>
      <c r="I1290" s="849">
        <v>0.62999999523162842</v>
      </c>
      <c r="J1290" s="849">
        <v>5000</v>
      </c>
      <c r="K1290" s="850">
        <v>3150</v>
      </c>
    </row>
    <row r="1291" spans="1:11" ht="14.45" customHeight="1" x14ac:dyDescent="0.2">
      <c r="A1291" s="831" t="s">
        <v>579</v>
      </c>
      <c r="B1291" s="832" t="s">
        <v>580</v>
      </c>
      <c r="C1291" s="835" t="s">
        <v>608</v>
      </c>
      <c r="D1291" s="863" t="s">
        <v>609</v>
      </c>
      <c r="E1291" s="835" t="s">
        <v>4034</v>
      </c>
      <c r="F1291" s="863" t="s">
        <v>4035</v>
      </c>
      <c r="G1291" s="835" t="s">
        <v>4044</v>
      </c>
      <c r="H1291" s="835" t="s">
        <v>4045</v>
      </c>
      <c r="I1291" s="849">
        <v>0.62833333015441895</v>
      </c>
      <c r="J1291" s="849">
        <v>6200</v>
      </c>
      <c r="K1291" s="850">
        <v>3898</v>
      </c>
    </row>
    <row r="1292" spans="1:11" ht="14.45" customHeight="1" x14ac:dyDescent="0.2">
      <c r="A1292" s="831" t="s">
        <v>579</v>
      </c>
      <c r="B1292" s="832" t="s">
        <v>580</v>
      </c>
      <c r="C1292" s="835" t="s">
        <v>608</v>
      </c>
      <c r="D1292" s="863" t="s">
        <v>609</v>
      </c>
      <c r="E1292" s="835" t="s">
        <v>4034</v>
      </c>
      <c r="F1292" s="863" t="s">
        <v>4035</v>
      </c>
      <c r="G1292" s="835" t="s">
        <v>4720</v>
      </c>
      <c r="H1292" s="835" t="s">
        <v>4722</v>
      </c>
      <c r="I1292" s="849">
        <v>0.47249999642372131</v>
      </c>
      <c r="J1292" s="849">
        <v>600</v>
      </c>
      <c r="K1292" s="850">
        <v>378</v>
      </c>
    </row>
    <row r="1293" spans="1:11" ht="14.45" customHeight="1" x14ac:dyDescent="0.2">
      <c r="A1293" s="831" t="s">
        <v>579</v>
      </c>
      <c r="B1293" s="832" t="s">
        <v>580</v>
      </c>
      <c r="C1293" s="835" t="s">
        <v>608</v>
      </c>
      <c r="D1293" s="863" t="s">
        <v>609</v>
      </c>
      <c r="E1293" s="835" t="s">
        <v>4765</v>
      </c>
      <c r="F1293" s="863" t="s">
        <v>4766</v>
      </c>
      <c r="G1293" s="835" t="s">
        <v>5287</v>
      </c>
      <c r="H1293" s="835" t="s">
        <v>5289</v>
      </c>
      <c r="I1293" s="849">
        <v>15.804999828338623</v>
      </c>
      <c r="J1293" s="849">
        <v>410</v>
      </c>
      <c r="K1293" s="850">
        <v>6458.6000366210938</v>
      </c>
    </row>
    <row r="1294" spans="1:11" ht="14.45" customHeight="1" x14ac:dyDescent="0.2">
      <c r="A1294" s="831" t="s">
        <v>579</v>
      </c>
      <c r="B1294" s="832" t="s">
        <v>580</v>
      </c>
      <c r="C1294" s="835" t="s">
        <v>611</v>
      </c>
      <c r="D1294" s="863" t="s">
        <v>612</v>
      </c>
      <c r="E1294" s="835" t="s">
        <v>4046</v>
      </c>
      <c r="F1294" s="863" t="s">
        <v>4047</v>
      </c>
      <c r="G1294" s="835" t="s">
        <v>4060</v>
      </c>
      <c r="H1294" s="835" t="s">
        <v>4061</v>
      </c>
      <c r="I1294" s="849">
        <v>141.58000183105469</v>
      </c>
      <c r="J1294" s="849">
        <v>1</v>
      </c>
      <c r="K1294" s="850">
        <v>141.58000183105469</v>
      </c>
    </row>
    <row r="1295" spans="1:11" ht="14.45" customHeight="1" x14ac:dyDescent="0.2">
      <c r="A1295" s="831" t="s">
        <v>579</v>
      </c>
      <c r="B1295" s="832" t="s">
        <v>580</v>
      </c>
      <c r="C1295" s="835" t="s">
        <v>611</v>
      </c>
      <c r="D1295" s="863" t="s">
        <v>612</v>
      </c>
      <c r="E1295" s="835" t="s">
        <v>3973</v>
      </c>
      <c r="F1295" s="863" t="s">
        <v>3974</v>
      </c>
      <c r="G1295" s="835" t="s">
        <v>5396</v>
      </c>
      <c r="H1295" s="835" t="s">
        <v>5397</v>
      </c>
      <c r="I1295" s="849">
        <v>8.0100002288818359</v>
      </c>
      <c r="J1295" s="849">
        <v>50</v>
      </c>
      <c r="K1295" s="850">
        <v>400.5</v>
      </c>
    </row>
    <row r="1296" spans="1:11" ht="14.45" customHeight="1" x14ac:dyDescent="0.2">
      <c r="A1296" s="831" t="s">
        <v>579</v>
      </c>
      <c r="B1296" s="832" t="s">
        <v>580</v>
      </c>
      <c r="C1296" s="835" t="s">
        <v>611</v>
      </c>
      <c r="D1296" s="863" t="s">
        <v>612</v>
      </c>
      <c r="E1296" s="835" t="s">
        <v>3973</v>
      </c>
      <c r="F1296" s="863" t="s">
        <v>3974</v>
      </c>
      <c r="G1296" s="835" t="s">
        <v>3975</v>
      </c>
      <c r="H1296" s="835" t="s">
        <v>4857</v>
      </c>
      <c r="I1296" s="849">
        <v>1.3799999952316284</v>
      </c>
      <c r="J1296" s="849">
        <v>100</v>
      </c>
      <c r="K1296" s="850">
        <v>138</v>
      </c>
    </row>
    <row r="1297" spans="1:11" ht="14.45" customHeight="1" x14ac:dyDescent="0.2">
      <c r="A1297" s="831" t="s">
        <v>579</v>
      </c>
      <c r="B1297" s="832" t="s">
        <v>580</v>
      </c>
      <c r="C1297" s="835" t="s">
        <v>611</v>
      </c>
      <c r="D1297" s="863" t="s">
        <v>612</v>
      </c>
      <c r="E1297" s="835" t="s">
        <v>3973</v>
      </c>
      <c r="F1297" s="863" t="s">
        <v>3974</v>
      </c>
      <c r="G1297" s="835" t="s">
        <v>3975</v>
      </c>
      <c r="H1297" s="835" t="s">
        <v>3976</v>
      </c>
      <c r="I1297" s="849">
        <v>1.3799999952316284</v>
      </c>
      <c r="J1297" s="849">
        <v>700</v>
      </c>
      <c r="K1297" s="850">
        <v>966</v>
      </c>
    </row>
    <row r="1298" spans="1:11" ht="14.45" customHeight="1" x14ac:dyDescent="0.2">
      <c r="A1298" s="831" t="s">
        <v>579</v>
      </c>
      <c r="B1298" s="832" t="s">
        <v>580</v>
      </c>
      <c r="C1298" s="835" t="s">
        <v>611</v>
      </c>
      <c r="D1298" s="863" t="s">
        <v>612</v>
      </c>
      <c r="E1298" s="835" t="s">
        <v>3973</v>
      </c>
      <c r="F1298" s="863" t="s">
        <v>3974</v>
      </c>
      <c r="G1298" s="835" t="s">
        <v>3979</v>
      </c>
      <c r="H1298" s="835" t="s">
        <v>3980</v>
      </c>
      <c r="I1298" s="849">
        <v>0.85600001811981197</v>
      </c>
      <c r="J1298" s="849">
        <v>550</v>
      </c>
      <c r="K1298" s="850">
        <v>471</v>
      </c>
    </row>
    <row r="1299" spans="1:11" ht="14.45" customHeight="1" x14ac:dyDescent="0.2">
      <c r="A1299" s="831" t="s">
        <v>579</v>
      </c>
      <c r="B1299" s="832" t="s">
        <v>580</v>
      </c>
      <c r="C1299" s="835" t="s">
        <v>611</v>
      </c>
      <c r="D1299" s="863" t="s">
        <v>612</v>
      </c>
      <c r="E1299" s="835" t="s">
        <v>3973</v>
      </c>
      <c r="F1299" s="863" t="s">
        <v>3974</v>
      </c>
      <c r="G1299" s="835" t="s">
        <v>5065</v>
      </c>
      <c r="H1299" s="835" t="s">
        <v>5066</v>
      </c>
      <c r="I1299" s="849">
        <v>25.129999160766602</v>
      </c>
      <c r="J1299" s="849">
        <v>12</v>
      </c>
      <c r="K1299" s="850">
        <v>301.55999755859375</v>
      </c>
    </row>
    <row r="1300" spans="1:11" ht="14.45" customHeight="1" x14ac:dyDescent="0.2">
      <c r="A1300" s="831" t="s">
        <v>579</v>
      </c>
      <c r="B1300" s="832" t="s">
        <v>580</v>
      </c>
      <c r="C1300" s="835" t="s">
        <v>611</v>
      </c>
      <c r="D1300" s="863" t="s">
        <v>612</v>
      </c>
      <c r="E1300" s="835" t="s">
        <v>3973</v>
      </c>
      <c r="F1300" s="863" t="s">
        <v>3974</v>
      </c>
      <c r="G1300" s="835" t="s">
        <v>4236</v>
      </c>
      <c r="H1300" s="835" t="s">
        <v>4237</v>
      </c>
      <c r="I1300" s="849">
        <v>18.959999084472656</v>
      </c>
      <c r="J1300" s="849">
        <v>24</v>
      </c>
      <c r="K1300" s="850">
        <v>455.04000854492188</v>
      </c>
    </row>
    <row r="1301" spans="1:11" ht="14.45" customHeight="1" x14ac:dyDescent="0.2">
      <c r="A1301" s="831" t="s">
        <v>579</v>
      </c>
      <c r="B1301" s="832" t="s">
        <v>580</v>
      </c>
      <c r="C1301" s="835" t="s">
        <v>611</v>
      </c>
      <c r="D1301" s="863" t="s">
        <v>612</v>
      </c>
      <c r="E1301" s="835" t="s">
        <v>3973</v>
      </c>
      <c r="F1301" s="863" t="s">
        <v>3974</v>
      </c>
      <c r="G1301" s="835" t="s">
        <v>4271</v>
      </c>
      <c r="H1301" s="835" t="s">
        <v>4272</v>
      </c>
      <c r="I1301" s="849">
        <v>12.020000457763672</v>
      </c>
      <c r="J1301" s="849">
        <v>75</v>
      </c>
      <c r="K1301" s="850">
        <v>901.5</v>
      </c>
    </row>
    <row r="1302" spans="1:11" ht="14.45" customHeight="1" x14ac:dyDescent="0.2">
      <c r="A1302" s="831" t="s">
        <v>579</v>
      </c>
      <c r="B1302" s="832" t="s">
        <v>580</v>
      </c>
      <c r="C1302" s="835" t="s">
        <v>611</v>
      </c>
      <c r="D1302" s="863" t="s">
        <v>612</v>
      </c>
      <c r="E1302" s="835" t="s">
        <v>3973</v>
      </c>
      <c r="F1302" s="863" t="s">
        <v>3974</v>
      </c>
      <c r="G1302" s="835" t="s">
        <v>3987</v>
      </c>
      <c r="H1302" s="835" t="s">
        <v>4276</v>
      </c>
      <c r="I1302" s="849">
        <v>0.67000001668930054</v>
      </c>
      <c r="J1302" s="849">
        <v>200</v>
      </c>
      <c r="K1302" s="850">
        <v>134</v>
      </c>
    </row>
    <row r="1303" spans="1:11" ht="14.45" customHeight="1" x14ac:dyDescent="0.2">
      <c r="A1303" s="831" t="s">
        <v>579</v>
      </c>
      <c r="B1303" s="832" t="s">
        <v>580</v>
      </c>
      <c r="C1303" s="835" t="s">
        <v>611</v>
      </c>
      <c r="D1303" s="863" t="s">
        <v>612</v>
      </c>
      <c r="E1303" s="835" t="s">
        <v>3973</v>
      </c>
      <c r="F1303" s="863" t="s">
        <v>3974</v>
      </c>
      <c r="G1303" s="835" t="s">
        <v>3987</v>
      </c>
      <c r="H1303" s="835" t="s">
        <v>3988</v>
      </c>
      <c r="I1303" s="849">
        <v>0.67000001668930054</v>
      </c>
      <c r="J1303" s="849">
        <v>600</v>
      </c>
      <c r="K1303" s="850">
        <v>402</v>
      </c>
    </row>
    <row r="1304" spans="1:11" ht="14.45" customHeight="1" x14ac:dyDescent="0.2">
      <c r="A1304" s="831" t="s">
        <v>579</v>
      </c>
      <c r="B1304" s="832" t="s">
        <v>580</v>
      </c>
      <c r="C1304" s="835" t="s">
        <v>611</v>
      </c>
      <c r="D1304" s="863" t="s">
        <v>612</v>
      </c>
      <c r="E1304" s="835" t="s">
        <v>3989</v>
      </c>
      <c r="F1304" s="863" t="s">
        <v>3990</v>
      </c>
      <c r="G1304" s="835" t="s">
        <v>5073</v>
      </c>
      <c r="H1304" s="835" t="s">
        <v>5074</v>
      </c>
      <c r="I1304" s="849">
        <v>2.3599998950958252</v>
      </c>
      <c r="J1304" s="849">
        <v>50</v>
      </c>
      <c r="K1304" s="850">
        <v>118</v>
      </c>
    </row>
    <row r="1305" spans="1:11" ht="14.45" customHeight="1" x14ac:dyDescent="0.2">
      <c r="A1305" s="831" t="s">
        <v>579</v>
      </c>
      <c r="B1305" s="832" t="s">
        <v>580</v>
      </c>
      <c r="C1305" s="835" t="s">
        <v>611</v>
      </c>
      <c r="D1305" s="863" t="s">
        <v>612</v>
      </c>
      <c r="E1305" s="835" t="s">
        <v>3989</v>
      </c>
      <c r="F1305" s="863" t="s">
        <v>3990</v>
      </c>
      <c r="G1305" s="835" t="s">
        <v>5398</v>
      </c>
      <c r="H1305" s="835" t="s">
        <v>5399</v>
      </c>
      <c r="I1305" s="849">
        <v>2.3599998950958252</v>
      </c>
      <c r="J1305" s="849">
        <v>50</v>
      </c>
      <c r="K1305" s="850">
        <v>118</v>
      </c>
    </row>
    <row r="1306" spans="1:11" ht="14.45" customHeight="1" x14ac:dyDescent="0.2">
      <c r="A1306" s="831" t="s">
        <v>579</v>
      </c>
      <c r="B1306" s="832" t="s">
        <v>580</v>
      </c>
      <c r="C1306" s="835" t="s">
        <v>611</v>
      </c>
      <c r="D1306" s="863" t="s">
        <v>612</v>
      </c>
      <c r="E1306" s="835" t="s">
        <v>3989</v>
      </c>
      <c r="F1306" s="863" t="s">
        <v>3990</v>
      </c>
      <c r="G1306" s="835" t="s">
        <v>5076</v>
      </c>
      <c r="H1306" s="835" t="s">
        <v>5077</v>
      </c>
      <c r="I1306" s="849">
        <v>1.6937500536441803</v>
      </c>
      <c r="J1306" s="849">
        <v>2200</v>
      </c>
      <c r="K1306" s="850">
        <v>3728.4000244140625</v>
      </c>
    </row>
    <row r="1307" spans="1:11" ht="14.45" customHeight="1" x14ac:dyDescent="0.2">
      <c r="A1307" s="831" t="s">
        <v>579</v>
      </c>
      <c r="B1307" s="832" t="s">
        <v>580</v>
      </c>
      <c r="C1307" s="835" t="s">
        <v>611</v>
      </c>
      <c r="D1307" s="863" t="s">
        <v>612</v>
      </c>
      <c r="E1307" s="835" t="s">
        <v>3989</v>
      </c>
      <c r="F1307" s="863" t="s">
        <v>3990</v>
      </c>
      <c r="G1307" s="835" t="s">
        <v>5400</v>
      </c>
      <c r="H1307" s="835" t="s">
        <v>5401</v>
      </c>
      <c r="I1307" s="849">
        <v>3.869999885559082</v>
      </c>
      <c r="J1307" s="849">
        <v>200</v>
      </c>
      <c r="K1307" s="850">
        <v>774</v>
      </c>
    </row>
    <row r="1308" spans="1:11" ht="14.45" customHeight="1" x14ac:dyDescent="0.2">
      <c r="A1308" s="831" t="s">
        <v>579</v>
      </c>
      <c r="B1308" s="832" t="s">
        <v>580</v>
      </c>
      <c r="C1308" s="835" t="s">
        <v>611</v>
      </c>
      <c r="D1308" s="863" t="s">
        <v>612</v>
      </c>
      <c r="E1308" s="835" t="s">
        <v>3989</v>
      </c>
      <c r="F1308" s="863" t="s">
        <v>3990</v>
      </c>
      <c r="G1308" s="835" t="s">
        <v>4317</v>
      </c>
      <c r="H1308" s="835" t="s">
        <v>4319</v>
      </c>
      <c r="I1308" s="849">
        <v>1.6975000500679016</v>
      </c>
      <c r="J1308" s="849">
        <v>550</v>
      </c>
      <c r="K1308" s="850">
        <v>933.5</v>
      </c>
    </row>
    <row r="1309" spans="1:11" ht="14.45" customHeight="1" x14ac:dyDescent="0.2">
      <c r="A1309" s="831" t="s">
        <v>579</v>
      </c>
      <c r="B1309" s="832" t="s">
        <v>580</v>
      </c>
      <c r="C1309" s="835" t="s">
        <v>611</v>
      </c>
      <c r="D1309" s="863" t="s">
        <v>612</v>
      </c>
      <c r="E1309" s="835" t="s">
        <v>3989</v>
      </c>
      <c r="F1309" s="863" t="s">
        <v>3990</v>
      </c>
      <c r="G1309" s="835" t="s">
        <v>4887</v>
      </c>
      <c r="H1309" s="835" t="s">
        <v>4888</v>
      </c>
      <c r="I1309" s="849">
        <v>33.880001068115234</v>
      </c>
      <c r="J1309" s="849">
        <v>1</v>
      </c>
      <c r="K1309" s="850">
        <v>33.880001068115234</v>
      </c>
    </row>
    <row r="1310" spans="1:11" ht="14.45" customHeight="1" x14ac:dyDescent="0.2">
      <c r="A1310" s="831" t="s">
        <v>579</v>
      </c>
      <c r="B1310" s="832" t="s">
        <v>580</v>
      </c>
      <c r="C1310" s="835" t="s">
        <v>611</v>
      </c>
      <c r="D1310" s="863" t="s">
        <v>612</v>
      </c>
      <c r="E1310" s="835" t="s">
        <v>3989</v>
      </c>
      <c r="F1310" s="863" t="s">
        <v>3990</v>
      </c>
      <c r="G1310" s="835" t="s">
        <v>4889</v>
      </c>
      <c r="H1310" s="835" t="s">
        <v>4890</v>
      </c>
      <c r="I1310" s="849">
        <v>11.497499942779541</v>
      </c>
      <c r="J1310" s="849">
        <v>200</v>
      </c>
      <c r="K1310" s="850">
        <v>2299.5</v>
      </c>
    </row>
    <row r="1311" spans="1:11" ht="14.45" customHeight="1" x14ac:dyDescent="0.2">
      <c r="A1311" s="831" t="s">
        <v>579</v>
      </c>
      <c r="B1311" s="832" t="s">
        <v>580</v>
      </c>
      <c r="C1311" s="835" t="s">
        <v>611</v>
      </c>
      <c r="D1311" s="863" t="s">
        <v>612</v>
      </c>
      <c r="E1311" s="835" t="s">
        <v>3989</v>
      </c>
      <c r="F1311" s="863" t="s">
        <v>3990</v>
      </c>
      <c r="G1311" s="835" t="s">
        <v>5084</v>
      </c>
      <c r="H1311" s="835" t="s">
        <v>5085</v>
      </c>
      <c r="I1311" s="849">
        <v>38.5</v>
      </c>
      <c r="J1311" s="849">
        <v>50</v>
      </c>
      <c r="K1311" s="850">
        <v>1925.1099853515625</v>
      </c>
    </row>
    <row r="1312" spans="1:11" ht="14.45" customHeight="1" x14ac:dyDescent="0.2">
      <c r="A1312" s="831" t="s">
        <v>579</v>
      </c>
      <c r="B1312" s="832" t="s">
        <v>580</v>
      </c>
      <c r="C1312" s="835" t="s">
        <v>611</v>
      </c>
      <c r="D1312" s="863" t="s">
        <v>612</v>
      </c>
      <c r="E1312" s="835" t="s">
        <v>3989</v>
      </c>
      <c r="F1312" s="863" t="s">
        <v>3990</v>
      </c>
      <c r="G1312" s="835" t="s">
        <v>5084</v>
      </c>
      <c r="H1312" s="835" t="s">
        <v>5086</v>
      </c>
      <c r="I1312" s="849">
        <v>38.501428331647602</v>
      </c>
      <c r="J1312" s="849">
        <v>750</v>
      </c>
      <c r="K1312" s="850">
        <v>28876.320068359375</v>
      </c>
    </row>
    <row r="1313" spans="1:11" ht="14.45" customHeight="1" x14ac:dyDescent="0.2">
      <c r="A1313" s="831" t="s">
        <v>579</v>
      </c>
      <c r="B1313" s="832" t="s">
        <v>580</v>
      </c>
      <c r="C1313" s="835" t="s">
        <v>611</v>
      </c>
      <c r="D1313" s="863" t="s">
        <v>612</v>
      </c>
      <c r="E1313" s="835" t="s">
        <v>3989</v>
      </c>
      <c r="F1313" s="863" t="s">
        <v>3990</v>
      </c>
      <c r="G1313" s="835" t="s">
        <v>4323</v>
      </c>
      <c r="H1313" s="835" t="s">
        <v>4325</v>
      </c>
      <c r="I1313" s="849">
        <v>11.140000343322754</v>
      </c>
      <c r="J1313" s="849">
        <v>20</v>
      </c>
      <c r="K1313" s="850">
        <v>222.80000305175781</v>
      </c>
    </row>
    <row r="1314" spans="1:11" ht="14.45" customHeight="1" x14ac:dyDescent="0.2">
      <c r="A1314" s="831" t="s">
        <v>579</v>
      </c>
      <c r="B1314" s="832" t="s">
        <v>580</v>
      </c>
      <c r="C1314" s="835" t="s">
        <v>611</v>
      </c>
      <c r="D1314" s="863" t="s">
        <v>612</v>
      </c>
      <c r="E1314" s="835" t="s">
        <v>3989</v>
      </c>
      <c r="F1314" s="863" t="s">
        <v>3990</v>
      </c>
      <c r="G1314" s="835" t="s">
        <v>5087</v>
      </c>
      <c r="H1314" s="835" t="s">
        <v>5088</v>
      </c>
      <c r="I1314" s="849">
        <v>41</v>
      </c>
      <c r="J1314" s="849">
        <v>20</v>
      </c>
      <c r="K1314" s="850">
        <v>819.989990234375</v>
      </c>
    </row>
    <row r="1315" spans="1:11" ht="14.45" customHeight="1" x14ac:dyDescent="0.2">
      <c r="A1315" s="831" t="s">
        <v>579</v>
      </c>
      <c r="B1315" s="832" t="s">
        <v>580</v>
      </c>
      <c r="C1315" s="835" t="s">
        <v>611</v>
      </c>
      <c r="D1315" s="863" t="s">
        <v>612</v>
      </c>
      <c r="E1315" s="835" t="s">
        <v>3989</v>
      </c>
      <c r="F1315" s="863" t="s">
        <v>3990</v>
      </c>
      <c r="G1315" s="835" t="s">
        <v>5089</v>
      </c>
      <c r="H1315" s="835" t="s">
        <v>5090</v>
      </c>
      <c r="I1315" s="849">
        <v>82.879997253417969</v>
      </c>
      <c r="J1315" s="849">
        <v>15</v>
      </c>
      <c r="K1315" s="850">
        <v>1243.22998046875</v>
      </c>
    </row>
    <row r="1316" spans="1:11" ht="14.45" customHeight="1" x14ac:dyDescent="0.2">
      <c r="A1316" s="831" t="s">
        <v>579</v>
      </c>
      <c r="B1316" s="832" t="s">
        <v>580</v>
      </c>
      <c r="C1316" s="835" t="s">
        <v>611</v>
      </c>
      <c r="D1316" s="863" t="s">
        <v>612</v>
      </c>
      <c r="E1316" s="835" t="s">
        <v>3989</v>
      </c>
      <c r="F1316" s="863" t="s">
        <v>3990</v>
      </c>
      <c r="G1316" s="835" t="s">
        <v>3993</v>
      </c>
      <c r="H1316" s="835" t="s">
        <v>4333</v>
      </c>
      <c r="I1316" s="849">
        <v>3.4900000095367432</v>
      </c>
      <c r="J1316" s="849">
        <v>200</v>
      </c>
      <c r="K1316" s="850">
        <v>698</v>
      </c>
    </row>
    <row r="1317" spans="1:11" ht="14.45" customHeight="1" x14ac:dyDescent="0.2">
      <c r="A1317" s="831" t="s">
        <v>579</v>
      </c>
      <c r="B1317" s="832" t="s">
        <v>580</v>
      </c>
      <c r="C1317" s="835" t="s">
        <v>611</v>
      </c>
      <c r="D1317" s="863" t="s">
        <v>612</v>
      </c>
      <c r="E1317" s="835" t="s">
        <v>3989</v>
      </c>
      <c r="F1317" s="863" t="s">
        <v>3990</v>
      </c>
      <c r="G1317" s="835" t="s">
        <v>3993</v>
      </c>
      <c r="H1317" s="835" t="s">
        <v>3994</v>
      </c>
      <c r="I1317" s="849">
        <v>3.4150000810623169</v>
      </c>
      <c r="J1317" s="849">
        <v>1800</v>
      </c>
      <c r="K1317" s="850">
        <v>6118</v>
      </c>
    </row>
    <row r="1318" spans="1:11" ht="14.45" customHeight="1" x14ac:dyDescent="0.2">
      <c r="A1318" s="831" t="s">
        <v>579</v>
      </c>
      <c r="B1318" s="832" t="s">
        <v>580</v>
      </c>
      <c r="C1318" s="835" t="s">
        <v>611</v>
      </c>
      <c r="D1318" s="863" t="s">
        <v>612</v>
      </c>
      <c r="E1318" s="835" t="s">
        <v>3989</v>
      </c>
      <c r="F1318" s="863" t="s">
        <v>3990</v>
      </c>
      <c r="G1318" s="835" t="s">
        <v>5349</v>
      </c>
      <c r="H1318" s="835" t="s">
        <v>5402</v>
      </c>
      <c r="I1318" s="849">
        <v>17.909999847412109</v>
      </c>
      <c r="J1318" s="849">
        <v>40</v>
      </c>
      <c r="K1318" s="850">
        <v>716.39999389648438</v>
      </c>
    </row>
    <row r="1319" spans="1:11" ht="14.45" customHeight="1" x14ac:dyDescent="0.2">
      <c r="A1319" s="831" t="s">
        <v>579</v>
      </c>
      <c r="B1319" s="832" t="s">
        <v>580</v>
      </c>
      <c r="C1319" s="835" t="s">
        <v>611</v>
      </c>
      <c r="D1319" s="863" t="s">
        <v>612</v>
      </c>
      <c r="E1319" s="835" t="s">
        <v>3989</v>
      </c>
      <c r="F1319" s="863" t="s">
        <v>3990</v>
      </c>
      <c r="G1319" s="835" t="s">
        <v>5352</v>
      </c>
      <c r="H1319" s="835" t="s">
        <v>5353</v>
      </c>
      <c r="I1319" s="849">
        <v>47.189998626708984</v>
      </c>
      <c r="J1319" s="849">
        <v>40</v>
      </c>
      <c r="K1319" s="850">
        <v>1887.5999755859375</v>
      </c>
    </row>
    <row r="1320" spans="1:11" ht="14.45" customHeight="1" x14ac:dyDescent="0.2">
      <c r="A1320" s="831" t="s">
        <v>579</v>
      </c>
      <c r="B1320" s="832" t="s">
        <v>580</v>
      </c>
      <c r="C1320" s="835" t="s">
        <v>611</v>
      </c>
      <c r="D1320" s="863" t="s">
        <v>612</v>
      </c>
      <c r="E1320" s="835" t="s">
        <v>3989</v>
      </c>
      <c r="F1320" s="863" t="s">
        <v>3990</v>
      </c>
      <c r="G1320" s="835" t="s">
        <v>5103</v>
      </c>
      <c r="H1320" s="835" t="s">
        <v>5104</v>
      </c>
      <c r="I1320" s="849">
        <v>53.290000915527344</v>
      </c>
      <c r="J1320" s="849">
        <v>50</v>
      </c>
      <c r="K1320" s="850">
        <v>2664.4000244140625</v>
      </c>
    </row>
    <row r="1321" spans="1:11" ht="14.45" customHeight="1" x14ac:dyDescent="0.2">
      <c r="A1321" s="831" t="s">
        <v>579</v>
      </c>
      <c r="B1321" s="832" t="s">
        <v>580</v>
      </c>
      <c r="C1321" s="835" t="s">
        <v>611</v>
      </c>
      <c r="D1321" s="863" t="s">
        <v>612</v>
      </c>
      <c r="E1321" s="835" t="s">
        <v>3989</v>
      </c>
      <c r="F1321" s="863" t="s">
        <v>3990</v>
      </c>
      <c r="G1321" s="835" t="s">
        <v>5105</v>
      </c>
      <c r="H1321" s="835" t="s">
        <v>5106</v>
      </c>
      <c r="I1321" s="849">
        <v>17.909999847412109</v>
      </c>
      <c r="J1321" s="849">
        <v>100</v>
      </c>
      <c r="K1321" s="850">
        <v>1791.0000610351563</v>
      </c>
    </row>
    <row r="1322" spans="1:11" ht="14.45" customHeight="1" x14ac:dyDescent="0.2">
      <c r="A1322" s="831" t="s">
        <v>579</v>
      </c>
      <c r="B1322" s="832" t="s">
        <v>580</v>
      </c>
      <c r="C1322" s="835" t="s">
        <v>611</v>
      </c>
      <c r="D1322" s="863" t="s">
        <v>612</v>
      </c>
      <c r="E1322" s="835" t="s">
        <v>3989</v>
      </c>
      <c r="F1322" s="863" t="s">
        <v>3990</v>
      </c>
      <c r="G1322" s="835" t="s">
        <v>5107</v>
      </c>
      <c r="H1322" s="835" t="s">
        <v>5108</v>
      </c>
      <c r="I1322" s="849">
        <v>17.909999847412109</v>
      </c>
      <c r="J1322" s="849">
        <v>70</v>
      </c>
      <c r="K1322" s="850">
        <v>1253.6600341796875</v>
      </c>
    </row>
    <row r="1323" spans="1:11" ht="14.45" customHeight="1" x14ac:dyDescent="0.2">
      <c r="A1323" s="831" t="s">
        <v>579</v>
      </c>
      <c r="B1323" s="832" t="s">
        <v>580</v>
      </c>
      <c r="C1323" s="835" t="s">
        <v>611</v>
      </c>
      <c r="D1323" s="863" t="s">
        <v>612</v>
      </c>
      <c r="E1323" s="835" t="s">
        <v>3989</v>
      </c>
      <c r="F1323" s="863" t="s">
        <v>3990</v>
      </c>
      <c r="G1323" s="835" t="s">
        <v>5109</v>
      </c>
      <c r="H1323" s="835" t="s">
        <v>5111</v>
      </c>
      <c r="I1323" s="849">
        <v>17.909999847412109</v>
      </c>
      <c r="J1323" s="849">
        <v>20</v>
      </c>
      <c r="K1323" s="850">
        <v>358.20001220703125</v>
      </c>
    </row>
    <row r="1324" spans="1:11" ht="14.45" customHeight="1" x14ac:dyDescent="0.2">
      <c r="A1324" s="831" t="s">
        <v>579</v>
      </c>
      <c r="B1324" s="832" t="s">
        <v>580</v>
      </c>
      <c r="C1324" s="835" t="s">
        <v>611</v>
      </c>
      <c r="D1324" s="863" t="s">
        <v>612</v>
      </c>
      <c r="E1324" s="835" t="s">
        <v>3989</v>
      </c>
      <c r="F1324" s="863" t="s">
        <v>3990</v>
      </c>
      <c r="G1324" s="835" t="s">
        <v>4342</v>
      </c>
      <c r="H1324" s="835" t="s">
        <v>4343</v>
      </c>
      <c r="I1324" s="849">
        <v>17.909999847412109</v>
      </c>
      <c r="J1324" s="849">
        <v>10</v>
      </c>
      <c r="K1324" s="850">
        <v>179.10000610351563</v>
      </c>
    </row>
    <row r="1325" spans="1:11" ht="14.45" customHeight="1" x14ac:dyDescent="0.2">
      <c r="A1325" s="831" t="s">
        <v>579</v>
      </c>
      <c r="B1325" s="832" t="s">
        <v>580</v>
      </c>
      <c r="C1325" s="835" t="s">
        <v>611</v>
      </c>
      <c r="D1325" s="863" t="s">
        <v>612</v>
      </c>
      <c r="E1325" s="835" t="s">
        <v>3989</v>
      </c>
      <c r="F1325" s="863" t="s">
        <v>3990</v>
      </c>
      <c r="G1325" s="835" t="s">
        <v>4902</v>
      </c>
      <c r="H1325" s="835" t="s">
        <v>4903</v>
      </c>
      <c r="I1325" s="849">
        <v>21.899999618530273</v>
      </c>
      <c r="J1325" s="849">
        <v>400</v>
      </c>
      <c r="K1325" s="850">
        <v>8760.4002685546875</v>
      </c>
    </row>
    <row r="1326" spans="1:11" ht="14.45" customHeight="1" x14ac:dyDescent="0.2">
      <c r="A1326" s="831" t="s">
        <v>579</v>
      </c>
      <c r="B1326" s="832" t="s">
        <v>580</v>
      </c>
      <c r="C1326" s="835" t="s">
        <v>611</v>
      </c>
      <c r="D1326" s="863" t="s">
        <v>612</v>
      </c>
      <c r="E1326" s="835" t="s">
        <v>3989</v>
      </c>
      <c r="F1326" s="863" t="s">
        <v>3990</v>
      </c>
      <c r="G1326" s="835" t="s">
        <v>4902</v>
      </c>
      <c r="H1326" s="835" t="s">
        <v>5403</v>
      </c>
      <c r="I1326" s="849">
        <v>21.899999618530273</v>
      </c>
      <c r="J1326" s="849">
        <v>50</v>
      </c>
      <c r="K1326" s="850">
        <v>1095.050048828125</v>
      </c>
    </row>
    <row r="1327" spans="1:11" ht="14.45" customHeight="1" x14ac:dyDescent="0.2">
      <c r="A1327" s="831" t="s">
        <v>579</v>
      </c>
      <c r="B1327" s="832" t="s">
        <v>580</v>
      </c>
      <c r="C1327" s="835" t="s">
        <v>611</v>
      </c>
      <c r="D1327" s="863" t="s">
        <v>612</v>
      </c>
      <c r="E1327" s="835" t="s">
        <v>3989</v>
      </c>
      <c r="F1327" s="863" t="s">
        <v>3990</v>
      </c>
      <c r="G1327" s="835" t="s">
        <v>4904</v>
      </c>
      <c r="H1327" s="835" t="s">
        <v>5404</v>
      </c>
      <c r="I1327" s="849">
        <v>21.899999618530273</v>
      </c>
      <c r="J1327" s="849">
        <v>50</v>
      </c>
      <c r="K1327" s="850">
        <v>1095.050048828125</v>
      </c>
    </row>
    <row r="1328" spans="1:11" ht="14.45" customHeight="1" x14ac:dyDescent="0.2">
      <c r="A1328" s="831" t="s">
        <v>579</v>
      </c>
      <c r="B1328" s="832" t="s">
        <v>580</v>
      </c>
      <c r="C1328" s="835" t="s">
        <v>611</v>
      </c>
      <c r="D1328" s="863" t="s">
        <v>612</v>
      </c>
      <c r="E1328" s="835" t="s">
        <v>3989</v>
      </c>
      <c r="F1328" s="863" t="s">
        <v>3990</v>
      </c>
      <c r="G1328" s="835" t="s">
        <v>5405</v>
      </c>
      <c r="H1328" s="835" t="s">
        <v>5406</v>
      </c>
      <c r="I1328" s="849">
        <v>21.899999618530273</v>
      </c>
      <c r="J1328" s="849">
        <v>500</v>
      </c>
      <c r="K1328" s="850">
        <v>10950.50048828125</v>
      </c>
    </row>
    <row r="1329" spans="1:11" ht="14.45" customHeight="1" x14ac:dyDescent="0.2">
      <c r="A1329" s="831" t="s">
        <v>579</v>
      </c>
      <c r="B1329" s="832" t="s">
        <v>580</v>
      </c>
      <c r="C1329" s="835" t="s">
        <v>611</v>
      </c>
      <c r="D1329" s="863" t="s">
        <v>612</v>
      </c>
      <c r="E1329" s="835" t="s">
        <v>3989</v>
      </c>
      <c r="F1329" s="863" t="s">
        <v>3990</v>
      </c>
      <c r="G1329" s="835" t="s">
        <v>5407</v>
      </c>
      <c r="H1329" s="835" t="s">
        <v>5408</v>
      </c>
      <c r="I1329" s="849">
        <v>30.25</v>
      </c>
      <c r="J1329" s="849">
        <v>150</v>
      </c>
      <c r="K1329" s="850">
        <v>4537.5</v>
      </c>
    </row>
    <row r="1330" spans="1:11" ht="14.45" customHeight="1" x14ac:dyDescent="0.2">
      <c r="A1330" s="831" t="s">
        <v>579</v>
      </c>
      <c r="B1330" s="832" t="s">
        <v>580</v>
      </c>
      <c r="C1330" s="835" t="s">
        <v>611</v>
      </c>
      <c r="D1330" s="863" t="s">
        <v>612</v>
      </c>
      <c r="E1330" s="835" t="s">
        <v>3989</v>
      </c>
      <c r="F1330" s="863" t="s">
        <v>3990</v>
      </c>
      <c r="G1330" s="835" t="s">
        <v>5127</v>
      </c>
      <c r="H1330" s="835" t="s">
        <v>5128</v>
      </c>
      <c r="I1330" s="849">
        <v>30.25</v>
      </c>
      <c r="J1330" s="849">
        <v>100</v>
      </c>
      <c r="K1330" s="850">
        <v>3025</v>
      </c>
    </row>
    <row r="1331" spans="1:11" ht="14.45" customHeight="1" x14ac:dyDescent="0.2">
      <c r="A1331" s="831" t="s">
        <v>579</v>
      </c>
      <c r="B1331" s="832" t="s">
        <v>580</v>
      </c>
      <c r="C1331" s="835" t="s">
        <v>611</v>
      </c>
      <c r="D1331" s="863" t="s">
        <v>612</v>
      </c>
      <c r="E1331" s="835" t="s">
        <v>3989</v>
      </c>
      <c r="F1331" s="863" t="s">
        <v>3990</v>
      </c>
      <c r="G1331" s="835" t="s">
        <v>3997</v>
      </c>
      <c r="H1331" s="835" t="s">
        <v>3998</v>
      </c>
      <c r="I1331" s="849">
        <v>17.979999542236328</v>
      </c>
      <c r="J1331" s="849">
        <v>250</v>
      </c>
      <c r="K1331" s="850">
        <v>4495</v>
      </c>
    </row>
    <row r="1332" spans="1:11" ht="14.45" customHeight="1" x14ac:dyDescent="0.2">
      <c r="A1332" s="831" t="s">
        <v>579</v>
      </c>
      <c r="B1332" s="832" t="s">
        <v>580</v>
      </c>
      <c r="C1332" s="835" t="s">
        <v>611</v>
      </c>
      <c r="D1332" s="863" t="s">
        <v>612</v>
      </c>
      <c r="E1332" s="835" t="s">
        <v>3989</v>
      </c>
      <c r="F1332" s="863" t="s">
        <v>3990</v>
      </c>
      <c r="G1332" s="835" t="s">
        <v>4939</v>
      </c>
      <c r="H1332" s="835" t="s">
        <v>4940</v>
      </c>
      <c r="I1332" s="849">
        <v>4.0300002098083496</v>
      </c>
      <c r="J1332" s="849">
        <v>900</v>
      </c>
      <c r="K1332" s="850">
        <v>3627</v>
      </c>
    </row>
    <row r="1333" spans="1:11" ht="14.45" customHeight="1" x14ac:dyDescent="0.2">
      <c r="A1333" s="831" t="s">
        <v>579</v>
      </c>
      <c r="B1333" s="832" t="s">
        <v>580</v>
      </c>
      <c r="C1333" s="835" t="s">
        <v>611</v>
      </c>
      <c r="D1333" s="863" t="s">
        <v>612</v>
      </c>
      <c r="E1333" s="835" t="s">
        <v>3989</v>
      </c>
      <c r="F1333" s="863" t="s">
        <v>3990</v>
      </c>
      <c r="G1333" s="835" t="s">
        <v>5155</v>
      </c>
      <c r="H1333" s="835" t="s">
        <v>5156</v>
      </c>
      <c r="I1333" s="849">
        <v>56.009998321533203</v>
      </c>
      <c r="J1333" s="849">
        <v>5</v>
      </c>
      <c r="K1333" s="850">
        <v>280.04998779296875</v>
      </c>
    </row>
    <row r="1334" spans="1:11" ht="14.45" customHeight="1" x14ac:dyDescent="0.2">
      <c r="A1334" s="831" t="s">
        <v>579</v>
      </c>
      <c r="B1334" s="832" t="s">
        <v>580</v>
      </c>
      <c r="C1334" s="835" t="s">
        <v>611</v>
      </c>
      <c r="D1334" s="863" t="s">
        <v>612</v>
      </c>
      <c r="E1334" s="835" t="s">
        <v>3989</v>
      </c>
      <c r="F1334" s="863" t="s">
        <v>3990</v>
      </c>
      <c r="G1334" s="835" t="s">
        <v>3999</v>
      </c>
      <c r="H1334" s="835" t="s">
        <v>4000</v>
      </c>
      <c r="I1334" s="849">
        <v>11.738333066304525</v>
      </c>
      <c r="J1334" s="849">
        <v>70</v>
      </c>
      <c r="K1334" s="850">
        <v>821.70001220703125</v>
      </c>
    </row>
    <row r="1335" spans="1:11" ht="14.45" customHeight="1" x14ac:dyDescent="0.2">
      <c r="A1335" s="831" t="s">
        <v>579</v>
      </c>
      <c r="B1335" s="832" t="s">
        <v>580</v>
      </c>
      <c r="C1335" s="835" t="s">
        <v>611</v>
      </c>
      <c r="D1335" s="863" t="s">
        <v>612</v>
      </c>
      <c r="E1335" s="835" t="s">
        <v>3989</v>
      </c>
      <c r="F1335" s="863" t="s">
        <v>3990</v>
      </c>
      <c r="G1335" s="835" t="s">
        <v>5409</v>
      </c>
      <c r="H1335" s="835" t="s">
        <v>5410</v>
      </c>
      <c r="I1335" s="849">
        <v>321.20999145507813</v>
      </c>
      <c r="J1335" s="849">
        <v>10</v>
      </c>
      <c r="K1335" s="850">
        <v>3212.070068359375</v>
      </c>
    </row>
    <row r="1336" spans="1:11" ht="14.45" customHeight="1" x14ac:dyDescent="0.2">
      <c r="A1336" s="831" t="s">
        <v>579</v>
      </c>
      <c r="B1336" s="832" t="s">
        <v>580</v>
      </c>
      <c r="C1336" s="835" t="s">
        <v>611</v>
      </c>
      <c r="D1336" s="863" t="s">
        <v>612</v>
      </c>
      <c r="E1336" s="835" t="s">
        <v>3989</v>
      </c>
      <c r="F1336" s="863" t="s">
        <v>3990</v>
      </c>
      <c r="G1336" s="835" t="s">
        <v>5376</v>
      </c>
      <c r="H1336" s="835" t="s">
        <v>5377</v>
      </c>
      <c r="I1336" s="849">
        <v>46.979999542236328</v>
      </c>
      <c r="J1336" s="849">
        <v>25</v>
      </c>
      <c r="K1336" s="850">
        <v>1174.6099853515625</v>
      </c>
    </row>
    <row r="1337" spans="1:11" ht="14.45" customHeight="1" x14ac:dyDescent="0.2">
      <c r="A1337" s="831" t="s">
        <v>579</v>
      </c>
      <c r="B1337" s="832" t="s">
        <v>580</v>
      </c>
      <c r="C1337" s="835" t="s">
        <v>611</v>
      </c>
      <c r="D1337" s="863" t="s">
        <v>612</v>
      </c>
      <c r="E1337" s="835" t="s">
        <v>3989</v>
      </c>
      <c r="F1337" s="863" t="s">
        <v>3990</v>
      </c>
      <c r="G1337" s="835" t="s">
        <v>4003</v>
      </c>
      <c r="H1337" s="835" t="s">
        <v>4004</v>
      </c>
      <c r="I1337" s="849">
        <v>1.0900000333786011</v>
      </c>
      <c r="J1337" s="849">
        <v>1600</v>
      </c>
      <c r="K1337" s="850">
        <v>1744</v>
      </c>
    </row>
    <row r="1338" spans="1:11" ht="14.45" customHeight="1" x14ac:dyDescent="0.2">
      <c r="A1338" s="831" t="s">
        <v>579</v>
      </c>
      <c r="B1338" s="832" t="s">
        <v>580</v>
      </c>
      <c r="C1338" s="835" t="s">
        <v>611</v>
      </c>
      <c r="D1338" s="863" t="s">
        <v>612</v>
      </c>
      <c r="E1338" s="835" t="s">
        <v>3989</v>
      </c>
      <c r="F1338" s="863" t="s">
        <v>3990</v>
      </c>
      <c r="G1338" s="835" t="s">
        <v>4007</v>
      </c>
      <c r="H1338" s="835" t="s">
        <v>4008</v>
      </c>
      <c r="I1338" s="849">
        <v>1.6759999513626098</v>
      </c>
      <c r="J1338" s="849">
        <v>1200</v>
      </c>
      <c r="K1338" s="850">
        <v>2012</v>
      </c>
    </row>
    <row r="1339" spans="1:11" ht="14.45" customHeight="1" x14ac:dyDescent="0.2">
      <c r="A1339" s="831" t="s">
        <v>579</v>
      </c>
      <c r="B1339" s="832" t="s">
        <v>580</v>
      </c>
      <c r="C1339" s="835" t="s">
        <v>611</v>
      </c>
      <c r="D1339" s="863" t="s">
        <v>612</v>
      </c>
      <c r="E1339" s="835" t="s">
        <v>3989</v>
      </c>
      <c r="F1339" s="863" t="s">
        <v>3990</v>
      </c>
      <c r="G1339" s="835" t="s">
        <v>4009</v>
      </c>
      <c r="H1339" s="835" t="s">
        <v>4010</v>
      </c>
      <c r="I1339" s="849">
        <v>0.67000001668930054</v>
      </c>
      <c r="J1339" s="849">
        <v>600</v>
      </c>
      <c r="K1339" s="850">
        <v>402</v>
      </c>
    </row>
    <row r="1340" spans="1:11" ht="14.45" customHeight="1" x14ac:dyDescent="0.2">
      <c r="A1340" s="831" t="s">
        <v>579</v>
      </c>
      <c r="B1340" s="832" t="s">
        <v>580</v>
      </c>
      <c r="C1340" s="835" t="s">
        <v>611</v>
      </c>
      <c r="D1340" s="863" t="s">
        <v>612</v>
      </c>
      <c r="E1340" s="835" t="s">
        <v>3989</v>
      </c>
      <c r="F1340" s="863" t="s">
        <v>3990</v>
      </c>
      <c r="G1340" s="835" t="s">
        <v>5411</v>
      </c>
      <c r="H1340" s="835" t="s">
        <v>5412</v>
      </c>
      <c r="I1340" s="849">
        <v>2.75</v>
      </c>
      <c r="J1340" s="849">
        <v>100</v>
      </c>
      <c r="K1340" s="850">
        <v>275</v>
      </c>
    </row>
    <row r="1341" spans="1:11" ht="14.45" customHeight="1" x14ac:dyDescent="0.2">
      <c r="A1341" s="831" t="s">
        <v>579</v>
      </c>
      <c r="B1341" s="832" t="s">
        <v>580</v>
      </c>
      <c r="C1341" s="835" t="s">
        <v>611</v>
      </c>
      <c r="D1341" s="863" t="s">
        <v>612</v>
      </c>
      <c r="E1341" s="835" t="s">
        <v>3989</v>
      </c>
      <c r="F1341" s="863" t="s">
        <v>3990</v>
      </c>
      <c r="G1341" s="835" t="s">
        <v>5010</v>
      </c>
      <c r="H1341" s="835" t="s">
        <v>5011</v>
      </c>
      <c r="I1341" s="849">
        <v>0.4699999988079071</v>
      </c>
      <c r="J1341" s="849">
        <v>1500</v>
      </c>
      <c r="K1341" s="850">
        <v>705</v>
      </c>
    </row>
    <row r="1342" spans="1:11" ht="14.45" customHeight="1" x14ac:dyDescent="0.2">
      <c r="A1342" s="831" t="s">
        <v>579</v>
      </c>
      <c r="B1342" s="832" t="s">
        <v>580</v>
      </c>
      <c r="C1342" s="835" t="s">
        <v>611</v>
      </c>
      <c r="D1342" s="863" t="s">
        <v>612</v>
      </c>
      <c r="E1342" s="835" t="s">
        <v>4011</v>
      </c>
      <c r="F1342" s="863" t="s">
        <v>4012</v>
      </c>
      <c r="G1342" s="835" t="s">
        <v>4013</v>
      </c>
      <c r="H1342" s="835" t="s">
        <v>4014</v>
      </c>
      <c r="I1342" s="849">
        <v>10.161666552225748</v>
      </c>
      <c r="J1342" s="849">
        <v>1050</v>
      </c>
      <c r="K1342" s="850">
        <v>10669</v>
      </c>
    </row>
    <row r="1343" spans="1:11" ht="14.45" customHeight="1" x14ac:dyDescent="0.2">
      <c r="A1343" s="831" t="s">
        <v>579</v>
      </c>
      <c r="B1343" s="832" t="s">
        <v>580</v>
      </c>
      <c r="C1343" s="835" t="s">
        <v>611</v>
      </c>
      <c r="D1343" s="863" t="s">
        <v>612</v>
      </c>
      <c r="E1343" s="835" t="s">
        <v>4015</v>
      </c>
      <c r="F1343" s="863" t="s">
        <v>4016</v>
      </c>
      <c r="G1343" s="835" t="s">
        <v>4019</v>
      </c>
      <c r="H1343" s="835" t="s">
        <v>4020</v>
      </c>
      <c r="I1343" s="849">
        <v>0.30000001192092896</v>
      </c>
      <c r="J1343" s="849">
        <v>100</v>
      </c>
      <c r="K1343" s="850">
        <v>30</v>
      </c>
    </row>
    <row r="1344" spans="1:11" ht="14.45" customHeight="1" x14ac:dyDescent="0.2">
      <c r="A1344" s="831" t="s">
        <v>579</v>
      </c>
      <c r="B1344" s="832" t="s">
        <v>580</v>
      </c>
      <c r="C1344" s="835" t="s">
        <v>611</v>
      </c>
      <c r="D1344" s="863" t="s">
        <v>612</v>
      </c>
      <c r="E1344" s="835" t="s">
        <v>4015</v>
      </c>
      <c r="F1344" s="863" t="s">
        <v>4016</v>
      </c>
      <c r="G1344" s="835" t="s">
        <v>4704</v>
      </c>
      <c r="H1344" s="835" t="s">
        <v>4705</v>
      </c>
      <c r="I1344" s="849">
        <v>0.30500000715255737</v>
      </c>
      <c r="J1344" s="849">
        <v>300</v>
      </c>
      <c r="K1344" s="850">
        <v>92</v>
      </c>
    </row>
    <row r="1345" spans="1:11" ht="14.45" customHeight="1" x14ac:dyDescent="0.2">
      <c r="A1345" s="831" t="s">
        <v>579</v>
      </c>
      <c r="B1345" s="832" t="s">
        <v>580</v>
      </c>
      <c r="C1345" s="835" t="s">
        <v>611</v>
      </c>
      <c r="D1345" s="863" t="s">
        <v>612</v>
      </c>
      <c r="E1345" s="835" t="s">
        <v>4015</v>
      </c>
      <c r="F1345" s="863" t="s">
        <v>4016</v>
      </c>
      <c r="G1345" s="835" t="s">
        <v>4023</v>
      </c>
      <c r="H1345" s="835" t="s">
        <v>4024</v>
      </c>
      <c r="I1345" s="849">
        <v>0.54666668176651001</v>
      </c>
      <c r="J1345" s="849">
        <v>1100</v>
      </c>
      <c r="K1345" s="850">
        <v>601</v>
      </c>
    </row>
    <row r="1346" spans="1:11" ht="14.45" customHeight="1" x14ac:dyDescent="0.2">
      <c r="A1346" s="831" t="s">
        <v>579</v>
      </c>
      <c r="B1346" s="832" t="s">
        <v>580</v>
      </c>
      <c r="C1346" s="835" t="s">
        <v>611</v>
      </c>
      <c r="D1346" s="863" t="s">
        <v>612</v>
      </c>
      <c r="E1346" s="835" t="s">
        <v>4015</v>
      </c>
      <c r="F1346" s="863" t="s">
        <v>4016</v>
      </c>
      <c r="G1346" s="835" t="s">
        <v>5413</v>
      </c>
      <c r="H1346" s="835" t="s">
        <v>5414</v>
      </c>
      <c r="I1346" s="849">
        <v>29.399999618530273</v>
      </c>
      <c r="J1346" s="849">
        <v>250</v>
      </c>
      <c r="K1346" s="850">
        <v>7350.760009765625</v>
      </c>
    </row>
    <row r="1347" spans="1:11" ht="14.45" customHeight="1" x14ac:dyDescent="0.2">
      <c r="A1347" s="831" t="s">
        <v>579</v>
      </c>
      <c r="B1347" s="832" t="s">
        <v>580</v>
      </c>
      <c r="C1347" s="835" t="s">
        <v>611</v>
      </c>
      <c r="D1347" s="863" t="s">
        <v>612</v>
      </c>
      <c r="E1347" s="835" t="s">
        <v>4015</v>
      </c>
      <c r="F1347" s="863" t="s">
        <v>4016</v>
      </c>
      <c r="G1347" s="835" t="s">
        <v>5263</v>
      </c>
      <c r="H1347" s="835" t="s">
        <v>5264</v>
      </c>
      <c r="I1347" s="849">
        <v>1.559999942779541</v>
      </c>
      <c r="J1347" s="849">
        <v>100</v>
      </c>
      <c r="K1347" s="850">
        <v>155.77999877929688</v>
      </c>
    </row>
    <row r="1348" spans="1:11" ht="14.45" customHeight="1" x14ac:dyDescent="0.2">
      <c r="A1348" s="831" t="s">
        <v>579</v>
      </c>
      <c r="B1348" s="832" t="s">
        <v>580</v>
      </c>
      <c r="C1348" s="835" t="s">
        <v>611</v>
      </c>
      <c r="D1348" s="863" t="s">
        <v>612</v>
      </c>
      <c r="E1348" s="835" t="s">
        <v>4034</v>
      </c>
      <c r="F1348" s="863" t="s">
        <v>4035</v>
      </c>
      <c r="G1348" s="835" t="s">
        <v>4044</v>
      </c>
      <c r="H1348" s="835" t="s">
        <v>4045</v>
      </c>
      <c r="I1348" s="849">
        <v>0.62999999523162842</v>
      </c>
      <c r="J1348" s="849">
        <v>400</v>
      </c>
      <c r="K1348" s="850">
        <v>252</v>
      </c>
    </row>
    <row r="1349" spans="1:11" ht="14.45" customHeight="1" x14ac:dyDescent="0.2">
      <c r="A1349" s="831" t="s">
        <v>579</v>
      </c>
      <c r="B1349" s="832" t="s">
        <v>580</v>
      </c>
      <c r="C1349" s="835" t="s">
        <v>611</v>
      </c>
      <c r="D1349" s="863" t="s">
        <v>612</v>
      </c>
      <c r="E1349" s="835" t="s">
        <v>4034</v>
      </c>
      <c r="F1349" s="863" t="s">
        <v>4035</v>
      </c>
      <c r="G1349" s="835" t="s">
        <v>4720</v>
      </c>
      <c r="H1349" s="835" t="s">
        <v>4722</v>
      </c>
      <c r="I1349" s="849">
        <v>0.62999999523162842</v>
      </c>
      <c r="J1349" s="849">
        <v>400</v>
      </c>
      <c r="K1349" s="850">
        <v>252</v>
      </c>
    </row>
    <row r="1350" spans="1:11" ht="14.45" customHeight="1" x14ac:dyDescent="0.2">
      <c r="A1350" s="831" t="s">
        <v>579</v>
      </c>
      <c r="B1350" s="832" t="s">
        <v>580</v>
      </c>
      <c r="C1350" s="835" t="s">
        <v>611</v>
      </c>
      <c r="D1350" s="863" t="s">
        <v>612</v>
      </c>
      <c r="E1350" s="835" t="s">
        <v>4034</v>
      </c>
      <c r="F1350" s="863" t="s">
        <v>4035</v>
      </c>
      <c r="G1350" s="835" t="s">
        <v>5270</v>
      </c>
      <c r="H1350" s="835" t="s">
        <v>5271</v>
      </c>
      <c r="I1350" s="849">
        <v>0.62999999523162842</v>
      </c>
      <c r="J1350" s="849">
        <v>340</v>
      </c>
      <c r="K1350" s="850">
        <v>214.19999694824219</v>
      </c>
    </row>
    <row r="1351" spans="1:11" ht="14.45" customHeight="1" x14ac:dyDescent="0.2">
      <c r="A1351" s="831" t="s">
        <v>579</v>
      </c>
      <c r="B1351" s="832" t="s">
        <v>580</v>
      </c>
      <c r="C1351" s="835" t="s">
        <v>611</v>
      </c>
      <c r="D1351" s="863" t="s">
        <v>612</v>
      </c>
      <c r="E1351" s="835" t="s">
        <v>4765</v>
      </c>
      <c r="F1351" s="863" t="s">
        <v>4766</v>
      </c>
      <c r="G1351" s="835" t="s">
        <v>5272</v>
      </c>
      <c r="H1351" s="835" t="s">
        <v>5273</v>
      </c>
      <c r="I1351" s="849">
        <v>36.830001831054688</v>
      </c>
      <c r="J1351" s="849">
        <v>35</v>
      </c>
      <c r="K1351" s="850">
        <v>1289.1200256347656</v>
      </c>
    </row>
    <row r="1352" spans="1:11" ht="14.45" customHeight="1" x14ac:dyDescent="0.2">
      <c r="A1352" s="831" t="s">
        <v>579</v>
      </c>
      <c r="B1352" s="832" t="s">
        <v>580</v>
      </c>
      <c r="C1352" s="835" t="s">
        <v>611</v>
      </c>
      <c r="D1352" s="863" t="s">
        <v>612</v>
      </c>
      <c r="E1352" s="835" t="s">
        <v>4765</v>
      </c>
      <c r="F1352" s="863" t="s">
        <v>4766</v>
      </c>
      <c r="G1352" s="835" t="s">
        <v>5274</v>
      </c>
      <c r="H1352" s="835" t="s">
        <v>5275</v>
      </c>
      <c r="I1352" s="849">
        <v>36.830001831054688</v>
      </c>
      <c r="J1352" s="849">
        <v>80</v>
      </c>
      <c r="K1352" s="850">
        <v>2946.56005859375</v>
      </c>
    </row>
    <row r="1353" spans="1:11" ht="14.45" customHeight="1" x14ac:dyDescent="0.2">
      <c r="A1353" s="831" t="s">
        <v>579</v>
      </c>
      <c r="B1353" s="832" t="s">
        <v>580</v>
      </c>
      <c r="C1353" s="835" t="s">
        <v>611</v>
      </c>
      <c r="D1353" s="863" t="s">
        <v>612</v>
      </c>
      <c r="E1353" s="835" t="s">
        <v>4765</v>
      </c>
      <c r="F1353" s="863" t="s">
        <v>4766</v>
      </c>
      <c r="G1353" s="835" t="s">
        <v>5276</v>
      </c>
      <c r="H1353" s="835" t="s">
        <v>5277</v>
      </c>
      <c r="I1353" s="849">
        <v>36.830001831054688</v>
      </c>
      <c r="J1353" s="849">
        <v>75</v>
      </c>
      <c r="K1353" s="850">
        <v>2762.3900146484375</v>
      </c>
    </row>
    <row r="1354" spans="1:11" ht="14.45" customHeight="1" x14ac:dyDescent="0.2">
      <c r="A1354" s="831" t="s">
        <v>579</v>
      </c>
      <c r="B1354" s="832" t="s">
        <v>580</v>
      </c>
      <c r="C1354" s="835" t="s">
        <v>611</v>
      </c>
      <c r="D1354" s="863" t="s">
        <v>612</v>
      </c>
      <c r="E1354" s="835" t="s">
        <v>4765</v>
      </c>
      <c r="F1354" s="863" t="s">
        <v>4766</v>
      </c>
      <c r="G1354" s="835" t="s">
        <v>4774</v>
      </c>
      <c r="H1354" s="835" t="s">
        <v>4775</v>
      </c>
      <c r="I1354" s="849">
        <v>36.836667378743492</v>
      </c>
      <c r="J1354" s="849">
        <v>30</v>
      </c>
      <c r="K1354" s="850">
        <v>1105.1399841308594</v>
      </c>
    </row>
    <row r="1355" spans="1:11" ht="14.45" customHeight="1" x14ac:dyDescent="0.2">
      <c r="A1355" s="831" t="s">
        <v>579</v>
      </c>
      <c r="B1355" s="832" t="s">
        <v>580</v>
      </c>
      <c r="C1355" s="835" t="s">
        <v>611</v>
      </c>
      <c r="D1355" s="863" t="s">
        <v>612</v>
      </c>
      <c r="E1355" s="835" t="s">
        <v>4765</v>
      </c>
      <c r="F1355" s="863" t="s">
        <v>4766</v>
      </c>
      <c r="G1355" s="835" t="s">
        <v>4776</v>
      </c>
      <c r="H1355" s="835" t="s">
        <v>4777</v>
      </c>
      <c r="I1355" s="849">
        <v>36.840000152587891</v>
      </c>
      <c r="J1355" s="849">
        <v>10</v>
      </c>
      <c r="K1355" s="850">
        <v>368.42001342773438</v>
      </c>
    </row>
    <row r="1356" spans="1:11" ht="14.45" customHeight="1" x14ac:dyDescent="0.2">
      <c r="A1356" s="831" t="s">
        <v>579</v>
      </c>
      <c r="B1356" s="832" t="s">
        <v>580</v>
      </c>
      <c r="C1356" s="835" t="s">
        <v>611</v>
      </c>
      <c r="D1356" s="863" t="s">
        <v>612</v>
      </c>
      <c r="E1356" s="835" t="s">
        <v>4765</v>
      </c>
      <c r="F1356" s="863" t="s">
        <v>4766</v>
      </c>
      <c r="G1356" s="835" t="s">
        <v>5415</v>
      </c>
      <c r="H1356" s="835" t="s">
        <v>5416</v>
      </c>
      <c r="I1356" s="849">
        <v>199</v>
      </c>
      <c r="J1356" s="849">
        <v>20</v>
      </c>
      <c r="K1356" s="850">
        <v>3979.93994140625</v>
      </c>
    </row>
    <row r="1357" spans="1:11" ht="14.45" customHeight="1" x14ac:dyDescent="0.2">
      <c r="A1357" s="831" t="s">
        <v>579</v>
      </c>
      <c r="B1357" s="832" t="s">
        <v>580</v>
      </c>
      <c r="C1357" s="835" t="s">
        <v>611</v>
      </c>
      <c r="D1357" s="863" t="s">
        <v>612</v>
      </c>
      <c r="E1357" s="835" t="s">
        <v>4765</v>
      </c>
      <c r="F1357" s="863" t="s">
        <v>4766</v>
      </c>
      <c r="G1357" s="835" t="s">
        <v>5292</v>
      </c>
      <c r="H1357" s="835" t="s">
        <v>5293</v>
      </c>
      <c r="I1357" s="849">
        <v>104.05999755859375</v>
      </c>
      <c r="J1357" s="849">
        <v>30</v>
      </c>
      <c r="K1357" s="850">
        <v>3121.7999267578125</v>
      </c>
    </row>
    <row r="1358" spans="1:11" ht="14.45" customHeight="1" x14ac:dyDescent="0.2">
      <c r="A1358" s="831" t="s">
        <v>579</v>
      </c>
      <c r="B1358" s="832" t="s">
        <v>580</v>
      </c>
      <c r="C1358" s="835" t="s">
        <v>611</v>
      </c>
      <c r="D1358" s="863" t="s">
        <v>612</v>
      </c>
      <c r="E1358" s="835" t="s">
        <v>4765</v>
      </c>
      <c r="F1358" s="863" t="s">
        <v>4766</v>
      </c>
      <c r="G1358" s="835" t="s">
        <v>5290</v>
      </c>
      <c r="H1358" s="835" t="s">
        <v>5294</v>
      </c>
      <c r="I1358" s="849">
        <v>104.05999755859375</v>
      </c>
      <c r="J1358" s="849">
        <v>20</v>
      </c>
      <c r="K1358" s="850">
        <v>2081.199951171875</v>
      </c>
    </row>
    <row r="1359" spans="1:11" ht="14.45" customHeight="1" x14ac:dyDescent="0.2">
      <c r="A1359" s="831" t="s">
        <v>579</v>
      </c>
      <c r="B1359" s="832" t="s">
        <v>580</v>
      </c>
      <c r="C1359" s="835" t="s">
        <v>611</v>
      </c>
      <c r="D1359" s="863" t="s">
        <v>612</v>
      </c>
      <c r="E1359" s="835" t="s">
        <v>4765</v>
      </c>
      <c r="F1359" s="863" t="s">
        <v>4766</v>
      </c>
      <c r="G1359" s="835" t="s">
        <v>5417</v>
      </c>
      <c r="H1359" s="835" t="s">
        <v>5418</v>
      </c>
      <c r="I1359" s="849">
        <v>199</v>
      </c>
      <c r="J1359" s="849">
        <v>20</v>
      </c>
      <c r="K1359" s="850">
        <v>3979.93994140625</v>
      </c>
    </row>
    <row r="1360" spans="1:11" ht="14.45" customHeight="1" x14ac:dyDescent="0.2">
      <c r="A1360" s="831" t="s">
        <v>579</v>
      </c>
      <c r="B1360" s="832" t="s">
        <v>580</v>
      </c>
      <c r="C1360" s="835" t="s">
        <v>611</v>
      </c>
      <c r="D1360" s="863" t="s">
        <v>612</v>
      </c>
      <c r="E1360" s="835" t="s">
        <v>4765</v>
      </c>
      <c r="F1360" s="863" t="s">
        <v>4766</v>
      </c>
      <c r="G1360" s="835" t="s">
        <v>5415</v>
      </c>
      <c r="H1360" s="835" t="s">
        <v>5419</v>
      </c>
      <c r="I1360" s="849">
        <v>199</v>
      </c>
      <c r="J1360" s="849">
        <v>60</v>
      </c>
      <c r="K1360" s="850">
        <v>11939.77978515625</v>
      </c>
    </row>
    <row r="1361" spans="1:11" ht="14.45" customHeight="1" x14ac:dyDescent="0.2">
      <c r="A1361" s="831" t="s">
        <v>579</v>
      </c>
      <c r="B1361" s="832" t="s">
        <v>580</v>
      </c>
      <c r="C1361" s="835" t="s">
        <v>611</v>
      </c>
      <c r="D1361" s="863" t="s">
        <v>612</v>
      </c>
      <c r="E1361" s="835" t="s">
        <v>4765</v>
      </c>
      <c r="F1361" s="863" t="s">
        <v>4766</v>
      </c>
      <c r="G1361" s="835" t="s">
        <v>5420</v>
      </c>
      <c r="H1361" s="835" t="s">
        <v>5421</v>
      </c>
      <c r="I1361" s="849">
        <v>199</v>
      </c>
      <c r="J1361" s="849">
        <v>40</v>
      </c>
      <c r="K1361" s="850">
        <v>7959.869873046875</v>
      </c>
    </row>
    <row r="1362" spans="1:11" ht="14.45" customHeight="1" x14ac:dyDescent="0.2">
      <c r="A1362" s="831" t="s">
        <v>579</v>
      </c>
      <c r="B1362" s="832" t="s">
        <v>580</v>
      </c>
      <c r="C1362" s="835" t="s">
        <v>611</v>
      </c>
      <c r="D1362" s="863" t="s">
        <v>612</v>
      </c>
      <c r="E1362" s="835" t="s">
        <v>4765</v>
      </c>
      <c r="F1362" s="863" t="s">
        <v>4766</v>
      </c>
      <c r="G1362" s="835" t="s">
        <v>5422</v>
      </c>
      <c r="H1362" s="835" t="s">
        <v>5423</v>
      </c>
      <c r="I1362" s="849">
        <v>199</v>
      </c>
      <c r="J1362" s="849">
        <v>20</v>
      </c>
      <c r="K1362" s="850">
        <v>3979.93994140625</v>
      </c>
    </row>
    <row r="1363" spans="1:11" ht="14.45" customHeight="1" x14ac:dyDescent="0.2">
      <c r="A1363" s="831" t="s">
        <v>579</v>
      </c>
      <c r="B1363" s="832" t="s">
        <v>580</v>
      </c>
      <c r="C1363" s="835" t="s">
        <v>611</v>
      </c>
      <c r="D1363" s="863" t="s">
        <v>612</v>
      </c>
      <c r="E1363" s="835" t="s">
        <v>4765</v>
      </c>
      <c r="F1363" s="863" t="s">
        <v>4766</v>
      </c>
      <c r="G1363" s="835" t="s">
        <v>5424</v>
      </c>
      <c r="H1363" s="835" t="s">
        <v>5425</v>
      </c>
      <c r="I1363" s="849">
        <v>132</v>
      </c>
      <c r="J1363" s="849">
        <v>10</v>
      </c>
      <c r="K1363" s="850">
        <v>1319.989990234375</v>
      </c>
    </row>
    <row r="1364" spans="1:11" ht="14.45" customHeight="1" x14ac:dyDescent="0.2">
      <c r="A1364" s="831" t="s">
        <v>579</v>
      </c>
      <c r="B1364" s="832" t="s">
        <v>580</v>
      </c>
      <c r="C1364" s="835" t="s">
        <v>611</v>
      </c>
      <c r="D1364" s="863" t="s">
        <v>612</v>
      </c>
      <c r="E1364" s="835" t="s">
        <v>4765</v>
      </c>
      <c r="F1364" s="863" t="s">
        <v>4766</v>
      </c>
      <c r="G1364" s="835" t="s">
        <v>5426</v>
      </c>
      <c r="H1364" s="835" t="s">
        <v>5427</v>
      </c>
      <c r="I1364" s="849">
        <v>122.57142857142857</v>
      </c>
      <c r="J1364" s="849">
        <v>110</v>
      </c>
      <c r="K1364" s="850">
        <v>13419.989990234375</v>
      </c>
    </row>
    <row r="1365" spans="1:11" ht="14.45" customHeight="1" x14ac:dyDescent="0.2">
      <c r="A1365" s="831" t="s">
        <v>579</v>
      </c>
      <c r="B1365" s="832" t="s">
        <v>580</v>
      </c>
      <c r="C1365" s="835" t="s">
        <v>611</v>
      </c>
      <c r="D1365" s="863" t="s">
        <v>612</v>
      </c>
      <c r="E1365" s="835" t="s">
        <v>4765</v>
      </c>
      <c r="F1365" s="863" t="s">
        <v>4766</v>
      </c>
      <c r="G1365" s="835" t="s">
        <v>5388</v>
      </c>
      <c r="H1365" s="835" t="s">
        <v>5389</v>
      </c>
      <c r="I1365" s="849">
        <v>123.2</v>
      </c>
      <c r="J1365" s="849">
        <v>110</v>
      </c>
      <c r="K1365" s="850">
        <v>13419.989990234375</v>
      </c>
    </row>
    <row r="1366" spans="1:11" ht="14.45" customHeight="1" x14ac:dyDescent="0.2">
      <c r="A1366" s="831" t="s">
        <v>579</v>
      </c>
      <c r="B1366" s="832" t="s">
        <v>580</v>
      </c>
      <c r="C1366" s="835" t="s">
        <v>611</v>
      </c>
      <c r="D1366" s="863" t="s">
        <v>612</v>
      </c>
      <c r="E1366" s="835" t="s">
        <v>4765</v>
      </c>
      <c r="F1366" s="863" t="s">
        <v>4766</v>
      </c>
      <c r="G1366" s="835" t="s">
        <v>5428</v>
      </c>
      <c r="H1366" s="835" t="s">
        <v>5429</v>
      </c>
      <c r="I1366" s="849">
        <v>240.94000244140625</v>
      </c>
      <c r="J1366" s="849">
        <v>15</v>
      </c>
      <c r="K1366" s="850">
        <v>3614.0301513671875</v>
      </c>
    </row>
    <row r="1367" spans="1:11" ht="14.45" customHeight="1" x14ac:dyDescent="0.2">
      <c r="A1367" s="831" t="s">
        <v>579</v>
      </c>
      <c r="B1367" s="832" t="s">
        <v>580</v>
      </c>
      <c r="C1367" s="835" t="s">
        <v>611</v>
      </c>
      <c r="D1367" s="863" t="s">
        <v>612</v>
      </c>
      <c r="E1367" s="835" t="s">
        <v>4765</v>
      </c>
      <c r="F1367" s="863" t="s">
        <v>4766</v>
      </c>
      <c r="G1367" s="835" t="s">
        <v>5430</v>
      </c>
      <c r="H1367" s="835" t="s">
        <v>5431</v>
      </c>
      <c r="I1367" s="849">
        <v>240.94000244140625</v>
      </c>
      <c r="J1367" s="849">
        <v>15</v>
      </c>
      <c r="K1367" s="850">
        <v>3614.0301513671875</v>
      </c>
    </row>
    <row r="1368" spans="1:11" ht="14.45" customHeight="1" x14ac:dyDescent="0.2">
      <c r="A1368" s="831" t="s">
        <v>579</v>
      </c>
      <c r="B1368" s="832" t="s">
        <v>580</v>
      </c>
      <c r="C1368" s="835" t="s">
        <v>611</v>
      </c>
      <c r="D1368" s="863" t="s">
        <v>612</v>
      </c>
      <c r="E1368" s="835" t="s">
        <v>4765</v>
      </c>
      <c r="F1368" s="863" t="s">
        <v>4766</v>
      </c>
      <c r="G1368" s="835" t="s">
        <v>5303</v>
      </c>
      <c r="H1368" s="835" t="s">
        <v>5304</v>
      </c>
      <c r="I1368" s="849">
        <v>209.3699951171875</v>
      </c>
      <c r="J1368" s="849">
        <v>5</v>
      </c>
      <c r="K1368" s="850">
        <v>1046.8299560546875</v>
      </c>
    </row>
    <row r="1369" spans="1:11" ht="14.45" customHeight="1" x14ac:dyDescent="0.2">
      <c r="A1369" s="831" t="s">
        <v>579</v>
      </c>
      <c r="B1369" s="832" t="s">
        <v>580</v>
      </c>
      <c r="C1369" s="835" t="s">
        <v>611</v>
      </c>
      <c r="D1369" s="863" t="s">
        <v>612</v>
      </c>
      <c r="E1369" s="835" t="s">
        <v>4765</v>
      </c>
      <c r="F1369" s="863" t="s">
        <v>4766</v>
      </c>
      <c r="G1369" s="835" t="s">
        <v>5299</v>
      </c>
      <c r="H1369" s="835" t="s">
        <v>5432</v>
      </c>
      <c r="I1369" s="849">
        <v>240.94000244140625</v>
      </c>
      <c r="J1369" s="849">
        <v>5</v>
      </c>
      <c r="K1369" s="850">
        <v>1204.6800537109375</v>
      </c>
    </row>
    <row r="1370" spans="1:11" ht="14.45" customHeight="1" x14ac:dyDescent="0.2">
      <c r="A1370" s="831" t="s">
        <v>579</v>
      </c>
      <c r="B1370" s="832" t="s">
        <v>580</v>
      </c>
      <c r="C1370" s="835" t="s">
        <v>611</v>
      </c>
      <c r="D1370" s="863" t="s">
        <v>612</v>
      </c>
      <c r="E1370" s="835" t="s">
        <v>4765</v>
      </c>
      <c r="F1370" s="863" t="s">
        <v>4766</v>
      </c>
      <c r="G1370" s="835" t="s">
        <v>5301</v>
      </c>
      <c r="H1370" s="835" t="s">
        <v>5433</v>
      </c>
      <c r="I1370" s="849">
        <v>240.94000244140625</v>
      </c>
      <c r="J1370" s="849">
        <v>5</v>
      </c>
      <c r="K1370" s="850">
        <v>1204.6800537109375</v>
      </c>
    </row>
    <row r="1371" spans="1:11" ht="14.45" customHeight="1" x14ac:dyDescent="0.2">
      <c r="A1371" s="831" t="s">
        <v>579</v>
      </c>
      <c r="B1371" s="832" t="s">
        <v>580</v>
      </c>
      <c r="C1371" s="835" t="s">
        <v>611</v>
      </c>
      <c r="D1371" s="863" t="s">
        <v>612</v>
      </c>
      <c r="E1371" s="835" t="s">
        <v>4765</v>
      </c>
      <c r="F1371" s="863" t="s">
        <v>4766</v>
      </c>
      <c r="G1371" s="835" t="s">
        <v>5428</v>
      </c>
      <c r="H1371" s="835" t="s">
        <v>5434</v>
      </c>
      <c r="I1371" s="849">
        <v>240.94000244140625</v>
      </c>
      <c r="J1371" s="849">
        <v>5</v>
      </c>
      <c r="K1371" s="850">
        <v>1204.6800537109375</v>
      </c>
    </row>
    <row r="1372" spans="1:11" ht="14.45" customHeight="1" x14ac:dyDescent="0.2">
      <c r="A1372" s="831" t="s">
        <v>579</v>
      </c>
      <c r="B1372" s="832" t="s">
        <v>580</v>
      </c>
      <c r="C1372" s="835" t="s">
        <v>611</v>
      </c>
      <c r="D1372" s="863" t="s">
        <v>612</v>
      </c>
      <c r="E1372" s="835" t="s">
        <v>4765</v>
      </c>
      <c r="F1372" s="863" t="s">
        <v>4766</v>
      </c>
      <c r="G1372" s="835" t="s">
        <v>5311</v>
      </c>
      <c r="H1372" s="835" t="s">
        <v>5312</v>
      </c>
      <c r="I1372" s="849">
        <v>199</v>
      </c>
      <c r="J1372" s="849">
        <v>20</v>
      </c>
      <c r="K1372" s="850">
        <v>3979.929931640625</v>
      </c>
    </row>
    <row r="1373" spans="1:11" ht="14.45" customHeight="1" x14ac:dyDescent="0.2">
      <c r="A1373" s="831" t="s">
        <v>579</v>
      </c>
      <c r="B1373" s="832" t="s">
        <v>580</v>
      </c>
      <c r="C1373" s="835" t="s">
        <v>611</v>
      </c>
      <c r="D1373" s="863" t="s">
        <v>612</v>
      </c>
      <c r="E1373" s="835" t="s">
        <v>4765</v>
      </c>
      <c r="F1373" s="863" t="s">
        <v>4766</v>
      </c>
      <c r="G1373" s="835" t="s">
        <v>5309</v>
      </c>
      <c r="H1373" s="835" t="s">
        <v>5313</v>
      </c>
      <c r="I1373" s="849">
        <v>120.0066655476888</v>
      </c>
      <c r="J1373" s="849">
        <v>30</v>
      </c>
      <c r="K1373" s="850">
        <v>3600.2099609375</v>
      </c>
    </row>
    <row r="1374" spans="1:11" ht="14.45" customHeight="1" x14ac:dyDescent="0.2">
      <c r="A1374" s="831" t="s">
        <v>579</v>
      </c>
      <c r="B1374" s="832" t="s">
        <v>580</v>
      </c>
      <c r="C1374" s="835" t="s">
        <v>611</v>
      </c>
      <c r="D1374" s="863" t="s">
        <v>612</v>
      </c>
      <c r="E1374" s="835" t="s">
        <v>4765</v>
      </c>
      <c r="F1374" s="863" t="s">
        <v>4766</v>
      </c>
      <c r="G1374" s="835" t="s">
        <v>5314</v>
      </c>
      <c r="H1374" s="835" t="s">
        <v>5315</v>
      </c>
      <c r="I1374" s="849">
        <v>188.32000732421875</v>
      </c>
      <c r="J1374" s="849">
        <v>20</v>
      </c>
      <c r="K1374" s="850">
        <v>3766.47998046875</v>
      </c>
    </row>
    <row r="1375" spans="1:11" ht="14.45" customHeight="1" thickBot="1" x14ac:dyDescent="0.25">
      <c r="A1375" s="839" t="s">
        <v>579</v>
      </c>
      <c r="B1375" s="840" t="s">
        <v>580</v>
      </c>
      <c r="C1375" s="843" t="s">
        <v>611</v>
      </c>
      <c r="D1375" s="864" t="s">
        <v>612</v>
      </c>
      <c r="E1375" s="843" t="s">
        <v>4765</v>
      </c>
      <c r="F1375" s="864" t="s">
        <v>4766</v>
      </c>
      <c r="G1375" s="843" t="s">
        <v>5311</v>
      </c>
      <c r="H1375" s="843" t="s">
        <v>5316</v>
      </c>
      <c r="I1375" s="851">
        <v>199</v>
      </c>
      <c r="J1375" s="851">
        <v>70</v>
      </c>
      <c r="K1375" s="852">
        <v>13929.83984375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C54C4A2-9E59-4120-AFC3-35700A4FD77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194.96428571428567</v>
      </c>
      <c r="D6" s="491"/>
      <c r="E6" s="491"/>
      <c r="F6" s="490"/>
      <c r="G6" s="492">
        <f ca="1">SUM(Tabulka[05 h_vram])/2</f>
        <v>198647.12000000002</v>
      </c>
      <c r="H6" s="491">
        <f ca="1">SUM(Tabulka[06 h_naduv])/2</f>
        <v>13937.249999999998</v>
      </c>
      <c r="I6" s="491">
        <f ca="1">SUM(Tabulka[07 h_nadzk])/2</f>
        <v>2692.24</v>
      </c>
      <c r="J6" s="490">
        <f ca="1">SUM(Tabulka[08 h_oon])/2</f>
        <v>731.5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40468</v>
      </c>
      <c r="N6" s="491">
        <f ca="1">SUM(Tabulka[12 m_oc])/2</f>
        <v>40468</v>
      </c>
      <c r="O6" s="490">
        <f ca="1">SUM(Tabulka[13 m_sk])/2</f>
        <v>81815470</v>
      </c>
      <c r="P6" s="489">
        <f ca="1">SUM(Tabulka[14_vzsk])/2</f>
        <v>144732</v>
      </c>
      <c r="Q6" s="489">
        <f ca="1">SUM(Tabulka[15_vzpl])/2</f>
        <v>195739.98044965789</v>
      </c>
      <c r="R6" s="488">
        <f ca="1">IF(Q6=0,0,P6/Q6)</f>
        <v>0.73940949451164084</v>
      </c>
      <c r="S6" s="487">
        <f ca="1">Q6-P6</f>
        <v>51007.980449657887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54.864285714285714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58748.800000000003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10403.4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1157.5999999999999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38244308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96573.313782991201</v>
      </c>
      <c r="R8" s="471">
        <f ca="1">IF(Tabulka[[#This Row],[15_vzpl]]=0,"",Tabulka[[#This Row],[14_vzsk]]/Tabulka[[#This Row],[15_vzpl]])</f>
        <v>0.36687153637095182</v>
      </c>
      <c r="S8" s="470">
        <f ca="1">IF(Tabulka[[#This Row],[15_vzpl]]-Tabulka[[#This Row],[14_vzsk]]=0,"",Tabulka[[#This Row],[15_vzpl]]-Tabulka[[#This Row],[14_vzsk]])</f>
        <v>61143.313782991201</v>
      </c>
    </row>
    <row r="9" spans="1:19" x14ac:dyDescent="0.25">
      <c r="A9" s="469">
        <v>99</v>
      </c>
      <c r="B9" s="468" t="s">
        <v>5446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5.2857142857142856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2081166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96573.313782991201</v>
      </c>
      <c r="R9" s="471">
        <f ca="1">IF(Tabulka[[#This Row],[15_vzpl]]=0,"",Tabulka[[#This Row],[14_vzsk]]/Tabulka[[#This Row],[15_vzpl]])</f>
        <v>0.36687153637095182</v>
      </c>
      <c r="S9" s="470">
        <f ca="1">IF(Tabulka[[#This Row],[15_vzpl]]-Tabulka[[#This Row],[14_vzsk]]=0,"",Tabulka[[#This Row],[15_vzpl]]-Tabulka[[#This Row],[14_vzsk]])</f>
        <v>61143.313782991201</v>
      </c>
    </row>
    <row r="10" spans="1:19" x14ac:dyDescent="0.25">
      <c r="A10" s="469">
        <v>100</v>
      </c>
      <c r="B10" s="468" t="s">
        <v>5447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5.3999999999999995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5297.6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2266494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5448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44.178571428571431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47275.200000000004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8423.9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1157.5999999999999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33896648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5436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137.98571428571427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137530.32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3504.85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1534.6399999999999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27968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27968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43089157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109302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99166.666666666672</v>
      </c>
      <c r="R12" s="471">
        <f ca="1">IF(Tabulka[[#This Row],[15_vzpl]]=0,"",Tabulka[[#This Row],[14_vzsk]]/Tabulka[[#This Row],[15_vzpl]])</f>
        <v>1.1022050420168066</v>
      </c>
      <c r="S12" s="470">
        <f ca="1">IF(Tabulka[[#This Row],[15_vzpl]]-Tabulka[[#This Row],[14_vzsk]]=0,"",Tabulka[[#This Row],[15_vzpl]]-Tabulka[[#This Row],[14_vzsk]])</f>
        <v>-10135.333333333328</v>
      </c>
    </row>
    <row r="13" spans="1:19" x14ac:dyDescent="0.25">
      <c r="A13" s="469">
        <v>303</v>
      </c>
      <c r="B13" s="468" t="s">
        <v>5449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33.228571428571435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34168.18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428.14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9482230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109302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99166.666666666672</v>
      </c>
      <c r="R13" s="471">
        <f ca="1">IF(Tabulka[[#This Row],[15_vzpl]]=0,"",Tabulka[[#This Row],[14_vzsk]]/Tabulka[[#This Row],[15_vzpl]])</f>
        <v>1.1022050420168066</v>
      </c>
      <c r="S13" s="470">
        <f ca="1">IF(Tabulka[[#This Row],[15_vzpl]]-Tabulka[[#This Row],[14_vzsk]]=0,"",Tabulka[[#This Row],[15_vzpl]]-Tabulka[[#This Row],[14_vzsk]])</f>
        <v>-10135.333333333328</v>
      </c>
    </row>
    <row r="14" spans="1:19" x14ac:dyDescent="0.25">
      <c r="A14" s="469">
        <v>304</v>
      </c>
      <c r="B14" s="468" t="s">
        <v>5450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58.221428571428582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56344.37000000001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1219.8499999999999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823.89999999999986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19460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19460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20073358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5451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19.821428571428573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20242.27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282.59999999999997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7392048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5452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2.5714285714285716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2620.5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693965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5453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1.8571428571428572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1654.5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410043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5454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22.285714285714285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5037513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5437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2.1142857142857139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482005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5455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2.1142857142857139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482005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301</v>
      </c>
    </row>
    <row r="22" spans="1:19" x14ac:dyDescent="0.25">
      <c r="A22" s="222" t="s">
        <v>201</v>
      </c>
    </row>
    <row r="23" spans="1:19" x14ac:dyDescent="0.25">
      <c r="A23" s="223" t="s">
        <v>271</v>
      </c>
    </row>
    <row r="24" spans="1:19" x14ac:dyDescent="0.25">
      <c r="A24" s="461" t="s">
        <v>270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57FEDEF-378B-4FDB-B96F-C2F3F329FC5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5445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54.95</v>
      </c>
      <c r="F4" s="498"/>
      <c r="G4" s="498"/>
      <c r="H4" s="498"/>
      <c r="I4" s="498">
        <v>9462.4</v>
      </c>
      <c r="J4" s="498">
        <v>1333.9</v>
      </c>
      <c r="K4" s="498">
        <v>126.1</v>
      </c>
      <c r="L4" s="498">
        <v>98.5</v>
      </c>
      <c r="M4" s="498"/>
      <c r="N4" s="498"/>
      <c r="O4" s="498">
        <v>12500</v>
      </c>
      <c r="P4" s="498">
        <v>12500</v>
      </c>
      <c r="Q4" s="498">
        <v>4923510</v>
      </c>
      <c r="R4" s="498">
        <v>4100</v>
      </c>
      <c r="S4" s="498">
        <v>13796.187683284457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6</v>
      </c>
      <c r="I5">
        <v>1040</v>
      </c>
      <c r="J5">
        <v>172.5</v>
      </c>
      <c r="Q5">
        <v>316751</v>
      </c>
      <c r="R5">
        <v>4100</v>
      </c>
      <c r="S5">
        <v>13796.187683284457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4.2</v>
      </c>
      <c r="I6">
        <v>745.6</v>
      </c>
      <c r="J6">
        <v>71.5</v>
      </c>
      <c r="L6">
        <v>59</v>
      </c>
      <c r="Q6">
        <v>236873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44.75</v>
      </c>
      <c r="I7">
        <v>7676.7999999999993</v>
      </c>
      <c r="J7">
        <v>1089.9000000000001</v>
      </c>
      <c r="K7">
        <v>126.1</v>
      </c>
      <c r="L7">
        <v>39.5</v>
      </c>
      <c r="O7">
        <v>12500</v>
      </c>
      <c r="P7">
        <v>12500</v>
      </c>
      <c r="Q7">
        <v>4369886</v>
      </c>
    </row>
    <row r="8" spans="1:19" x14ac:dyDescent="0.25">
      <c r="A8" s="505" t="s">
        <v>215</v>
      </c>
      <c r="B8" s="504">
        <v>5</v>
      </c>
      <c r="C8">
        <v>1</v>
      </c>
      <c r="D8" t="s">
        <v>5436</v>
      </c>
      <c r="E8">
        <v>127.75</v>
      </c>
      <c r="I8">
        <v>20025.45</v>
      </c>
      <c r="J8">
        <v>98.5</v>
      </c>
      <c r="K8">
        <v>46.980000000000004</v>
      </c>
      <c r="L8">
        <v>23</v>
      </c>
      <c r="O8">
        <v>27968</v>
      </c>
      <c r="P8">
        <v>27968</v>
      </c>
      <c r="Q8">
        <v>5302828</v>
      </c>
      <c r="R8">
        <v>55128</v>
      </c>
      <c r="S8">
        <v>14166.666666666666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32.549999999999997</v>
      </c>
      <c r="I9">
        <v>4933.8999999999996</v>
      </c>
      <c r="J9">
        <v>41</v>
      </c>
      <c r="K9">
        <v>15.38</v>
      </c>
      <c r="Q9">
        <v>1183091</v>
      </c>
      <c r="R9">
        <v>55128</v>
      </c>
      <c r="S9">
        <v>14166.666666666666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54.95</v>
      </c>
      <c r="I10">
        <v>8484</v>
      </c>
      <c r="J10">
        <v>54.5</v>
      </c>
      <c r="K10">
        <v>14.35</v>
      </c>
      <c r="O10">
        <v>19460</v>
      </c>
      <c r="P10">
        <v>19460</v>
      </c>
      <c r="Q10">
        <v>2528090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20.25</v>
      </c>
      <c r="I11">
        <v>3336.05</v>
      </c>
      <c r="J11">
        <v>3</v>
      </c>
      <c r="K11">
        <v>17.25</v>
      </c>
      <c r="O11">
        <v>8508</v>
      </c>
      <c r="P11">
        <v>8508</v>
      </c>
      <c r="Q11">
        <v>1012681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172.5</v>
      </c>
      <c r="Q12">
        <v>38766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1</v>
      </c>
      <c r="I13">
        <v>172.5</v>
      </c>
      <c r="Q13">
        <v>31737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18</v>
      </c>
      <c r="I14">
        <v>2926.5</v>
      </c>
      <c r="L14">
        <v>23</v>
      </c>
      <c r="Q14">
        <v>508463</v>
      </c>
    </row>
    <row r="15" spans="1:19" x14ac:dyDescent="0.25">
      <c r="A15" s="503" t="s">
        <v>222</v>
      </c>
      <c r="B15" s="502">
        <v>12</v>
      </c>
      <c r="C15">
        <v>1</v>
      </c>
      <c r="D15" t="s">
        <v>5437</v>
      </c>
      <c r="E15">
        <v>2</v>
      </c>
      <c r="I15">
        <v>344</v>
      </c>
      <c r="J15">
        <v>15</v>
      </c>
      <c r="Q15">
        <v>61248</v>
      </c>
    </row>
    <row r="16" spans="1:19" x14ac:dyDescent="0.25">
      <c r="A16" s="501" t="s">
        <v>210</v>
      </c>
      <c r="B16" s="500">
        <v>2019</v>
      </c>
      <c r="C16">
        <v>1</v>
      </c>
      <c r="D16">
        <v>30</v>
      </c>
      <c r="E16">
        <v>2</v>
      </c>
      <c r="I16">
        <v>344</v>
      </c>
      <c r="J16">
        <v>15</v>
      </c>
      <c r="Q16">
        <v>61248</v>
      </c>
    </row>
    <row r="17" spans="3:19" x14ac:dyDescent="0.25">
      <c r="C17" t="s">
        <v>5438</v>
      </c>
      <c r="E17">
        <v>184.7</v>
      </c>
      <c r="I17">
        <v>29831.85</v>
      </c>
      <c r="J17">
        <v>1447.4</v>
      </c>
      <c r="K17">
        <v>173.07999999999998</v>
      </c>
      <c r="L17">
        <v>121.5</v>
      </c>
      <c r="O17">
        <v>40468</v>
      </c>
      <c r="P17">
        <v>40468</v>
      </c>
      <c r="Q17">
        <v>10287586</v>
      </c>
      <c r="R17">
        <v>59228</v>
      </c>
      <c r="S17">
        <v>27962.854349951122</v>
      </c>
    </row>
    <row r="18" spans="3:19" x14ac:dyDescent="0.25">
      <c r="C18">
        <v>2</v>
      </c>
      <c r="D18" t="s">
        <v>272</v>
      </c>
      <c r="E18">
        <v>54.95</v>
      </c>
      <c r="I18">
        <v>8074</v>
      </c>
      <c r="J18">
        <v>1502.5</v>
      </c>
      <c r="K18">
        <v>147.5</v>
      </c>
      <c r="L18">
        <v>75.5</v>
      </c>
      <c r="Q18">
        <v>4975926</v>
      </c>
      <c r="R18">
        <v>9000</v>
      </c>
      <c r="S18">
        <v>13796.187683284457</v>
      </c>
    </row>
    <row r="19" spans="3:19" x14ac:dyDescent="0.25">
      <c r="C19">
        <v>2</v>
      </c>
      <c r="D19">
        <v>99</v>
      </c>
      <c r="E19">
        <v>4</v>
      </c>
      <c r="I19">
        <v>616</v>
      </c>
      <c r="J19">
        <v>103.5</v>
      </c>
      <c r="L19">
        <v>23</v>
      </c>
      <c r="Q19">
        <v>205781</v>
      </c>
      <c r="R19">
        <v>9000</v>
      </c>
      <c r="S19">
        <v>13796.187683284457</v>
      </c>
    </row>
    <row r="20" spans="3:19" x14ac:dyDescent="0.25">
      <c r="C20">
        <v>2</v>
      </c>
      <c r="D20">
        <v>100</v>
      </c>
      <c r="E20">
        <v>6.2</v>
      </c>
      <c r="I20">
        <v>864</v>
      </c>
      <c r="J20">
        <v>170</v>
      </c>
      <c r="L20">
        <v>52.5</v>
      </c>
      <c r="Q20">
        <v>361605</v>
      </c>
    </row>
    <row r="21" spans="3:19" x14ac:dyDescent="0.25">
      <c r="C21">
        <v>2</v>
      </c>
      <c r="D21">
        <v>101</v>
      </c>
      <c r="E21">
        <v>44.75</v>
      </c>
      <c r="I21">
        <v>6594</v>
      </c>
      <c r="J21">
        <v>1229</v>
      </c>
      <c r="K21">
        <v>147.5</v>
      </c>
      <c r="Q21">
        <v>4408540</v>
      </c>
    </row>
    <row r="22" spans="3:19" x14ac:dyDescent="0.25">
      <c r="C22">
        <v>2</v>
      </c>
      <c r="D22" t="s">
        <v>5436</v>
      </c>
      <c r="E22">
        <v>134</v>
      </c>
      <c r="I22">
        <v>18481</v>
      </c>
      <c r="J22">
        <v>746.6</v>
      </c>
      <c r="K22">
        <v>322.78000000000003</v>
      </c>
      <c r="Q22">
        <v>5656255</v>
      </c>
      <c r="R22">
        <v>13528</v>
      </c>
      <c r="S22">
        <v>14166.666666666666</v>
      </c>
    </row>
    <row r="23" spans="3:19" x14ac:dyDescent="0.25">
      <c r="C23">
        <v>2</v>
      </c>
      <c r="D23">
        <v>303</v>
      </c>
      <c r="E23">
        <v>30.55</v>
      </c>
      <c r="I23">
        <v>4455</v>
      </c>
      <c r="J23">
        <v>166.5</v>
      </c>
      <c r="K23">
        <v>63.85</v>
      </c>
      <c r="Q23">
        <v>1201727</v>
      </c>
      <c r="R23">
        <v>13528</v>
      </c>
      <c r="S23">
        <v>14166.666666666666</v>
      </c>
    </row>
    <row r="24" spans="3:19" x14ac:dyDescent="0.25">
      <c r="C24">
        <v>2</v>
      </c>
      <c r="D24">
        <v>304</v>
      </c>
      <c r="E24">
        <v>57.2</v>
      </c>
      <c r="I24">
        <v>7581.5</v>
      </c>
      <c r="J24">
        <v>343.6</v>
      </c>
      <c r="K24">
        <v>214.73000000000002</v>
      </c>
      <c r="Q24">
        <v>2635224</v>
      </c>
    </row>
    <row r="25" spans="3:19" x14ac:dyDescent="0.25">
      <c r="C25">
        <v>2</v>
      </c>
      <c r="D25">
        <v>305</v>
      </c>
      <c r="E25">
        <v>20.25</v>
      </c>
      <c r="I25">
        <v>2778.5</v>
      </c>
      <c r="J25">
        <v>86.5</v>
      </c>
      <c r="K25">
        <v>44.2</v>
      </c>
      <c r="Q25">
        <v>1032575</v>
      </c>
    </row>
    <row r="26" spans="3:19" x14ac:dyDescent="0.25">
      <c r="C26">
        <v>2</v>
      </c>
      <c r="D26">
        <v>418</v>
      </c>
      <c r="E26">
        <v>2</v>
      </c>
      <c r="I26">
        <v>322.5</v>
      </c>
      <c r="J26">
        <v>7.5</v>
      </c>
      <c r="Q26">
        <v>72873</v>
      </c>
    </row>
    <row r="27" spans="3:19" x14ac:dyDescent="0.25">
      <c r="C27">
        <v>2</v>
      </c>
      <c r="D27">
        <v>636</v>
      </c>
      <c r="E27">
        <v>2</v>
      </c>
      <c r="I27">
        <v>306</v>
      </c>
      <c r="J27">
        <v>3.5</v>
      </c>
      <c r="Q27">
        <v>65359</v>
      </c>
    </row>
    <row r="28" spans="3:19" x14ac:dyDescent="0.25">
      <c r="C28">
        <v>2</v>
      </c>
      <c r="D28">
        <v>642</v>
      </c>
      <c r="E28">
        <v>22</v>
      </c>
      <c r="I28">
        <v>3037.5</v>
      </c>
      <c r="J28">
        <v>139</v>
      </c>
      <c r="Q28">
        <v>648497</v>
      </c>
    </row>
    <row r="29" spans="3:19" x14ac:dyDescent="0.25">
      <c r="C29">
        <v>2</v>
      </c>
      <c r="D29" t="s">
        <v>5437</v>
      </c>
      <c r="E29">
        <v>2</v>
      </c>
      <c r="I29">
        <v>304</v>
      </c>
      <c r="J29">
        <v>14</v>
      </c>
      <c r="Q29">
        <v>60852</v>
      </c>
    </row>
    <row r="30" spans="3:19" x14ac:dyDescent="0.25">
      <c r="C30">
        <v>2</v>
      </c>
      <c r="D30">
        <v>30</v>
      </c>
      <c r="E30">
        <v>2</v>
      </c>
      <c r="I30">
        <v>304</v>
      </c>
      <c r="J30">
        <v>14</v>
      </c>
      <c r="Q30">
        <v>60852</v>
      </c>
    </row>
    <row r="31" spans="3:19" x14ac:dyDescent="0.25">
      <c r="C31" t="s">
        <v>5439</v>
      </c>
      <c r="E31">
        <v>190.95</v>
      </c>
      <c r="I31">
        <v>26859</v>
      </c>
      <c r="J31">
        <v>2263.1</v>
      </c>
      <c r="K31">
        <v>470.28000000000003</v>
      </c>
      <c r="L31">
        <v>75.5</v>
      </c>
      <c r="Q31">
        <v>10693033</v>
      </c>
      <c r="R31">
        <v>22528</v>
      </c>
      <c r="S31">
        <v>27962.854349951122</v>
      </c>
    </row>
    <row r="32" spans="3:19" x14ac:dyDescent="0.25">
      <c r="C32">
        <v>3</v>
      </c>
      <c r="D32" t="s">
        <v>272</v>
      </c>
      <c r="E32">
        <v>53.95</v>
      </c>
      <c r="I32">
        <v>7771</v>
      </c>
      <c r="J32">
        <v>1785.5</v>
      </c>
      <c r="K32">
        <v>179.5</v>
      </c>
      <c r="L32">
        <v>77.5</v>
      </c>
      <c r="Q32">
        <v>5418203</v>
      </c>
      <c r="R32">
        <v>5100</v>
      </c>
      <c r="S32">
        <v>13796.187683284457</v>
      </c>
    </row>
    <row r="33" spans="3:19" x14ac:dyDescent="0.25">
      <c r="C33">
        <v>3</v>
      </c>
      <c r="D33">
        <v>99</v>
      </c>
      <c r="E33">
        <v>4</v>
      </c>
      <c r="I33">
        <v>648</v>
      </c>
      <c r="J33">
        <v>204</v>
      </c>
      <c r="L33">
        <v>32</v>
      </c>
      <c r="Q33">
        <v>251883</v>
      </c>
      <c r="R33">
        <v>5100</v>
      </c>
      <c r="S33">
        <v>13796.187683284457</v>
      </c>
    </row>
    <row r="34" spans="3:19" x14ac:dyDescent="0.25">
      <c r="C34">
        <v>3</v>
      </c>
      <c r="D34">
        <v>100</v>
      </c>
      <c r="E34">
        <v>6.2</v>
      </c>
      <c r="I34">
        <v>816</v>
      </c>
      <c r="J34">
        <v>167.5</v>
      </c>
      <c r="L34">
        <v>45.5</v>
      </c>
      <c r="Q34">
        <v>349821</v>
      </c>
    </row>
    <row r="35" spans="3:19" x14ac:dyDescent="0.25">
      <c r="C35">
        <v>3</v>
      </c>
      <c r="D35">
        <v>101</v>
      </c>
      <c r="E35">
        <v>43.75</v>
      </c>
      <c r="I35">
        <v>6307</v>
      </c>
      <c r="J35">
        <v>1414</v>
      </c>
      <c r="K35">
        <v>179.5</v>
      </c>
      <c r="Q35">
        <v>4816499</v>
      </c>
    </row>
    <row r="36" spans="3:19" x14ac:dyDescent="0.25">
      <c r="C36">
        <v>3</v>
      </c>
      <c r="D36" t="s">
        <v>5436</v>
      </c>
      <c r="E36">
        <v>136</v>
      </c>
      <c r="I36">
        <v>18374.5</v>
      </c>
      <c r="J36">
        <v>994</v>
      </c>
      <c r="K36">
        <v>415.96</v>
      </c>
      <c r="Q36">
        <v>5883064</v>
      </c>
      <c r="R36">
        <v>7870</v>
      </c>
      <c r="S36">
        <v>14166.666666666666</v>
      </c>
    </row>
    <row r="37" spans="3:19" x14ac:dyDescent="0.25">
      <c r="C37">
        <v>3</v>
      </c>
      <c r="D37">
        <v>303</v>
      </c>
      <c r="E37">
        <v>29.55</v>
      </c>
      <c r="I37">
        <v>4221</v>
      </c>
      <c r="J37">
        <v>278.5</v>
      </c>
      <c r="K37">
        <v>102.26</v>
      </c>
      <c r="Q37">
        <v>1220583</v>
      </c>
      <c r="R37">
        <v>7870</v>
      </c>
      <c r="S37">
        <v>14166.666666666666</v>
      </c>
    </row>
    <row r="38" spans="3:19" x14ac:dyDescent="0.25">
      <c r="C38">
        <v>3</v>
      </c>
      <c r="D38">
        <v>304</v>
      </c>
      <c r="E38">
        <v>58.2</v>
      </c>
      <c r="I38">
        <v>7519.5</v>
      </c>
      <c r="J38">
        <v>353</v>
      </c>
      <c r="K38">
        <v>251.2</v>
      </c>
      <c r="Q38">
        <v>2760155</v>
      </c>
    </row>
    <row r="39" spans="3:19" x14ac:dyDescent="0.25">
      <c r="C39">
        <v>3</v>
      </c>
      <c r="D39">
        <v>305</v>
      </c>
      <c r="E39">
        <v>20.25</v>
      </c>
      <c r="I39">
        <v>2866</v>
      </c>
      <c r="J39">
        <v>97</v>
      </c>
      <c r="K39">
        <v>62.5</v>
      </c>
      <c r="Q39">
        <v>1035725</v>
      </c>
    </row>
    <row r="40" spans="3:19" x14ac:dyDescent="0.25">
      <c r="C40">
        <v>3</v>
      </c>
      <c r="D40">
        <v>418</v>
      </c>
      <c r="E40">
        <v>3</v>
      </c>
      <c r="I40">
        <v>325.5</v>
      </c>
      <c r="Q40">
        <v>82957</v>
      </c>
    </row>
    <row r="41" spans="3:19" x14ac:dyDescent="0.25">
      <c r="C41">
        <v>3</v>
      </c>
      <c r="D41">
        <v>636</v>
      </c>
      <c r="E41">
        <v>2</v>
      </c>
      <c r="I41">
        <v>300</v>
      </c>
      <c r="J41">
        <v>14</v>
      </c>
      <c r="Q41">
        <v>68101</v>
      </c>
    </row>
    <row r="42" spans="3:19" x14ac:dyDescent="0.25">
      <c r="C42">
        <v>3</v>
      </c>
      <c r="D42">
        <v>642</v>
      </c>
      <c r="E42">
        <v>23</v>
      </c>
      <c r="I42">
        <v>3142.5</v>
      </c>
      <c r="J42">
        <v>251.5</v>
      </c>
      <c r="Q42">
        <v>715543</v>
      </c>
    </row>
    <row r="43" spans="3:19" x14ac:dyDescent="0.25">
      <c r="C43">
        <v>3</v>
      </c>
      <c r="D43" t="s">
        <v>5437</v>
      </c>
      <c r="E43">
        <v>2</v>
      </c>
      <c r="I43">
        <v>320</v>
      </c>
      <c r="Q43">
        <v>58073</v>
      </c>
    </row>
    <row r="44" spans="3:19" x14ac:dyDescent="0.25">
      <c r="C44">
        <v>3</v>
      </c>
      <c r="D44">
        <v>30</v>
      </c>
      <c r="E44">
        <v>2</v>
      </c>
      <c r="I44">
        <v>320</v>
      </c>
      <c r="Q44">
        <v>58073</v>
      </c>
    </row>
    <row r="45" spans="3:19" x14ac:dyDescent="0.25">
      <c r="C45" t="s">
        <v>5440</v>
      </c>
      <c r="E45">
        <v>191.95</v>
      </c>
      <c r="I45">
        <v>26465.5</v>
      </c>
      <c r="J45">
        <v>2779.5</v>
      </c>
      <c r="K45">
        <v>595.46</v>
      </c>
      <c r="L45">
        <v>77.5</v>
      </c>
      <c r="Q45">
        <v>11359340</v>
      </c>
      <c r="R45">
        <v>12970</v>
      </c>
      <c r="S45">
        <v>27962.854349951122</v>
      </c>
    </row>
    <row r="46" spans="3:19" x14ac:dyDescent="0.25">
      <c r="C46">
        <v>4</v>
      </c>
      <c r="D46" t="s">
        <v>272</v>
      </c>
      <c r="E46">
        <v>53.95</v>
      </c>
      <c r="I46">
        <v>8815</v>
      </c>
      <c r="J46">
        <v>1581.5</v>
      </c>
      <c r="K46">
        <v>163.5</v>
      </c>
      <c r="L46">
        <v>81.5</v>
      </c>
      <c r="Q46">
        <v>5337470</v>
      </c>
      <c r="S46">
        <v>13796.187683284457</v>
      </c>
    </row>
    <row r="47" spans="3:19" x14ac:dyDescent="0.25">
      <c r="C47">
        <v>4</v>
      </c>
      <c r="D47">
        <v>99</v>
      </c>
      <c r="E47">
        <v>4</v>
      </c>
      <c r="I47">
        <v>664</v>
      </c>
      <c r="J47">
        <v>123.5</v>
      </c>
      <c r="L47">
        <v>19.5</v>
      </c>
      <c r="Q47">
        <v>233612</v>
      </c>
      <c r="S47">
        <v>13796.187683284457</v>
      </c>
    </row>
    <row r="48" spans="3:19" x14ac:dyDescent="0.25">
      <c r="C48">
        <v>4</v>
      </c>
      <c r="D48">
        <v>100</v>
      </c>
      <c r="E48">
        <v>6.2</v>
      </c>
      <c r="I48">
        <v>848</v>
      </c>
      <c r="J48">
        <v>175.5</v>
      </c>
      <c r="L48">
        <v>62</v>
      </c>
      <c r="Q48">
        <v>349193</v>
      </c>
    </row>
    <row r="49" spans="3:19" x14ac:dyDescent="0.25">
      <c r="C49">
        <v>4</v>
      </c>
      <c r="D49">
        <v>101</v>
      </c>
      <c r="E49">
        <v>43.75</v>
      </c>
      <c r="I49">
        <v>7303</v>
      </c>
      <c r="J49">
        <v>1282.5</v>
      </c>
      <c r="K49">
        <v>163.5</v>
      </c>
      <c r="Q49">
        <v>4754665</v>
      </c>
    </row>
    <row r="50" spans="3:19" x14ac:dyDescent="0.25">
      <c r="C50">
        <v>4</v>
      </c>
      <c r="D50" t="s">
        <v>5436</v>
      </c>
      <c r="E50">
        <v>139.55000000000001</v>
      </c>
      <c r="I50">
        <v>20743.04</v>
      </c>
      <c r="J50">
        <v>315</v>
      </c>
      <c r="K50">
        <v>191.31</v>
      </c>
      <c r="Q50">
        <v>6045464</v>
      </c>
      <c r="R50">
        <v>17454</v>
      </c>
      <c r="S50">
        <v>14166.666666666666</v>
      </c>
    </row>
    <row r="51" spans="3:19" x14ac:dyDescent="0.25">
      <c r="C51">
        <v>4</v>
      </c>
      <c r="D51">
        <v>303</v>
      </c>
      <c r="E51">
        <v>32.299999999999997</v>
      </c>
      <c r="I51">
        <v>5241.25</v>
      </c>
      <c r="J51">
        <v>63.5</v>
      </c>
      <c r="K51">
        <v>56.25</v>
      </c>
      <c r="Q51">
        <v>1329689</v>
      </c>
      <c r="R51">
        <v>17454</v>
      </c>
      <c r="S51">
        <v>14166.666666666666</v>
      </c>
    </row>
    <row r="52" spans="3:19" x14ac:dyDescent="0.25">
      <c r="C52">
        <v>4</v>
      </c>
      <c r="D52">
        <v>304</v>
      </c>
      <c r="E52">
        <v>60</v>
      </c>
      <c r="I52">
        <v>8353.2900000000009</v>
      </c>
      <c r="J52">
        <v>129</v>
      </c>
      <c r="K52">
        <v>95.06</v>
      </c>
      <c r="Q52">
        <v>2837515</v>
      </c>
    </row>
    <row r="53" spans="3:19" x14ac:dyDescent="0.25">
      <c r="C53">
        <v>4</v>
      </c>
      <c r="D53">
        <v>305</v>
      </c>
      <c r="E53">
        <v>19.25</v>
      </c>
      <c r="I53">
        <v>2945.5</v>
      </c>
      <c r="J53">
        <v>62</v>
      </c>
      <c r="K53">
        <v>40</v>
      </c>
      <c r="Q53">
        <v>1002325</v>
      </c>
    </row>
    <row r="54" spans="3:19" x14ac:dyDescent="0.25">
      <c r="C54">
        <v>4</v>
      </c>
      <c r="D54">
        <v>418</v>
      </c>
      <c r="E54">
        <v>3</v>
      </c>
      <c r="I54">
        <v>369</v>
      </c>
      <c r="Q54">
        <v>104952</v>
      </c>
    </row>
    <row r="55" spans="3:19" x14ac:dyDescent="0.25">
      <c r="C55">
        <v>4</v>
      </c>
      <c r="D55">
        <v>636</v>
      </c>
      <c r="E55">
        <v>2</v>
      </c>
      <c r="I55">
        <v>312</v>
      </c>
      <c r="Q55">
        <v>69776</v>
      </c>
    </row>
    <row r="56" spans="3:19" x14ac:dyDescent="0.25">
      <c r="C56">
        <v>4</v>
      </c>
      <c r="D56">
        <v>642</v>
      </c>
      <c r="E56">
        <v>23</v>
      </c>
      <c r="I56">
        <v>3522</v>
      </c>
      <c r="J56">
        <v>60.5</v>
      </c>
      <c r="Q56">
        <v>701207</v>
      </c>
    </row>
    <row r="57" spans="3:19" x14ac:dyDescent="0.25">
      <c r="C57">
        <v>4</v>
      </c>
      <c r="D57" t="s">
        <v>5437</v>
      </c>
      <c r="E57">
        <v>2.2000000000000002</v>
      </c>
      <c r="I57">
        <v>392</v>
      </c>
      <c r="Q57">
        <v>70236</v>
      </c>
    </row>
    <row r="58" spans="3:19" x14ac:dyDescent="0.25">
      <c r="C58">
        <v>4</v>
      </c>
      <c r="D58">
        <v>30</v>
      </c>
      <c r="E58">
        <v>2.2000000000000002</v>
      </c>
      <c r="I58">
        <v>392</v>
      </c>
      <c r="Q58">
        <v>70236</v>
      </c>
    </row>
    <row r="59" spans="3:19" x14ac:dyDescent="0.25">
      <c r="C59" t="s">
        <v>5441</v>
      </c>
      <c r="E59">
        <v>195.7</v>
      </c>
      <c r="I59">
        <v>29950.04</v>
      </c>
      <c r="J59">
        <v>1896.5</v>
      </c>
      <c r="K59">
        <v>354.81</v>
      </c>
      <c r="L59">
        <v>81.5</v>
      </c>
      <c r="Q59">
        <v>11453170</v>
      </c>
      <c r="R59">
        <v>17454</v>
      </c>
      <c r="S59">
        <v>27962.854349951122</v>
      </c>
    </row>
    <row r="60" spans="3:19" x14ac:dyDescent="0.25">
      <c r="C60">
        <v>5</v>
      </c>
      <c r="D60" t="s">
        <v>272</v>
      </c>
      <c r="E60">
        <v>55.75</v>
      </c>
      <c r="I60">
        <v>9303</v>
      </c>
      <c r="J60">
        <v>1647</v>
      </c>
      <c r="K60">
        <v>190.5</v>
      </c>
      <c r="L60">
        <v>58.5</v>
      </c>
      <c r="Q60">
        <v>5403569</v>
      </c>
      <c r="S60">
        <v>13796.187683284457</v>
      </c>
    </row>
    <row r="61" spans="3:19" x14ac:dyDescent="0.25">
      <c r="C61">
        <v>5</v>
      </c>
      <c r="D61">
        <v>99</v>
      </c>
      <c r="E61">
        <v>6</v>
      </c>
      <c r="I61">
        <v>1096</v>
      </c>
      <c r="J61">
        <v>163.5</v>
      </c>
      <c r="Q61">
        <v>320611</v>
      </c>
      <c r="S61">
        <v>13796.187683284457</v>
      </c>
    </row>
    <row r="62" spans="3:19" x14ac:dyDescent="0.25">
      <c r="C62">
        <v>5</v>
      </c>
      <c r="D62">
        <v>100</v>
      </c>
      <c r="E62">
        <v>6</v>
      </c>
      <c r="I62">
        <v>816</v>
      </c>
      <c r="J62">
        <v>175.5</v>
      </c>
      <c r="L62">
        <v>58.5</v>
      </c>
      <c r="Q62">
        <v>317364</v>
      </c>
    </row>
    <row r="63" spans="3:19" x14ac:dyDescent="0.25">
      <c r="C63">
        <v>5</v>
      </c>
      <c r="D63">
        <v>101</v>
      </c>
      <c r="E63">
        <v>43.75</v>
      </c>
      <c r="I63">
        <v>7391</v>
      </c>
      <c r="J63">
        <v>1308</v>
      </c>
      <c r="K63">
        <v>190.5</v>
      </c>
      <c r="Q63">
        <v>4765594</v>
      </c>
    </row>
    <row r="64" spans="3:19" x14ac:dyDescent="0.25">
      <c r="C64">
        <v>5</v>
      </c>
      <c r="D64" t="s">
        <v>5436</v>
      </c>
      <c r="E64">
        <v>140.30000000000001</v>
      </c>
      <c r="I64">
        <v>21371.200000000001</v>
      </c>
      <c r="J64">
        <v>195.5</v>
      </c>
      <c r="K64">
        <v>208.78</v>
      </c>
      <c r="L64">
        <v>34.5</v>
      </c>
      <c r="Q64">
        <v>6154051</v>
      </c>
      <c r="R64">
        <v>15322</v>
      </c>
      <c r="S64">
        <v>14166.666666666666</v>
      </c>
    </row>
    <row r="65" spans="3:19" x14ac:dyDescent="0.25">
      <c r="C65">
        <v>5</v>
      </c>
      <c r="D65">
        <v>303</v>
      </c>
      <c r="E65">
        <v>34.049999999999997</v>
      </c>
      <c r="I65">
        <v>5301.5</v>
      </c>
      <c r="J65">
        <v>29.5</v>
      </c>
      <c r="K65">
        <v>81.510000000000005</v>
      </c>
      <c r="Q65">
        <v>1355969</v>
      </c>
      <c r="R65">
        <v>15322</v>
      </c>
      <c r="S65">
        <v>14166.666666666666</v>
      </c>
    </row>
    <row r="66" spans="3:19" x14ac:dyDescent="0.25">
      <c r="C66">
        <v>5</v>
      </c>
      <c r="D66">
        <v>304</v>
      </c>
      <c r="E66">
        <v>59</v>
      </c>
      <c r="I66">
        <v>8763.2000000000007</v>
      </c>
      <c r="J66">
        <v>114.5</v>
      </c>
      <c r="K66">
        <v>70.510000000000005</v>
      </c>
      <c r="Q66">
        <v>2879882</v>
      </c>
    </row>
    <row r="67" spans="3:19" x14ac:dyDescent="0.25">
      <c r="C67">
        <v>5</v>
      </c>
      <c r="D67">
        <v>305</v>
      </c>
      <c r="E67">
        <v>19.25</v>
      </c>
      <c r="I67">
        <v>2936.5</v>
      </c>
      <c r="J67">
        <v>18.5</v>
      </c>
      <c r="K67">
        <v>56.76</v>
      </c>
      <c r="Q67">
        <v>1007382</v>
      </c>
    </row>
    <row r="68" spans="3:19" x14ac:dyDescent="0.25">
      <c r="C68">
        <v>5</v>
      </c>
      <c r="D68">
        <v>418</v>
      </c>
      <c r="E68">
        <v>3</v>
      </c>
      <c r="I68">
        <v>508.5</v>
      </c>
      <c r="Q68">
        <v>123413</v>
      </c>
    </row>
    <row r="69" spans="3:19" x14ac:dyDescent="0.25">
      <c r="C69">
        <v>5</v>
      </c>
      <c r="D69">
        <v>636</v>
      </c>
      <c r="E69">
        <v>2</v>
      </c>
      <c r="I69">
        <v>264</v>
      </c>
      <c r="J69">
        <v>4</v>
      </c>
      <c r="Q69">
        <v>72686</v>
      </c>
    </row>
    <row r="70" spans="3:19" x14ac:dyDescent="0.25">
      <c r="C70">
        <v>5</v>
      </c>
      <c r="D70">
        <v>642</v>
      </c>
      <c r="E70">
        <v>23</v>
      </c>
      <c r="I70">
        <v>3597.5</v>
      </c>
      <c r="J70">
        <v>29</v>
      </c>
      <c r="L70">
        <v>34.5</v>
      </c>
      <c r="Q70">
        <v>714719</v>
      </c>
    </row>
    <row r="71" spans="3:19" x14ac:dyDescent="0.25">
      <c r="C71">
        <v>5</v>
      </c>
      <c r="D71" t="s">
        <v>5437</v>
      </c>
      <c r="E71">
        <v>2.2000000000000002</v>
      </c>
      <c r="I71">
        <v>328</v>
      </c>
      <c r="Q71">
        <v>71592</v>
      </c>
    </row>
    <row r="72" spans="3:19" x14ac:dyDescent="0.25">
      <c r="C72">
        <v>5</v>
      </c>
      <c r="D72">
        <v>30</v>
      </c>
      <c r="E72">
        <v>2.2000000000000002</v>
      </c>
      <c r="I72">
        <v>328</v>
      </c>
      <c r="Q72">
        <v>71592</v>
      </c>
    </row>
    <row r="73" spans="3:19" x14ac:dyDescent="0.25">
      <c r="C73" t="s">
        <v>5442</v>
      </c>
      <c r="E73">
        <v>198.25</v>
      </c>
      <c r="I73">
        <v>31002.2</v>
      </c>
      <c r="J73">
        <v>1842.5</v>
      </c>
      <c r="K73">
        <v>399.28</v>
      </c>
      <c r="L73">
        <v>93</v>
      </c>
      <c r="Q73">
        <v>11629212</v>
      </c>
      <c r="R73">
        <v>15322</v>
      </c>
      <c r="S73">
        <v>27962.854349951122</v>
      </c>
    </row>
    <row r="74" spans="3:19" x14ac:dyDescent="0.25">
      <c r="C74">
        <v>6</v>
      </c>
      <c r="D74" t="s">
        <v>272</v>
      </c>
      <c r="E74">
        <v>54.75</v>
      </c>
      <c r="I74">
        <v>7548</v>
      </c>
      <c r="J74">
        <v>1570</v>
      </c>
      <c r="K74">
        <v>176.5</v>
      </c>
      <c r="L74">
        <v>80</v>
      </c>
      <c r="Q74">
        <v>5372195</v>
      </c>
      <c r="R74">
        <v>17230</v>
      </c>
      <c r="S74">
        <v>13796.187683284457</v>
      </c>
    </row>
    <row r="75" spans="3:19" x14ac:dyDescent="0.25">
      <c r="C75">
        <v>6</v>
      </c>
      <c r="D75">
        <v>99</v>
      </c>
      <c r="E75">
        <v>6</v>
      </c>
      <c r="I75">
        <v>952</v>
      </c>
      <c r="J75">
        <v>123.5</v>
      </c>
      <c r="L75">
        <v>32</v>
      </c>
      <c r="Q75">
        <v>322962</v>
      </c>
      <c r="R75">
        <v>17230</v>
      </c>
      <c r="S75">
        <v>13796.187683284457</v>
      </c>
    </row>
    <row r="76" spans="3:19" x14ac:dyDescent="0.25">
      <c r="C76">
        <v>6</v>
      </c>
      <c r="D76">
        <v>100</v>
      </c>
      <c r="E76">
        <v>5</v>
      </c>
      <c r="I76">
        <v>600</v>
      </c>
      <c r="J76">
        <v>124</v>
      </c>
      <c r="L76">
        <v>48</v>
      </c>
      <c r="Q76">
        <v>300876</v>
      </c>
    </row>
    <row r="77" spans="3:19" x14ac:dyDescent="0.25">
      <c r="C77">
        <v>6</v>
      </c>
      <c r="D77">
        <v>101</v>
      </c>
      <c r="E77">
        <v>43.75</v>
      </c>
      <c r="I77">
        <v>5996</v>
      </c>
      <c r="J77">
        <v>1322.5</v>
      </c>
      <c r="K77">
        <v>176.5</v>
      </c>
      <c r="Q77">
        <v>4748357</v>
      </c>
    </row>
    <row r="78" spans="3:19" x14ac:dyDescent="0.25">
      <c r="C78">
        <v>6</v>
      </c>
      <c r="D78" t="s">
        <v>5436</v>
      </c>
      <c r="E78">
        <v>144.15</v>
      </c>
      <c r="I78">
        <v>19225.68</v>
      </c>
      <c r="J78">
        <v>605.75</v>
      </c>
      <c r="K78">
        <v>329.33</v>
      </c>
      <c r="L78">
        <v>46</v>
      </c>
      <c r="Q78">
        <v>6167358</v>
      </c>
      <c r="S78">
        <v>14166.666666666666</v>
      </c>
    </row>
    <row r="79" spans="3:19" x14ac:dyDescent="0.25">
      <c r="C79">
        <v>6</v>
      </c>
      <c r="D79">
        <v>303</v>
      </c>
      <c r="E79">
        <v>37.299999999999997</v>
      </c>
      <c r="I79">
        <v>4656.38</v>
      </c>
      <c r="J79">
        <v>97</v>
      </c>
      <c r="K79">
        <v>101.39</v>
      </c>
      <c r="Q79">
        <v>1402352</v>
      </c>
      <c r="S79">
        <v>14166.666666666666</v>
      </c>
    </row>
    <row r="80" spans="3:19" x14ac:dyDescent="0.25">
      <c r="C80">
        <v>6</v>
      </c>
      <c r="D80">
        <v>304</v>
      </c>
      <c r="E80">
        <v>59.6</v>
      </c>
      <c r="I80">
        <v>8268.08</v>
      </c>
      <c r="J80">
        <v>143.75</v>
      </c>
      <c r="K80">
        <v>166.05</v>
      </c>
      <c r="Q80">
        <v>2868614</v>
      </c>
    </row>
    <row r="81" spans="3:19" x14ac:dyDescent="0.25">
      <c r="C81">
        <v>6</v>
      </c>
      <c r="D81">
        <v>305</v>
      </c>
      <c r="E81">
        <v>19.25</v>
      </c>
      <c r="I81">
        <v>2536.2200000000003</v>
      </c>
      <c r="J81">
        <v>83</v>
      </c>
      <c r="K81">
        <v>61.89</v>
      </c>
      <c r="Q81">
        <v>980581</v>
      </c>
    </row>
    <row r="82" spans="3:19" x14ac:dyDescent="0.25">
      <c r="C82">
        <v>6</v>
      </c>
      <c r="D82">
        <v>418</v>
      </c>
      <c r="E82">
        <v>3</v>
      </c>
      <c r="I82">
        <v>462</v>
      </c>
      <c r="J82">
        <v>15.5</v>
      </c>
      <c r="Q82">
        <v>118219</v>
      </c>
    </row>
    <row r="83" spans="3:19" x14ac:dyDescent="0.25">
      <c r="C83">
        <v>6</v>
      </c>
      <c r="D83">
        <v>636</v>
      </c>
      <c r="E83">
        <v>2</v>
      </c>
      <c r="I83">
        <v>132</v>
      </c>
      <c r="J83">
        <v>16</v>
      </c>
      <c r="Q83">
        <v>46810</v>
      </c>
    </row>
    <row r="84" spans="3:19" x14ac:dyDescent="0.25">
      <c r="C84">
        <v>6</v>
      </c>
      <c r="D84">
        <v>642</v>
      </c>
      <c r="E84">
        <v>23</v>
      </c>
      <c r="I84">
        <v>3171</v>
      </c>
      <c r="J84">
        <v>250.5</v>
      </c>
      <c r="L84">
        <v>46</v>
      </c>
      <c r="Q84">
        <v>750782</v>
      </c>
    </row>
    <row r="85" spans="3:19" x14ac:dyDescent="0.25">
      <c r="C85">
        <v>6</v>
      </c>
      <c r="D85" t="s">
        <v>5437</v>
      </c>
      <c r="E85">
        <v>2.2000000000000002</v>
      </c>
      <c r="I85">
        <v>352</v>
      </c>
      <c r="Q85">
        <v>70236</v>
      </c>
    </row>
    <row r="86" spans="3:19" x14ac:dyDescent="0.25">
      <c r="C86">
        <v>6</v>
      </c>
      <c r="D86">
        <v>30</v>
      </c>
      <c r="E86">
        <v>2.2000000000000002</v>
      </c>
      <c r="I86">
        <v>352</v>
      </c>
      <c r="Q86">
        <v>70236</v>
      </c>
    </row>
    <row r="87" spans="3:19" x14ac:dyDescent="0.25">
      <c r="C87" t="s">
        <v>5443</v>
      </c>
      <c r="E87">
        <v>201.1</v>
      </c>
      <c r="I87">
        <v>27125.68</v>
      </c>
      <c r="J87">
        <v>2175.75</v>
      </c>
      <c r="K87">
        <v>505.83</v>
      </c>
      <c r="L87">
        <v>126</v>
      </c>
      <c r="Q87">
        <v>11609789</v>
      </c>
      <c r="R87">
        <v>17230</v>
      </c>
      <c r="S87">
        <v>27962.854349951122</v>
      </c>
    </row>
    <row r="88" spans="3:19" x14ac:dyDescent="0.25">
      <c r="C88">
        <v>7</v>
      </c>
      <c r="D88" t="s">
        <v>272</v>
      </c>
      <c r="E88">
        <v>55.75</v>
      </c>
      <c r="I88">
        <v>7775.4</v>
      </c>
      <c r="J88">
        <v>983</v>
      </c>
      <c r="K88">
        <v>174</v>
      </c>
      <c r="L88">
        <v>80</v>
      </c>
      <c r="Q88">
        <v>6813435</v>
      </c>
      <c r="S88">
        <v>13796.187683284457</v>
      </c>
    </row>
    <row r="89" spans="3:19" x14ac:dyDescent="0.25">
      <c r="C89">
        <v>7</v>
      </c>
      <c r="D89">
        <v>99</v>
      </c>
      <c r="E89">
        <v>7</v>
      </c>
      <c r="I89">
        <v>1160</v>
      </c>
      <c r="J89">
        <v>114</v>
      </c>
      <c r="L89">
        <v>32</v>
      </c>
      <c r="Q89">
        <v>429566</v>
      </c>
      <c r="S89">
        <v>13796.187683284457</v>
      </c>
    </row>
    <row r="90" spans="3:19" x14ac:dyDescent="0.25">
      <c r="C90">
        <v>7</v>
      </c>
      <c r="D90">
        <v>100</v>
      </c>
      <c r="E90">
        <v>4</v>
      </c>
      <c r="I90">
        <v>608</v>
      </c>
      <c r="J90">
        <v>91</v>
      </c>
      <c r="L90">
        <v>48</v>
      </c>
      <c r="Q90">
        <v>350762</v>
      </c>
    </row>
    <row r="91" spans="3:19" x14ac:dyDescent="0.25">
      <c r="C91">
        <v>7</v>
      </c>
      <c r="D91">
        <v>101</v>
      </c>
      <c r="E91">
        <v>44.75</v>
      </c>
      <c r="I91">
        <v>6007.4</v>
      </c>
      <c r="J91">
        <v>778</v>
      </c>
      <c r="K91">
        <v>174</v>
      </c>
      <c r="Q91">
        <v>6033107</v>
      </c>
    </row>
    <row r="92" spans="3:19" x14ac:dyDescent="0.25">
      <c r="C92">
        <v>7</v>
      </c>
      <c r="D92" t="s">
        <v>5436</v>
      </c>
      <c r="E92">
        <v>144.15</v>
      </c>
      <c r="I92">
        <v>19309.45</v>
      </c>
      <c r="J92">
        <v>549.5</v>
      </c>
      <c r="K92">
        <v>19.5</v>
      </c>
      <c r="L92">
        <v>76.5</v>
      </c>
      <c r="Q92">
        <v>7880137</v>
      </c>
      <c r="S92">
        <v>14166.666666666666</v>
      </c>
    </row>
    <row r="93" spans="3:19" x14ac:dyDescent="0.25">
      <c r="C93">
        <v>7</v>
      </c>
      <c r="D93">
        <v>303</v>
      </c>
      <c r="E93">
        <v>36.299999999999997</v>
      </c>
      <c r="I93">
        <v>5359.15</v>
      </c>
      <c r="J93">
        <v>100</v>
      </c>
      <c r="K93">
        <v>7.5</v>
      </c>
      <c r="Q93">
        <v>1788819</v>
      </c>
      <c r="S93">
        <v>14166.666666666666</v>
      </c>
    </row>
    <row r="94" spans="3:19" x14ac:dyDescent="0.25">
      <c r="C94">
        <v>7</v>
      </c>
      <c r="D94">
        <v>304</v>
      </c>
      <c r="E94">
        <v>58.6</v>
      </c>
      <c r="I94">
        <v>7374.8</v>
      </c>
      <c r="J94">
        <v>81.5</v>
      </c>
      <c r="K94">
        <v>12</v>
      </c>
      <c r="Q94">
        <v>3563878</v>
      </c>
    </row>
    <row r="95" spans="3:19" x14ac:dyDescent="0.25">
      <c r="C95">
        <v>7</v>
      </c>
      <c r="D95">
        <v>305</v>
      </c>
      <c r="E95">
        <v>20.25</v>
      </c>
      <c r="I95">
        <v>2843.5</v>
      </c>
      <c r="J95">
        <v>7.5</v>
      </c>
      <c r="Q95">
        <v>1320779</v>
      </c>
    </row>
    <row r="96" spans="3:19" x14ac:dyDescent="0.25">
      <c r="C96">
        <v>7</v>
      </c>
      <c r="D96">
        <v>418</v>
      </c>
      <c r="E96">
        <v>3</v>
      </c>
      <c r="I96">
        <v>460.5</v>
      </c>
      <c r="J96">
        <v>12.5</v>
      </c>
      <c r="Q96">
        <v>152785</v>
      </c>
    </row>
    <row r="97" spans="3:19" x14ac:dyDescent="0.25">
      <c r="C97">
        <v>7</v>
      </c>
      <c r="D97">
        <v>636</v>
      </c>
      <c r="E97">
        <v>2</v>
      </c>
      <c r="I97">
        <v>168</v>
      </c>
      <c r="J97">
        <v>12</v>
      </c>
      <c r="Q97">
        <v>55574</v>
      </c>
    </row>
    <row r="98" spans="3:19" x14ac:dyDescent="0.25">
      <c r="C98">
        <v>7</v>
      </c>
      <c r="D98">
        <v>642</v>
      </c>
      <c r="E98">
        <v>24</v>
      </c>
      <c r="I98">
        <v>3103.5</v>
      </c>
      <c r="J98">
        <v>336</v>
      </c>
      <c r="L98">
        <v>76.5</v>
      </c>
      <c r="Q98">
        <v>998302</v>
      </c>
    </row>
    <row r="99" spans="3:19" x14ac:dyDescent="0.25">
      <c r="C99">
        <v>7</v>
      </c>
      <c r="D99" t="s">
        <v>5437</v>
      </c>
      <c r="E99">
        <v>2.2000000000000002</v>
      </c>
      <c r="I99">
        <v>328</v>
      </c>
      <c r="Q99">
        <v>89768</v>
      </c>
    </row>
    <row r="100" spans="3:19" x14ac:dyDescent="0.25">
      <c r="C100">
        <v>7</v>
      </c>
      <c r="D100">
        <v>30</v>
      </c>
      <c r="E100">
        <v>2.2000000000000002</v>
      </c>
      <c r="I100">
        <v>328</v>
      </c>
      <c r="Q100">
        <v>89768</v>
      </c>
    </row>
    <row r="101" spans="3:19" x14ac:dyDescent="0.25">
      <c r="C101" t="s">
        <v>5444</v>
      </c>
      <c r="E101">
        <v>202.1</v>
      </c>
      <c r="I101">
        <v>27412.85</v>
      </c>
      <c r="J101">
        <v>1532.5</v>
      </c>
      <c r="K101">
        <v>193.5</v>
      </c>
      <c r="L101">
        <v>156.5</v>
      </c>
      <c r="Q101">
        <v>14783340</v>
      </c>
      <c r="S101">
        <v>27962.854349951122</v>
      </c>
    </row>
  </sheetData>
  <hyperlinks>
    <hyperlink ref="A2" location="Obsah!A1" display="Zpět na Obsah  KL 01  1.-4.měsíc" xr:uid="{CFC876CC-6E8D-41F8-9439-8BA96076E38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5459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3405042.98</v>
      </c>
      <c r="C3" s="344">
        <f t="shared" ref="C3:Z3" si="0">SUBTOTAL(9,C6:C1048576)</f>
        <v>10</v>
      </c>
      <c r="D3" s="344"/>
      <c r="E3" s="344">
        <f>SUBTOTAL(9,E6:E1048576)/4</f>
        <v>3396141.2700000005</v>
      </c>
      <c r="F3" s="344"/>
      <c r="G3" s="344">
        <f t="shared" si="0"/>
        <v>10</v>
      </c>
      <c r="H3" s="344">
        <f>SUBTOTAL(9,H6:H1048576)/4</f>
        <v>3302453.6399999997</v>
      </c>
      <c r="I3" s="347">
        <f>IF(B3&lt;&gt;0,H3/B3,"")</f>
        <v>0.96987135240213607</v>
      </c>
      <c r="J3" s="345">
        <f>IF(E3&lt;&gt;0,H3/E3,"")</f>
        <v>0.97241350622614098</v>
      </c>
      <c r="K3" s="346">
        <f t="shared" si="0"/>
        <v>292948.58000000007</v>
      </c>
      <c r="L3" s="346"/>
      <c r="M3" s="344">
        <f t="shared" si="0"/>
        <v>1.495015010441936</v>
      </c>
      <c r="N3" s="344">
        <f t="shared" si="0"/>
        <v>391900.52</v>
      </c>
      <c r="O3" s="344"/>
      <c r="P3" s="344">
        <f t="shared" si="0"/>
        <v>2</v>
      </c>
      <c r="Q3" s="344">
        <f t="shared" si="0"/>
        <v>349046.36000000039</v>
      </c>
      <c r="R3" s="347">
        <f>IF(K3&lt;&gt;0,Q3/K3,"")</f>
        <v>1.1914936061475372</v>
      </c>
      <c r="S3" s="347">
        <f>IF(N3&lt;&gt;0,Q3/N3,"")</f>
        <v>0.89065041301808012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5456</v>
      </c>
      <c r="B6" s="871">
        <v>3405042.98</v>
      </c>
      <c r="C6" s="872">
        <v>1</v>
      </c>
      <c r="D6" s="872">
        <v>1.002621124768464</v>
      </c>
      <c r="E6" s="871">
        <v>3396141.2700000005</v>
      </c>
      <c r="F6" s="872">
        <v>0.99738572756576493</v>
      </c>
      <c r="G6" s="872">
        <v>1</v>
      </c>
      <c r="H6" s="871">
        <v>3302453.64</v>
      </c>
      <c r="I6" s="872">
        <v>0.96987135240213629</v>
      </c>
      <c r="J6" s="872">
        <v>0.97241350622614109</v>
      </c>
      <c r="K6" s="871">
        <v>146474.29000000004</v>
      </c>
      <c r="L6" s="872">
        <v>1</v>
      </c>
      <c r="M6" s="872">
        <v>0.74750750522096798</v>
      </c>
      <c r="N6" s="871">
        <v>195950.26</v>
      </c>
      <c r="O6" s="872">
        <v>1.3377792102627701</v>
      </c>
      <c r="P6" s="872">
        <v>1</v>
      </c>
      <c r="Q6" s="871">
        <v>174523.1800000002</v>
      </c>
      <c r="R6" s="872">
        <v>1.1914936061475372</v>
      </c>
      <c r="S6" s="872">
        <v>0.89065041301808012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5457</v>
      </c>
      <c r="B7" s="874">
        <v>3405042.98</v>
      </c>
      <c r="C7" s="875">
        <v>1</v>
      </c>
      <c r="D7" s="875">
        <v>1.002621124768464</v>
      </c>
      <c r="E7" s="874">
        <v>3396141.2700000005</v>
      </c>
      <c r="F7" s="875">
        <v>0.99738572756576493</v>
      </c>
      <c r="G7" s="875">
        <v>1</v>
      </c>
      <c r="H7" s="874">
        <v>3302453.64</v>
      </c>
      <c r="I7" s="875">
        <v>0.96987135240213629</v>
      </c>
      <c r="J7" s="875">
        <v>0.97241350622614109</v>
      </c>
      <c r="K7" s="874">
        <v>146474.29000000004</v>
      </c>
      <c r="L7" s="875">
        <v>1</v>
      </c>
      <c r="M7" s="875">
        <v>0.74750750522096798</v>
      </c>
      <c r="N7" s="874">
        <v>195950.26</v>
      </c>
      <c r="O7" s="875">
        <v>1.3377792102627701</v>
      </c>
      <c r="P7" s="875">
        <v>1</v>
      </c>
      <c r="Q7" s="874">
        <v>174523.1800000002</v>
      </c>
      <c r="R7" s="875">
        <v>1.1914936061475372</v>
      </c>
      <c r="S7" s="875">
        <v>0.89065041301808012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thickBot="1" x14ac:dyDescent="0.3">
      <c r="A8" s="881" t="s">
        <v>5458</v>
      </c>
      <c r="B8" s="877">
        <v>0</v>
      </c>
      <c r="C8" s="878"/>
      <c r="D8" s="878"/>
      <c r="E8" s="877">
        <v>0</v>
      </c>
      <c r="F8" s="878"/>
      <c r="G8" s="878"/>
      <c r="H8" s="877">
        <v>0</v>
      </c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5" customHeight="1" thickBot="1" x14ac:dyDescent="0.25"/>
    <row r="10" spans="1:28" ht="14.45" customHeight="1" x14ac:dyDescent="0.25">
      <c r="A10" s="870" t="s">
        <v>594</v>
      </c>
      <c r="B10" s="871">
        <v>2217744.98</v>
      </c>
      <c r="C10" s="872">
        <v>1</v>
      </c>
      <c r="D10" s="872">
        <v>0.91949081864313409</v>
      </c>
      <c r="E10" s="871">
        <v>2411927.2700000005</v>
      </c>
      <c r="F10" s="872">
        <v>1.0875584396543196</v>
      </c>
      <c r="G10" s="872">
        <v>1</v>
      </c>
      <c r="H10" s="871">
        <v>2477683.6399999997</v>
      </c>
      <c r="I10" s="872">
        <v>1.117208543968838</v>
      </c>
      <c r="J10" s="873">
        <v>1.0272629986890107</v>
      </c>
    </row>
    <row r="11" spans="1:28" ht="14.45" customHeight="1" x14ac:dyDescent="0.25">
      <c r="A11" s="880" t="s">
        <v>5460</v>
      </c>
      <c r="B11" s="874">
        <v>54611</v>
      </c>
      <c r="C11" s="875">
        <v>1</v>
      </c>
      <c r="D11" s="875">
        <v>1.0274948137015363</v>
      </c>
      <c r="E11" s="874">
        <v>53149.66</v>
      </c>
      <c r="F11" s="875">
        <v>0.97324092215853952</v>
      </c>
      <c r="G11" s="875">
        <v>1</v>
      </c>
      <c r="H11" s="874">
        <v>69060</v>
      </c>
      <c r="I11" s="875">
        <v>1.2645803958909376</v>
      </c>
      <c r="J11" s="876">
        <v>1.299349798286574</v>
      </c>
    </row>
    <row r="12" spans="1:28" ht="14.45" customHeight="1" x14ac:dyDescent="0.25">
      <c r="A12" s="880" t="s">
        <v>5461</v>
      </c>
      <c r="B12" s="874">
        <v>2163133.98</v>
      </c>
      <c r="C12" s="875">
        <v>1</v>
      </c>
      <c r="D12" s="875">
        <v>0.91705719557003917</v>
      </c>
      <c r="E12" s="874">
        <v>2358777.6100000003</v>
      </c>
      <c r="F12" s="875">
        <v>1.0904445271577679</v>
      </c>
      <c r="G12" s="875">
        <v>1</v>
      </c>
      <c r="H12" s="874">
        <v>2408623.6399999997</v>
      </c>
      <c r="I12" s="875">
        <v>1.1134879587994821</v>
      </c>
      <c r="J12" s="876">
        <v>1.0211321447976605</v>
      </c>
    </row>
    <row r="13" spans="1:28" ht="14.45" customHeight="1" x14ac:dyDescent="0.25">
      <c r="A13" s="882" t="s">
        <v>599</v>
      </c>
      <c r="B13" s="883">
        <v>0</v>
      </c>
      <c r="C13" s="884"/>
      <c r="D13" s="884"/>
      <c r="E13" s="883">
        <v>0</v>
      </c>
      <c r="F13" s="884"/>
      <c r="G13" s="884"/>
      <c r="H13" s="883">
        <v>0</v>
      </c>
      <c r="I13" s="884"/>
      <c r="J13" s="885"/>
    </row>
    <row r="14" spans="1:28" ht="14.45" customHeight="1" x14ac:dyDescent="0.25">
      <c r="A14" s="880" t="s">
        <v>5460</v>
      </c>
      <c r="B14" s="874">
        <v>0</v>
      </c>
      <c r="C14" s="875"/>
      <c r="D14" s="875"/>
      <c r="E14" s="874">
        <v>0</v>
      </c>
      <c r="F14" s="875"/>
      <c r="G14" s="875"/>
      <c r="H14" s="874">
        <v>0</v>
      </c>
      <c r="I14" s="875"/>
      <c r="J14" s="876"/>
    </row>
    <row r="15" spans="1:28" ht="14.45" customHeight="1" x14ac:dyDescent="0.25">
      <c r="A15" s="882" t="s">
        <v>602</v>
      </c>
      <c r="B15" s="883">
        <v>986072</v>
      </c>
      <c r="C15" s="884">
        <v>1</v>
      </c>
      <c r="D15" s="884">
        <v>1.1886615274270249</v>
      </c>
      <c r="E15" s="883">
        <v>829565</v>
      </c>
      <c r="F15" s="884">
        <v>0.84128238100260422</v>
      </c>
      <c r="G15" s="884">
        <v>1</v>
      </c>
      <c r="H15" s="883">
        <v>791971</v>
      </c>
      <c r="I15" s="884">
        <v>0.80315737593198067</v>
      </c>
      <c r="J15" s="885">
        <v>0.95468227323958943</v>
      </c>
    </row>
    <row r="16" spans="1:28" ht="14.45" customHeight="1" x14ac:dyDescent="0.25">
      <c r="A16" s="880" t="s">
        <v>5460</v>
      </c>
      <c r="B16" s="874">
        <v>252</v>
      </c>
      <c r="C16" s="875">
        <v>1</v>
      </c>
      <c r="D16" s="875">
        <v>0.13228346456692913</v>
      </c>
      <c r="E16" s="874">
        <v>1905</v>
      </c>
      <c r="F16" s="875">
        <v>7.5595238095238093</v>
      </c>
      <c r="G16" s="875">
        <v>1</v>
      </c>
      <c r="H16" s="874">
        <v>2252</v>
      </c>
      <c r="I16" s="875">
        <v>8.9365079365079367</v>
      </c>
      <c r="J16" s="876">
        <v>1.1821522309711285</v>
      </c>
    </row>
    <row r="17" spans="1:10" ht="14.45" customHeight="1" x14ac:dyDescent="0.25">
      <c r="A17" s="880" t="s">
        <v>5461</v>
      </c>
      <c r="B17" s="874">
        <v>985820</v>
      </c>
      <c r="C17" s="875">
        <v>1</v>
      </c>
      <c r="D17" s="875">
        <v>1.191092960877655</v>
      </c>
      <c r="E17" s="874">
        <v>827660</v>
      </c>
      <c r="F17" s="875">
        <v>0.83956503215597167</v>
      </c>
      <c r="G17" s="875">
        <v>1</v>
      </c>
      <c r="H17" s="874">
        <v>789719</v>
      </c>
      <c r="I17" s="875">
        <v>0.80107829015438925</v>
      </c>
      <c r="J17" s="876">
        <v>0.95415871251480078</v>
      </c>
    </row>
    <row r="18" spans="1:10" ht="14.45" customHeight="1" x14ac:dyDescent="0.25">
      <c r="A18" s="882" t="s">
        <v>605</v>
      </c>
      <c r="B18" s="883">
        <v>201226</v>
      </c>
      <c r="C18" s="884">
        <v>1</v>
      </c>
      <c r="D18" s="884">
        <v>1.3011787984403391</v>
      </c>
      <c r="E18" s="883">
        <v>154649</v>
      </c>
      <c r="F18" s="884">
        <v>0.76853388727102856</v>
      </c>
      <c r="G18" s="884">
        <v>1</v>
      </c>
      <c r="H18" s="883">
        <v>32799</v>
      </c>
      <c r="I18" s="884">
        <v>0.16299583552821206</v>
      </c>
      <c r="J18" s="885">
        <v>0.21208672542337811</v>
      </c>
    </row>
    <row r="19" spans="1:10" ht="14.45" customHeight="1" thickBot="1" x14ac:dyDescent="0.3">
      <c r="A19" s="881" t="s">
        <v>5461</v>
      </c>
      <c r="B19" s="877">
        <v>201226</v>
      </c>
      <c r="C19" s="878">
        <v>1</v>
      </c>
      <c r="D19" s="878">
        <v>1.3011787984403391</v>
      </c>
      <c r="E19" s="877">
        <v>154649</v>
      </c>
      <c r="F19" s="878">
        <v>0.76853388727102856</v>
      </c>
      <c r="G19" s="878">
        <v>1</v>
      </c>
      <c r="H19" s="877">
        <v>32799</v>
      </c>
      <c r="I19" s="878">
        <v>0.16299583552821206</v>
      </c>
      <c r="J19" s="879">
        <v>0.21208672542337811</v>
      </c>
    </row>
    <row r="20" spans="1:10" ht="14.45" customHeight="1" x14ac:dyDescent="0.2">
      <c r="A20" s="804" t="s">
        <v>301</v>
      </c>
    </row>
    <row r="21" spans="1:10" ht="14.45" customHeight="1" x14ac:dyDescent="0.2">
      <c r="A21" s="805" t="s">
        <v>2545</v>
      </c>
    </row>
    <row r="22" spans="1:10" ht="14.45" customHeight="1" x14ac:dyDescent="0.2">
      <c r="A22" s="804" t="s">
        <v>5462</v>
      </c>
    </row>
    <row r="23" spans="1:10" ht="14.45" customHeight="1" x14ac:dyDescent="0.2">
      <c r="A23" s="804" t="s">
        <v>5463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E5884893-3547-4BA4-A8D6-3D728F50CCE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5507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18180</v>
      </c>
      <c r="C3" s="404">
        <f t="shared" si="0"/>
        <v>18148</v>
      </c>
      <c r="D3" s="438">
        <f t="shared" si="0"/>
        <v>17933</v>
      </c>
      <c r="E3" s="346">
        <f t="shared" si="0"/>
        <v>3405042.9800000004</v>
      </c>
      <c r="F3" s="344">
        <f t="shared" si="0"/>
        <v>3396141.27</v>
      </c>
      <c r="G3" s="405">
        <f t="shared" si="0"/>
        <v>3302453.6400000006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5464</v>
      </c>
      <c r="B6" s="225">
        <v>10</v>
      </c>
      <c r="C6" s="225"/>
      <c r="D6" s="225"/>
      <c r="E6" s="887">
        <v>2502</v>
      </c>
      <c r="F6" s="887"/>
      <c r="G6" s="888"/>
    </row>
    <row r="7" spans="1:7" ht="14.45" customHeight="1" x14ac:dyDescent="0.2">
      <c r="A7" s="857" t="s">
        <v>2547</v>
      </c>
      <c r="B7" s="849">
        <v>122</v>
      </c>
      <c r="C7" s="849">
        <v>186</v>
      </c>
      <c r="D7" s="849">
        <v>85</v>
      </c>
      <c r="E7" s="889">
        <v>22446</v>
      </c>
      <c r="F7" s="889">
        <v>42631</v>
      </c>
      <c r="G7" s="890">
        <v>21601</v>
      </c>
    </row>
    <row r="8" spans="1:7" ht="14.45" customHeight="1" x14ac:dyDescent="0.2">
      <c r="A8" s="857" t="s">
        <v>2548</v>
      </c>
      <c r="B8" s="849">
        <v>1202</v>
      </c>
      <c r="C8" s="849">
        <v>1390</v>
      </c>
      <c r="D8" s="849">
        <v>1408</v>
      </c>
      <c r="E8" s="889">
        <v>166497.32</v>
      </c>
      <c r="F8" s="889">
        <v>206101.99</v>
      </c>
      <c r="G8" s="890">
        <v>211488.99000000002</v>
      </c>
    </row>
    <row r="9" spans="1:7" ht="14.45" customHeight="1" x14ac:dyDescent="0.2">
      <c r="A9" s="857" t="s">
        <v>5465</v>
      </c>
      <c r="B9" s="849">
        <v>173</v>
      </c>
      <c r="C9" s="849">
        <v>263</v>
      </c>
      <c r="D9" s="849">
        <v>58</v>
      </c>
      <c r="E9" s="889">
        <v>46128</v>
      </c>
      <c r="F9" s="889">
        <v>63708</v>
      </c>
      <c r="G9" s="890">
        <v>14271</v>
      </c>
    </row>
    <row r="10" spans="1:7" ht="14.45" customHeight="1" x14ac:dyDescent="0.2">
      <c r="A10" s="857" t="s">
        <v>5466</v>
      </c>
      <c r="B10" s="849">
        <v>38</v>
      </c>
      <c r="C10" s="849"/>
      <c r="D10" s="849"/>
      <c r="E10" s="889">
        <v>5157.33</v>
      </c>
      <c r="F10" s="889"/>
      <c r="G10" s="890"/>
    </row>
    <row r="11" spans="1:7" ht="14.45" customHeight="1" x14ac:dyDescent="0.2">
      <c r="A11" s="857" t="s">
        <v>2549</v>
      </c>
      <c r="B11" s="849">
        <v>2956</v>
      </c>
      <c r="C11" s="849">
        <v>2564</v>
      </c>
      <c r="D11" s="849">
        <v>1297</v>
      </c>
      <c r="E11" s="889">
        <v>398833.67</v>
      </c>
      <c r="F11" s="889">
        <v>364019.65</v>
      </c>
      <c r="G11" s="890">
        <v>181238.32</v>
      </c>
    </row>
    <row r="12" spans="1:7" ht="14.45" customHeight="1" x14ac:dyDescent="0.2">
      <c r="A12" s="857" t="s">
        <v>5460</v>
      </c>
      <c r="B12" s="849">
        <v>354</v>
      </c>
      <c r="C12" s="849">
        <v>356</v>
      </c>
      <c r="D12" s="849">
        <v>453</v>
      </c>
      <c r="E12" s="889">
        <v>54863</v>
      </c>
      <c r="F12" s="889">
        <v>55054.66</v>
      </c>
      <c r="G12" s="890">
        <v>71312</v>
      </c>
    </row>
    <row r="13" spans="1:7" ht="14.45" customHeight="1" x14ac:dyDescent="0.2">
      <c r="A13" s="857" t="s">
        <v>2550</v>
      </c>
      <c r="B13" s="849">
        <v>137</v>
      </c>
      <c r="C13" s="849">
        <v>236</v>
      </c>
      <c r="D13" s="849">
        <v>354</v>
      </c>
      <c r="E13" s="889">
        <v>32990</v>
      </c>
      <c r="F13" s="889">
        <v>53061</v>
      </c>
      <c r="G13" s="890">
        <v>89700</v>
      </c>
    </row>
    <row r="14" spans="1:7" ht="14.45" customHeight="1" x14ac:dyDescent="0.2">
      <c r="A14" s="857" t="s">
        <v>5467</v>
      </c>
      <c r="B14" s="849">
        <v>5</v>
      </c>
      <c r="C14" s="849">
        <v>17</v>
      </c>
      <c r="D14" s="849">
        <v>6</v>
      </c>
      <c r="E14" s="889">
        <v>1186</v>
      </c>
      <c r="F14" s="889">
        <v>4202</v>
      </c>
      <c r="G14" s="890">
        <v>1508</v>
      </c>
    </row>
    <row r="15" spans="1:7" ht="14.45" customHeight="1" x14ac:dyDescent="0.2">
      <c r="A15" s="857" t="s">
        <v>2551</v>
      </c>
      <c r="B15" s="849">
        <v>19</v>
      </c>
      <c r="C15" s="849">
        <v>37</v>
      </c>
      <c r="D15" s="849">
        <v>41</v>
      </c>
      <c r="E15" s="889">
        <v>3902</v>
      </c>
      <c r="F15" s="889">
        <v>7829</v>
      </c>
      <c r="G15" s="890">
        <v>10891</v>
      </c>
    </row>
    <row r="16" spans="1:7" ht="14.45" customHeight="1" x14ac:dyDescent="0.2">
      <c r="A16" s="857" t="s">
        <v>2552</v>
      </c>
      <c r="B16" s="849">
        <v>29</v>
      </c>
      <c r="C16" s="849">
        <v>46</v>
      </c>
      <c r="D16" s="849">
        <v>159</v>
      </c>
      <c r="E16" s="889">
        <v>4994</v>
      </c>
      <c r="F16" s="889">
        <v>9222.33</v>
      </c>
      <c r="G16" s="890">
        <v>28189</v>
      </c>
    </row>
    <row r="17" spans="1:7" ht="14.45" customHeight="1" x14ac:dyDescent="0.2">
      <c r="A17" s="857" t="s">
        <v>2553</v>
      </c>
      <c r="B17" s="849"/>
      <c r="C17" s="849"/>
      <c r="D17" s="849">
        <v>1</v>
      </c>
      <c r="E17" s="889"/>
      <c r="F17" s="889"/>
      <c r="G17" s="890">
        <v>38</v>
      </c>
    </row>
    <row r="18" spans="1:7" ht="14.45" customHeight="1" x14ac:dyDescent="0.2">
      <c r="A18" s="857" t="s">
        <v>2554</v>
      </c>
      <c r="B18" s="849">
        <v>111</v>
      </c>
      <c r="C18" s="849">
        <v>90</v>
      </c>
      <c r="D18" s="849">
        <v>233</v>
      </c>
      <c r="E18" s="889">
        <v>24863</v>
      </c>
      <c r="F18" s="889">
        <v>21589</v>
      </c>
      <c r="G18" s="890">
        <v>54058</v>
      </c>
    </row>
    <row r="19" spans="1:7" ht="14.45" customHeight="1" x14ac:dyDescent="0.2">
      <c r="A19" s="857" t="s">
        <v>5468</v>
      </c>
      <c r="B19" s="849">
        <v>90</v>
      </c>
      <c r="C19" s="849"/>
      <c r="D19" s="849"/>
      <c r="E19" s="889">
        <v>19666</v>
      </c>
      <c r="F19" s="889"/>
      <c r="G19" s="890"/>
    </row>
    <row r="20" spans="1:7" ht="14.45" customHeight="1" x14ac:dyDescent="0.2">
      <c r="A20" s="857" t="s">
        <v>2555</v>
      </c>
      <c r="B20" s="849">
        <v>31</v>
      </c>
      <c r="C20" s="849">
        <v>31</v>
      </c>
      <c r="D20" s="849">
        <v>33</v>
      </c>
      <c r="E20" s="889">
        <v>5554</v>
      </c>
      <c r="F20" s="889">
        <v>5195</v>
      </c>
      <c r="G20" s="890">
        <v>5373</v>
      </c>
    </row>
    <row r="21" spans="1:7" ht="14.45" customHeight="1" x14ac:dyDescent="0.2">
      <c r="A21" s="857" t="s">
        <v>2556</v>
      </c>
      <c r="B21" s="849"/>
      <c r="C21" s="849">
        <v>181</v>
      </c>
      <c r="D21" s="849">
        <v>248</v>
      </c>
      <c r="E21" s="889"/>
      <c r="F21" s="889">
        <v>37191</v>
      </c>
      <c r="G21" s="890">
        <v>53462</v>
      </c>
    </row>
    <row r="22" spans="1:7" ht="14.45" customHeight="1" x14ac:dyDescent="0.2">
      <c r="A22" s="857" t="s">
        <v>2557</v>
      </c>
      <c r="B22" s="849">
        <v>155</v>
      </c>
      <c r="C22" s="849">
        <v>60</v>
      </c>
      <c r="D22" s="849">
        <v>75</v>
      </c>
      <c r="E22" s="889">
        <v>33052.009999999995</v>
      </c>
      <c r="F22" s="889">
        <v>11078.99</v>
      </c>
      <c r="G22" s="890">
        <v>11562.01</v>
      </c>
    </row>
    <row r="23" spans="1:7" ht="14.45" customHeight="1" x14ac:dyDescent="0.2">
      <c r="A23" s="857" t="s">
        <v>5469</v>
      </c>
      <c r="B23" s="849">
        <v>103</v>
      </c>
      <c r="C23" s="849">
        <v>107</v>
      </c>
      <c r="D23" s="849">
        <v>161</v>
      </c>
      <c r="E23" s="889">
        <v>25853</v>
      </c>
      <c r="F23" s="889">
        <v>26964</v>
      </c>
      <c r="G23" s="890">
        <v>40894</v>
      </c>
    </row>
    <row r="24" spans="1:7" ht="14.45" customHeight="1" x14ac:dyDescent="0.2">
      <c r="A24" s="857" t="s">
        <v>2558</v>
      </c>
      <c r="B24" s="849">
        <v>112</v>
      </c>
      <c r="C24" s="849">
        <v>15</v>
      </c>
      <c r="D24" s="849">
        <v>47</v>
      </c>
      <c r="E24" s="889">
        <v>26995</v>
      </c>
      <c r="F24" s="889">
        <v>3897</v>
      </c>
      <c r="G24" s="890">
        <v>9020</v>
      </c>
    </row>
    <row r="25" spans="1:7" ht="14.45" customHeight="1" x14ac:dyDescent="0.2">
      <c r="A25" s="857" t="s">
        <v>5470</v>
      </c>
      <c r="B25" s="849">
        <v>1033</v>
      </c>
      <c r="C25" s="849">
        <v>305</v>
      </c>
      <c r="D25" s="849"/>
      <c r="E25" s="889">
        <v>136792.67000000001</v>
      </c>
      <c r="F25" s="889">
        <v>47212.33</v>
      </c>
      <c r="G25" s="890"/>
    </row>
    <row r="26" spans="1:7" ht="14.45" customHeight="1" x14ac:dyDescent="0.2">
      <c r="A26" s="857" t="s">
        <v>2559</v>
      </c>
      <c r="B26" s="849">
        <v>1075</v>
      </c>
      <c r="C26" s="849">
        <v>1232</v>
      </c>
      <c r="D26" s="849">
        <v>1121</v>
      </c>
      <c r="E26" s="889">
        <v>236849.99</v>
      </c>
      <c r="F26" s="889">
        <v>246409.66</v>
      </c>
      <c r="G26" s="890">
        <v>228198.99</v>
      </c>
    </row>
    <row r="27" spans="1:7" ht="14.45" customHeight="1" x14ac:dyDescent="0.2">
      <c r="A27" s="857" t="s">
        <v>5471</v>
      </c>
      <c r="B27" s="849"/>
      <c r="C27" s="849"/>
      <c r="D27" s="849">
        <v>117</v>
      </c>
      <c r="E27" s="889"/>
      <c r="F27" s="889"/>
      <c r="G27" s="890">
        <v>28797</v>
      </c>
    </row>
    <row r="28" spans="1:7" ht="14.45" customHeight="1" x14ac:dyDescent="0.2">
      <c r="A28" s="857" t="s">
        <v>2560</v>
      </c>
      <c r="B28" s="849">
        <v>368</v>
      </c>
      <c r="C28" s="849">
        <v>2246</v>
      </c>
      <c r="D28" s="849">
        <v>1447</v>
      </c>
      <c r="E28" s="889">
        <v>71170.33</v>
      </c>
      <c r="F28" s="889">
        <v>330038</v>
      </c>
      <c r="G28" s="890">
        <v>215096</v>
      </c>
    </row>
    <row r="29" spans="1:7" ht="14.45" customHeight="1" x14ac:dyDescent="0.2">
      <c r="A29" s="857" t="s">
        <v>2561</v>
      </c>
      <c r="B29" s="849">
        <v>298</v>
      </c>
      <c r="C29" s="849">
        <v>245</v>
      </c>
      <c r="D29" s="849">
        <v>260</v>
      </c>
      <c r="E29" s="889">
        <v>73757</v>
      </c>
      <c r="F29" s="889">
        <v>59521</v>
      </c>
      <c r="G29" s="890">
        <v>63016</v>
      </c>
    </row>
    <row r="30" spans="1:7" ht="14.45" customHeight="1" x14ac:dyDescent="0.2">
      <c r="A30" s="857" t="s">
        <v>5472</v>
      </c>
      <c r="B30" s="849">
        <v>19</v>
      </c>
      <c r="C30" s="849"/>
      <c r="D30" s="849">
        <v>8</v>
      </c>
      <c r="E30" s="889">
        <v>4411</v>
      </c>
      <c r="F30" s="889"/>
      <c r="G30" s="890">
        <v>2169</v>
      </c>
    </row>
    <row r="31" spans="1:7" ht="14.45" customHeight="1" x14ac:dyDescent="0.2">
      <c r="A31" s="857" t="s">
        <v>5473</v>
      </c>
      <c r="B31" s="849">
        <v>13</v>
      </c>
      <c r="C31" s="849"/>
      <c r="D31" s="849"/>
      <c r="E31" s="889">
        <v>3593</v>
      </c>
      <c r="F31" s="889"/>
      <c r="G31" s="890"/>
    </row>
    <row r="32" spans="1:7" ht="14.45" customHeight="1" x14ac:dyDescent="0.2">
      <c r="A32" s="857" t="s">
        <v>5474</v>
      </c>
      <c r="B32" s="849"/>
      <c r="C32" s="849">
        <v>517</v>
      </c>
      <c r="D32" s="849"/>
      <c r="E32" s="889"/>
      <c r="F32" s="889">
        <v>129209</v>
      </c>
      <c r="G32" s="890"/>
    </row>
    <row r="33" spans="1:7" ht="14.45" customHeight="1" x14ac:dyDescent="0.2">
      <c r="A33" s="857" t="s">
        <v>5475</v>
      </c>
      <c r="B33" s="849"/>
      <c r="C33" s="849"/>
      <c r="D33" s="849">
        <v>3</v>
      </c>
      <c r="E33" s="889"/>
      <c r="F33" s="889"/>
      <c r="G33" s="890">
        <v>765</v>
      </c>
    </row>
    <row r="34" spans="1:7" ht="14.45" customHeight="1" x14ac:dyDescent="0.2">
      <c r="A34" s="857" t="s">
        <v>2562</v>
      </c>
      <c r="B34" s="849">
        <v>1312</v>
      </c>
      <c r="C34" s="849">
        <v>747</v>
      </c>
      <c r="D34" s="849">
        <v>1710</v>
      </c>
      <c r="E34" s="889">
        <v>162484.33000000002</v>
      </c>
      <c r="F34" s="889">
        <v>99153.67</v>
      </c>
      <c r="G34" s="890">
        <v>270119.33</v>
      </c>
    </row>
    <row r="35" spans="1:7" ht="14.45" customHeight="1" x14ac:dyDescent="0.2">
      <c r="A35" s="857" t="s">
        <v>5476</v>
      </c>
      <c r="B35" s="849">
        <v>16</v>
      </c>
      <c r="C35" s="849">
        <v>23</v>
      </c>
      <c r="D35" s="849">
        <v>24</v>
      </c>
      <c r="E35" s="889">
        <v>4696</v>
      </c>
      <c r="F35" s="889">
        <v>6682</v>
      </c>
      <c r="G35" s="890">
        <v>5208</v>
      </c>
    </row>
    <row r="36" spans="1:7" ht="14.45" customHeight="1" x14ac:dyDescent="0.2">
      <c r="A36" s="857" t="s">
        <v>2563</v>
      </c>
      <c r="B36" s="849">
        <v>8</v>
      </c>
      <c r="C36" s="849">
        <v>22</v>
      </c>
      <c r="D36" s="849">
        <v>17</v>
      </c>
      <c r="E36" s="889">
        <v>1659</v>
      </c>
      <c r="F36" s="889">
        <v>4713</v>
      </c>
      <c r="G36" s="890">
        <v>3465</v>
      </c>
    </row>
    <row r="37" spans="1:7" ht="14.45" customHeight="1" x14ac:dyDescent="0.2">
      <c r="A37" s="857" t="s">
        <v>5477</v>
      </c>
      <c r="B37" s="849">
        <v>368</v>
      </c>
      <c r="C37" s="849"/>
      <c r="D37" s="849"/>
      <c r="E37" s="889">
        <v>90878</v>
      </c>
      <c r="F37" s="889"/>
      <c r="G37" s="890"/>
    </row>
    <row r="38" spans="1:7" ht="14.45" customHeight="1" x14ac:dyDescent="0.2">
      <c r="A38" s="857" t="s">
        <v>2564</v>
      </c>
      <c r="B38" s="849">
        <v>28</v>
      </c>
      <c r="C38" s="849">
        <v>11</v>
      </c>
      <c r="D38" s="849">
        <v>19</v>
      </c>
      <c r="E38" s="889">
        <v>6111</v>
      </c>
      <c r="F38" s="889">
        <v>1052</v>
      </c>
      <c r="G38" s="890">
        <v>2984</v>
      </c>
    </row>
    <row r="39" spans="1:7" ht="14.45" customHeight="1" x14ac:dyDescent="0.2">
      <c r="A39" s="857" t="s">
        <v>2565</v>
      </c>
      <c r="B39" s="849"/>
      <c r="C39" s="849">
        <v>68</v>
      </c>
      <c r="D39" s="849">
        <v>63</v>
      </c>
      <c r="E39" s="889"/>
      <c r="F39" s="889">
        <v>17198</v>
      </c>
      <c r="G39" s="890">
        <v>15639</v>
      </c>
    </row>
    <row r="40" spans="1:7" ht="14.45" customHeight="1" x14ac:dyDescent="0.2">
      <c r="A40" s="857" t="s">
        <v>5478</v>
      </c>
      <c r="B40" s="849"/>
      <c r="C40" s="849">
        <v>22</v>
      </c>
      <c r="D40" s="849">
        <v>2</v>
      </c>
      <c r="E40" s="889"/>
      <c r="F40" s="889">
        <v>5544</v>
      </c>
      <c r="G40" s="890">
        <v>508</v>
      </c>
    </row>
    <row r="41" spans="1:7" ht="14.45" customHeight="1" x14ac:dyDescent="0.2">
      <c r="A41" s="857" t="s">
        <v>2566</v>
      </c>
      <c r="B41" s="849">
        <v>40</v>
      </c>
      <c r="C41" s="849">
        <v>16</v>
      </c>
      <c r="D41" s="849">
        <v>37</v>
      </c>
      <c r="E41" s="889">
        <v>10456</v>
      </c>
      <c r="F41" s="889">
        <v>3791</v>
      </c>
      <c r="G41" s="890">
        <v>9398</v>
      </c>
    </row>
    <row r="42" spans="1:7" ht="14.45" customHeight="1" x14ac:dyDescent="0.2">
      <c r="A42" s="857" t="s">
        <v>5479</v>
      </c>
      <c r="B42" s="849"/>
      <c r="C42" s="849"/>
      <c r="D42" s="849">
        <v>3</v>
      </c>
      <c r="E42" s="889"/>
      <c r="F42" s="889"/>
      <c r="G42" s="890">
        <v>765</v>
      </c>
    </row>
    <row r="43" spans="1:7" ht="14.45" customHeight="1" x14ac:dyDescent="0.2">
      <c r="A43" s="857" t="s">
        <v>5480</v>
      </c>
      <c r="B43" s="849">
        <v>6</v>
      </c>
      <c r="C43" s="849"/>
      <c r="D43" s="849"/>
      <c r="E43" s="889">
        <v>1062</v>
      </c>
      <c r="F43" s="889"/>
      <c r="G43" s="890"/>
    </row>
    <row r="44" spans="1:7" ht="14.45" customHeight="1" x14ac:dyDescent="0.2">
      <c r="A44" s="857" t="s">
        <v>5481</v>
      </c>
      <c r="B44" s="849">
        <v>42</v>
      </c>
      <c r="C44" s="849">
        <v>79</v>
      </c>
      <c r="D44" s="849">
        <v>112</v>
      </c>
      <c r="E44" s="889">
        <v>7507</v>
      </c>
      <c r="F44" s="889">
        <v>19716</v>
      </c>
      <c r="G44" s="890">
        <v>28564</v>
      </c>
    </row>
    <row r="45" spans="1:7" ht="14.45" customHeight="1" x14ac:dyDescent="0.2">
      <c r="A45" s="857" t="s">
        <v>2567</v>
      </c>
      <c r="B45" s="849">
        <v>114</v>
      </c>
      <c r="C45" s="849">
        <v>261</v>
      </c>
      <c r="D45" s="849">
        <v>363</v>
      </c>
      <c r="E45" s="889">
        <v>31775</v>
      </c>
      <c r="F45" s="889">
        <v>60996</v>
      </c>
      <c r="G45" s="890">
        <v>78702</v>
      </c>
    </row>
    <row r="46" spans="1:7" ht="14.45" customHeight="1" x14ac:dyDescent="0.2">
      <c r="A46" s="857" t="s">
        <v>2568</v>
      </c>
      <c r="B46" s="849">
        <v>217</v>
      </c>
      <c r="C46" s="849">
        <v>292</v>
      </c>
      <c r="D46" s="849">
        <v>1419</v>
      </c>
      <c r="E46" s="889">
        <v>48746</v>
      </c>
      <c r="F46" s="889">
        <v>58598.320000000007</v>
      </c>
      <c r="G46" s="890">
        <v>216127.66999999998</v>
      </c>
    </row>
    <row r="47" spans="1:7" ht="14.45" customHeight="1" x14ac:dyDescent="0.2">
      <c r="A47" s="857" t="s">
        <v>2569</v>
      </c>
      <c r="B47" s="849"/>
      <c r="C47" s="849">
        <v>122</v>
      </c>
      <c r="D47" s="849">
        <v>120</v>
      </c>
      <c r="E47" s="889"/>
      <c r="F47" s="889">
        <v>30107</v>
      </c>
      <c r="G47" s="890">
        <v>29573</v>
      </c>
    </row>
    <row r="48" spans="1:7" ht="14.45" customHeight="1" x14ac:dyDescent="0.2">
      <c r="A48" s="857" t="s">
        <v>2570</v>
      </c>
      <c r="B48" s="849">
        <v>319</v>
      </c>
      <c r="C48" s="849">
        <v>238</v>
      </c>
      <c r="D48" s="849">
        <v>226</v>
      </c>
      <c r="E48" s="889">
        <v>55938.33</v>
      </c>
      <c r="F48" s="889">
        <v>48398.009999999995</v>
      </c>
      <c r="G48" s="890">
        <v>35369.339999999997</v>
      </c>
    </row>
    <row r="49" spans="1:7" ht="14.45" customHeight="1" x14ac:dyDescent="0.2">
      <c r="A49" s="857" t="s">
        <v>5482</v>
      </c>
      <c r="B49" s="849"/>
      <c r="C49" s="849"/>
      <c r="D49" s="849">
        <v>3</v>
      </c>
      <c r="E49" s="889"/>
      <c r="F49" s="889"/>
      <c r="G49" s="890">
        <v>878</v>
      </c>
    </row>
    <row r="50" spans="1:7" ht="14.45" customHeight="1" x14ac:dyDescent="0.2">
      <c r="A50" s="857" t="s">
        <v>5483</v>
      </c>
      <c r="B50" s="849"/>
      <c r="C50" s="849">
        <v>30</v>
      </c>
      <c r="D50" s="849">
        <v>53</v>
      </c>
      <c r="E50" s="889"/>
      <c r="F50" s="889">
        <v>6914</v>
      </c>
      <c r="G50" s="890">
        <v>13201</v>
      </c>
    </row>
    <row r="51" spans="1:7" ht="14.45" customHeight="1" x14ac:dyDescent="0.2">
      <c r="A51" s="857" t="s">
        <v>5484</v>
      </c>
      <c r="B51" s="849"/>
      <c r="C51" s="849">
        <v>1</v>
      </c>
      <c r="D51" s="849">
        <v>117</v>
      </c>
      <c r="E51" s="889"/>
      <c r="F51" s="889">
        <v>252</v>
      </c>
      <c r="G51" s="890">
        <v>26512</v>
      </c>
    </row>
    <row r="52" spans="1:7" ht="14.45" customHeight="1" x14ac:dyDescent="0.2">
      <c r="A52" s="857" t="s">
        <v>2571</v>
      </c>
      <c r="B52" s="849">
        <v>82</v>
      </c>
      <c r="C52" s="849">
        <v>79</v>
      </c>
      <c r="D52" s="849">
        <v>166</v>
      </c>
      <c r="E52" s="889">
        <v>21890</v>
      </c>
      <c r="F52" s="889">
        <v>19910</v>
      </c>
      <c r="G52" s="890">
        <v>41225</v>
      </c>
    </row>
    <row r="53" spans="1:7" ht="14.45" customHeight="1" x14ac:dyDescent="0.2">
      <c r="A53" s="857" t="s">
        <v>5485</v>
      </c>
      <c r="B53" s="849">
        <v>85</v>
      </c>
      <c r="C53" s="849">
        <v>34</v>
      </c>
      <c r="D53" s="849">
        <v>76</v>
      </c>
      <c r="E53" s="889">
        <v>25668</v>
      </c>
      <c r="F53" s="889">
        <v>8789</v>
      </c>
      <c r="G53" s="890">
        <v>18885</v>
      </c>
    </row>
    <row r="54" spans="1:7" ht="14.45" customHeight="1" x14ac:dyDescent="0.2">
      <c r="A54" s="857" t="s">
        <v>5486</v>
      </c>
      <c r="B54" s="849">
        <v>9</v>
      </c>
      <c r="C54" s="849">
        <v>9</v>
      </c>
      <c r="D54" s="849">
        <v>43</v>
      </c>
      <c r="E54" s="889">
        <v>2259</v>
      </c>
      <c r="F54" s="889">
        <v>2268</v>
      </c>
      <c r="G54" s="890">
        <v>10922</v>
      </c>
    </row>
    <row r="55" spans="1:7" ht="14.45" customHeight="1" x14ac:dyDescent="0.2">
      <c r="A55" s="857" t="s">
        <v>2572</v>
      </c>
      <c r="B55" s="849">
        <v>75</v>
      </c>
      <c r="C55" s="849">
        <v>91</v>
      </c>
      <c r="D55" s="849">
        <v>52</v>
      </c>
      <c r="E55" s="889">
        <v>17018</v>
      </c>
      <c r="F55" s="889">
        <v>18233</v>
      </c>
      <c r="G55" s="890">
        <v>10370</v>
      </c>
    </row>
    <row r="56" spans="1:7" ht="14.45" customHeight="1" x14ac:dyDescent="0.2">
      <c r="A56" s="857" t="s">
        <v>5487</v>
      </c>
      <c r="B56" s="849">
        <v>378</v>
      </c>
      <c r="C56" s="849">
        <v>410</v>
      </c>
      <c r="D56" s="849">
        <v>250</v>
      </c>
      <c r="E56" s="889">
        <v>90293</v>
      </c>
      <c r="F56" s="889">
        <v>102713</v>
      </c>
      <c r="G56" s="890">
        <v>60809</v>
      </c>
    </row>
    <row r="57" spans="1:7" ht="14.45" customHeight="1" x14ac:dyDescent="0.2">
      <c r="A57" s="857" t="s">
        <v>5488</v>
      </c>
      <c r="B57" s="849">
        <v>6</v>
      </c>
      <c r="C57" s="849"/>
      <c r="D57" s="849"/>
      <c r="E57" s="889">
        <v>1062</v>
      </c>
      <c r="F57" s="889"/>
      <c r="G57" s="890"/>
    </row>
    <row r="58" spans="1:7" ht="14.45" customHeight="1" x14ac:dyDescent="0.2">
      <c r="A58" s="857" t="s">
        <v>2573</v>
      </c>
      <c r="B58" s="849">
        <v>801</v>
      </c>
      <c r="C58" s="849">
        <v>461</v>
      </c>
      <c r="D58" s="849">
        <v>293</v>
      </c>
      <c r="E58" s="889">
        <v>194551</v>
      </c>
      <c r="F58" s="889">
        <v>113592</v>
      </c>
      <c r="G58" s="890">
        <v>73126</v>
      </c>
    </row>
    <row r="59" spans="1:7" ht="14.45" customHeight="1" x14ac:dyDescent="0.2">
      <c r="A59" s="857" t="s">
        <v>2574</v>
      </c>
      <c r="B59" s="849">
        <v>1526</v>
      </c>
      <c r="C59" s="849">
        <v>1747</v>
      </c>
      <c r="D59" s="849">
        <v>2415</v>
      </c>
      <c r="E59" s="889">
        <v>242442.67</v>
      </c>
      <c r="F59" s="889">
        <v>290930.33</v>
      </c>
      <c r="G59" s="890">
        <v>384040.66000000003</v>
      </c>
    </row>
    <row r="60" spans="1:7" ht="14.45" customHeight="1" x14ac:dyDescent="0.2">
      <c r="A60" s="857" t="s">
        <v>5489</v>
      </c>
      <c r="B60" s="849"/>
      <c r="C60" s="849">
        <v>2</v>
      </c>
      <c r="D60" s="849"/>
      <c r="E60" s="889"/>
      <c r="F60" s="889">
        <v>211.32999999999998</v>
      </c>
      <c r="G60" s="890"/>
    </row>
    <row r="61" spans="1:7" ht="14.45" customHeight="1" x14ac:dyDescent="0.2">
      <c r="A61" s="857" t="s">
        <v>5490</v>
      </c>
      <c r="B61" s="849">
        <v>97</v>
      </c>
      <c r="C61" s="849">
        <v>41</v>
      </c>
      <c r="D61" s="849"/>
      <c r="E61" s="889">
        <v>20576</v>
      </c>
      <c r="F61" s="889">
        <v>10135</v>
      </c>
      <c r="G61" s="890"/>
    </row>
    <row r="62" spans="1:7" ht="14.45" customHeight="1" x14ac:dyDescent="0.2">
      <c r="A62" s="857" t="s">
        <v>5491</v>
      </c>
      <c r="B62" s="849">
        <v>338</v>
      </c>
      <c r="C62" s="849">
        <v>17</v>
      </c>
      <c r="D62" s="849">
        <v>16</v>
      </c>
      <c r="E62" s="889">
        <v>74025</v>
      </c>
      <c r="F62" s="889">
        <v>4284</v>
      </c>
      <c r="G62" s="890">
        <v>4064</v>
      </c>
    </row>
    <row r="63" spans="1:7" ht="14.45" customHeight="1" x14ac:dyDescent="0.2">
      <c r="A63" s="857" t="s">
        <v>5492</v>
      </c>
      <c r="B63" s="849">
        <v>7</v>
      </c>
      <c r="C63" s="849">
        <v>5</v>
      </c>
      <c r="D63" s="849">
        <v>1</v>
      </c>
      <c r="E63" s="889">
        <v>1313</v>
      </c>
      <c r="F63" s="889">
        <v>1581</v>
      </c>
      <c r="G63" s="890">
        <v>254</v>
      </c>
    </row>
    <row r="64" spans="1:7" ht="14.45" customHeight="1" x14ac:dyDescent="0.2">
      <c r="A64" s="857" t="s">
        <v>5493</v>
      </c>
      <c r="B64" s="849">
        <v>32</v>
      </c>
      <c r="C64" s="849">
        <v>5</v>
      </c>
      <c r="D64" s="849">
        <v>12</v>
      </c>
      <c r="E64" s="889">
        <v>8416</v>
      </c>
      <c r="F64" s="889">
        <v>1522</v>
      </c>
      <c r="G64" s="890">
        <v>2243.33</v>
      </c>
    </row>
    <row r="65" spans="1:7" ht="14.45" customHeight="1" x14ac:dyDescent="0.2">
      <c r="A65" s="857" t="s">
        <v>2575</v>
      </c>
      <c r="B65" s="849">
        <v>375</v>
      </c>
      <c r="C65" s="849">
        <v>205</v>
      </c>
      <c r="D65" s="849">
        <v>192</v>
      </c>
      <c r="E65" s="889">
        <v>88679</v>
      </c>
      <c r="F65" s="889">
        <v>47055</v>
      </c>
      <c r="G65" s="890">
        <v>41601</v>
      </c>
    </row>
    <row r="66" spans="1:7" ht="14.45" customHeight="1" x14ac:dyDescent="0.2">
      <c r="A66" s="857" t="s">
        <v>2576</v>
      </c>
      <c r="B66" s="849">
        <v>29</v>
      </c>
      <c r="C66" s="849">
        <v>9</v>
      </c>
      <c r="D66" s="849">
        <v>9</v>
      </c>
      <c r="E66" s="889">
        <v>6459.33</v>
      </c>
      <c r="F66" s="889">
        <v>548</v>
      </c>
      <c r="G66" s="890">
        <v>878</v>
      </c>
    </row>
    <row r="67" spans="1:7" ht="14.45" customHeight="1" x14ac:dyDescent="0.2">
      <c r="A67" s="857" t="s">
        <v>2577</v>
      </c>
      <c r="B67" s="849">
        <v>319</v>
      </c>
      <c r="C67" s="849">
        <v>271</v>
      </c>
      <c r="D67" s="849">
        <v>176</v>
      </c>
      <c r="E67" s="889">
        <v>71167</v>
      </c>
      <c r="F67" s="889">
        <v>59088</v>
      </c>
      <c r="G67" s="890">
        <v>38659</v>
      </c>
    </row>
    <row r="68" spans="1:7" ht="14.45" customHeight="1" x14ac:dyDescent="0.2">
      <c r="A68" s="857" t="s">
        <v>5494</v>
      </c>
      <c r="B68" s="849">
        <v>182</v>
      </c>
      <c r="C68" s="849">
        <v>215</v>
      </c>
      <c r="D68" s="849">
        <v>146</v>
      </c>
      <c r="E68" s="889">
        <v>43819</v>
      </c>
      <c r="F68" s="889">
        <v>50175</v>
      </c>
      <c r="G68" s="890">
        <v>34753</v>
      </c>
    </row>
    <row r="69" spans="1:7" ht="14.45" customHeight="1" x14ac:dyDescent="0.2">
      <c r="A69" s="857" t="s">
        <v>5495</v>
      </c>
      <c r="B69" s="849"/>
      <c r="C69" s="849"/>
      <c r="D69" s="849">
        <v>6</v>
      </c>
      <c r="E69" s="889"/>
      <c r="F69" s="889"/>
      <c r="G69" s="890">
        <v>1331</v>
      </c>
    </row>
    <row r="70" spans="1:7" ht="14.45" customHeight="1" x14ac:dyDescent="0.2">
      <c r="A70" s="857" t="s">
        <v>5496</v>
      </c>
      <c r="B70" s="849"/>
      <c r="C70" s="849"/>
      <c r="D70" s="849">
        <v>13</v>
      </c>
      <c r="E70" s="889"/>
      <c r="F70" s="889"/>
      <c r="G70" s="890">
        <v>3142</v>
      </c>
    </row>
    <row r="71" spans="1:7" ht="14.45" customHeight="1" x14ac:dyDescent="0.2">
      <c r="A71" s="857" t="s">
        <v>2578</v>
      </c>
      <c r="B71" s="849">
        <v>152</v>
      </c>
      <c r="C71" s="849">
        <v>104</v>
      </c>
      <c r="D71" s="849">
        <v>212</v>
      </c>
      <c r="E71" s="889">
        <v>34979</v>
      </c>
      <c r="F71" s="889">
        <v>28666</v>
      </c>
      <c r="G71" s="890">
        <v>49139</v>
      </c>
    </row>
    <row r="72" spans="1:7" ht="14.45" customHeight="1" x14ac:dyDescent="0.2">
      <c r="A72" s="857" t="s">
        <v>5497</v>
      </c>
      <c r="B72" s="849">
        <v>16</v>
      </c>
      <c r="C72" s="849"/>
      <c r="D72" s="849"/>
      <c r="E72" s="889">
        <v>3595</v>
      </c>
      <c r="F72" s="889"/>
      <c r="G72" s="890"/>
    </row>
    <row r="73" spans="1:7" ht="14.45" customHeight="1" x14ac:dyDescent="0.2">
      <c r="A73" s="857" t="s">
        <v>2579</v>
      </c>
      <c r="B73" s="849">
        <v>5</v>
      </c>
      <c r="C73" s="849">
        <v>7</v>
      </c>
      <c r="D73" s="849">
        <v>13</v>
      </c>
      <c r="E73" s="889">
        <v>1691</v>
      </c>
      <c r="F73" s="889">
        <v>1376</v>
      </c>
      <c r="G73" s="890">
        <v>1606</v>
      </c>
    </row>
    <row r="74" spans="1:7" ht="14.45" customHeight="1" x14ac:dyDescent="0.2">
      <c r="A74" s="857" t="s">
        <v>5498</v>
      </c>
      <c r="B74" s="849">
        <v>190</v>
      </c>
      <c r="C74" s="849">
        <v>36</v>
      </c>
      <c r="D74" s="849">
        <v>2</v>
      </c>
      <c r="E74" s="889">
        <v>33788</v>
      </c>
      <c r="F74" s="889">
        <v>6464</v>
      </c>
      <c r="G74" s="890">
        <v>508</v>
      </c>
    </row>
    <row r="75" spans="1:7" ht="14.45" customHeight="1" x14ac:dyDescent="0.2">
      <c r="A75" s="857" t="s">
        <v>5499</v>
      </c>
      <c r="B75" s="849">
        <v>14</v>
      </c>
      <c r="C75" s="849">
        <v>29</v>
      </c>
      <c r="D75" s="849">
        <v>72</v>
      </c>
      <c r="E75" s="889">
        <v>3051</v>
      </c>
      <c r="F75" s="889">
        <v>8058</v>
      </c>
      <c r="G75" s="890">
        <v>16255</v>
      </c>
    </row>
    <row r="76" spans="1:7" ht="14.45" customHeight="1" x14ac:dyDescent="0.2">
      <c r="A76" s="857" t="s">
        <v>2580</v>
      </c>
      <c r="B76" s="849">
        <v>9</v>
      </c>
      <c r="C76" s="849">
        <v>15</v>
      </c>
      <c r="D76" s="849">
        <v>2</v>
      </c>
      <c r="E76" s="889">
        <v>2351</v>
      </c>
      <c r="F76" s="889">
        <v>5918</v>
      </c>
      <c r="G76" s="890">
        <v>76</v>
      </c>
    </row>
    <row r="77" spans="1:7" ht="14.45" customHeight="1" x14ac:dyDescent="0.2">
      <c r="A77" s="857" t="s">
        <v>5500</v>
      </c>
      <c r="B77" s="849">
        <v>282</v>
      </c>
      <c r="C77" s="849">
        <v>341</v>
      </c>
      <c r="D77" s="849">
        <v>195</v>
      </c>
      <c r="E77" s="889">
        <v>64992</v>
      </c>
      <c r="F77" s="889">
        <v>66885</v>
      </c>
      <c r="G77" s="890">
        <v>41055</v>
      </c>
    </row>
    <row r="78" spans="1:7" ht="14.45" customHeight="1" x14ac:dyDescent="0.2">
      <c r="A78" s="857" t="s">
        <v>2581</v>
      </c>
      <c r="B78" s="849">
        <v>115</v>
      </c>
      <c r="C78" s="849">
        <v>122</v>
      </c>
      <c r="D78" s="849">
        <v>203</v>
      </c>
      <c r="E78" s="889">
        <v>26297</v>
      </c>
      <c r="F78" s="889">
        <v>30959</v>
      </c>
      <c r="G78" s="890">
        <v>51064</v>
      </c>
    </row>
    <row r="79" spans="1:7" ht="14.45" customHeight="1" x14ac:dyDescent="0.2">
      <c r="A79" s="857" t="s">
        <v>2582</v>
      </c>
      <c r="B79" s="849">
        <v>1</v>
      </c>
      <c r="C79" s="849">
        <v>79</v>
      </c>
      <c r="D79" s="849">
        <v>25</v>
      </c>
      <c r="E79" s="889">
        <v>251</v>
      </c>
      <c r="F79" s="889">
        <v>17720</v>
      </c>
      <c r="G79" s="890">
        <v>6034</v>
      </c>
    </row>
    <row r="80" spans="1:7" ht="14.45" customHeight="1" x14ac:dyDescent="0.2">
      <c r="A80" s="857" t="s">
        <v>2583</v>
      </c>
      <c r="B80" s="849">
        <v>3</v>
      </c>
      <c r="C80" s="849">
        <v>1</v>
      </c>
      <c r="D80" s="849"/>
      <c r="E80" s="889">
        <v>753</v>
      </c>
      <c r="F80" s="889">
        <v>37</v>
      </c>
      <c r="G80" s="890"/>
    </row>
    <row r="81" spans="1:7" ht="14.45" customHeight="1" x14ac:dyDescent="0.2">
      <c r="A81" s="857" t="s">
        <v>5501</v>
      </c>
      <c r="B81" s="849">
        <v>327</v>
      </c>
      <c r="C81" s="849">
        <v>232</v>
      </c>
      <c r="D81" s="849">
        <v>127</v>
      </c>
      <c r="E81" s="889">
        <v>68635</v>
      </c>
      <c r="F81" s="889">
        <v>47717</v>
      </c>
      <c r="G81" s="890">
        <v>29355</v>
      </c>
    </row>
    <row r="82" spans="1:7" ht="14.45" customHeight="1" x14ac:dyDescent="0.2">
      <c r="A82" s="857" t="s">
        <v>5502</v>
      </c>
      <c r="B82" s="849">
        <v>301</v>
      </c>
      <c r="C82" s="849">
        <v>10</v>
      </c>
      <c r="D82" s="849"/>
      <c r="E82" s="889">
        <v>73545</v>
      </c>
      <c r="F82" s="889">
        <v>2520</v>
      </c>
      <c r="G82" s="890"/>
    </row>
    <row r="83" spans="1:7" ht="14.45" customHeight="1" x14ac:dyDescent="0.2">
      <c r="A83" s="857" t="s">
        <v>5503</v>
      </c>
      <c r="B83" s="849"/>
      <c r="C83" s="849">
        <v>137</v>
      </c>
      <c r="D83" s="849">
        <v>134</v>
      </c>
      <c r="E83" s="889"/>
      <c r="F83" s="889">
        <v>27223</v>
      </c>
      <c r="G83" s="890">
        <v>28667</v>
      </c>
    </row>
    <row r="84" spans="1:7" ht="14.45" customHeight="1" x14ac:dyDescent="0.2">
      <c r="A84" s="857" t="s">
        <v>2584</v>
      </c>
      <c r="B84" s="849">
        <v>6</v>
      </c>
      <c r="C84" s="849">
        <v>142</v>
      </c>
      <c r="D84" s="849">
        <v>5</v>
      </c>
      <c r="E84" s="889">
        <v>1135</v>
      </c>
      <c r="F84" s="889">
        <v>31142</v>
      </c>
      <c r="G84" s="890">
        <v>190</v>
      </c>
    </row>
    <row r="85" spans="1:7" ht="14.45" customHeight="1" x14ac:dyDescent="0.2">
      <c r="A85" s="857" t="s">
        <v>2585</v>
      </c>
      <c r="B85" s="849"/>
      <c r="C85" s="849"/>
      <c r="D85" s="849">
        <v>28</v>
      </c>
      <c r="E85" s="889"/>
      <c r="F85" s="889"/>
      <c r="G85" s="890">
        <v>7171</v>
      </c>
    </row>
    <row r="86" spans="1:7" ht="14.45" customHeight="1" x14ac:dyDescent="0.2">
      <c r="A86" s="857" t="s">
        <v>5504</v>
      </c>
      <c r="B86" s="849">
        <v>39</v>
      </c>
      <c r="C86" s="849"/>
      <c r="D86" s="849"/>
      <c r="E86" s="889">
        <v>9229</v>
      </c>
      <c r="F86" s="889"/>
      <c r="G86" s="890"/>
    </row>
    <row r="87" spans="1:7" ht="14.45" customHeight="1" x14ac:dyDescent="0.2">
      <c r="A87" s="857" t="s">
        <v>2586</v>
      </c>
      <c r="B87" s="849">
        <v>1235</v>
      </c>
      <c r="C87" s="849">
        <v>1022</v>
      </c>
      <c r="D87" s="849">
        <v>934</v>
      </c>
      <c r="E87" s="889">
        <v>296561</v>
      </c>
      <c r="F87" s="889">
        <v>251232</v>
      </c>
      <c r="G87" s="890">
        <v>225933</v>
      </c>
    </row>
    <row r="88" spans="1:7" ht="14.45" customHeight="1" x14ac:dyDescent="0.2">
      <c r="A88" s="857" t="s">
        <v>5505</v>
      </c>
      <c r="B88" s="849">
        <v>129</v>
      </c>
      <c r="C88" s="849">
        <v>157</v>
      </c>
      <c r="D88" s="849"/>
      <c r="E88" s="889">
        <v>30460</v>
      </c>
      <c r="F88" s="889">
        <v>39723</v>
      </c>
      <c r="G88" s="890"/>
    </row>
    <row r="89" spans="1:7" ht="14.45" customHeight="1" x14ac:dyDescent="0.2">
      <c r="A89" s="857" t="s">
        <v>5506</v>
      </c>
      <c r="B89" s="849"/>
      <c r="C89" s="849"/>
      <c r="D89" s="849">
        <v>6</v>
      </c>
      <c r="E89" s="889"/>
      <c r="F89" s="889"/>
      <c r="G89" s="890">
        <v>1143</v>
      </c>
    </row>
    <row r="90" spans="1:7" ht="14.45" customHeight="1" thickBot="1" x14ac:dyDescent="0.25">
      <c r="A90" s="893" t="s">
        <v>2587</v>
      </c>
      <c r="B90" s="851">
        <v>92</v>
      </c>
      <c r="C90" s="851">
        <v>57</v>
      </c>
      <c r="D90" s="851">
        <v>206</v>
      </c>
      <c r="E90" s="891">
        <v>20723</v>
      </c>
      <c r="F90" s="891">
        <v>12217</v>
      </c>
      <c r="G90" s="892">
        <v>38293</v>
      </c>
    </row>
    <row r="91" spans="1:7" ht="14.45" customHeight="1" x14ac:dyDescent="0.2">
      <c r="A91" s="804" t="s">
        <v>301</v>
      </c>
    </row>
    <row r="92" spans="1:7" ht="14.45" customHeight="1" x14ac:dyDescent="0.2">
      <c r="A92" s="805" t="s">
        <v>2545</v>
      </c>
    </row>
    <row r="93" spans="1:7" ht="14.45" customHeight="1" x14ac:dyDescent="0.2">
      <c r="A93" s="804" t="s">
        <v>5462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4EAA920-CE09-4650-B9C0-12DFB598D36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5626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18641.25</v>
      </c>
      <c r="H3" s="208">
        <f t="shared" si="0"/>
        <v>3551517.27</v>
      </c>
      <c r="I3" s="78"/>
      <c r="J3" s="78"/>
      <c r="K3" s="208">
        <f t="shared" si="0"/>
        <v>18790.55</v>
      </c>
      <c r="L3" s="208">
        <f t="shared" si="0"/>
        <v>3592091.5300000003</v>
      </c>
      <c r="M3" s="78"/>
      <c r="N3" s="78"/>
      <c r="O3" s="208">
        <f t="shared" si="0"/>
        <v>18482.599999999999</v>
      </c>
      <c r="P3" s="208">
        <f t="shared" si="0"/>
        <v>3476976.82</v>
      </c>
      <c r="Q3" s="79">
        <f>IF(L3=0,0,P3/L3)</f>
        <v>0.96795329154655463</v>
      </c>
      <c r="R3" s="209">
        <f>IF(O3=0,0,P3/O3)</f>
        <v>188.1216289915921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5508</v>
      </c>
      <c r="C6" s="825" t="s">
        <v>599</v>
      </c>
      <c r="D6" s="825" t="s">
        <v>5509</v>
      </c>
      <c r="E6" s="825" t="s">
        <v>5510</v>
      </c>
      <c r="F6" s="825" t="s">
        <v>5511</v>
      </c>
      <c r="G6" s="225">
        <v>11</v>
      </c>
      <c r="H6" s="225">
        <v>0</v>
      </c>
      <c r="I6" s="825"/>
      <c r="J6" s="825">
        <v>0</v>
      </c>
      <c r="K6" s="225">
        <v>15</v>
      </c>
      <c r="L6" s="225">
        <v>0</v>
      </c>
      <c r="M6" s="825"/>
      <c r="N6" s="825">
        <v>0</v>
      </c>
      <c r="O6" s="225">
        <v>10</v>
      </c>
      <c r="P6" s="225">
        <v>0</v>
      </c>
      <c r="Q6" s="830"/>
      <c r="R6" s="848">
        <v>0</v>
      </c>
    </row>
    <row r="7" spans="1:18" ht="14.45" customHeight="1" x14ac:dyDescent="0.2">
      <c r="A7" s="831" t="s">
        <v>5512</v>
      </c>
      <c r="B7" s="832" t="s">
        <v>5513</v>
      </c>
      <c r="C7" s="832" t="s">
        <v>594</v>
      </c>
      <c r="D7" s="832" t="s">
        <v>5514</v>
      </c>
      <c r="E7" s="832" t="s">
        <v>5515</v>
      </c>
      <c r="F7" s="832" t="s">
        <v>695</v>
      </c>
      <c r="G7" s="849">
        <v>0.2</v>
      </c>
      <c r="H7" s="849">
        <v>10.82</v>
      </c>
      <c r="I7" s="832">
        <v>5.5538445744790069E-2</v>
      </c>
      <c r="J7" s="832">
        <v>54.1</v>
      </c>
      <c r="K7" s="849">
        <v>3.6</v>
      </c>
      <c r="L7" s="849">
        <v>194.82</v>
      </c>
      <c r="M7" s="832">
        <v>1</v>
      </c>
      <c r="N7" s="832">
        <v>54.11666666666666</v>
      </c>
      <c r="O7" s="849">
        <v>0.60000000000000009</v>
      </c>
      <c r="P7" s="849">
        <v>32.580000000000005</v>
      </c>
      <c r="Q7" s="837">
        <v>0.16723129042192797</v>
      </c>
      <c r="R7" s="850">
        <v>54.300000000000004</v>
      </c>
    </row>
    <row r="8" spans="1:18" ht="14.45" customHeight="1" x14ac:dyDescent="0.2">
      <c r="A8" s="831" t="s">
        <v>5512</v>
      </c>
      <c r="B8" s="832" t="s">
        <v>5513</v>
      </c>
      <c r="C8" s="832" t="s">
        <v>594</v>
      </c>
      <c r="D8" s="832" t="s">
        <v>5514</v>
      </c>
      <c r="E8" s="832" t="s">
        <v>5516</v>
      </c>
      <c r="F8" s="832" t="s">
        <v>5517</v>
      </c>
      <c r="G8" s="849">
        <v>7.3999999999999995</v>
      </c>
      <c r="H8" s="849">
        <v>1052.3900000000001</v>
      </c>
      <c r="I8" s="832">
        <v>0.78639855332376829</v>
      </c>
      <c r="J8" s="832">
        <v>142.21486486486489</v>
      </c>
      <c r="K8" s="849">
        <v>19.2</v>
      </c>
      <c r="L8" s="849">
        <v>1338.2400000000005</v>
      </c>
      <c r="M8" s="832">
        <v>1</v>
      </c>
      <c r="N8" s="832">
        <v>69.700000000000031</v>
      </c>
      <c r="O8" s="849">
        <v>20.2</v>
      </c>
      <c r="P8" s="849">
        <v>1407.9700000000005</v>
      </c>
      <c r="Q8" s="837">
        <v>1.05210575083692</v>
      </c>
      <c r="R8" s="850">
        <v>69.701485148514877</v>
      </c>
    </row>
    <row r="9" spans="1:18" ht="14.45" customHeight="1" x14ac:dyDescent="0.2">
      <c r="A9" s="831" t="s">
        <v>5512</v>
      </c>
      <c r="B9" s="832" t="s">
        <v>5513</v>
      </c>
      <c r="C9" s="832" t="s">
        <v>594</v>
      </c>
      <c r="D9" s="832" t="s">
        <v>5514</v>
      </c>
      <c r="E9" s="832" t="s">
        <v>5518</v>
      </c>
      <c r="F9" s="832" t="s">
        <v>5519</v>
      </c>
      <c r="G9" s="849">
        <v>74.000000000000014</v>
      </c>
      <c r="H9" s="849">
        <v>18991.019999999993</v>
      </c>
      <c r="I9" s="832">
        <v>0.63595898736923973</v>
      </c>
      <c r="J9" s="832">
        <v>256.63540540540527</v>
      </c>
      <c r="K9" s="849">
        <v>86.200000000000031</v>
      </c>
      <c r="L9" s="849">
        <v>29862.020000000015</v>
      </c>
      <c r="M9" s="832">
        <v>1</v>
      </c>
      <c r="N9" s="832">
        <v>346.42714617169378</v>
      </c>
      <c r="O9" s="849">
        <v>88.600000000000009</v>
      </c>
      <c r="P9" s="849">
        <v>25259.760000000006</v>
      </c>
      <c r="Q9" s="837">
        <v>0.8458824955579024</v>
      </c>
      <c r="R9" s="850">
        <v>285.09887133182849</v>
      </c>
    </row>
    <row r="10" spans="1:18" ht="14.45" customHeight="1" x14ac:dyDescent="0.2">
      <c r="A10" s="831" t="s">
        <v>5512</v>
      </c>
      <c r="B10" s="832" t="s">
        <v>5513</v>
      </c>
      <c r="C10" s="832" t="s">
        <v>594</v>
      </c>
      <c r="D10" s="832" t="s">
        <v>5514</v>
      </c>
      <c r="E10" s="832" t="s">
        <v>5520</v>
      </c>
      <c r="F10" s="832" t="s">
        <v>703</v>
      </c>
      <c r="G10" s="849">
        <v>6.5999999999999988</v>
      </c>
      <c r="H10" s="849">
        <v>405.78</v>
      </c>
      <c r="I10" s="832">
        <v>6.8497636731937863</v>
      </c>
      <c r="J10" s="832">
        <v>61.481818181818191</v>
      </c>
      <c r="K10" s="849">
        <v>1.0000000000000002</v>
      </c>
      <c r="L10" s="849">
        <v>59.240000000000009</v>
      </c>
      <c r="M10" s="832">
        <v>1</v>
      </c>
      <c r="N10" s="832">
        <v>59.239999999999995</v>
      </c>
      <c r="O10" s="849">
        <v>0.99999999999999989</v>
      </c>
      <c r="P10" s="849">
        <v>50.64</v>
      </c>
      <c r="Q10" s="837">
        <v>0.85482781904118832</v>
      </c>
      <c r="R10" s="850">
        <v>50.640000000000008</v>
      </c>
    </row>
    <row r="11" spans="1:18" ht="14.45" customHeight="1" x14ac:dyDescent="0.2">
      <c r="A11" s="831" t="s">
        <v>5512</v>
      </c>
      <c r="B11" s="832" t="s">
        <v>5513</v>
      </c>
      <c r="C11" s="832" t="s">
        <v>594</v>
      </c>
      <c r="D11" s="832" t="s">
        <v>5514</v>
      </c>
      <c r="E11" s="832" t="s">
        <v>5521</v>
      </c>
      <c r="F11" s="832" t="s">
        <v>707</v>
      </c>
      <c r="G11" s="849">
        <v>40</v>
      </c>
      <c r="H11" s="849">
        <v>549.6</v>
      </c>
      <c r="I11" s="832">
        <v>0.57563601705122691</v>
      </c>
      <c r="J11" s="832">
        <v>13.74</v>
      </c>
      <c r="K11" s="849">
        <v>70</v>
      </c>
      <c r="L11" s="849">
        <v>954.7700000000001</v>
      </c>
      <c r="M11" s="832">
        <v>1</v>
      </c>
      <c r="N11" s="832">
        <v>13.639571428571429</v>
      </c>
      <c r="O11" s="849">
        <v>9</v>
      </c>
      <c r="P11" s="849">
        <v>120.33</v>
      </c>
      <c r="Q11" s="837">
        <v>0.12603035285985104</v>
      </c>
      <c r="R11" s="850">
        <v>13.37</v>
      </c>
    </row>
    <row r="12" spans="1:18" ht="14.45" customHeight="1" x14ac:dyDescent="0.2">
      <c r="A12" s="831" t="s">
        <v>5512</v>
      </c>
      <c r="B12" s="832" t="s">
        <v>5513</v>
      </c>
      <c r="C12" s="832" t="s">
        <v>594</v>
      </c>
      <c r="D12" s="832" t="s">
        <v>5514</v>
      </c>
      <c r="E12" s="832" t="s">
        <v>5522</v>
      </c>
      <c r="F12" s="832" t="s">
        <v>709</v>
      </c>
      <c r="G12" s="849"/>
      <c r="H12" s="849"/>
      <c r="I12" s="832"/>
      <c r="J12" s="832"/>
      <c r="K12" s="849"/>
      <c r="L12" s="849"/>
      <c r="M12" s="832"/>
      <c r="N12" s="832"/>
      <c r="O12" s="849">
        <v>0.4</v>
      </c>
      <c r="P12" s="849">
        <v>244.56</v>
      </c>
      <c r="Q12" s="837"/>
      <c r="R12" s="850">
        <v>611.4</v>
      </c>
    </row>
    <row r="13" spans="1:18" ht="14.45" customHeight="1" x14ac:dyDescent="0.2">
      <c r="A13" s="831" t="s">
        <v>5512</v>
      </c>
      <c r="B13" s="832" t="s">
        <v>5513</v>
      </c>
      <c r="C13" s="832" t="s">
        <v>594</v>
      </c>
      <c r="D13" s="832" t="s">
        <v>5514</v>
      </c>
      <c r="E13" s="832" t="s">
        <v>5523</v>
      </c>
      <c r="F13" s="832" t="s">
        <v>3376</v>
      </c>
      <c r="G13" s="849"/>
      <c r="H13" s="849"/>
      <c r="I13" s="832"/>
      <c r="J13" s="832"/>
      <c r="K13" s="849">
        <v>0.79999999999999993</v>
      </c>
      <c r="L13" s="849">
        <v>141.6</v>
      </c>
      <c r="M13" s="832">
        <v>1</v>
      </c>
      <c r="N13" s="832">
        <v>177</v>
      </c>
      <c r="O13" s="849">
        <v>0.2</v>
      </c>
      <c r="P13" s="849">
        <v>35.4</v>
      </c>
      <c r="Q13" s="837">
        <v>0.25</v>
      </c>
      <c r="R13" s="850">
        <v>176.99999999999997</v>
      </c>
    </row>
    <row r="14" spans="1:18" ht="14.45" customHeight="1" x14ac:dyDescent="0.2">
      <c r="A14" s="831" t="s">
        <v>5512</v>
      </c>
      <c r="B14" s="832" t="s">
        <v>5513</v>
      </c>
      <c r="C14" s="832" t="s">
        <v>594</v>
      </c>
      <c r="D14" s="832" t="s">
        <v>5514</v>
      </c>
      <c r="E14" s="832" t="s">
        <v>5524</v>
      </c>
      <c r="F14" s="832" t="s">
        <v>1874</v>
      </c>
      <c r="G14" s="849">
        <v>2.0800000000000005</v>
      </c>
      <c r="H14" s="849">
        <v>162.23999999999998</v>
      </c>
      <c r="I14" s="832">
        <v>1.1547330960854092</v>
      </c>
      <c r="J14" s="832">
        <v>77.999999999999972</v>
      </c>
      <c r="K14" s="849">
        <v>2.0000000000000004</v>
      </c>
      <c r="L14" s="849">
        <v>140.5</v>
      </c>
      <c r="M14" s="832">
        <v>1</v>
      </c>
      <c r="N14" s="832">
        <v>70.249999999999986</v>
      </c>
      <c r="O14" s="849">
        <v>2.5000000000000009</v>
      </c>
      <c r="P14" s="849">
        <v>117.86999999999998</v>
      </c>
      <c r="Q14" s="837">
        <v>0.83893238434163686</v>
      </c>
      <c r="R14" s="850">
        <v>47.147999999999975</v>
      </c>
    </row>
    <row r="15" spans="1:18" ht="14.45" customHeight="1" x14ac:dyDescent="0.2">
      <c r="A15" s="831" t="s">
        <v>5512</v>
      </c>
      <c r="B15" s="832" t="s">
        <v>5513</v>
      </c>
      <c r="C15" s="832" t="s">
        <v>594</v>
      </c>
      <c r="D15" s="832" t="s">
        <v>5514</v>
      </c>
      <c r="E15" s="832" t="s">
        <v>5525</v>
      </c>
      <c r="F15" s="832" t="s">
        <v>677</v>
      </c>
      <c r="G15" s="849">
        <v>5.1000000000000005</v>
      </c>
      <c r="H15" s="849">
        <v>360.59</v>
      </c>
      <c r="I15" s="832">
        <v>0.42211790597490167</v>
      </c>
      <c r="J15" s="832">
        <v>70.703921568627436</v>
      </c>
      <c r="K15" s="849">
        <v>10.999999999999998</v>
      </c>
      <c r="L15" s="849">
        <v>854.2399999999999</v>
      </c>
      <c r="M15" s="832">
        <v>1</v>
      </c>
      <c r="N15" s="832">
        <v>77.658181818181816</v>
      </c>
      <c r="O15" s="849">
        <v>14.199999999999998</v>
      </c>
      <c r="P15" s="849">
        <v>854.16999999999985</v>
      </c>
      <c r="Q15" s="837">
        <v>0.99991805581569582</v>
      </c>
      <c r="R15" s="850">
        <v>60.15281690140845</v>
      </c>
    </row>
    <row r="16" spans="1:18" ht="14.45" customHeight="1" x14ac:dyDescent="0.2">
      <c r="A16" s="831" t="s">
        <v>5512</v>
      </c>
      <c r="B16" s="832" t="s">
        <v>5513</v>
      </c>
      <c r="C16" s="832" t="s">
        <v>594</v>
      </c>
      <c r="D16" s="832" t="s">
        <v>5514</v>
      </c>
      <c r="E16" s="832" t="s">
        <v>5526</v>
      </c>
      <c r="F16" s="832" t="s">
        <v>5527</v>
      </c>
      <c r="G16" s="849">
        <v>0.2</v>
      </c>
      <c r="H16" s="849">
        <v>13.94</v>
      </c>
      <c r="I16" s="832"/>
      <c r="J16" s="832">
        <v>69.699999999999989</v>
      </c>
      <c r="K16" s="849"/>
      <c r="L16" s="849"/>
      <c r="M16" s="832"/>
      <c r="N16" s="832"/>
      <c r="O16" s="849">
        <v>0.5</v>
      </c>
      <c r="P16" s="849">
        <v>25.89</v>
      </c>
      <c r="Q16" s="837"/>
      <c r="R16" s="850">
        <v>51.78</v>
      </c>
    </row>
    <row r="17" spans="1:18" ht="14.45" customHeight="1" x14ac:dyDescent="0.2">
      <c r="A17" s="831" t="s">
        <v>5512</v>
      </c>
      <c r="B17" s="832" t="s">
        <v>5513</v>
      </c>
      <c r="C17" s="832" t="s">
        <v>594</v>
      </c>
      <c r="D17" s="832" t="s">
        <v>5514</v>
      </c>
      <c r="E17" s="832" t="s">
        <v>5528</v>
      </c>
      <c r="F17" s="832" t="s">
        <v>670</v>
      </c>
      <c r="G17" s="849">
        <v>17.02</v>
      </c>
      <c r="H17" s="849">
        <v>11063</v>
      </c>
      <c r="I17" s="832">
        <v>0.62398510061428403</v>
      </c>
      <c r="J17" s="832">
        <v>650</v>
      </c>
      <c r="K17" s="849">
        <v>28.999999999999993</v>
      </c>
      <c r="L17" s="849">
        <v>17729.589999999993</v>
      </c>
      <c r="M17" s="832">
        <v>1</v>
      </c>
      <c r="N17" s="832">
        <v>611.36517241379306</v>
      </c>
      <c r="O17" s="849">
        <v>33.79999999999999</v>
      </c>
      <c r="P17" s="849">
        <v>18086.11</v>
      </c>
      <c r="Q17" s="837">
        <v>1.0201087560400441</v>
      </c>
      <c r="R17" s="850">
        <v>535.09201183431969</v>
      </c>
    </row>
    <row r="18" spans="1:18" ht="14.45" customHeight="1" x14ac:dyDescent="0.2">
      <c r="A18" s="831" t="s">
        <v>5512</v>
      </c>
      <c r="B18" s="832" t="s">
        <v>5513</v>
      </c>
      <c r="C18" s="832" t="s">
        <v>594</v>
      </c>
      <c r="D18" s="832" t="s">
        <v>5514</v>
      </c>
      <c r="E18" s="832" t="s">
        <v>5529</v>
      </c>
      <c r="F18" s="832" t="s">
        <v>675</v>
      </c>
      <c r="G18" s="849">
        <v>1</v>
      </c>
      <c r="H18" s="849">
        <v>16.8</v>
      </c>
      <c r="I18" s="832">
        <v>0.14285714285714288</v>
      </c>
      <c r="J18" s="832">
        <v>16.8</v>
      </c>
      <c r="K18" s="849">
        <v>7</v>
      </c>
      <c r="L18" s="849">
        <v>117.6</v>
      </c>
      <c r="M18" s="832">
        <v>1</v>
      </c>
      <c r="N18" s="832">
        <v>16.8</v>
      </c>
      <c r="O18" s="849">
        <v>16</v>
      </c>
      <c r="P18" s="849">
        <v>268.8</v>
      </c>
      <c r="Q18" s="837">
        <v>2.285714285714286</v>
      </c>
      <c r="R18" s="850">
        <v>16.8</v>
      </c>
    </row>
    <row r="19" spans="1:18" ht="14.45" customHeight="1" x14ac:dyDescent="0.2">
      <c r="A19" s="831" t="s">
        <v>5512</v>
      </c>
      <c r="B19" s="832" t="s">
        <v>5513</v>
      </c>
      <c r="C19" s="832" t="s">
        <v>594</v>
      </c>
      <c r="D19" s="832" t="s">
        <v>5514</v>
      </c>
      <c r="E19" s="832" t="s">
        <v>5530</v>
      </c>
      <c r="F19" s="832" t="s">
        <v>3611</v>
      </c>
      <c r="G19" s="849"/>
      <c r="H19" s="849"/>
      <c r="I19" s="832"/>
      <c r="J19" s="832"/>
      <c r="K19" s="849">
        <v>0.60000000000000009</v>
      </c>
      <c r="L19" s="849">
        <v>32.67</v>
      </c>
      <c r="M19" s="832">
        <v>1</v>
      </c>
      <c r="N19" s="832">
        <v>54.449999999999996</v>
      </c>
      <c r="O19" s="849"/>
      <c r="P19" s="849"/>
      <c r="Q19" s="837"/>
      <c r="R19" s="850"/>
    </row>
    <row r="20" spans="1:18" ht="14.45" customHeight="1" x14ac:dyDescent="0.2">
      <c r="A20" s="831" t="s">
        <v>5512</v>
      </c>
      <c r="B20" s="832" t="s">
        <v>5513</v>
      </c>
      <c r="C20" s="832" t="s">
        <v>594</v>
      </c>
      <c r="D20" s="832" t="s">
        <v>5514</v>
      </c>
      <c r="E20" s="832" t="s">
        <v>5531</v>
      </c>
      <c r="F20" s="832" t="s">
        <v>683</v>
      </c>
      <c r="G20" s="849">
        <v>2.06</v>
      </c>
      <c r="H20" s="849">
        <v>250.83</v>
      </c>
      <c r="I20" s="832">
        <v>11.469135802469136</v>
      </c>
      <c r="J20" s="832">
        <v>121.7621359223301</v>
      </c>
      <c r="K20" s="849">
        <v>0.18</v>
      </c>
      <c r="L20" s="849">
        <v>21.87</v>
      </c>
      <c r="M20" s="832">
        <v>1</v>
      </c>
      <c r="N20" s="832">
        <v>121.50000000000001</v>
      </c>
      <c r="O20" s="849">
        <v>0.2</v>
      </c>
      <c r="P20" s="849">
        <v>24.330000000000002</v>
      </c>
      <c r="Q20" s="837">
        <v>1.112482853223594</v>
      </c>
      <c r="R20" s="850">
        <v>121.65</v>
      </c>
    </row>
    <row r="21" spans="1:18" ht="14.45" customHeight="1" x14ac:dyDescent="0.2">
      <c r="A21" s="831" t="s">
        <v>5512</v>
      </c>
      <c r="B21" s="832" t="s">
        <v>5513</v>
      </c>
      <c r="C21" s="832" t="s">
        <v>594</v>
      </c>
      <c r="D21" s="832" t="s">
        <v>5514</v>
      </c>
      <c r="E21" s="832" t="s">
        <v>5532</v>
      </c>
      <c r="F21" s="832" t="s">
        <v>683</v>
      </c>
      <c r="G21" s="849">
        <v>0.09</v>
      </c>
      <c r="H21" s="849">
        <v>18.059999999999999</v>
      </c>
      <c r="I21" s="832">
        <v>0.33333333333333331</v>
      </c>
      <c r="J21" s="832">
        <v>200.66666666666666</v>
      </c>
      <c r="K21" s="849">
        <v>0.27</v>
      </c>
      <c r="L21" s="849">
        <v>54.18</v>
      </c>
      <c r="M21" s="832">
        <v>1</v>
      </c>
      <c r="N21" s="832">
        <v>200.66666666666666</v>
      </c>
      <c r="O21" s="849">
        <v>0.4</v>
      </c>
      <c r="P21" s="849">
        <v>78.27</v>
      </c>
      <c r="Q21" s="837">
        <v>1.4446290143964562</v>
      </c>
      <c r="R21" s="850">
        <v>195.67499999999998</v>
      </c>
    </row>
    <row r="22" spans="1:18" ht="14.45" customHeight="1" x14ac:dyDescent="0.2">
      <c r="A22" s="831" t="s">
        <v>5512</v>
      </c>
      <c r="B22" s="832" t="s">
        <v>5513</v>
      </c>
      <c r="C22" s="832" t="s">
        <v>594</v>
      </c>
      <c r="D22" s="832" t="s">
        <v>5514</v>
      </c>
      <c r="E22" s="832" t="s">
        <v>5533</v>
      </c>
      <c r="F22" s="832" t="s">
        <v>683</v>
      </c>
      <c r="G22" s="849">
        <v>21.750000000000004</v>
      </c>
      <c r="H22" s="849">
        <v>5295.6200000000026</v>
      </c>
      <c r="I22" s="832">
        <v>0.95420359005221866</v>
      </c>
      <c r="J22" s="832">
        <v>243.47678160919548</v>
      </c>
      <c r="K22" s="849">
        <v>22.799999999999997</v>
      </c>
      <c r="L22" s="849">
        <v>5549.7800000000007</v>
      </c>
      <c r="M22" s="832">
        <v>1</v>
      </c>
      <c r="N22" s="832">
        <v>243.411403508772</v>
      </c>
      <c r="O22" s="849">
        <v>34.800000000000004</v>
      </c>
      <c r="P22" s="849">
        <v>8472.08</v>
      </c>
      <c r="Q22" s="837">
        <v>1.5265614132452094</v>
      </c>
      <c r="R22" s="850">
        <v>243.45057471264366</v>
      </c>
    </row>
    <row r="23" spans="1:18" ht="14.45" customHeight="1" x14ac:dyDescent="0.2">
      <c r="A23" s="831" t="s">
        <v>5512</v>
      </c>
      <c r="B23" s="832" t="s">
        <v>5513</v>
      </c>
      <c r="C23" s="832" t="s">
        <v>594</v>
      </c>
      <c r="D23" s="832" t="s">
        <v>5514</v>
      </c>
      <c r="E23" s="832" t="s">
        <v>5534</v>
      </c>
      <c r="F23" s="832" t="s">
        <v>5535</v>
      </c>
      <c r="G23" s="849">
        <v>9.6999999999999975</v>
      </c>
      <c r="H23" s="849">
        <v>363.85</v>
      </c>
      <c r="I23" s="832">
        <v>0.651185682326622</v>
      </c>
      <c r="J23" s="832">
        <v>37.510309278350526</v>
      </c>
      <c r="K23" s="849">
        <v>14.9</v>
      </c>
      <c r="L23" s="849">
        <v>558.75</v>
      </c>
      <c r="M23" s="832">
        <v>1</v>
      </c>
      <c r="N23" s="832">
        <v>37.5</v>
      </c>
      <c r="O23" s="849"/>
      <c r="P23" s="849"/>
      <c r="Q23" s="837"/>
      <c r="R23" s="850"/>
    </row>
    <row r="24" spans="1:18" ht="14.45" customHeight="1" x14ac:dyDescent="0.2">
      <c r="A24" s="831" t="s">
        <v>5512</v>
      </c>
      <c r="B24" s="832" t="s">
        <v>5513</v>
      </c>
      <c r="C24" s="832" t="s">
        <v>594</v>
      </c>
      <c r="D24" s="832" t="s">
        <v>5514</v>
      </c>
      <c r="E24" s="832" t="s">
        <v>5536</v>
      </c>
      <c r="F24" s="832" t="s">
        <v>1244</v>
      </c>
      <c r="G24" s="849">
        <v>0.05</v>
      </c>
      <c r="H24" s="849">
        <v>18.47</v>
      </c>
      <c r="I24" s="832"/>
      <c r="J24" s="832">
        <v>369.4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5" customHeight="1" x14ac:dyDescent="0.2">
      <c r="A25" s="831" t="s">
        <v>5512</v>
      </c>
      <c r="B25" s="832" t="s">
        <v>5513</v>
      </c>
      <c r="C25" s="832" t="s">
        <v>594</v>
      </c>
      <c r="D25" s="832" t="s">
        <v>5514</v>
      </c>
      <c r="E25" s="832" t="s">
        <v>5537</v>
      </c>
      <c r="F25" s="832" t="s">
        <v>2515</v>
      </c>
      <c r="G25" s="849"/>
      <c r="H25" s="849"/>
      <c r="I25" s="832"/>
      <c r="J25" s="832"/>
      <c r="K25" s="849"/>
      <c r="L25" s="849"/>
      <c r="M25" s="832"/>
      <c r="N25" s="832"/>
      <c r="O25" s="849">
        <v>0.1</v>
      </c>
      <c r="P25" s="849">
        <v>27.549999999999997</v>
      </c>
      <c r="Q25" s="837"/>
      <c r="R25" s="850">
        <v>275.49999999999994</v>
      </c>
    </row>
    <row r="26" spans="1:18" ht="14.45" customHeight="1" x14ac:dyDescent="0.2">
      <c r="A26" s="831" t="s">
        <v>5512</v>
      </c>
      <c r="B26" s="832" t="s">
        <v>5513</v>
      </c>
      <c r="C26" s="832" t="s">
        <v>594</v>
      </c>
      <c r="D26" s="832" t="s">
        <v>5514</v>
      </c>
      <c r="E26" s="832" t="s">
        <v>5538</v>
      </c>
      <c r="F26" s="832" t="s">
        <v>693</v>
      </c>
      <c r="G26" s="849"/>
      <c r="H26" s="849"/>
      <c r="I26" s="832"/>
      <c r="J26" s="832"/>
      <c r="K26" s="849"/>
      <c r="L26" s="849"/>
      <c r="M26" s="832"/>
      <c r="N26" s="832"/>
      <c r="O26" s="849">
        <v>1.8</v>
      </c>
      <c r="P26" s="849">
        <v>51.050000000000004</v>
      </c>
      <c r="Q26" s="837"/>
      <c r="R26" s="850">
        <v>28.361111111111114</v>
      </c>
    </row>
    <row r="27" spans="1:18" ht="14.45" customHeight="1" x14ac:dyDescent="0.2">
      <c r="A27" s="831" t="s">
        <v>5512</v>
      </c>
      <c r="B27" s="832" t="s">
        <v>5513</v>
      </c>
      <c r="C27" s="832" t="s">
        <v>594</v>
      </c>
      <c r="D27" s="832" t="s">
        <v>5514</v>
      </c>
      <c r="E27" s="832" t="s">
        <v>5539</v>
      </c>
      <c r="F27" s="832" t="s">
        <v>2065</v>
      </c>
      <c r="G27" s="849"/>
      <c r="H27" s="849"/>
      <c r="I27" s="832"/>
      <c r="J27" s="832"/>
      <c r="K27" s="849"/>
      <c r="L27" s="849"/>
      <c r="M27" s="832"/>
      <c r="N27" s="832"/>
      <c r="O27" s="849">
        <v>17.299999999999997</v>
      </c>
      <c r="P27" s="849">
        <v>854.62000000000012</v>
      </c>
      <c r="Q27" s="837"/>
      <c r="R27" s="850">
        <v>49.400000000000013</v>
      </c>
    </row>
    <row r="28" spans="1:18" ht="14.45" customHeight="1" x14ac:dyDescent="0.2">
      <c r="A28" s="831" t="s">
        <v>5512</v>
      </c>
      <c r="B28" s="832" t="s">
        <v>5513</v>
      </c>
      <c r="C28" s="832" t="s">
        <v>594</v>
      </c>
      <c r="D28" s="832" t="s">
        <v>5540</v>
      </c>
      <c r="E28" s="832" t="s">
        <v>5541</v>
      </c>
      <c r="F28" s="832" t="s">
        <v>5542</v>
      </c>
      <c r="G28" s="849">
        <v>6</v>
      </c>
      <c r="H28" s="849">
        <v>1455.84</v>
      </c>
      <c r="I28" s="832">
        <v>2</v>
      </c>
      <c r="J28" s="832">
        <v>242.64</v>
      </c>
      <c r="K28" s="849">
        <v>3</v>
      </c>
      <c r="L28" s="849">
        <v>727.92</v>
      </c>
      <c r="M28" s="832">
        <v>1</v>
      </c>
      <c r="N28" s="832">
        <v>242.64</v>
      </c>
      <c r="O28" s="849">
        <v>5</v>
      </c>
      <c r="P28" s="849">
        <v>1213.1999999999998</v>
      </c>
      <c r="Q28" s="837">
        <v>1.6666666666666665</v>
      </c>
      <c r="R28" s="850">
        <v>242.63999999999996</v>
      </c>
    </row>
    <row r="29" spans="1:18" ht="14.45" customHeight="1" x14ac:dyDescent="0.2">
      <c r="A29" s="831" t="s">
        <v>5512</v>
      </c>
      <c r="B29" s="832" t="s">
        <v>5513</v>
      </c>
      <c r="C29" s="832" t="s">
        <v>594</v>
      </c>
      <c r="D29" s="832" t="s">
        <v>5540</v>
      </c>
      <c r="E29" s="832" t="s">
        <v>5543</v>
      </c>
      <c r="F29" s="832" t="s">
        <v>5544</v>
      </c>
      <c r="G29" s="849">
        <v>62</v>
      </c>
      <c r="H29" s="849">
        <v>15043.68</v>
      </c>
      <c r="I29" s="832">
        <v>0.50819672131147542</v>
      </c>
      <c r="J29" s="832">
        <v>242.64000000000001</v>
      </c>
      <c r="K29" s="849">
        <v>122</v>
      </c>
      <c r="L29" s="849">
        <v>29602.080000000002</v>
      </c>
      <c r="M29" s="832">
        <v>1</v>
      </c>
      <c r="N29" s="832">
        <v>242.64000000000001</v>
      </c>
      <c r="O29" s="849">
        <v>72</v>
      </c>
      <c r="P29" s="849">
        <v>17470.079999999994</v>
      </c>
      <c r="Q29" s="837">
        <v>0.59016393442622928</v>
      </c>
      <c r="R29" s="850">
        <v>242.63999999999993</v>
      </c>
    </row>
    <row r="30" spans="1:18" ht="14.45" customHeight="1" x14ac:dyDescent="0.2">
      <c r="A30" s="831" t="s">
        <v>5512</v>
      </c>
      <c r="B30" s="832" t="s">
        <v>5513</v>
      </c>
      <c r="C30" s="832" t="s">
        <v>594</v>
      </c>
      <c r="D30" s="832" t="s">
        <v>5540</v>
      </c>
      <c r="E30" s="832" t="s">
        <v>5545</v>
      </c>
      <c r="F30" s="832" t="s">
        <v>5546</v>
      </c>
      <c r="G30" s="849">
        <v>9</v>
      </c>
      <c r="H30" s="849">
        <v>2183.7599999999998</v>
      </c>
      <c r="I30" s="832">
        <v>0.34615384615384609</v>
      </c>
      <c r="J30" s="832">
        <v>242.64</v>
      </c>
      <c r="K30" s="849">
        <v>26</v>
      </c>
      <c r="L30" s="849">
        <v>6308.64</v>
      </c>
      <c r="M30" s="832">
        <v>1</v>
      </c>
      <c r="N30" s="832">
        <v>242.64000000000001</v>
      </c>
      <c r="O30" s="849">
        <v>28</v>
      </c>
      <c r="P30" s="849">
        <v>6793.9199999999983</v>
      </c>
      <c r="Q30" s="837">
        <v>1.0769230769230766</v>
      </c>
      <c r="R30" s="850">
        <v>242.63999999999993</v>
      </c>
    </row>
    <row r="31" spans="1:18" ht="14.45" customHeight="1" x14ac:dyDescent="0.2">
      <c r="A31" s="831" t="s">
        <v>5512</v>
      </c>
      <c r="B31" s="832" t="s">
        <v>5513</v>
      </c>
      <c r="C31" s="832" t="s">
        <v>594</v>
      </c>
      <c r="D31" s="832" t="s">
        <v>5540</v>
      </c>
      <c r="E31" s="832" t="s">
        <v>5547</v>
      </c>
      <c r="F31" s="832" t="s">
        <v>5548</v>
      </c>
      <c r="G31" s="849">
        <v>17</v>
      </c>
      <c r="H31" s="849">
        <v>6613</v>
      </c>
      <c r="I31" s="832">
        <v>2.8333333333333335</v>
      </c>
      <c r="J31" s="832">
        <v>389</v>
      </c>
      <c r="K31" s="849">
        <v>6</v>
      </c>
      <c r="L31" s="849">
        <v>2334</v>
      </c>
      <c r="M31" s="832">
        <v>1</v>
      </c>
      <c r="N31" s="832">
        <v>389</v>
      </c>
      <c r="O31" s="849"/>
      <c r="P31" s="849"/>
      <c r="Q31" s="837"/>
      <c r="R31" s="850"/>
    </row>
    <row r="32" spans="1:18" ht="14.45" customHeight="1" x14ac:dyDescent="0.2">
      <c r="A32" s="831" t="s">
        <v>5512</v>
      </c>
      <c r="B32" s="832" t="s">
        <v>5513</v>
      </c>
      <c r="C32" s="832" t="s">
        <v>594</v>
      </c>
      <c r="D32" s="832" t="s">
        <v>5540</v>
      </c>
      <c r="E32" s="832" t="s">
        <v>5549</v>
      </c>
      <c r="F32" s="832" t="s">
        <v>5548</v>
      </c>
      <c r="G32" s="849">
        <v>145</v>
      </c>
      <c r="H32" s="849">
        <v>65105</v>
      </c>
      <c r="I32" s="832">
        <v>0.77540106951871657</v>
      </c>
      <c r="J32" s="832">
        <v>449</v>
      </c>
      <c r="K32" s="849">
        <v>187</v>
      </c>
      <c r="L32" s="849">
        <v>83963</v>
      </c>
      <c r="M32" s="832">
        <v>1</v>
      </c>
      <c r="N32" s="832">
        <v>449</v>
      </c>
      <c r="O32" s="849">
        <v>166</v>
      </c>
      <c r="P32" s="849">
        <v>74534</v>
      </c>
      <c r="Q32" s="837">
        <v>0.88770053475935828</v>
      </c>
      <c r="R32" s="850">
        <v>449</v>
      </c>
    </row>
    <row r="33" spans="1:18" ht="14.45" customHeight="1" x14ac:dyDescent="0.2">
      <c r="A33" s="831" t="s">
        <v>5512</v>
      </c>
      <c r="B33" s="832" t="s">
        <v>5513</v>
      </c>
      <c r="C33" s="832" t="s">
        <v>594</v>
      </c>
      <c r="D33" s="832" t="s">
        <v>5540</v>
      </c>
      <c r="E33" s="832" t="s">
        <v>5550</v>
      </c>
      <c r="F33" s="832" t="s">
        <v>5548</v>
      </c>
      <c r="G33" s="849">
        <v>35</v>
      </c>
      <c r="H33" s="849">
        <v>17500</v>
      </c>
      <c r="I33" s="832">
        <v>1.2068965517241379</v>
      </c>
      <c r="J33" s="832">
        <v>500</v>
      </c>
      <c r="K33" s="849">
        <v>29</v>
      </c>
      <c r="L33" s="849">
        <v>14500</v>
      </c>
      <c r="M33" s="832">
        <v>1</v>
      </c>
      <c r="N33" s="832">
        <v>500</v>
      </c>
      <c r="O33" s="849">
        <v>37</v>
      </c>
      <c r="P33" s="849">
        <v>18500</v>
      </c>
      <c r="Q33" s="837">
        <v>1.2758620689655173</v>
      </c>
      <c r="R33" s="850">
        <v>500</v>
      </c>
    </row>
    <row r="34" spans="1:18" ht="14.45" customHeight="1" x14ac:dyDescent="0.2">
      <c r="A34" s="831" t="s">
        <v>5512</v>
      </c>
      <c r="B34" s="832" t="s">
        <v>5513</v>
      </c>
      <c r="C34" s="832" t="s">
        <v>594</v>
      </c>
      <c r="D34" s="832" t="s">
        <v>5509</v>
      </c>
      <c r="E34" s="832" t="s">
        <v>5551</v>
      </c>
      <c r="F34" s="832" t="s">
        <v>5552</v>
      </c>
      <c r="G34" s="849">
        <v>54</v>
      </c>
      <c r="H34" s="849">
        <v>4212</v>
      </c>
      <c r="I34" s="832">
        <v>0.75</v>
      </c>
      <c r="J34" s="832">
        <v>78</v>
      </c>
      <c r="K34" s="849">
        <v>72</v>
      </c>
      <c r="L34" s="849">
        <v>5616</v>
      </c>
      <c r="M34" s="832">
        <v>1</v>
      </c>
      <c r="N34" s="832">
        <v>78</v>
      </c>
      <c r="O34" s="849">
        <v>42</v>
      </c>
      <c r="P34" s="849">
        <v>3318</v>
      </c>
      <c r="Q34" s="837">
        <v>0.59081196581196582</v>
      </c>
      <c r="R34" s="850">
        <v>79</v>
      </c>
    </row>
    <row r="35" spans="1:18" ht="14.45" customHeight="1" x14ac:dyDescent="0.2">
      <c r="A35" s="831" t="s">
        <v>5512</v>
      </c>
      <c r="B35" s="832" t="s">
        <v>5513</v>
      </c>
      <c r="C35" s="832" t="s">
        <v>594</v>
      </c>
      <c r="D35" s="832" t="s">
        <v>5509</v>
      </c>
      <c r="E35" s="832" t="s">
        <v>5553</v>
      </c>
      <c r="F35" s="832" t="s">
        <v>5554</v>
      </c>
      <c r="G35" s="849">
        <v>1515</v>
      </c>
      <c r="H35" s="849">
        <v>222705</v>
      </c>
      <c r="I35" s="832">
        <v>0.87319884726224783</v>
      </c>
      <c r="J35" s="832">
        <v>147</v>
      </c>
      <c r="K35" s="849">
        <v>1735</v>
      </c>
      <c r="L35" s="849">
        <v>255045</v>
      </c>
      <c r="M35" s="832">
        <v>1</v>
      </c>
      <c r="N35" s="832">
        <v>147</v>
      </c>
      <c r="O35" s="849">
        <v>1861</v>
      </c>
      <c r="P35" s="849">
        <v>281011</v>
      </c>
      <c r="Q35" s="837">
        <v>1.1018094846007567</v>
      </c>
      <c r="R35" s="850">
        <v>151</v>
      </c>
    </row>
    <row r="36" spans="1:18" ht="14.45" customHeight="1" x14ac:dyDescent="0.2">
      <c r="A36" s="831" t="s">
        <v>5512</v>
      </c>
      <c r="B36" s="832" t="s">
        <v>5513</v>
      </c>
      <c r="C36" s="832" t="s">
        <v>594</v>
      </c>
      <c r="D36" s="832" t="s">
        <v>5509</v>
      </c>
      <c r="E36" s="832" t="s">
        <v>5555</v>
      </c>
      <c r="F36" s="832" t="s">
        <v>5556</v>
      </c>
      <c r="G36" s="849">
        <v>394</v>
      </c>
      <c r="H36" s="849">
        <v>14578</v>
      </c>
      <c r="I36" s="832">
        <v>0.89140271493212675</v>
      </c>
      <c r="J36" s="832">
        <v>37</v>
      </c>
      <c r="K36" s="849">
        <v>442</v>
      </c>
      <c r="L36" s="849">
        <v>16354</v>
      </c>
      <c r="M36" s="832">
        <v>1</v>
      </c>
      <c r="N36" s="832">
        <v>37</v>
      </c>
      <c r="O36" s="849">
        <v>452</v>
      </c>
      <c r="P36" s="849">
        <v>17176</v>
      </c>
      <c r="Q36" s="837">
        <v>1.0502629326158739</v>
      </c>
      <c r="R36" s="850">
        <v>38</v>
      </c>
    </row>
    <row r="37" spans="1:18" ht="14.45" customHeight="1" x14ac:dyDescent="0.2">
      <c r="A37" s="831" t="s">
        <v>5512</v>
      </c>
      <c r="B37" s="832" t="s">
        <v>5513</v>
      </c>
      <c r="C37" s="832" t="s">
        <v>594</v>
      </c>
      <c r="D37" s="832" t="s">
        <v>5509</v>
      </c>
      <c r="E37" s="832" t="s">
        <v>5557</v>
      </c>
      <c r="F37" s="832" t="s">
        <v>5558</v>
      </c>
      <c r="G37" s="849">
        <v>11</v>
      </c>
      <c r="H37" s="849">
        <v>1276</v>
      </c>
      <c r="I37" s="832">
        <v>2.181196581196581</v>
      </c>
      <c r="J37" s="832">
        <v>116</v>
      </c>
      <c r="K37" s="849">
        <v>5</v>
      </c>
      <c r="L37" s="849">
        <v>585</v>
      </c>
      <c r="M37" s="832">
        <v>1</v>
      </c>
      <c r="N37" s="832">
        <v>117</v>
      </c>
      <c r="O37" s="849"/>
      <c r="P37" s="849"/>
      <c r="Q37" s="837"/>
      <c r="R37" s="850"/>
    </row>
    <row r="38" spans="1:18" ht="14.45" customHeight="1" x14ac:dyDescent="0.2">
      <c r="A38" s="831" t="s">
        <v>5512</v>
      </c>
      <c r="B38" s="832" t="s">
        <v>5513</v>
      </c>
      <c r="C38" s="832" t="s">
        <v>594</v>
      </c>
      <c r="D38" s="832" t="s">
        <v>5509</v>
      </c>
      <c r="E38" s="832" t="s">
        <v>5559</v>
      </c>
      <c r="F38" s="832" t="s">
        <v>5560</v>
      </c>
      <c r="G38" s="849">
        <v>185</v>
      </c>
      <c r="H38" s="849">
        <v>23865</v>
      </c>
      <c r="I38" s="832">
        <v>2.1854395604395602</v>
      </c>
      <c r="J38" s="832">
        <v>129</v>
      </c>
      <c r="K38" s="849">
        <v>84</v>
      </c>
      <c r="L38" s="849">
        <v>10920</v>
      </c>
      <c r="M38" s="832">
        <v>1</v>
      </c>
      <c r="N38" s="832">
        <v>130</v>
      </c>
      <c r="O38" s="849">
        <v>150</v>
      </c>
      <c r="P38" s="849">
        <v>19650</v>
      </c>
      <c r="Q38" s="837">
        <v>1.7994505494505495</v>
      </c>
      <c r="R38" s="850">
        <v>131</v>
      </c>
    </row>
    <row r="39" spans="1:18" ht="14.45" customHeight="1" x14ac:dyDescent="0.2">
      <c r="A39" s="831" t="s">
        <v>5512</v>
      </c>
      <c r="B39" s="832" t="s">
        <v>5513</v>
      </c>
      <c r="C39" s="832" t="s">
        <v>594</v>
      </c>
      <c r="D39" s="832" t="s">
        <v>5509</v>
      </c>
      <c r="E39" s="832" t="s">
        <v>5561</v>
      </c>
      <c r="F39" s="832" t="s">
        <v>5562</v>
      </c>
      <c r="G39" s="849">
        <v>3859</v>
      </c>
      <c r="H39" s="849">
        <v>968609</v>
      </c>
      <c r="I39" s="832">
        <v>1.0163105520720539</v>
      </c>
      <c r="J39" s="832">
        <v>251</v>
      </c>
      <c r="K39" s="849">
        <v>3782</v>
      </c>
      <c r="L39" s="849">
        <v>953064</v>
      </c>
      <c r="M39" s="832">
        <v>1</v>
      </c>
      <c r="N39" s="832">
        <v>252</v>
      </c>
      <c r="O39" s="849">
        <v>3693</v>
      </c>
      <c r="P39" s="849">
        <v>938022</v>
      </c>
      <c r="Q39" s="837">
        <v>0.98421721941023899</v>
      </c>
      <c r="R39" s="850">
        <v>254</v>
      </c>
    </row>
    <row r="40" spans="1:18" ht="14.45" customHeight="1" x14ac:dyDescent="0.2">
      <c r="A40" s="831" t="s">
        <v>5512</v>
      </c>
      <c r="B40" s="832" t="s">
        <v>5513</v>
      </c>
      <c r="C40" s="832" t="s">
        <v>594</v>
      </c>
      <c r="D40" s="832" t="s">
        <v>5509</v>
      </c>
      <c r="E40" s="832" t="s">
        <v>5563</v>
      </c>
      <c r="F40" s="832" t="s">
        <v>5564</v>
      </c>
      <c r="G40" s="849">
        <v>193</v>
      </c>
      <c r="H40" s="849">
        <v>135293</v>
      </c>
      <c r="I40" s="832">
        <v>0.8840599597480332</v>
      </c>
      <c r="J40" s="832">
        <v>701</v>
      </c>
      <c r="K40" s="849">
        <v>218</v>
      </c>
      <c r="L40" s="849">
        <v>153036</v>
      </c>
      <c r="M40" s="832">
        <v>1</v>
      </c>
      <c r="N40" s="832">
        <v>702</v>
      </c>
      <c r="O40" s="849">
        <v>224</v>
      </c>
      <c r="P40" s="849">
        <v>158368</v>
      </c>
      <c r="Q40" s="837">
        <v>1.0348414752084476</v>
      </c>
      <c r="R40" s="850">
        <v>707</v>
      </c>
    </row>
    <row r="41" spans="1:18" ht="14.45" customHeight="1" x14ac:dyDescent="0.2">
      <c r="A41" s="831" t="s">
        <v>5512</v>
      </c>
      <c r="B41" s="832" t="s">
        <v>5513</v>
      </c>
      <c r="C41" s="832" t="s">
        <v>594</v>
      </c>
      <c r="D41" s="832" t="s">
        <v>5509</v>
      </c>
      <c r="E41" s="832" t="s">
        <v>5565</v>
      </c>
      <c r="F41" s="832" t="s">
        <v>5566</v>
      </c>
      <c r="G41" s="849">
        <v>6</v>
      </c>
      <c r="H41" s="849">
        <v>2130</v>
      </c>
      <c r="I41" s="832">
        <v>0.35294117647058826</v>
      </c>
      <c r="J41" s="832">
        <v>355</v>
      </c>
      <c r="K41" s="849">
        <v>17</v>
      </c>
      <c r="L41" s="849">
        <v>6035</v>
      </c>
      <c r="M41" s="832">
        <v>1</v>
      </c>
      <c r="N41" s="832">
        <v>355</v>
      </c>
      <c r="O41" s="849">
        <v>13</v>
      </c>
      <c r="P41" s="849">
        <v>4654</v>
      </c>
      <c r="Q41" s="837">
        <v>0.77116818558409284</v>
      </c>
      <c r="R41" s="850">
        <v>358</v>
      </c>
    </row>
    <row r="42" spans="1:18" ht="14.45" customHeight="1" x14ac:dyDescent="0.2">
      <c r="A42" s="831" t="s">
        <v>5512</v>
      </c>
      <c r="B42" s="832" t="s">
        <v>5513</v>
      </c>
      <c r="C42" s="832" t="s">
        <v>594</v>
      </c>
      <c r="D42" s="832" t="s">
        <v>5509</v>
      </c>
      <c r="E42" s="832" t="s">
        <v>5567</v>
      </c>
      <c r="F42" s="832" t="s">
        <v>5568</v>
      </c>
      <c r="G42" s="849"/>
      <c r="H42" s="849"/>
      <c r="I42" s="832"/>
      <c r="J42" s="832"/>
      <c r="K42" s="849"/>
      <c r="L42" s="849"/>
      <c r="M42" s="832"/>
      <c r="N42" s="832"/>
      <c r="O42" s="849">
        <v>1</v>
      </c>
      <c r="P42" s="849">
        <v>723</v>
      </c>
      <c r="Q42" s="837"/>
      <c r="R42" s="850">
        <v>723</v>
      </c>
    </row>
    <row r="43" spans="1:18" ht="14.45" customHeight="1" x14ac:dyDescent="0.2">
      <c r="A43" s="831" t="s">
        <v>5512</v>
      </c>
      <c r="B43" s="832" t="s">
        <v>5513</v>
      </c>
      <c r="C43" s="832" t="s">
        <v>594</v>
      </c>
      <c r="D43" s="832" t="s">
        <v>5509</v>
      </c>
      <c r="E43" s="832" t="s">
        <v>5569</v>
      </c>
      <c r="F43" s="832" t="s">
        <v>5570</v>
      </c>
      <c r="G43" s="849">
        <v>1500</v>
      </c>
      <c r="H43" s="849">
        <v>49999.98</v>
      </c>
      <c r="I43" s="832">
        <v>1.009422152020248</v>
      </c>
      <c r="J43" s="832">
        <v>33.333320000000001</v>
      </c>
      <c r="K43" s="849">
        <v>1486</v>
      </c>
      <c r="L43" s="849">
        <v>49533.270000000019</v>
      </c>
      <c r="M43" s="832">
        <v>1</v>
      </c>
      <c r="N43" s="832">
        <v>33.333290713324374</v>
      </c>
      <c r="O43" s="849">
        <v>1499</v>
      </c>
      <c r="P43" s="849">
        <v>49966.64</v>
      </c>
      <c r="Q43" s="837">
        <v>1.0087490690600476</v>
      </c>
      <c r="R43" s="850">
        <v>33.333315543695797</v>
      </c>
    </row>
    <row r="44" spans="1:18" ht="14.45" customHeight="1" x14ac:dyDescent="0.2">
      <c r="A44" s="831" t="s">
        <v>5512</v>
      </c>
      <c r="B44" s="832" t="s">
        <v>5513</v>
      </c>
      <c r="C44" s="832" t="s">
        <v>594</v>
      </c>
      <c r="D44" s="832" t="s">
        <v>5509</v>
      </c>
      <c r="E44" s="832" t="s">
        <v>5571</v>
      </c>
      <c r="F44" s="832" t="s">
        <v>5572</v>
      </c>
      <c r="G44" s="849">
        <v>229</v>
      </c>
      <c r="H44" s="849">
        <v>26564</v>
      </c>
      <c r="I44" s="832">
        <v>1.1280788177339902</v>
      </c>
      <c r="J44" s="832">
        <v>116</v>
      </c>
      <c r="K44" s="849">
        <v>203</v>
      </c>
      <c r="L44" s="849">
        <v>23548</v>
      </c>
      <c r="M44" s="832">
        <v>1</v>
      </c>
      <c r="N44" s="832">
        <v>116</v>
      </c>
      <c r="O44" s="849">
        <v>202</v>
      </c>
      <c r="P44" s="849">
        <v>23432</v>
      </c>
      <c r="Q44" s="837">
        <v>0.99507389162561577</v>
      </c>
      <c r="R44" s="850">
        <v>116</v>
      </c>
    </row>
    <row r="45" spans="1:18" ht="14.45" customHeight="1" x14ac:dyDescent="0.2">
      <c r="A45" s="831" t="s">
        <v>5512</v>
      </c>
      <c r="B45" s="832" t="s">
        <v>5513</v>
      </c>
      <c r="C45" s="832" t="s">
        <v>594</v>
      </c>
      <c r="D45" s="832" t="s">
        <v>5509</v>
      </c>
      <c r="E45" s="832" t="s">
        <v>5573</v>
      </c>
      <c r="F45" s="832" t="s">
        <v>5574</v>
      </c>
      <c r="G45" s="849">
        <v>3083</v>
      </c>
      <c r="H45" s="849">
        <v>369960</v>
      </c>
      <c r="I45" s="832">
        <v>0.87482708473734616</v>
      </c>
      <c r="J45" s="832">
        <v>120</v>
      </c>
      <c r="K45" s="849">
        <v>3495</v>
      </c>
      <c r="L45" s="849">
        <v>422895</v>
      </c>
      <c r="M45" s="832">
        <v>1</v>
      </c>
      <c r="N45" s="832">
        <v>121</v>
      </c>
      <c r="O45" s="849">
        <v>3690</v>
      </c>
      <c r="P45" s="849">
        <v>450180</v>
      </c>
      <c r="Q45" s="837">
        <v>1.0645195615933034</v>
      </c>
      <c r="R45" s="850">
        <v>122</v>
      </c>
    </row>
    <row r="46" spans="1:18" ht="14.45" customHeight="1" x14ac:dyDescent="0.2">
      <c r="A46" s="831" t="s">
        <v>5512</v>
      </c>
      <c r="B46" s="832" t="s">
        <v>5513</v>
      </c>
      <c r="C46" s="832" t="s">
        <v>594</v>
      </c>
      <c r="D46" s="832" t="s">
        <v>5509</v>
      </c>
      <c r="E46" s="832" t="s">
        <v>5575</v>
      </c>
      <c r="F46" s="832" t="s">
        <v>5576</v>
      </c>
      <c r="G46" s="849">
        <v>24</v>
      </c>
      <c r="H46" s="849">
        <v>768</v>
      </c>
      <c r="I46" s="832">
        <v>1.0909090909090908</v>
      </c>
      <c r="J46" s="832">
        <v>32</v>
      </c>
      <c r="K46" s="849">
        <v>22</v>
      </c>
      <c r="L46" s="849">
        <v>704</v>
      </c>
      <c r="M46" s="832">
        <v>1</v>
      </c>
      <c r="N46" s="832">
        <v>32</v>
      </c>
      <c r="O46" s="849">
        <v>31</v>
      </c>
      <c r="P46" s="849">
        <v>1023</v>
      </c>
      <c r="Q46" s="837">
        <v>1.453125</v>
      </c>
      <c r="R46" s="850">
        <v>33</v>
      </c>
    </row>
    <row r="47" spans="1:18" ht="14.45" customHeight="1" x14ac:dyDescent="0.2">
      <c r="A47" s="831" t="s">
        <v>5512</v>
      </c>
      <c r="B47" s="832" t="s">
        <v>5513</v>
      </c>
      <c r="C47" s="832" t="s">
        <v>594</v>
      </c>
      <c r="D47" s="832" t="s">
        <v>5509</v>
      </c>
      <c r="E47" s="832" t="s">
        <v>5577</v>
      </c>
      <c r="F47" s="832" t="s">
        <v>5578</v>
      </c>
      <c r="G47" s="849">
        <v>37</v>
      </c>
      <c r="H47" s="849">
        <v>2738</v>
      </c>
      <c r="I47" s="832">
        <v>2.3125</v>
      </c>
      <c r="J47" s="832">
        <v>74</v>
      </c>
      <c r="K47" s="849">
        <v>16</v>
      </c>
      <c r="L47" s="849">
        <v>1184</v>
      </c>
      <c r="M47" s="832">
        <v>1</v>
      </c>
      <c r="N47" s="832">
        <v>74</v>
      </c>
      <c r="O47" s="849">
        <v>12</v>
      </c>
      <c r="P47" s="849">
        <v>900</v>
      </c>
      <c r="Q47" s="837">
        <v>0.76013513513513509</v>
      </c>
      <c r="R47" s="850">
        <v>75</v>
      </c>
    </row>
    <row r="48" spans="1:18" ht="14.45" customHeight="1" x14ac:dyDescent="0.2">
      <c r="A48" s="831" t="s">
        <v>5512</v>
      </c>
      <c r="B48" s="832" t="s">
        <v>5513</v>
      </c>
      <c r="C48" s="832" t="s">
        <v>594</v>
      </c>
      <c r="D48" s="832" t="s">
        <v>5509</v>
      </c>
      <c r="E48" s="832" t="s">
        <v>5579</v>
      </c>
      <c r="F48" s="832" t="s">
        <v>5580</v>
      </c>
      <c r="G48" s="849">
        <v>390</v>
      </c>
      <c r="H48" s="849">
        <v>30030</v>
      </c>
      <c r="I48" s="832">
        <v>0.87443946188340804</v>
      </c>
      <c r="J48" s="832">
        <v>77</v>
      </c>
      <c r="K48" s="849">
        <v>446</v>
      </c>
      <c r="L48" s="849">
        <v>34342</v>
      </c>
      <c r="M48" s="832">
        <v>1</v>
      </c>
      <c r="N48" s="832">
        <v>77</v>
      </c>
      <c r="O48" s="849">
        <v>484</v>
      </c>
      <c r="P48" s="849">
        <v>37752</v>
      </c>
      <c r="Q48" s="837">
        <v>1.0992953235105702</v>
      </c>
      <c r="R48" s="850">
        <v>78</v>
      </c>
    </row>
    <row r="49" spans="1:18" ht="14.45" customHeight="1" x14ac:dyDescent="0.2">
      <c r="A49" s="831" t="s">
        <v>5512</v>
      </c>
      <c r="B49" s="832" t="s">
        <v>5513</v>
      </c>
      <c r="C49" s="832" t="s">
        <v>594</v>
      </c>
      <c r="D49" s="832" t="s">
        <v>5509</v>
      </c>
      <c r="E49" s="832" t="s">
        <v>5581</v>
      </c>
      <c r="F49" s="832" t="s">
        <v>5582</v>
      </c>
      <c r="G49" s="849">
        <v>80</v>
      </c>
      <c r="H49" s="849">
        <v>49520</v>
      </c>
      <c r="I49" s="832">
        <v>0.5360467633686945</v>
      </c>
      <c r="J49" s="832">
        <v>619</v>
      </c>
      <c r="K49" s="849">
        <v>149</v>
      </c>
      <c r="L49" s="849">
        <v>92380</v>
      </c>
      <c r="M49" s="832">
        <v>1</v>
      </c>
      <c r="N49" s="832">
        <v>620</v>
      </c>
      <c r="O49" s="849">
        <v>172</v>
      </c>
      <c r="P49" s="849">
        <v>106984</v>
      </c>
      <c r="Q49" s="837">
        <v>1.1580861658367612</v>
      </c>
      <c r="R49" s="850">
        <v>622</v>
      </c>
    </row>
    <row r="50" spans="1:18" ht="14.45" customHeight="1" x14ac:dyDescent="0.2">
      <c r="A50" s="831" t="s">
        <v>5512</v>
      </c>
      <c r="B50" s="832" t="s">
        <v>5513</v>
      </c>
      <c r="C50" s="832" t="s">
        <v>594</v>
      </c>
      <c r="D50" s="832" t="s">
        <v>5509</v>
      </c>
      <c r="E50" s="832" t="s">
        <v>5583</v>
      </c>
      <c r="F50" s="832" t="s">
        <v>5584</v>
      </c>
      <c r="G50" s="849">
        <v>47</v>
      </c>
      <c r="H50" s="849">
        <v>17531</v>
      </c>
      <c r="I50" s="832">
        <v>0.35243858308873788</v>
      </c>
      <c r="J50" s="832">
        <v>373</v>
      </c>
      <c r="K50" s="849">
        <v>133</v>
      </c>
      <c r="L50" s="849">
        <v>49742</v>
      </c>
      <c r="M50" s="832">
        <v>1</v>
      </c>
      <c r="N50" s="832">
        <v>374</v>
      </c>
      <c r="O50" s="849">
        <v>96</v>
      </c>
      <c r="P50" s="849">
        <v>36096</v>
      </c>
      <c r="Q50" s="837">
        <v>0.72566442845080614</v>
      </c>
      <c r="R50" s="850">
        <v>376</v>
      </c>
    </row>
    <row r="51" spans="1:18" ht="14.45" customHeight="1" x14ac:dyDescent="0.2">
      <c r="A51" s="831" t="s">
        <v>5512</v>
      </c>
      <c r="B51" s="832" t="s">
        <v>5513</v>
      </c>
      <c r="C51" s="832" t="s">
        <v>594</v>
      </c>
      <c r="D51" s="832" t="s">
        <v>5509</v>
      </c>
      <c r="E51" s="832" t="s">
        <v>5585</v>
      </c>
      <c r="F51" s="832" t="s">
        <v>5586</v>
      </c>
      <c r="G51" s="849">
        <v>1310</v>
      </c>
      <c r="H51" s="849">
        <v>231870</v>
      </c>
      <c r="I51" s="832">
        <v>0.88614996560421921</v>
      </c>
      <c r="J51" s="832">
        <v>177</v>
      </c>
      <c r="K51" s="849">
        <v>1470</v>
      </c>
      <c r="L51" s="849">
        <v>261660</v>
      </c>
      <c r="M51" s="832">
        <v>1</v>
      </c>
      <c r="N51" s="832">
        <v>178</v>
      </c>
      <c r="O51" s="849">
        <v>1568</v>
      </c>
      <c r="P51" s="849">
        <v>280672</v>
      </c>
      <c r="Q51" s="837">
        <v>1.0726591760299626</v>
      </c>
      <c r="R51" s="850">
        <v>179</v>
      </c>
    </row>
    <row r="52" spans="1:18" ht="14.45" customHeight="1" x14ac:dyDescent="0.2">
      <c r="A52" s="831" t="s">
        <v>5512</v>
      </c>
      <c r="B52" s="832" t="s">
        <v>5513</v>
      </c>
      <c r="C52" s="832" t="s">
        <v>594</v>
      </c>
      <c r="D52" s="832" t="s">
        <v>5509</v>
      </c>
      <c r="E52" s="832" t="s">
        <v>5587</v>
      </c>
      <c r="F52" s="832" t="s">
        <v>5588</v>
      </c>
      <c r="G52" s="849">
        <v>51</v>
      </c>
      <c r="H52" s="849">
        <v>66096</v>
      </c>
      <c r="I52" s="832">
        <v>0.87795547526698903</v>
      </c>
      <c r="J52" s="832">
        <v>1296</v>
      </c>
      <c r="K52" s="849">
        <v>58</v>
      </c>
      <c r="L52" s="849">
        <v>75284</v>
      </c>
      <c r="M52" s="832">
        <v>1</v>
      </c>
      <c r="N52" s="832">
        <v>1298</v>
      </c>
      <c r="O52" s="849">
        <v>52</v>
      </c>
      <c r="P52" s="849">
        <v>67756</v>
      </c>
      <c r="Q52" s="837">
        <v>0.90000531321396315</v>
      </c>
      <c r="R52" s="850">
        <v>1303</v>
      </c>
    </row>
    <row r="53" spans="1:18" ht="14.45" customHeight="1" x14ac:dyDescent="0.2">
      <c r="A53" s="831" t="s">
        <v>5512</v>
      </c>
      <c r="B53" s="832" t="s">
        <v>5513</v>
      </c>
      <c r="C53" s="832" t="s">
        <v>602</v>
      </c>
      <c r="D53" s="832" t="s">
        <v>5540</v>
      </c>
      <c r="E53" s="832" t="s">
        <v>5589</v>
      </c>
      <c r="F53" s="832" t="s">
        <v>5590</v>
      </c>
      <c r="G53" s="849"/>
      <c r="H53" s="849"/>
      <c r="I53" s="832"/>
      <c r="J53" s="832"/>
      <c r="K53" s="849">
        <v>1</v>
      </c>
      <c r="L53" s="849">
        <v>904.75</v>
      </c>
      <c r="M53" s="832">
        <v>1</v>
      </c>
      <c r="N53" s="832">
        <v>904.75</v>
      </c>
      <c r="O53" s="849"/>
      <c r="P53" s="849"/>
      <c r="Q53" s="837"/>
      <c r="R53" s="850"/>
    </row>
    <row r="54" spans="1:18" ht="14.45" customHeight="1" x14ac:dyDescent="0.2">
      <c r="A54" s="831" t="s">
        <v>5512</v>
      </c>
      <c r="B54" s="832" t="s">
        <v>5513</v>
      </c>
      <c r="C54" s="832" t="s">
        <v>602</v>
      </c>
      <c r="D54" s="832" t="s">
        <v>5509</v>
      </c>
      <c r="E54" s="832" t="s">
        <v>5561</v>
      </c>
      <c r="F54" s="832" t="s">
        <v>5562</v>
      </c>
      <c r="G54" s="849">
        <v>730</v>
      </c>
      <c r="H54" s="849">
        <v>183230</v>
      </c>
      <c r="I54" s="832">
        <v>1.224079418523863</v>
      </c>
      <c r="J54" s="832">
        <v>251</v>
      </c>
      <c r="K54" s="849">
        <v>594</v>
      </c>
      <c r="L54" s="849">
        <v>149688</v>
      </c>
      <c r="M54" s="832">
        <v>1</v>
      </c>
      <c r="N54" s="832">
        <v>252</v>
      </c>
      <c r="O54" s="849">
        <v>561</v>
      </c>
      <c r="P54" s="849">
        <v>142494</v>
      </c>
      <c r="Q54" s="837">
        <v>0.95194003527336857</v>
      </c>
      <c r="R54" s="850">
        <v>254</v>
      </c>
    </row>
    <row r="55" spans="1:18" ht="14.45" customHeight="1" x14ac:dyDescent="0.2">
      <c r="A55" s="831" t="s">
        <v>5512</v>
      </c>
      <c r="B55" s="832" t="s">
        <v>5513</v>
      </c>
      <c r="C55" s="832" t="s">
        <v>602</v>
      </c>
      <c r="D55" s="832" t="s">
        <v>5509</v>
      </c>
      <c r="E55" s="832" t="s">
        <v>5591</v>
      </c>
      <c r="F55" s="832" t="s">
        <v>5592</v>
      </c>
      <c r="G55" s="849">
        <v>2634</v>
      </c>
      <c r="H55" s="849">
        <v>331884</v>
      </c>
      <c r="I55" s="832">
        <v>1.1666338582677165</v>
      </c>
      <c r="J55" s="832">
        <v>126</v>
      </c>
      <c r="K55" s="849">
        <v>2240</v>
      </c>
      <c r="L55" s="849">
        <v>284480</v>
      </c>
      <c r="M55" s="832">
        <v>1</v>
      </c>
      <c r="N55" s="832">
        <v>127</v>
      </c>
      <c r="O55" s="849">
        <v>2087</v>
      </c>
      <c r="P55" s="849">
        <v>262962</v>
      </c>
      <c r="Q55" s="837">
        <v>0.92436023622047248</v>
      </c>
      <c r="R55" s="850">
        <v>126</v>
      </c>
    </row>
    <row r="56" spans="1:18" ht="14.45" customHeight="1" x14ac:dyDescent="0.2">
      <c r="A56" s="831" t="s">
        <v>5512</v>
      </c>
      <c r="B56" s="832" t="s">
        <v>5513</v>
      </c>
      <c r="C56" s="832" t="s">
        <v>602</v>
      </c>
      <c r="D56" s="832" t="s">
        <v>5509</v>
      </c>
      <c r="E56" s="832" t="s">
        <v>5593</v>
      </c>
      <c r="F56" s="832" t="s">
        <v>5594</v>
      </c>
      <c r="G56" s="849">
        <v>4</v>
      </c>
      <c r="H56" s="849">
        <v>1324</v>
      </c>
      <c r="I56" s="832">
        <v>3.9879518072289155</v>
      </c>
      <c r="J56" s="832">
        <v>331</v>
      </c>
      <c r="K56" s="849">
        <v>1</v>
      </c>
      <c r="L56" s="849">
        <v>332</v>
      </c>
      <c r="M56" s="832">
        <v>1</v>
      </c>
      <c r="N56" s="832">
        <v>332</v>
      </c>
      <c r="O56" s="849">
        <v>1</v>
      </c>
      <c r="P56" s="849">
        <v>334</v>
      </c>
      <c r="Q56" s="837">
        <v>1.0060240963855422</v>
      </c>
      <c r="R56" s="850">
        <v>334</v>
      </c>
    </row>
    <row r="57" spans="1:18" ht="14.45" customHeight="1" x14ac:dyDescent="0.2">
      <c r="A57" s="831" t="s">
        <v>5512</v>
      </c>
      <c r="B57" s="832" t="s">
        <v>5513</v>
      </c>
      <c r="C57" s="832" t="s">
        <v>602</v>
      </c>
      <c r="D57" s="832" t="s">
        <v>5509</v>
      </c>
      <c r="E57" s="832" t="s">
        <v>5595</v>
      </c>
      <c r="F57" s="832" t="s">
        <v>5596</v>
      </c>
      <c r="G57" s="849">
        <v>410</v>
      </c>
      <c r="H57" s="849">
        <v>202950</v>
      </c>
      <c r="I57" s="832">
        <v>1.3964962016954752</v>
      </c>
      <c r="J57" s="832">
        <v>495</v>
      </c>
      <c r="K57" s="849">
        <v>293</v>
      </c>
      <c r="L57" s="849">
        <v>145328</v>
      </c>
      <c r="M57" s="832">
        <v>1</v>
      </c>
      <c r="N57" s="832">
        <v>496</v>
      </c>
      <c r="O57" s="849">
        <v>238</v>
      </c>
      <c r="P57" s="849">
        <v>118524</v>
      </c>
      <c r="Q57" s="837">
        <v>0.81556203897390733</v>
      </c>
      <c r="R57" s="850">
        <v>498</v>
      </c>
    </row>
    <row r="58" spans="1:18" ht="14.45" customHeight="1" x14ac:dyDescent="0.2">
      <c r="A58" s="831" t="s">
        <v>5512</v>
      </c>
      <c r="B58" s="832" t="s">
        <v>5513</v>
      </c>
      <c r="C58" s="832" t="s">
        <v>602</v>
      </c>
      <c r="D58" s="832" t="s">
        <v>5509</v>
      </c>
      <c r="E58" s="832" t="s">
        <v>5597</v>
      </c>
      <c r="F58" s="832" t="s">
        <v>5598</v>
      </c>
      <c r="G58" s="849"/>
      <c r="H58" s="849"/>
      <c r="I58" s="832"/>
      <c r="J58" s="832"/>
      <c r="K58" s="849">
        <v>3</v>
      </c>
      <c r="L58" s="849">
        <v>2067</v>
      </c>
      <c r="M58" s="832">
        <v>1</v>
      </c>
      <c r="N58" s="832">
        <v>689</v>
      </c>
      <c r="O58" s="849"/>
      <c r="P58" s="849"/>
      <c r="Q58" s="837"/>
      <c r="R58" s="850"/>
    </row>
    <row r="59" spans="1:18" ht="14.45" customHeight="1" x14ac:dyDescent="0.2">
      <c r="A59" s="831" t="s">
        <v>5512</v>
      </c>
      <c r="B59" s="832" t="s">
        <v>5513</v>
      </c>
      <c r="C59" s="832" t="s">
        <v>602</v>
      </c>
      <c r="D59" s="832" t="s">
        <v>5509</v>
      </c>
      <c r="E59" s="832" t="s">
        <v>5599</v>
      </c>
      <c r="F59" s="832" t="s">
        <v>5596</v>
      </c>
      <c r="G59" s="849">
        <v>97</v>
      </c>
      <c r="H59" s="849">
        <v>55096</v>
      </c>
      <c r="I59" s="832">
        <v>0.90494883629256118</v>
      </c>
      <c r="J59" s="832">
        <v>568</v>
      </c>
      <c r="K59" s="849">
        <v>107</v>
      </c>
      <c r="L59" s="849">
        <v>60883</v>
      </c>
      <c r="M59" s="832">
        <v>1</v>
      </c>
      <c r="N59" s="832">
        <v>569</v>
      </c>
      <c r="O59" s="849">
        <v>154</v>
      </c>
      <c r="P59" s="849">
        <v>88242</v>
      </c>
      <c r="Q59" s="837">
        <v>1.4493701033129116</v>
      </c>
      <c r="R59" s="850">
        <v>573</v>
      </c>
    </row>
    <row r="60" spans="1:18" ht="14.45" customHeight="1" x14ac:dyDescent="0.2">
      <c r="A60" s="831" t="s">
        <v>5512</v>
      </c>
      <c r="B60" s="832" t="s">
        <v>5513</v>
      </c>
      <c r="C60" s="832" t="s">
        <v>602</v>
      </c>
      <c r="D60" s="832" t="s">
        <v>5509</v>
      </c>
      <c r="E60" s="832" t="s">
        <v>5600</v>
      </c>
      <c r="F60" s="832" t="s">
        <v>5598</v>
      </c>
      <c r="G60" s="849">
        <v>7</v>
      </c>
      <c r="H60" s="849">
        <v>5327</v>
      </c>
      <c r="I60" s="832"/>
      <c r="J60" s="832">
        <v>761</v>
      </c>
      <c r="K60" s="849"/>
      <c r="L60" s="849"/>
      <c r="M60" s="832"/>
      <c r="N60" s="832"/>
      <c r="O60" s="849">
        <v>3</v>
      </c>
      <c r="P60" s="849">
        <v>2298</v>
      </c>
      <c r="Q60" s="837"/>
      <c r="R60" s="850">
        <v>766</v>
      </c>
    </row>
    <row r="61" spans="1:18" ht="14.45" customHeight="1" x14ac:dyDescent="0.2">
      <c r="A61" s="831" t="s">
        <v>5512</v>
      </c>
      <c r="B61" s="832" t="s">
        <v>5513</v>
      </c>
      <c r="C61" s="832" t="s">
        <v>602</v>
      </c>
      <c r="D61" s="832" t="s">
        <v>5509</v>
      </c>
      <c r="E61" s="832" t="s">
        <v>5601</v>
      </c>
      <c r="F61" s="832" t="s">
        <v>5602</v>
      </c>
      <c r="G61" s="849">
        <v>8</v>
      </c>
      <c r="H61" s="849">
        <v>3696</v>
      </c>
      <c r="I61" s="832">
        <v>0.72413793103448276</v>
      </c>
      <c r="J61" s="832">
        <v>462</v>
      </c>
      <c r="K61" s="849">
        <v>11</v>
      </c>
      <c r="L61" s="849">
        <v>5104</v>
      </c>
      <c r="M61" s="832">
        <v>1</v>
      </c>
      <c r="N61" s="832">
        <v>464</v>
      </c>
      <c r="O61" s="849">
        <v>12</v>
      </c>
      <c r="P61" s="849">
        <v>5616</v>
      </c>
      <c r="Q61" s="837">
        <v>1.1003134796238245</v>
      </c>
      <c r="R61" s="850">
        <v>468</v>
      </c>
    </row>
    <row r="62" spans="1:18" ht="14.45" customHeight="1" x14ac:dyDescent="0.2">
      <c r="A62" s="831" t="s">
        <v>5512</v>
      </c>
      <c r="B62" s="832" t="s">
        <v>5513</v>
      </c>
      <c r="C62" s="832" t="s">
        <v>602</v>
      </c>
      <c r="D62" s="832" t="s">
        <v>5509</v>
      </c>
      <c r="E62" s="832" t="s">
        <v>5603</v>
      </c>
      <c r="F62" s="832" t="s">
        <v>5584</v>
      </c>
      <c r="G62" s="849"/>
      <c r="H62" s="849"/>
      <c r="I62" s="832"/>
      <c r="J62" s="832"/>
      <c r="K62" s="849">
        <v>4</v>
      </c>
      <c r="L62" s="849">
        <v>1788</v>
      </c>
      <c r="M62" s="832">
        <v>1</v>
      </c>
      <c r="N62" s="832">
        <v>447</v>
      </c>
      <c r="O62" s="849"/>
      <c r="P62" s="849"/>
      <c r="Q62" s="837"/>
      <c r="R62" s="850"/>
    </row>
    <row r="63" spans="1:18" ht="14.45" customHeight="1" x14ac:dyDescent="0.2">
      <c r="A63" s="831" t="s">
        <v>5512</v>
      </c>
      <c r="B63" s="832" t="s">
        <v>5513</v>
      </c>
      <c r="C63" s="832" t="s">
        <v>602</v>
      </c>
      <c r="D63" s="832" t="s">
        <v>5509</v>
      </c>
      <c r="E63" s="832" t="s">
        <v>5604</v>
      </c>
      <c r="F63" s="832" t="s">
        <v>5582</v>
      </c>
      <c r="G63" s="849"/>
      <c r="H63" s="849"/>
      <c r="I63" s="832"/>
      <c r="J63" s="832"/>
      <c r="K63" s="849">
        <v>1</v>
      </c>
      <c r="L63" s="849">
        <v>730</v>
      </c>
      <c r="M63" s="832">
        <v>1</v>
      </c>
      <c r="N63" s="832">
        <v>730</v>
      </c>
      <c r="O63" s="849"/>
      <c r="P63" s="849"/>
      <c r="Q63" s="837"/>
      <c r="R63" s="850"/>
    </row>
    <row r="64" spans="1:18" ht="14.45" customHeight="1" x14ac:dyDescent="0.2">
      <c r="A64" s="831" t="s">
        <v>5512</v>
      </c>
      <c r="B64" s="832" t="s">
        <v>5513</v>
      </c>
      <c r="C64" s="832" t="s">
        <v>602</v>
      </c>
      <c r="D64" s="832" t="s">
        <v>5509</v>
      </c>
      <c r="E64" s="832" t="s">
        <v>5605</v>
      </c>
      <c r="F64" s="832" t="s">
        <v>5606</v>
      </c>
      <c r="G64" s="849"/>
      <c r="H64" s="849"/>
      <c r="I64" s="832"/>
      <c r="J64" s="832"/>
      <c r="K64" s="849">
        <v>1</v>
      </c>
      <c r="L64" s="849">
        <v>834</v>
      </c>
      <c r="M64" s="832">
        <v>1</v>
      </c>
      <c r="N64" s="832">
        <v>834</v>
      </c>
      <c r="O64" s="849"/>
      <c r="P64" s="849"/>
      <c r="Q64" s="837"/>
      <c r="R64" s="850"/>
    </row>
    <row r="65" spans="1:18" ht="14.45" customHeight="1" x14ac:dyDescent="0.2">
      <c r="A65" s="831" t="s">
        <v>5512</v>
      </c>
      <c r="B65" s="832" t="s">
        <v>5513</v>
      </c>
      <c r="C65" s="832" t="s">
        <v>602</v>
      </c>
      <c r="D65" s="832" t="s">
        <v>5509</v>
      </c>
      <c r="E65" s="832" t="s">
        <v>5607</v>
      </c>
      <c r="F65" s="832" t="s">
        <v>5608</v>
      </c>
      <c r="G65" s="849">
        <v>6</v>
      </c>
      <c r="H65" s="849">
        <v>1290</v>
      </c>
      <c r="I65" s="832">
        <v>1.2</v>
      </c>
      <c r="J65" s="832">
        <v>215</v>
      </c>
      <c r="K65" s="849">
        <v>5</v>
      </c>
      <c r="L65" s="849">
        <v>1075</v>
      </c>
      <c r="M65" s="832">
        <v>1</v>
      </c>
      <c r="N65" s="832">
        <v>215</v>
      </c>
      <c r="O65" s="849">
        <v>10</v>
      </c>
      <c r="P65" s="849">
        <v>2170</v>
      </c>
      <c r="Q65" s="837">
        <v>2.0186046511627906</v>
      </c>
      <c r="R65" s="850">
        <v>217</v>
      </c>
    </row>
    <row r="66" spans="1:18" ht="14.45" customHeight="1" x14ac:dyDescent="0.2">
      <c r="A66" s="831" t="s">
        <v>5512</v>
      </c>
      <c r="B66" s="832" t="s">
        <v>5513</v>
      </c>
      <c r="C66" s="832" t="s">
        <v>602</v>
      </c>
      <c r="D66" s="832" t="s">
        <v>5509</v>
      </c>
      <c r="E66" s="832" t="s">
        <v>5609</v>
      </c>
      <c r="F66" s="832" t="s">
        <v>5610</v>
      </c>
      <c r="G66" s="849">
        <v>24</v>
      </c>
      <c r="H66" s="849">
        <v>2040</v>
      </c>
      <c r="I66" s="832">
        <v>2.1564482029598309</v>
      </c>
      <c r="J66" s="832">
        <v>85</v>
      </c>
      <c r="K66" s="849">
        <v>11</v>
      </c>
      <c r="L66" s="849">
        <v>946</v>
      </c>
      <c r="M66" s="832">
        <v>1</v>
      </c>
      <c r="N66" s="832">
        <v>86</v>
      </c>
      <c r="O66" s="849">
        <v>14</v>
      </c>
      <c r="P66" s="849">
        <v>1232</v>
      </c>
      <c r="Q66" s="837">
        <v>1.3023255813953489</v>
      </c>
      <c r="R66" s="850">
        <v>88</v>
      </c>
    </row>
    <row r="67" spans="1:18" ht="14.45" customHeight="1" x14ac:dyDescent="0.2">
      <c r="A67" s="831" t="s">
        <v>5512</v>
      </c>
      <c r="B67" s="832" t="s">
        <v>5513</v>
      </c>
      <c r="C67" s="832" t="s">
        <v>602</v>
      </c>
      <c r="D67" s="832" t="s">
        <v>5509</v>
      </c>
      <c r="E67" s="832" t="s">
        <v>5573</v>
      </c>
      <c r="F67" s="832" t="s">
        <v>5574</v>
      </c>
      <c r="G67" s="849">
        <v>2</v>
      </c>
      <c r="H67" s="849">
        <v>240</v>
      </c>
      <c r="I67" s="832"/>
      <c r="J67" s="832">
        <v>120</v>
      </c>
      <c r="K67" s="849"/>
      <c r="L67" s="849"/>
      <c r="M67" s="832"/>
      <c r="N67" s="832"/>
      <c r="O67" s="849">
        <v>8</v>
      </c>
      <c r="P67" s="849">
        <v>976</v>
      </c>
      <c r="Q67" s="837"/>
      <c r="R67" s="850">
        <v>122</v>
      </c>
    </row>
    <row r="68" spans="1:18" ht="14.45" customHeight="1" x14ac:dyDescent="0.2">
      <c r="A68" s="831" t="s">
        <v>5512</v>
      </c>
      <c r="B68" s="832" t="s">
        <v>5513</v>
      </c>
      <c r="C68" s="832" t="s">
        <v>602</v>
      </c>
      <c r="D68" s="832" t="s">
        <v>5509</v>
      </c>
      <c r="E68" s="832" t="s">
        <v>5611</v>
      </c>
      <c r="F68" s="832" t="s">
        <v>5612</v>
      </c>
      <c r="G68" s="849">
        <v>262</v>
      </c>
      <c r="H68" s="849">
        <v>80434</v>
      </c>
      <c r="I68" s="832">
        <v>1.1924627883531993</v>
      </c>
      <c r="J68" s="832">
        <v>307</v>
      </c>
      <c r="K68" s="849">
        <v>219</v>
      </c>
      <c r="L68" s="849">
        <v>67452</v>
      </c>
      <c r="M68" s="832">
        <v>1</v>
      </c>
      <c r="N68" s="832">
        <v>308</v>
      </c>
      <c r="O68" s="849">
        <v>211</v>
      </c>
      <c r="P68" s="849">
        <v>65410</v>
      </c>
      <c r="Q68" s="837">
        <v>0.96972662041155189</v>
      </c>
      <c r="R68" s="850">
        <v>310</v>
      </c>
    </row>
    <row r="69" spans="1:18" ht="14.45" customHeight="1" x14ac:dyDescent="0.2">
      <c r="A69" s="831" t="s">
        <v>5512</v>
      </c>
      <c r="B69" s="832" t="s">
        <v>5513</v>
      </c>
      <c r="C69" s="832" t="s">
        <v>602</v>
      </c>
      <c r="D69" s="832" t="s">
        <v>5509</v>
      </c>
      <c r="E69" s="832" t="s">
        <v>5613</v>
      </c>
      <c r="F69" s="832" t="s">
        <v>5608</v>
      </c>
      <c r="G69" s="849"/>
      <c r="H69" s="849"/>
      <c r="I69" s="832"/>
      <c r="J69" s="832"/>
      <c r="K69" s="849">
        <v>1</v>
      </c>
      <c r="L69" s="849">
        <v>179</v>
      </c>
      <c r="M69" s="832">
        <v>1</v>
      </c>
      <c r="N69" s="832">
        <v>179</v>
      </c>
      <c r="O69" s="849">
        <v>4</v>
      </c>
      <c r="P69" s="849">
        <v>716</v>
      </c>
      <c r="Q69" s="837">
        <v>4</v>
      </c>
      <c r="R69" s="850">
        <v>179</v>
      </c>
    </row>
    <row r="70" spans="1:18" ht="14.45" customHeight="1" x14ac:dyDescent="0.2">
      <c r="A70" s="831" t="s">
        <v>5512</v>
      </c>
      <c r="B70" s="832" t="s">
        <v>5513</v>
      </c>
      <c r="C70" s="832" t="s">
        <v>602</v>
      </c>
      <c r="D70" s="832" t="s">
        <v>5509</v>
      </c>
      <c r="E70" s="832" t="s">
        <v>5614</v>
      </c>
      <c r="F70" s="832" t="s">
        <v>5612</v>
      </c>
      <c r="G70" s="849">
        <v>292</v>
      </c>
      <c r="H70" s="849">
        <v>110960</v>
      </c>
      <c r="I70" s="832">
        <v>1.0989947011340564</v>
      </c>
      <c r="J70" s="832">
        <v>380</v>
      </c>
      <c r="K70" s="849">
        <v>265</v>
      </c>
      <c r="L70" s="849">
        <v>100965</v>
      </c>
      <c r="M70" s="832">
        <v>1</v>
      </c>
      <c r="N70" s="832">
        <v>381</v>
      </c>
      <c r="O70" s="849">
        <v>260</v>
      </c>
      <c r="P70" s="849">
        <v>100100</v>
      </c>
      <c r="Q70" s="837">
        <v>0.99143267468924878</v>
      </c>
      <c r="R70" s="850">
        <v>385</v>
      </c>
    </row>
    <row r="71" spans="1:18" ht="14.45" customHeight="1" x14ac:dyDescent="0.2">
      <c r="A71" s="831" t="s">
        <v>5512</v>
      </c>
      <c r="B71" s="832" t="s">
        <v>5513</v>
      </c>
      <c r="C71" s="832" t="s">
        <v>602</v>
      </c>
      <c r="D71" s="832" t="s">
        <v>5509</v>
      </c>
      <c r="E71" s="832" t="s">
        <v>5581</v>
      </c>
      <c r="F71" s="832" t="s">
        <v>5582</v>
      </c>
      <c r="G71" s="849"/>
      <c r="H71" s="849"/>
      <c r="I71" s="832"/>
      <c r="J71" s="832"/>
      <c r="K71" s="849"/>
      <c r="L71" s="849"/>
      <c r="M71" s="832"/>
      <c r="N71" s="832"/>
      <c r="O71" s="849">
        <v>1</v>
      </c>
      <c r="P71" s="849">
        <v>622</v>
      </c>
      <c r="Q71" s="837"/>
      <c r="R71" s="850">
        <v>622</v>
      </c>
    </row>
    <row r="72" spans="1:18" ht="14.45" customHeight="1" x14ac:dyDescent="0.2">
      <c r="A72" s="831" t="s">
        <v>5512</v>
      </c>
      <c r="B72" s="832" t="s">
        <v>5513</v>
      </c>
      <c r="C72" s="832" t="s">
        <v>602</v>
      </c>
      <c r="D72" s="832" t="s">
        <v>5509</v>
      </c>
      <c r="E72" s="832" t="s">
        <v>5615</v>
      </c>
      <c r="F72" s="832" t="s">
        <v>5616</v>
      </c>
      <c r="G72" s="849">
        <v>7</v>
      </c>
      <c r="H72" s="849">
        <v>1904</v>
      </c>
      <c r="I72" s="832">
        <v>1.7435897435897436</v>
      </c>
      <c r="J72" s="832">
        <v>272</v>
      </c>
      <c r="K72" s="849">
        <v>4</v>
      </c>
      <c r="L72" s="849">
        <v>1092</v>
      </c>
      <c r="M72" s="832">
        <v>1</v>
      </c>
      <c r="N72" s="832">
        <v>273</v>
      </c>
      <c r="O72" s="849">
        <v>1</v>
      </c>
      <c r="P72" s="849">
        <v>275</v>
      </c>
      <c r="Q72" s="837">
        <v>0.25183150183150182</v>
      </c>
      <c r="R72" s="850">
        <v>275</v>
      </c>
    </row>
    <row r="73" spans="1:18" ht="14.45" customHeight="1" x14ac:dyDescent="0.2">
      <c r="A73" s="831" t="s">
        <v>5512</v>
      </c>
      <c r="B73" s="832" t="s">
        <v>5513</v>
      </c>
      <c r="C73" s="832" t="s">
        <v>602</v>
      </c>
      <c r="D73" s="832" t="s">
        <v>5509</v>
      </c>
      <c r="E73" s="832" t="s">
        <v>5617</v>
      </c>
      <c r="F73" s="832" t="s">
        <v>5602</v>
      </c>
      <c r="G73" s="849">
        <v>8</v>
      </c>
      <c r="H73" s="849">
        <v>2824</v>
      </c>
      <c r="I73" s="832">
        <v>0.56981436642453587</v>
      </c>
      <c r="J73" s="832">
        <v>353</v>
      </c>
      <c r="K73" s="849">
        <v>14</v>
      </c>
      <c r="L73" s="849">
        <v>4956</v>
      </c>
      <c r="M73" s="832">
        <v>1</v>
      </c>
      <c r="N73" s="832">
        <v>354</v>
      </c>
      <c r="O73" s="849"/>
      <c r="P73" s="849"/>
      <c r="Q73" s="837"/>
      <c r="R73" s="850"/>
    </row>
    <row r="74" spans="1:18" ht="14.45" customHeight="1" x14ac:dyDescent="0.2">
      <c r="A74" s="831" t="s">
        <v>5512</v>
      </c>
      <c r="B74" s="832" t="s">
        <v>5513</v>
      </c>
      <c r="C74" s="832" t="s">
        <v>602</v>
      </c>
      <c r="D74" s="832" t="s">
        <v>5509</v>
      </c>
      <c r="E74" s="832" t="s">
        <v>5618</v>
      </c>
      <c r="F74" s="832" t="s">
        <v>5594</v>
      </c>
      <c r="G74" s="849">
        <v>6</v>
      </c>
      <c r="H74" s="849">
        <v>2424</v>
      </c>
      <c r="I74" s="832">
        <v>1.9950617283950618</v>
      </c>
      <c r="J74" s="832">
        <v>404</v>
      </c>
      <c r="K74" s="849">
        <v>3</v>
      </c>
      <c r="L74" s="849">
        <v>1215</v>
      </c>
      <c r="M74" s="832">
        <v>1</v>
      </c>
      <c r="N74" s="832">
        <v>405</v>
      </c>
      <c r="O74" s="849"/>
      <c r="P74" s="849"/>
      <c r="Q74" s="837"/>
      <c r="R74" s="850"/>
    </row>
    <row r="75" spans="1:18" ht="14.45" customHeight="1" x14ac:dyDescent="0.2">
      <c r="A75" s="831" t="s">
        <v>5512</v>
      </c>
      <c r="B75" s="832" t="s">
        <v>5513</v>
      </c>
      <c r="C75" s="832" t="s">
        <v>602</v>
      </c>
      <c r="D75" s="832" t="s">
        <v>5509</v>
      </c>
      <c r="E75" s="832" t="s">
        <v>5619</v>
      </c>
      <c r="F75" s="832" t="s">
        <v>5620</v>
      </c>
      <c r="G75" s="849">
        <v>1</v>
      </c>
      <c r="H75" s="849">
        <v>449</v>
      </c>
      <c r="I75" s="832">
        <v>0.99556541019955658</v>
      </c>
      <c r="J75" s="832">
        <v>449</v>
      </c>
      <c r="K75" s="849">
        <v>1</v>
      </c>
      <c r="L75" s="849">
        <v>451</v>
      </c>
      <c r="M75" s="832">
        <v>1</v>
      </c>
      <c r="N75" s="832">
        <v>451</v>
      </c>
      <c r="O75" s="849"/>
      <c r="P75" s="849"/>
      <c r="Q75" s="837"/>
      <c r="R75" s="850"/>
    </row>
    <row r="76" spans="1:18" ht="14.45" customHeight="1" x14ac:dyDescent="0.2">
      <c r="A76" s="831" t="s">
        <v>5512</v>
      </c>
      <c r="B76" s="832" t="s">
        <v>5513</v>
      </c>
      <c r="C76" s="832" t="s">
        <v>605</v>
      </c>
      <c r="D76" s="832" t="s">
        <v>5509</v>
      </c>
      <c r="E76" s="832" t="s">
        <v>5561</v>
      </c>
      <c r="F76" s="832" t="s">
        <v>5562</v>
      </c>
      <c r="G76" s="849">
        <v>106</v>
      </c>
      <c r="H76" s="849">
        <v>26606</v>
      </c>
      <c r="I76" s="832">
        <v>1.2720405431248805</v>
      </c>
      <c r="J76" s="832">
        <v>251</v>
      </c>
      <c r="K76" s="849">
        <v>83</v>
      </c>
      <c r="L76" s="849">
        <v>20916</v>
      </c>
      <c r="M76" s="832">
        <v>1</v>
      </c>
      <c r="N76" s="832">
        <v>252</v>
      </c>
      <c r="O76" s="849">
        <v>17</v>
      </c>
      <c r="P76" s="849">
        <v>4318</v>
      </c>
      <c r="Q76" s="837">
        <v>0.20644482692675464</v>
      </c>
      <c r="R76" s="850">
        <v>254</v>
      </c>
    </row>
    <row r="77" spans="1:18" ht="14.45" customHeight="1" x14ac:dyDescent="0.2">
      <c r="A77" s="831" t="s">
        <v>5512</v>
      </c>
      <c r="B77" s="832" t="s">
        <v>5513</v>
      </c>
      <c r="C77" s="832" t="s">
        <v>605</v>
      </c>
      <c r="D77" s="832" t="s">
        <v>5509</v>
      </c>
      <c r="E77" s="832" t="s">
        <v>5591</v>
      </c>
      <c r="F77" s="832" t="s">
        <v>5592</v>
      </c>
      <c r="G77" s="849">
        <v>263</v>
      </c>
      <c r="H77" s="849">
        <v>33138</v>
      </c>
      <c r="I77" s="832">
        <v>1.5910313040138275</v>
      </c>
      <c r="J77" s="832">
        <v>126</v>
      </c>
      <c r="K77" s="849">
        <v>164</v>
      </c>
      <c r="L77" s="849">
        <v>20828</v>
      </c>
      <c r="M77" s="832">
        <v>1</v>
      </c>
      <c r="N77" s="832">
        <v>127</v>
      </c>
      <c r="O77" s="849">
        <v>40</v>
      </c>
      <c r="P77" s="849">
        <v>5040</v>
      </c>
      <c r="Q77" s="837">
        <v>0.24198194737852891</v>
      </c>
      <c r="R77" s="850">
        <v>126</v>
      </c>
    </row>
    <row r="78" spans="1:18" ht="14.45" customHeight="1" x14ac:dyDescent="0.2">
      <c r="A78" s="831" t="s">
        <v>5512</v>
      </c>
      <c r="B78" s="832" t="s">
        <v>5513</v>
      </c>
      <c r="C78" s="832" t="s">
        <v>605</v>
      </c>
      <c r="D78" s="832" t="s">
        <v>5509</v>
      </c>
      <c r="E78" s="832" t="s">
        <v>5593</v>
      </c>
      <c r="F78" s="832" t="s">
        <v>5594</v>
      </c>
      <c r="G78" s="849">
        <v>8</v>
      </c>
      <c r="H78" s="849">
        <v>2648</v>
      </c>
      <c r="I78" s="832">
        <v>2.6586345381526106</v>
      </c>
      <c r="J78" s="832">
        <v>331</v>
      </c>
      <c r="K78" s="849">
        <v>3</v>
      </c>
      <c r="L78" s="849">
        <v>996</v>
      </c>
      <c r="M78" s="832">
        <v>1</v>
      </c>
      <c r="N78" s="832">
        <v>332</v>
      </c>
      <c r="O78" s="849"/>
      <c r="P78" s="849"/>
      <c r="Q78" s="837"/>
      <c r="R78" s="850"/>
    </row>
    <row r="79" spans="1:18" ht="14.45" customHeight="1" x14ac:dyDescent="0.2">
      <c r="A79" s="831" t="s">
        <v>5512</v>
      </c>
      <c r="B79" s="832" t="s">
        <v>5513</v>
      </c>
      <c r="C79" s="832" t="s">
        <v>605</v>
      </c>
      <c r="D79" s="832" t="s">
        <v>5509</v>
      </c>
      <c r="E79" s="832" t="s">
        <v>5595</v>
      </c>
      <c r="F79" s="832" t="s">
        <v>5596</v>
      </c>
      <c r="G79" s="849">
        <v>56</v>
      </c>
      <c r="H79" s="849">
        <v>27720</v>
      </c>
      <c r="I79" s="832">
        <v>2.4298737727910238</v>
      </c>
      <c r="J79" s="832">
        <v>495</v>
      </c>
      <c r="K79" s="849">
        <v>23</v>
      </c>
      <c r="L79" s="849">
        <v>11408</v>
      </c>
      <c r="M79" s="832">
        <v>1</v>
      </c>
      <c r="N79" s="832">
        <v>496</v>
      </c>
      <c r="O79" s="849">
        <v>4</v>
      </c>
      <c r="P79" s="849">
        <v>1992</v>
      </c>
      <c r="Q79" s="837">
        <v>0.17461430575035064</v>
      </c>
      <c r="R79" s="850">
        <v>498</v>
      </c>
    </row>
    <row r="80" spans="1:18" ht="14.45" customHeight="1" x14ac:dyDescent="0.2">
      <c r="A80" s="831" t="s">
        <v>5512</v>
      </c>
      <c r="B80" s="832" t="s">
        <v>5513</v>
      </c>
      <c r="C80" s="832" t="s">
        <v>605</v>
      </c>
      <c r="D80" s="832" t="s">
        <v>5509</v>
      </c>
      <c r="E80" s="832" t="s">
        <v>5597</v>
      </c>
      <c r="F80" s="832" t="s">
        <v>5598</v>
      </c>
      <c r="G80" s="849">
        <v>13</v>
      </c>
      <c r="H80" s="849">
        <v>8944</v>
      </c>
      <c r="I80" s="832">
        <v>6.4905660377358494</v>
      </c>
      <c r="J80" s="832">
        <v>688</v>
      </c>
      <c r="K80" s="849">
        <v>2</v>
      </c>
      <c r="L80" s="849">
        <v>1378</v>
      </c>
      <c r="M80" s="832">
        <v>1</v>
      </c>
      <c r="N80" s="832">
        <v>689</v>
      </c>
      <c r="O80" s="849">
        <v>3</v>
      </c>
      <c r="P80" s="849">
        <v>2073</v>
      </c>
      <c r="Q80" s="837">
        <v>1.504354136429608</v>
      </c>
      <c r="R80" s="850">
        <v>691</v>
      </c>
    </row>
    <row r="81" spans="1:18" ht="14.45" customHeight="1" x14ac:dyDescent="0.2">
      <c r="A81" s="831" t="s">
        <v>5512</v>
      </c>
      <c r="B81" s="832" t="s">
        <v>5513</v>
      </c>
      <c r="C81" s="832" t="s">
        <v>605</v>
      </c>
      <c r="D81" s="832" t="s">
        <v>5509</v>
      </c>
      <c r="E81" s="832" t="s">
        <v>5599</v>
      </c>
      <c r="F81" s="832" t="s">
        <v>5596</v>
      </c>
      <c r="G81" s="849">
        <v>81</v>
      </c>
      <c r="H81" s="849">
        <v>46008</v>
      </c>
      <c r="I81" s="832">
        <v>1.2068305222569053</v>
      </c>
      <c r="J81" s="832">
        <v>568</v>
      </c>
      <c r="K81" s="849">
        <v>67</v>
      </c>
      <c r="L81" s="849">
        <v>38123</v>
      </c>
      <c r="M81" s="832">
        <v>1</v>
      </c>
      <c r="N81" s="832">
        <v>569</v>
      </c>
      <c r="O81" s="849">
        <v>14</v>
      </c>
      <c r="P81" s="849">
        <v>8022</v>
      </c>
      <c r="Q81" s="837">
        <v>0.21042415339821105</v>
      </c>
      <c r="R81" s="850">
        <v>573</v>
      </c>
    </row>
    <row r="82" spans="1:18" ht="14.45" customHeight="1" x14ac:dyDescent="0.2">
      <c r="A82" s="831" t="s">
        <v>5512</v>
      </c>
      <c r="B82" s="832" t="s">
        <v>5513</v>
      </c>
      <c r="C82" s="832" t="s">
        <v>605</v>
      </c>
      <c r="D82" s="832" t="s">
        <v>5509</v>
      </c>
      <c r="E82" s="832" t="s">
        <v>5600</v>
      </c>
      <c r="F82" s="832" t="s">
        <v>5598</v>
      </c>
      <c r="G82" s="849">
        <v>4</v>
      </c>
      <c r="H82" s="849">
        <v>3044</v>
      </c>
      <c r="I82" s="832"/>
      <c r="J82" s="832">
        <v>761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5" customHeight="1" x14ac:dyDescent="0.2">
      <c r="A83" s="831" t="s">
        <v>5512</v>
      </c>
      <c r="B83" s="832" t="s">
        <v>5513</v>
      </c>
      <c r="C83" s="832" t="s">
        <v>605</v>
      </c>
      <c r="D83" s="832" t="s">
        <v>5509</v>
      </c>
      <c r="E83" s="832" t="s">
        <v>5621</v>
      </c>
      <c r="F83" s="832" t="s">
        <v>5622</v>
      </c>
      <c r="G83" s="849"/>
      <c r="H83" s="849"/>
      <c r="I83" s="832"/>
      <c r="J83" s="832"/>
      <c r="K83" s="849">
        <v>5</v>
      </c>
      <c r="L83" s="849">
        <v>4095</v>
      </c>
      <c r="M83" s="832">
        <v>1</v>
      </c>
      <c r="N83" s="832">
        <v>819</v>
      </c>
      <c r="O83" s="849"/>
      <c r="P83" s="849"/>
      <c r="Q83" s="837"/>
      <c r="R83" s="850"/>
    </row>
    <row r="84" spans="1:18" ht="14.45" customHeight="1" x14ac:dyDescent="0.2">
      <c r="A84" s="831" t="s">
        <v>5512</v>
      </c>
      <c r="B84" s="832" t="s">
        <v>5513</v>
      </c>
      <c r="C84" s="832" t="s">
        <v>605</v>
      </c>
      <c r="D84" s="832" t="s">
        <v>5509</v>
      </c>
      <c r="E84" s="832" t="s">
        <v>5601</v>
      </c>
      <c r="F84" s="832" t="s">
        <v>5602</v>
      </c>
      <c r="G84" s="849">
        <v>4</v>
      </c>
      <c r="H84" s="849">
        <v>1848</v>
      </c>
      <c r="I84" s="832">
        <v>0.56896551724137934</v>
      </c>
      <c r="J84" s="832">
        <v>462</v>
      </c>
      <c r="K84" s="849">
        <v>7</v>
      </c>
      <c r="L84" s="849">
        <v>3248</v>
      </c>
      <c r="M84" s="832">
        <v>1</v>
      </c>
      <c r="N84" s="832">
        <v>464</v>
      </c>
      <c r="O84" s="849">
        <v>5</v>
      </c>
      <c r="P84" s="849">
        <v>2340</v>
      </c>
      <c r="Q84" s="837">
        <v>0.72044334975369462</v>
      </c>
      <c r="R84" s="850">
        <v>468</v>
      </c>
    </row>
    <row r="85" spans="1:18" ht="14.45" customHeight="1" x14ac:dyDescent="0.2">
      <c r="A85" s="831" t="s">
        <v>5512</v>
      </c>
      <c r="B85" s="832" t="s">
        <v>5513</v>
      </c>
      <c r="C85" s="832" t="s">
        <v>605</v>
      </c>
      <c r="D85" s="832" t="s">
        <v>5509</v>
      </c>
      <c r="E85" s="832" t="s">
        <v>5607</v>
      </c>
      <c r="F85" s="832" t="s">
        <v>5608</v>
      </c>
      <c r="G85" s="849">
        <v>2</v>
      </c>
      <c r="H85" s="849">
        <v>430</v>
      </c>
      <c r="I85" s="832">
        <v>1</v>
      </c>
      <c r="J85" s="832">
        <v>215</v>
      </c>
      <c r="K85" s="849">
        <v>2</v>
      </c>
      <c r="L85" s="849">
        <v>430</v>
      </c>
      <c r="M85" s="832">
        <v>1</v>
      </c>
      <c r="N85" s="832">
        <v>215</v>
      </c>
      <c r="O85" s="849"/>
      <c r="P85" s="849"/>
      <c r="Q85" s="837"/>
      <c r="R85" s="850"/>
    </row>
    <row r="86" spans="1:18" ht="14.45" customHeight="1" x14ac:dyDescent="0.2">
      <c r="A86" s="831" t="s">
        <v>5512</v>
      </c>
      <c r="B86" s="832" t="s">
        <v>5513</v>
      </c>
      <c r="C86" s="832" t="s">
        <v>605</v>
      </c>
      <c r="D86" s="832" t="s">
        <v>5509</v>
      </c>
      <c r="E86" s="832" t="s">
        <v>5609</v>
      </c>
      <c r="F86" s="832" t="s">
        <v>5610</v>
      </c>
      <c r="G86" s="849">
        <v>27</v>
      </c>
      <c r="H86" s="849">
        <v>2295</v>
      </c>
      <c r="I86" s="832">
        <v>1.7790697674418605</v>
      </c>
      <c r="J86" s="832">
        <v>85</v>
      </c>
      <c r="K86" s="849">
        <v>15</v>
      </c>
      <c r="L86" s="849">
        <v>1290</v>
      </c>
      <c r="M86" s="832">
        <v>1</v>
      </c>
      <c r="N86" s="832">
        <v>86</v>
      </c>
      <c r="O86" s="849">
        <v>3</v>
      </c>
      <c r="P86" s="849">
        <v>264</v>
      </c>
      <c r="Q86" s="837">
        <v>0.20465116279069767</v>
      </c>
      <c r="R86" s="850">
        <v>88</v>
      </c>
    </row>
    <row r="87" spans="1:18" ht="14.45" customHeight="1" x14ac:dyDescent="0.2">
      <c r="A87" s="831" t="s">
        <v>5512</v>
      </c>
      <c r="B87" s="832" t="s">
        <v>5513</v>
      </c>
      <c r="C87" s="832" t="s">
        <v>605</v>
      </c>
      <c r="D87" s="832" t="s">
        <v>5509</v>
      </c>
      <c r="E87" s="832" t="s">
        <v>5573</v>
      </c>
      <c r="F87" s="832" t="s">
        <v>5574</v>
      </c>
      <c r="G87" s="849">
        <v>5</v>
      </c>
      <c r="H87" s="849">
        <v>600</v>
      </c>
      <c r="I87" s="832">
        <v>0.70838252656434475</v>
      </c>
      <c r="J87" s="832">
        <v>120</v>
      </c>
      <c r="K87" s="849">
        <v>7</v>
      </c>
      <c r="L87" s="849">
        <v>847</v>
      </c>
      <c r="M87" s="832">
        <v>1</v>
      </c>
      <c r="N87" s="832">
        <v>121</v>
      </c>
      <c r="O87" s="849">
        <v>10</v>
      </c>
      <c r="P87" s="849">
        <v>1220</v>
      </c>
      <c r="Q87" s="837">
        <v>1.4403778040141677</v>
      </c>
      <c r="R87" s="850">
        <v>122</v>
      </c>
    </row>
    <row r="88" spans="1:18" ht="14.45" customHeight="1" x14ac:dyDescent="0.2">
      <c r="A88" s="831" t="s">
        <v>5512</v>
      </c>
      <c r="B88" s="832" t="s">
        <v>5513</v>
      </c>
      <c r="C88" s="832" t="s">
        <v>605</v>
      </c>
      <c r="D88" s="832" t="s">
        <v>5509</v>
      </c>
      <c r="E88" s="832" t="s">
        <v>5623</v>
      </c>
      <c r="F88" s="832" t="s">
        <v>5622</v>
      </c>
      <c r="G88" s="849"/>
      <c r="H88" s="849"/>
      <c r="I88" s="832"/>
      <c r="J88" s="832"/>
      <c r="K88" s="849">
        <v>1</v>
      </c>
      <c r="L88" s="849">
        <v>746</v>
      </c>
      <c r="M88" s="832">
        <v>1</v>
      </c>
      <c r="N88" s="832">
        <v>746</v>
      </c>
      <c r="O88" s="849"/>
      <c r="P88" s="849"/>
      <c r="Q88" s="837"/>
      <c r="R88" s="850"/>
    </row>
    <row r="89" spans="1:18" ht="14.45" customHeight="1" x14ac:dyDescent="0.2">
      <c r="A89" s="831" t="s">
        <v>5512</v>
      </c>
      <c r="B89" s="832" t="s">
        <v>5513</v>
      </c>
      <c r="C89" s="832" t="s">
        <v>605</v>
      </c>
      <c r="D89" s="832" t="s">
        <v>5509</v>
      </c>
      <c r="E89" s="832" t="s">
        <v>5624</v>
      </c>
      <c r="F89" s="832" t="s">
        <v>5625</v>
      </c>
      <c r="G89" s="849"/>
      <c r="H89" s="849"/>
      <c r="I89" s="832"/>
      <c r="J89" s="832"/>
      <c r="K89" s="849">
        <v>4</v>
      </c>
      <c r="L89" s="849">
        <v>2176</v>
      </c>
      <c r="M89" s="832">
        <v>1</v>
      </c>
      <c r="N89" s="832">
        <v>544</v>
      </c>
      <c r="O89" s="849"/>
      <c r="P89" s="849"/>
      <c r="Q89" s="837"/>
      <c r="R89" s="850"/>
    </row>
    <row r="90" spans="1:18" ht="14.45" customHeight="1" x14ac:dyDescent="0.2">
      <c r="A90" s="831" t="s">
        <v>5512</v>
      </c>
      <c r="B90" s="832" t="s">
        <v>5513</v>
      </c>
      <c r="C90" s="832" t="s">
        <v>605</v>
      </c>
      <c r="D90" s="832" t="s">
        <v>5509</v>
      </c>
      <c r="E90" s="832" t="s">
        <v>5611</v>
      </c>
      <c r="F90" s="832" t="s">
        <v>5612</v>
      </c>
      <c r="G90" s="849">
        <v>15</v>
      </c>
      <c r="H90" s="849">
        <v>4605</v>
      </c>
      <c r="I90" s="832">
        <v>0.31148538961038963</v>
      </c>
      <c r="J90" s="832">
        <v>307</v>
      </c>
      <c r="K90" s="849">
        <v>48</v>
      </c>
      <c r="L90" s="849">
        <v>14784</v>
      </c>
      <c r="M90" s="832">
        <v>1</v>
      </c>
      <c r="N90" s="832">
        <v>308</v>
      </c>
      <c r="O90" s="849"/>
      <c r="P90" s="849"/>
      <c r="Q90" s="837"/>
      <c r="R90" s="850"/>
    </row>
    <row r="91" spans="1:18" ht="14.45" customHeight="1" x14ac:dyDescent="0.2">
      <c r="A91" s="831" t="s">
        <v>5512</v>
      </c>
      <c r="B91" s="832" t="s">
        <v>5513</v>
      </c>
      <c r="C91" s="832" t="s">
        <v>605</v>
      </c>
      <c r="D91" s="832" t="s">
        <v>5509</v>
      </c>
      <c r="E91" s="832" t="s">
        <v>5613</v>
      </c>
      <c r="F91" s="832" t="s">
        <v>5608</v>
      </c>
      <c r="G91" s="849">
        <v>2</v>
      </c>
      <c r="H91" s="849">
        <v>356</v>
      </c>
      <c r="I91" s="832">
        <v>1.988826815642458</v>
      </c>
      <c r="J91" s="832">
        <v>178</v>
      </c>
      <c r="K91" s="849">
        <v>1</v>
      </c>
      <c r="L91" s="849">
        <v>179</v>
      </c>
      <c r="M91" s="832">
        <v>1</v>
      </c>
      <c r="N91" s="832">
        <v>179</v>
      </c>
      <c r="O91" s="849">
        <v>1</v>
      </c>
      <c r="P91" s="849">
        <v>179</v>
      </c>
      <c r="Q91" s="837">
        <v>1</v>
      </c>
      <c r="R91" s="850">
        <v>179</v>
      </c>
    </row>
    <row r="92" spans="1:18" ht="14.45" customHeight="1" x14ac:dyDescent="0.2">
      <c r="A92" s="831" t="s">
        <v>5512</v>
      </c>
      <c r="B92" s="832" t="s">
        <v>5513</v>
      </c>
      <c r="C92" s="832" t="s">
        <v>605</v>
      </c>
      <c r="D92" s="832" t="s">
        <v>5509</v>
      </c>
      <c r="E92" s="832" t="s">
        <v>5614</v>
      </c>
      <c r="F92" s="832" t="s">
        <v>5612</v>
      </c>
      <c r="G92" s="849">
        <v>79</v>
      </c>
      <c r="H92" s="849">
        <v>30020</v>
      </c>
      <c r="I92" s="832">
        <v>1.6764393812475569</v>
      </c>
      <c r="J92" s="832">
        <v>380</v>
      </c>
      <c r="K92" s="849">
        <v>47</v>
      </c>
      <c r="L92" s="849">
        <v>17907</v>
      </c>
      <c r="M92" s="832">
        <v>1</v>
      </c>
      <c r="N92" s="832">
        <v>381</v>
      </c>
      <c r="O92" s="849">
        <v>13</v>
      </c>
      <c r="P92" s="849">
        <v>5005</v>
      </c>
      <c r="Q92" s="837">
        <v>0.27949963701345842</v>
      </c>
      <c r="R92" s="850">
        <v>385</v>
      </c>
    </row>
    <row r="93" spans="1:18" ht="14.45" customHeight="1" x14ac:dyDescent="0.2">
      <c r="A93" s="831" t="s">
        <v>5512</v>
      </c>
      <c r="B93" s="832" t="s">
        <v>5513</v>
      </c>
      <c r="C93" s="832" t="s">
        <v>605</v>
      </c>
      <c r="D93" s="832" t="s">
        <v>5509</v>
      </c>
      <c r="E93" s="832" t="s">
        <v>5615</v>
      </c>
      <c r="F93" s="832" t="s">
        <v>5616</v>
      </c>
      <c r="G93" s="849">
        <v>15</v>
      </c>
      <c r="H93" s="849">
        <v>4080</v>
      </c>
      <c r="I93" s="832">
        <v>0.93406593406593408</v>
      </c>
      <c r="J93" s="832">
        <v>272</v>
      </c>
      <c r="K93" s="849">
        <v>16</v>
      </c>
      <c r="L93" s="849">
        <v>4368</v>
      </c>
      <c r="M93" s="832">
        <v>1</v>
      </c>
      <c r="N93" s="832">
        <v>273</v>
      </c>
      <c r="O93" s="849"/>
      <c r="P93" s="849"/>
      <c r="Q93" s="837"/>
      <c r="R93" s="850"/>
    </row>
    <row r="94" spans="1:18" ht="14.45" customHeight="1" x14ac:dyDescent="0.2">
      <c r="A94" s="831" t="s">
        <v>5512</v>
      </c>
      <c r="B94" s="832" t="s">
        <v>5513</v>
      </c>
      <c r="C94" s="832" t="s">
        <v>605</v>
      </c>
      <c r="D94" s="832" t="s">
        <v>5509</v>
      </c>
      <c r="E94" s="832" t="s">
        <v>5617</v>
      </c>
      <c r="F94" s="832" t="s">
        <v>5602</v>
      </c>
      <c r="G94" s="849">
        <v>8</v>
      </c>
      <c r="H94" s="849">
        <v>2824</v>
      </c>
      <c r="I94" s="832">
        <v>7.9774011299435026</v>
      </c>
      <c r="J94" s="832">
        <v>353</v>
      </c>
      <c r="K94" s="849">
        <v>1</v>
      </c>
      <c r="L94" s="849">
        <v>354</v>
      </c>
      <c r="M94" s="832">
        <v>1</v>
      </c>
      <c r="N94" s="832">
        <v>354</v>
      </c>
      <c r="O94" s="849">
        <v>2</v>
      </c>
      <c r="P94" s="849">
        <v>710</v>
      </c>
      <c r="Q94" s="837">
        <v>2.0056497175141241</v>
      </c>
      <c r="R94" s="850">
        <v>355</v>
      </c>
    </row>
    <row r="95" spans="1:18" ht="14.45" customHeight="1" x14ac:dyDescent="0.2">
      <c r="A95" s="831" t="s">
        <v>5512</v>
      </c>
      <c r="B95" s="832" t="s">
        <v>5513</v>
      </c>
      <c r="C95" s="832" t="s">
        <v>605</v>
      </c>
      <c r="D95" s="832" t="s">
        <v>5509</v>
      </c>
      <c r="E95" s="832" t="s">
        <v>5618</v>
      </c>
      <c r="F95" s="832" t="s">
        <v>5594</v>
      </c>
      <c r="G95" s="849">
        <v>15</v>
      </c>
      <c r="H95" s="849">
        <v>6060</v>
      </c>
      <c r="I95" s="832">
        <v>0.59851851851851856</v>
      </c>
      <c r="J95" s="832">
        <v>404</v>
      </c>
      <c r="K95" s="849">
        <v>25</v>
      </c>
      <c r="L95" s="849">
        <v>10125</v>
      </c>
      <c r="M95" s="832">
        <v>1</v>
      </c>
      <c r="N95" s="832">
        <v>405</v>
      </c>
      <c r="O95" s="849">
        <v>4</v>
      </c>
      <c r="P95" s="849">
        <v>1636</v>
      </c>
      <c r="Q95" s="837">
        <v>0.16158024691358025</v>
      </c>
      <c r="R95" s="850">
        <v>409</v>
      </c>
    </row>
    <row r="96" spans="1:18" ht="14.45" customHeight="1" thickBot="1" x14ac:dyDescent="0.25">
      <c r="A96" s="839" t="s">
        <v>5512</v>
      </c>
      <c r="B96" s="840" t="s">
        <v>5513</v>
      </c>
      <c r="C96" s="840" t="s">
        <v>605</v>
      </c>
      <c r="D96" s="840" t="s">
        <v>5509</v>
      </c>
      <c r="E96" s="840" t="s">
        <v>5619</v>
      </c>
      <c r="F96" s="840" t="s">
        <v>5620</v>
      </c>
      <c r="G96" s="851"/>
      <c r="H96" s="851"/>
      <c r="I96" s="840"/>
      <c r="J96" s="840"/>
      <c r="K96" s="851">
        <v>1</v>
      </c>
      <c r="L96" s="851">
        <v>451</v>
      </c>
      <c r="M96" s="840">
        <v>1</v>
      </c>
      <c r="N96" s="840">
        <v>451</v>
      </c>
      <c r="O96" s="851"/>
      <c r="P96" s="851"/>
      <c r="Q96" s="845"/>
      <c r="R96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837122A-DF64-4D97-8ED4-8CAD69035DC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5627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18641.250000000007</v>
      </c>
      <c r="I3" s="208">
        <f t="shared" si="0"/>
        <v>3551517.2700000005</v>
      </c>
      <c r="J3" s="78"/>
      <c r="K3" s="78"/>
      <c r="L3" s="208">
        <f t="shared" si="0"/>
        <v>18790.550000000003</v>
      </c>
      <c r="M3" s="208">
        <f t="shared" si="0"/>
        <v>3592091.5299999993</v>
      </c>
      <c r="N3" s="78"/>
      <c r="O3" s="78"/>
      <c r="P3" s="208">
        <f t="shared" si="0"/>
        <v>18482.599999999999</v>
      </c>
      <c r="Q3" s="208">
        <f t="shared" si="0"/>
        <v>3476976.82</v>
      </c>
      <c r="R3" s="79">
        <f>IF(M3=0,0,Q3/M3)</f>
        <v>0.96795329154655496</v>
      </c>
      <c r="S3" s="209">
        <f>IF(P3=0,0,Q3/P3)</f>
        <v>188.1216289915921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5508</v>
      </c>
      <c r="C6" s="825" t="s">
        <v>599</v>
      </c>
      <c r="D6" s="825" t="s">
        <v>5460</v>
      </c>
      <c r="E6" s="825" t="s">
        <v>5509</v>
      </c>
      <c r="F6" s="825" t="s">
        <v>5510</v>
      </c>
      <c r="G6" s="825" t="s">
        <v>5511</v>
      </c>
      <c r="H6" s="225">
        <v>11</v>
      </c>
      <c r="I6" s="225">
        <v>0</v>
      </c>
      <c r="J6" s="825"/>
      <c r="K6" s="825">
        <v>0</v>
      </c>
      <c r="L6" s="225">
        <v>15</v>
      </c>
      <c r="M6" s="225">
        <v>0</v>
      </c>
      <c r="N6" s="825"/>
      <c r="O6" s="825">
        <v>0</v>
      </c>
      <c r="P6" s="225">
        <v>10</v>
      </c>
      <c r="Q6" s="225">
        <v>0</v>
      </c>
      <c r="R6" s="830"/>
      <c r="S6" s="848">
        <v>0</v>
      </c>
    </row>
    <row r="7" spans="1:19" ht="14.45" customHeight="1" x14ac:dyDescent="0.2">
      <c r="A7" s="831" t="s">
        <v>5512</v>
      </c>
      <c r="B7" s="832" t="s">
        <v>5513</v>
      </c>
      <c r="C7" s="832" t="s">
        <v>594</v>
      </c>
      <c r="D7" s="832" t="s">
        <v>2547</v>
      </c>
      <c r="E7" s="832" t="s">
        <v>5509</v>
      </c>
      <c r="F7" s="832" t="s">
        <v>5555</v>
      </c>
      <c r="G7" s="832" t="s">
        <v>5556</v>
      </c>
      <c r="H7" s="849">
        <v>11</v>
      </c>
      <c r="I7" s="849">
        <v>407</v>
      </c>
      <c r="J7" s="832">
        <v>1.1000000000000001</v>
      </c>
      <c r="K7" s="832">
        <v>37</v>
      </c>
      <c r="L7" s="849">
        <v>10</v>
      </c>
      <c r="M7" s="849">
        <v>370</v>
      </c>
      <c r="N7" s="832">
        <v>1</v>
      </c>
      <c r="O7" s="832">
        <v>37</v>
      </c>
      <c r="P7" s="849">
        <v>3</v>
      </c>
      <c r="Q7" s="849">
        <v>114</v>
      </c>
      <c r="R7" s="837">
        <v>0.30810810810810813</v>
      </c>
      <c r="S7" s="850">
        <v>38</v>
      </c>
    </row>
    <row r="8" spans="1:19" ht="14.45" customHeight="1" x14ac:dyDescent="0.2">
      <c r="A8" s="831" t="s">
        <v>5512</v>
      </c>
      <c r="B8" s="832" t="s">
        <v>5513</v>
      </c>
      <c r="C8" s="832" t="s">
        <v>594</v>
      </c>
      <c r="D8" s="832" t="s">
        <v>2547</v>
      </c>
      <c r="E8" s="832" t="s">
        <v>5509</v>
      </c>
      <c r="F8" s="832" t="s">
        <v>5561</v>
      </c>
      <c r="G8" s="832" t="s">
        <v>5562</v>
      </c>
      <c r="H8" s="849">
        <v>27</v>
      </c>
      <c r="I8" s="849">
        <v>6777</v>
      </c>
      <c r="J8" s="832">
        <v>0.79096638655462181</v>
      </c>
      <c r="K8" s="832">
        <v>251</v>
      </c>
      <c r="L8" s="849">
        <v>34</v>
      </c>
      <c r="M8" s="849">
        <v>8568</v>
      </c>
      <c r="N8" s="832">
        <v>1</v>
      </c>
      <c r="O8" s="832">
        <v>252</v>
      </c>
      <c r="P8" s="849">
        <v>79</v>
      </c>
      <c r="Q8" s="849">
        <v>20066</v>
      </c>
      <c r="R8" s="837">
        <v>2.3419701213818862</v>
      </c>
      <c r="S8" s="850">
        <v>254</v>
      </c>
    </row>
    <row r="9" spans="1:19" ht="14.45" customHeight="1" x14ac:dyDescent="0.2">
      <c r="A9" s="831" t="s">
        <v>5512</v>
      </c>
      <c r="B9" s="832" t="s">
        <v>5513</v>
      </c>
      <c r="C9" s="832" t="s">
        <v>594</v>
      </c>
      <c r="D9" s="832" t="s">
        <v>2548</v>
      </c>
      <c r="E9" s="832" t="s">
        <v>5514</v>
      </c>
      <c r="F9" s="832" t="s">
        <v>5516</v>
      </c>
      <c r="G9" s="832" t="s">
        <v>5517</v>
      </c>
      <c r="H9" s="849">
        <v>0.60000000000000009</v>
      </c>
      <c r="I9" s="849">
        <v>82.47</v>
      </c>
      <c r="J9" s="832">
        <v>0.56343513014962077</v>
      </c>
      <c r="K9" s="832">
        <v>137.44999999999999</v>
      </c>
      <c r="L9" s="849">
        <v>2.1</v>
      </c>
      <c r="M9" s="849">
        <v>146.37</v>
      </c>
      <c r="N9" s="832">
        <v>1</v>
      </c>
      <c r="O9" s="832">
        <v>69.7</v>
      </c>
      <c r="P9" s="849">
        <v>1.9000000000000001</v>
      </c>
      <c r="Q9" s="849">
        <v>132.43</v>
      </c>
      <c r="R9" s="837">
        <v>0.90476190476190477</v>
      </c>
      <c r="S9" s="850">
        <v>69.7</v>
      </c>
    </row>
    <row r="10" spans="1:19" ht="14.45" customHeight="1" x14ac:dyDescent="0.2">
      <c r="A10" s="831" t="s">
        <v>5512</v>
      </c>
      <c r="B10" s="832" t="s">
        <v>5513</v>
      </c>
      <c r="C10" s="832" t="s">
        <v>594</v>
      </c>
      <c r="D10" s="832" t="s">
        <v>2548</v>
      </c>
      <c r="E10" s="832" t="s">
        <v>5514</v>
      </c>
      <c r="F10" s="832" t="s">
        <v>5518</v>
      </c>
      <c r="G10" s="832" t="s">
        <v>5519</v>
      </c>
      <c r="H10" s="849">
        <v>11.600000000000001</v>
      </c>
      <c r="I10" s="849">
        <v>2941.18</v>
      </c>
      <c r="J10" s="832">
        <v>0.60227133109995334</v>
      </c>
      <c r="K10" s="832">
        <v>253.54999999999995</v>
      </c>
      <c r="L10" s="849">
        <v>14</v>
      </c>
      <c r="M10" s="849">
        <v>4883.4799999999996</v>
      </c>
      <c r="N10" s="832">
        <v>1</v>
      </c>
      <c r="O10" s="832">
        <v>348.82</v>
      </c>
      <c r="P10" s="849">
        <v>13.4</v>
      </c>
      <c r="Q10" s="849">
        <v>3820.31</v>
      </c>
      <c r="R10" s="837">
        <v>0.78229254547986282</v>
      </c>
      <c r="S10" s="850">
        <v>285.09776119402983</v>
      </c>
    </row>
    <row r="11" spans="1:19" ht="14.45" customHeight="1" x14ac:dyDescent="0.2">
      <c r="A11" s="831" t="s">
        <v>5512</v>
      </c>
      <c r="B11" s="832" t="s">
        <v>5513</v>
      </c>
      <c r="C11" s="832" t="s">
        <v>594</v>
      </c>
      <c r="D11" s="832" t="s">
        <v>2548</v>
      </c>
      <c r="E11" s="832" t="s">
        <v>5514</v>
      </c>
      <c r="F11" s="832" t="s">
        <v>5520</v>
      </c>
      <c r="G11" s="832" t="s">
        <v>703</v>
      </c>
      <c r="H11" s="849"/>
      <c r="I11" s="849"/>
      <c r="J11" s="832"/>
      <c r="K11" s="832"/>
      <c r="L11" s="849"/>
      <c r="M11" s="849"/>
      <c r="N11" s="832"/>
      <c r="O11" s="832"/>
      <c r="P11" s="849">
        <v>0.1</v>
      </c>
      <c r="Q11" s="849">
        <v>5.07</v>
      </c>
      <c r="R11" s="837"/>
      <c r="S11" s="850">
        <v>50.7</v>
      </c>
    </row>
    <row r="12" spans="1:19" ht="14.45" customHeight="1" x14ac:dyDescent="0.2">
      <c r="A12" s="831" t="s">
        <v>5512</v>
      </c>
      <c r="B12" s="832" t="s">
        <v>5513</v>
      </c>
      <c r="C12" s="832" t="s">
        <v>594</v>
      </c>
      <c r="D12" s="832" t="s">
        <v>2548</v>
      </c>
      <c r="E12" s="832" t="s">
        <v>5514</v>
      </c>
      <c r="F12" s="832" t="s">
        <v>5521</v>
      </c>
      <c r="G12" s="832" t="s">
        <v>707</v>
      </c>
      <c r="H12" s="849">
        <v>5</v>
      </c>
      <c r="I12" s="849">
        <v>68.7</v>
      </c>
      <c r="J12" s="832">
        <v>0.62923612383220373</v>
      </c>
      <c r="K12" s="832">
        <v>13.74</v>
      </c>
      <c r="L12" s="849">
        <v>8</v>
      </c>
      <c r="M12" s="849">
        <v>109.18</v>
      </c>
      <c r="N12" s="832">
        <v>1</v>
      </c>
      <c r="O12" s="832">
        <v>13.647500000000001</v>
      </c>
      <c r="P12" s="849"/>
      <c r="Q12" s="849"/>
      <c r="R12" s="837"/>
      <c r="S12" s="850"/>
    </row>
    <row r="13" spans="1:19" ht="14.45" customHeight="1" x14ac:dyDescent="0.2">
      <c r="A13" s="831" t="s">
        <v>5512</v>
      </c>
      <c r="B13" s="832" t="s">
        <v>5513</v>
      </c>
      <c r="C13" s="832" t="s">
        <v>594</v>
      </c>
      <c r="D13" s="832" t="s">
        <v>2548</v>
      </c>
      <c r="E13" s="832" t="s">
        <v>5514</v>
      </c>
      <c r="F13" s="832" t="s">
        <v>5524</v>
      </c>
      <c r="G13" s="832" t="s">
        <v>1874</v>
      </c>
      <c r="H13" s="849">
        <v>0.2</v>
      </c>
      <c r="I13" s="849">
        <v>15.6</v>
      </c>
      <c r="J13" s="832">
        <v>2</v>
      </c>
      <c r="K13" s="832">
        <v>78</v>
      </c>
      <c r="L13" s="849">
        <v>0.1</v>
      </c>
      <c r="M13" s="849">
        <v>7.8</v>
      </c>
      <c r="N13" s="832">
        <v>1</v>
      </c>
      <c r="O13" s="832">
        <v>78</v>
      </c>
      <c r="P13" s="849">
        <v>0.2</v>
      </c>
      <c r="Q13" s="849">
        <v>9.42</v>
      </c>
      <c r="R13" s="837">
        <v>1.2076923076923076</v>
      </c>
      <c r="S13" s="850">
        <v>47.099999999999994</v>
      </c>
    </row>
    <row r="14" spans="1:19" ht="14.45" customHeight="1" x14ac:dyDescent="0.2">
      <c r="A14" s="831" t="s">
        <v>5512</v>
      </c>
      <c r="B14" s="832" t="s">
        <v>5513</v>
      </c>
      <c r="C14" s="832" t="s">
        <v>594</v>
      </c>
      <c r="D14" s="832" t="s">
        <v>2548</v>
      </c>
      <c r="E14" s="832" t="s">
        <v>5514</v>
      </c>
      <c r="F14" s="832" t="s">
        <v>5525</v>
      </c>
      <c r="G14" s="832" t="s">
        <v>677</v>
      </c>
      <c r="H14" s="849">
        <v>0.6</v>
      </c>
      <c r="I14" s="849">
        <v>42.42</v>
      </c>
      <c r="J14" s="832">
        <v>0.22524292465353371</v>
      </c>
      <c r="K14" s="832">
        <v>70.7</v>
      </c>
      <c r="L14" s="849">
        <v>2.4</v>
      </c>
      <c r="M14" s="849">
        <v>188.32999999999998</v>
      </c>
      <c r="N14" s="832">
        <v>1</v>
      </c>
      <c r="O14" s="832">
        <v>78.470833333333331</v>
      </c>
      <c r="P14" s="849">
        <v>1.7000000000000002</v>
      </c>
      <c r="Q14" s="849">
        <v>102.27000000000001</v>
      </c>
      <c r="R14" s="837">
        <v>0.54303615993203425</v>
      </c>
      <c r="S14" s="850">
        <v>60.158823529411762</v>
      </c>
    </row>
    <row r="15" spans="1:19" ht="14.45" customHeight="1" x14ac:dyDescent="0.2">
      <c r="A15" s="831" t="s">
        <v>5512</v>
      </c>
      <c r="B15" s="832" t="s">
        <v>5513</v>
      </c>
      <c r="C15" s="832" t="s">
        <v>594</v>
      </c>
      <c r="D15" s="832" t="s">
        <v>2548</v>
      </c>
      <c r="E15" s="832" t="s">
        <v>5514</v>
      </c>
      <c r="F15" s="832" t="s">
        <v>5528</v>
      </c>
      <c r="G15" s="832" t="s">
        <v>670</v>
      </c>
      <c r="H15" s="849">
        <v>2.6</v>
      </c>
      <c r="I15" s="849">
        <v>1690</v>
      </c>
      <c r="J15" s="832">
        <v>0.57848976518107753</v>
      </c>
      <c r="K15" s="832">
        <v>650</v>
      </c>
      <c r="L15" s="849">
        <v>4.5999999999999996</v>
      </c>
      <c r="M15" s="849">
        <v>2921.4</v>
      </c>
      <c r="N15" s="832">
        <v>1</v>
      </c>
      <c r="O15" s="832">
        <v>635.08695652173924</v>
      </c>
      <c r="P15" s="849">
        <v>4.5999999999999996</v>
      </c>
      <c r="Q15" s="849">
        <v>2460.17</v>
      </c>
      <c r="R15" s="837">
        <v>0.84212021633463408</v>
      </c>
      <c r="S15" s="850">
        <v>534.81956521739141</v>
      </c>
    </row>
    <row r="16" spans="1:19" ht="14.45" customHeight="1" x14ac:dyDescent="0.2">
      <c r="A16" s="831" t="s">
        <v>5512</v>
      </c>
      <c r="B16" s="832" t="s">
        <v>5513</v>
      </c>
      <c r="C16" s="832" t="s">
        <v>594</v>
      </c>
      <c r="D16" s="832" t="s">
        <v>2548</v>
      </c>
      <c r="E16" s="832" t="s">
        <v>5514</v>
      </c>
      <c r="F16" s="832" t="s">
        <v>5531</v>
      </c>
      <c r="G16" s="832" t="s">
        <v>683</v>
      </c>
      <c r="H16" s="849"/>
      <c r="I16" s="849"/>
      <c r="J16" s="832"/>
      <c r="K16" s="832"/>
      <c r="L16" s="849"/>
      <c r="M16" s="849"/>
      <c r="N16" s="832"/>
      <c r="O16" s="832"/>
      <c r="P16" s="849">
        <v>0.04</v>
      </c>
      <c r="Q16" s="849">
        <v>4.87</v>
      </c>
      <c r="R16" s="837"/>
      <c r="S16" s="850">
        <v>121.75</v>
      </c>
    </row>
    <row r="17" spans="1:19" ht="14.45" customHeight="1" x14ac:dyDescent="0.2">
      <c r="A17" s="831" t="s">
        <v>5512</v>
      </c>
      <c r="B17" s="832" t="s">
        <v>5513</v>
      </c>
      <c r="C17" s="832" t="s">
        <v>594</v>
      </c>
      <c r="D17" s="832" t="s">
        <v>2548</v>
      </c>
      <c r="E17" s="832" t="s">
        <v>5514</v>
      </c>
      <c r="F17" s="832" t="s">
        <v>5532</v>
      </c>
      <c r="G17" s="832" t="s">
        <v>683</v>
      </c>
      <c r="H17" s="849"/>
      <c r="I17" s="849"/>
      <c r="J17" s="832"/>
      <c r="K17" s="832"/>
      <c r="L17" s="849"/>
      <c r="M17" s="849"/>
      <c r="N17" s="832"/>
      <c r="O17" s="832"/>
      <c r="P17" s="849">
        <v>0.03</v>
      </c>
      <c r="Q17" s="849">
        <v>6.02</v>
      </c>
      <c r="R17" s="837"/>
      <c r="S17" s="850">
        <v>200.66666666666666</v>
      </c>
    </row>
    <row r="18" spans="1:19" ht="14.45" customHeight="1" x14ac:dyDescent="0.2">
      <c r="A18" s="831" t="s">
        <v>5512</v>
      </c>
      <c r="B18" s="832" t="s">
        <v>5513</v>
      </c>
      <c r="C18" s="832" t="s">
        <v>594</v>
      </c>
      <c r="D18" s="832" t="s">
        <v>2548</v>
      </c>
      <c r="E18" s="832" t="s">
        <v>5514</v>
      </c>
      <c r="F18" s="832" t="s">
        <v>5533</v>
      </c>
      <c r="G18" s="832" t="s">
        <v>683</v>
      </c>
      <c r="H18" s="849">
        <v>2.92</v>
      </c>
      <c r="I18" s="849">
        <v>711.24</v>
      </c>
      <c r="J18" s="832">
        <v>0.69565047290226034</v>
      </c>
      <c r="K18" s="832">
        <v>243.57534246575344</v>
      </c>
      <c r="L18" s="849">
        <v>4.2</v>
      </c>
      <c r="M18" s="849">
        <v>1022.41</v>
      </c>
      <c r="N18" s="832">
        <v>1</v>
      </c>
      <c r="O18" s="832">
        <v>243.43095238095236</v>
      </c>
      <c r="P18" s="849">
        <v>3.1</v>
      </c>
      <c r="Q18" s="849">
        <v>754.54</v>
      </c>
      <c r="R18" s="837">
        <v>0.73800138887530442</v>
      </c>
      <c r="S18" s="850">
        <v>243.39999999999998</v>
      </c>
    </row>
    <row r="19" spans="1:19" ht="14.45" customHeight="1" x14ac:dyDescent="0.2">
      <c r="A19" s="831" t="s">
        <v>5512</v>
      </c>
      <c r="B19" s="832" t="s">
        <v>5513</v>
      </c>
      <c r="C19" s="832" t="s">
        <v>594</v>
      </c>
      <c r="D19" s="832" t="s">
        <v>2548</v>
      </c>
      <c r="E19" s="832" t="s">
        <v>5514</v>
      </c>
      <c r="F19" s="832" t="s">
        <v>5534</v>
      </c>
      <c r="G19" s="832" t="s">
        <v>5535</v>
      </c>
      <c r="H19" s="849">
        <v>2.2000000000000002</v>
      </c>
      <c r="I19" s="849">
        <v>82.55</v>
      </c>
      <c r="J19" s="832">
        <v>0.95710144927536234</v>
      </c>
      <c r="K19" s="832">
        <v>37.522727272727266</v>
      </c>
      <c r="L19" s="849">
        <v>2.2999999999999998</v>
      </c>
      <c r="M19" s="849">
        <v>86.25</v>
      </c>
      <c r="N19" s="832">
        <v>1</v>
      </c>
      <c r="O19" s="832">
        <v>37.5</v>
      </c>
      <c r="P19" s="849"/>
      <c r="Q19" s="849"/>
      <c r="R19" s="837"/>
      <c r="S19" s="850"/>
    </row>
    <row r="20" spans="1:19" ht="14.45" customHeight="1" x14ac:dyDescent="0.2">
      <c r="A20" s="831" t="s">
        <v>5512</v>
      </c>
      <c r="B20" s="832" t="s">
        <v>5513</v>
      </c>
      <c r="C20" s="832" t="s">
        <v>594</v>
      </c>
      <c r="D20" s="832" t="s">
        <v>2548</v>
      </c>
      <c r="E20" s="832" t="s">
        <v>5514</v>
      </c>
      <c r="F20" s="832" t="s">
        <v>5537</v>
      </c>
      <c r="G20" s="832" t="s">
        <v>2515</v>
      </c>
      <c r="H20" s="849"/>
      <c r="I20" s="849"/>
      <c r="J20" s="832"/>
      <c r="K20" s="832"/>
      <c r="L20" s="849"/>
      <c r="M20" s="849"/>
      <c r="N20" s="832"/>
      <c r="O20" s="832"/>
      <c r="P20" s="849">
        <v>0.05</v>
      </c>
      <c r="Q20" s="849">
        <v>13.85</v>
      </c>
      <c r="R20" s="837"/>
      <c r="S20" s="850">
        <v>277</v>
      </c>
    </row>
    <row r="21" spans="1:19" ht="14.45" customHeight="1" x14ac:dyDescent="0.2">
      <c r="A21" s="831" t="s">
        <v>5512</v>
      </c>
      <c r="B21" s="832" t="s">
        <v>5513</v>
      </c>
      <c r="C21" s="832" t="s">
        <v>594</v>
      </c>
      <c r="D21" s="832" t="s">
        <v>2548</v>
      </c>
      <c r="E21" s="832" t="s">
        <v>5514</v>
      </c>
      <c r="F21" s="832" t="s">
        <v>5539</v>
      </c>
      <c r="G21" s="832" t="s">
        <v>2065</v>
      </c>
      <c r="H21" s="849"/>
      <c r="I21" s="849"/>
      <c r="J21" s="832"/>
      <c r="K21" s="832"/>
      <c r="L21" s="849"/>
      <c r="M21" s="849"/>
      <c r="N21" s="832"/>
      <c r="O21" s="832"/>
      <c r="P21" s="849">
        <v>2.4</v>
      </c>
      <c r="Q21" s="849">
        <v>118.56</v>
      </c>
      <c r="R21" s="837"/>
      <c r="S21" s="850">
        <v>49.400000000000006</v>
      </c>
    </row>
    <row r="22" spans="1:19" ht="14.45" customHeight="1" x14ac:dyDescent="0.2">
      <c r="A22" s="831" t="s">
        <v>5512</v>
      </c>
      <c r="B22" s="832" t="s">
        <v>5513</v>
      </c>
      <c r="C22" s="832" t="s">
        <v>594</v>
      </c>
      <c r="D22" s="832" t="s">
        <v>2548</v>
      </c>
      <c r="E22" s="832" t="s">
        <v>5540</v>
      </c>
      <c r="F22" s="832" t="s">
        <v>5541</v>
      </c>
      <c r="G22" s="832" t="s">
        <v>5542</v>
      </c>
      <c r="H22" s="849">
        <v>6</v>
      </c>
      <c r="I22" s="849">
        <v>1455.84</v>
      </c>
      <c r="J22" s="832"/>
      <c r="K22" s="832">
        <v>242.64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5" customHeight="1" x14ac:dyDescent="0.2">
      <c r="A23" s="831" t="s">
        <v>5512</v>
      </c>
      <c r="B23" s="832" t="s">
        <v>5513</v>
      </c>
      <c r="C23" s="832" t="s">
        <v>594</v>
      </c>
      <c r="D23" s="832" t="s">
        <v>2548</v>
      </c>
      <c r="E23" s="832" t="s">
        <v>5540</v>
      </c>
      <c r="F23" s="832" t="s">
        <v>5543</v>
      </c>
      <c r="G23" s="832" t="s">
        <v>5544</v>
      </c>
      <c r="H23" s="849">
        <v>16</v>
      </c>
      <c r="I23" s="849">
        <v>3882.24</v>
      </c>
      <c r="J23" s="832">
        <v>0.49999999999999994</v>
      </c>
      <c r="K23" s="832">
        <v>242.64</v>
      </c>
      <c r="L23" s="849">
        <v>32</v>
      </c>
      <c r="M23" s="849">
        <v>7764.4800000000005</v>
      </c>
      <c r="N23" s="832">
        <v>1</v>
      </c>
      <c r="O23" s="832">
        <v>242.64000000000001</v>
      </c>
      <c r="P23" s="849">
        <v>27</v>
      </c>
      <c r="Q23" s="849">
        <v>6551.28</v>
      </c>
      <c r="R23" s="837">
        <v>0.84374999999999989</v>
      </c>
      <c r="S23" s="850">
        <v>242.64</v>
      </c>
    </row>
    <row r="24" spans="1:19" ht="14.45" customHeight="1" x14ac:dyDescent="0.2">
      <c r="A24" s="831" t="s">
        <v>5512</v>
      </c>
      <c r="B24" s="832" t="s">
        <v>5513</v>
      </c>
      <c r="C24" s="832" t="s">
        <v>594</v>
      </c>
      <c r="D24" s="832" t="s">
        <v>2548</v>
      </c>
      <c r="E24" s="832" t="s">
        <v>5540</v>
      </c>
      <c r="F24" s="832" t="s">
        <v>5545</v>
      </c>
      <c r="G24" s="832" t="s">
        <v>5546</v>
      </c>
      <c r="H24" s="849">
        <v>2</v>
      </c>
      <c r="I24" s="849">
        <v>485.28</v>
      </c>
      <c r="J24" s="832">
        <v>0.5</v>
      </c>
      <c r="K24" s="832">
        <v>242.64</v>
      </c>
      <c r="L24" s="849">
        <v>4</v>
      </c>
      <c r="M24" s="849">
        <v>970.56</v>
      </c>
      <c r="N24" s="832">
        <v>1</v>
      </c>
      <c r="O24" s="832">
        <v>242.64</v>
      </c>
      <c r="P24" s="849">
        <v>12</v>
      </c>
      <c r="Q24" s="849">
        <v>2911.6800000000003</v>
      </c>
      <c r="R24" s="837">
        <v>3.0000000000000004</v>
      </c>
      <c r="S24" s="850">
        <v>242.64000000000001</v>
      </c>
    </row>
    <row r="25" spans="1:19" ht="14.45" customHeight="1" x14ac:dyDescent="0.2">
      <c r="A25" s="831" t="s">
        <v>5512</v>
      </c>
      <c r="B25" s="832" t="s">
        <v>5513</v>
      </c>
      <c r="C25" s="832" t="s">
        <v>594</v>
      </c>
      <c r="D25" s="832" t="s">
        <v>2548</v>
      </c>
      <c r="E25" s="832" t="s">
        <v>5540</v>
      </c>
      <c r="F25" s="832" t="s">
        <v>5549</v>
      </c>
      <c r="G25" s="832" t="s">
        <v>5548</v>
      </c>
      <c r="H25" s="849">
        <v>5</v>
      </c>
      <c r="I25" s="849">
        <v>2245</v>
      </c>
      <c r="J25" s="832"/>
      <c r="K25" s="832">
        <v>449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5" customHeight="1" x14ac:dyDescent="0.2">
      <c r="A26" s="831" t="s">
        <v>5512</v>
      </c>
      <c r="B26" s="832" t="s">
        <v>5513</v>
      </c>
      <c r="C26" s="832" t="s">
        <v>594</v>
      </c>
      <c r="D26" s="832" t="s">
        <v>2548</v>
      </c>
      <c r="E26" s="832" t="s">
        <v>5509</v>
      </c>
      <c r="F26" s="832" t="s">
        <v>5551</v>
      </c>
      <c r="G26" s="832" t="s">
        <v>5552</v>
      </c>
      <c r="H26" s="849">
        <v>2</v>
      </c>
      <c r="I26" s="849">
        <v>156</v>
      </c>
      <c r="J26" s="832">
        <v>0.2857142857142857</v>
      </c>
      <c r="K26" s="832">
        <v>78</v>
      </c>
      <c r="L26" s="849">
        <v>7</v>
      </c>
      <c r="M26" s="849">
        <v>546</v>
      </c>
      <c r="N26" s="832">
        <v>1</v>
      </c>
      <c r="O26" s="832">
        <v>78</v>
      </c>
      <c r="P26" s="849">
        <v>1</v>
      </c>
      <c r="Q26" s="849">
        <v>79</v>
      </c>
      <c r="R26" s="837">
        <v>0.1446886446886447</v>
      </c>
      <c r="S26" s="850">
        <v>79</v>
      </c>
    </row>
    <row r="27" spans="1:19" ht="14.45" customHeight="1" x14ac:dyDescent="0.2">
      <c r="A27" s="831" t="s">
        <v>5512</v>
      </c>
      <c r="B27" s="832" t="s">
        <v>5513</v>
      </c>
      <c r="C27" s="832" t="s">
        <v>594</v>
      </c>
      <c r="D27" s="832" t="s">
        <v>2548</v>
      </c>
      <c r="E27" s="832" t="s">
        <v>5509</v>
      </c>
      <c r="F27" s="832" t="s">
        <v>5553</v>
      </c>
      <c r="G27" s="832" t="s">
        <v>5554</v>
      </c>
      <c r="H27" s="849">
        <v>220</v>
      </c>
      <c r="I27" s="849">
        <v>32340</v>
      </c>
      <c r="J27" s="832">
        <v>0.84291187739463602</v>
      </c>
      <c r="K27" s="832">
        <v>147</v>
      </c>
      <c r="L27" s="849">
        <v>261</v>
      </c>
      <c r="M27" s="849">
        <v>38367</v>
      </c>
      <c r="N27" s="832">
        <v>1</v>
      </c>
      <c r="O27" s="832">
        <v>147</v>
      </c>
      <c r="P27" s="849">
        <v>268</v>
      </c>
      <c r="Q27" s="849">
        <v>40468</v>
      </c>
      <c r="R27" s="837">
        <v>1.0547606015586311</v>
      </c>
      <c r="S27" s="850">
        <v>151</v>
      </c>
    </row>
    <row r="28" spans="1:19" ht="14.45" customHeight="1" x14ac:dyDescent="0.2">
      <c r="A28" s="831" t="s">
        <v>5512</v>
      </c>
      <c r="B28" s="832" t="s">
        <v>5513</v>
      </c>
      <c r="C28" s="832" t="s">
        <v>594</v>
      </c>
      <c r="D28" s="832" t="s">
        <v>2548</v>
      </c>
      <c r="E28" s="832" t="s">
        <v>5509</v>
      </c>
      <c r="F28" s="832" t="s">
        <v>5555</v>
      </c>
      <c r="G28" s="832" t="s">
        <v>5556</v>
      </c>
      <c r="H28" s="849">
        <v>25</v>
      </c>
      <c r="I28" s="849">
        <v>925</v>
      </c>
      <c r="J28" s="832">
        <v>0.69444444444444442</v>
      </c>
      <c r="K28" s="832">
        <v>37</v>
      </c>
      <c r="L28" s="849">
        <v>36</v>
      </c>
      <c r="M28" s="849">
        <v>1332</v>
      </c>
      <c r="N28" s="832">
        <v>1</v>
      </c>
      <c r="O28" s="832">
        <v>37</v>
      </c>
      <c r="P28" s="849">
        <v>29</v>
      </c>
      <c r="Q28" s="849">
        <v>1102</v>
      </c>
      <c r="R28" s="837">
        <v>0.82732732732732728</v>
      </c>
      <c r="S28" s="850">
        <v>38</v>
      </c>
    </row>
    <row r="29" spans="1:19" ht="14.45" customHeight="1" x14ac:dyDescent="0.2">
      <c r="A29" s="831" t="s">
        <v>5512</v>
      </c>
      <c r="B29" s="832" t="s">
        <v>5513</v>
      </c>
      <c r="C29" s="832" t="s">
        <v>594</v>
      </c>
      <c r="D29" s="832" t="s">
        <v>2548</v>
      </c>
      <c r="E29" s="832" t="s">
        <v>5509</v>
      </c>
      <c r="F29" s="832" t="s">
        <v>5557</v>
      </c>
      <c r="G29" s="832" t="s">
        <v>5558</v>
      </c>
      <c r="H29" s="849"/>
      <c r="I29" s="849"/>
      <c r="J29" s="832"/>
      <c r="K29" s="832"/>
      <c r="L29" s="849">
        <v>1</v>
      </c>
      <c r="M29" s="849">
        <v>117</v>
      </c>
      <c r="N29" s="832">
        <v>1</v>
      </c>
      <c r="O29" s="832">
        <v>117</v>
      </c>
      <c r="P29" s="849"/>
      <c r="Q29" s="849"/>
      <c r="R29" s="837"/>
      <c r="S29" s="850"/>
    </row>
    <row r="30" spans="1:19" ht="14.45" customHeight="1" x14ac:dyDescent="0.2">
      <c r="A30" s="831" t="s">
        <v>5512</v>
      </c>
      <c r="B30" s="832" t="s">
        <v>5513</v>
      </c>
      <c r="C30" s="832" t="s">
        <v>594</v>
      </c>
      <c r="D30" s="832" t="s">
        <v>2548</v>
      </c>
      <c r="E30" s="832" t="s">
        <v>5509</v>
      </c>
      <c r="F30" s="832" t="s">
        <v>5559</v>
      </c>
      <c r="G30" s="832" t="s">
        <v>5560</v>
      </c>
      <c r="H30" s="849">
        <v>29</v>
      </c>
      <c r="I30" s="849">
        <v>3741</v>
      </c>
      <c r="J30" s="832">
        <v>2.0554945054945053</v>
      </c>
      <c r="K30" s="832">
        <v>129</v>
      </c>
      <c r="L30" s="849">
        <v>14</v>
      </c>
      <c r="M30" s="849">
        <v>1820</v>
      </c>
      <c r="N30" s="832">
        <v>1</v>
      </c>
      <c r="O30" s="832">
        <v>130</v>
      </c>
      <c r="P30" s="849">
        <v>6</v>
      </c>
      <c r="Q30" s="849">
        <v>786</v>
      </c>
      <c r="R30" s="837">
        <v>0.43186813186813189</v>
      </c>
      <c r="S30" s="850">
        <v>131</v>
      </c>
    </row>
    <row r="31" spans="1:19" ht="14.45" customHeight="1" x14ac:dyDescent="0.2">
      <c r="A31" s="831" t="s">
        <v>5512</v>
      </c>
      <c r="B31" s="832" t="s">
        <v>5513</v>
      </c>
      <c r="C31" s="832" t="s">
        <v>594</v>
      </c>
      <c r="D31" s="832" t="s">
        <v>2548</v>
      </c>
      <c r="E31" s="832" t="s">
        <v>5509</v>
      </c>
      <c r="F31" s="832" t="s">
        <v>5561</v>
      </c>
      <c r="G31" s="832" t="s">
        <v>5562</v>
      </c>
      <c r="H31" s="849"/>
      <c r="I31" s="849"/>
      <c r="J31" s="832"/>
      <c r="K31" s="832"/>
      <c r="L31" s="849">
        <v>2</v>
      </c>
      <c r="M31" s="849">
        <v>504</v>
      </c>
      <c r="N31" s="832">
        <v>1</v>
      </c>
      <c r="O31" s="832">
        <v>252</v>
      </c>
      <c r="P31" s="849"/>
      <c r="Q31" s="849"/>
      <c r="R31" s="837"/>
      <c r="S31" s="850"/>
    </row>
    <row r="32" spans="1:19" ht="14.45" customHeight="1" x14ac:dyDescent="0.2">
      <c r="A32" s="831" t="s">
        <v>5512</v>
      </c>
      <c r="B32" s="832" t="s">
        <v>5513</v>
      </c>
      <c r="C32" s="832" t="s">
        <v>594</v>
      </c>
      <c r="D32" s="832" t="s">
        <v>2548</v>
      </c>
      <c r="E32" s="832" t="s">
        <v>5509</v>
      </c>
      <c r="F32" s="832" t="s">
        <v>5563</v>
      </c>
      <c r="G32" s="832" t="s">
        <v>5564</v>
      </c>
      <c r="H32" s="849">
        <v>25</v>
      </c>
      <c r="I32" s="849">
        <v>17525</v>
      </c>
      <c r="J32" s="832">
        <v>0.5943901777235111</v>
      </c>
      <c r="K32" s="832">
        <v>701</v>
      </c>
      <c r="L32" s="849">
        <v>42</v>
      </c>
      <c r="M32" s="849">
        <v>29484</v>
      </c>
      <c r="N32" s="832">
        <v>1</v>
      </c>
      <c r="O32" s="832">
        <v>702</v>
      </c>
      <c r="P32" s="849">
        <v>32</v>
      </c>
      <c r="Q32" s="849">
        <v>22624</v>
      </c>
      <c r="R32" s="837">
        <v>0.76733143399810066</v>
      </c>
      <c r="S32" s="850">
        <v>707</v>
      </c>
    </row>
    <row r="33" spans="1:19" ht="14.45" customHeight="1" x14ac:dyDescent="0.2">
      <c r="A33" s="831" t="s">
        <v>5512</v>
      </c>
      <c r="B33" s="832" t="s">
        <v>5513</v>
      </c>
      <c r="C33" s="832" t="s">
        <v>594</v>
      </c>
      <c r="D33" s="832" t="s">
        <v>2548</v>
      </c>
      <c r="E33" s="832" t="s">
        <v>5509</v>
      </c>
      <c r="F33" s="832" t="s">
        <v>5565</v>
      </c>
      <c r="G33" s="832" t="s">
        <v>5566</v>
      </c>
      <c r="H33" s="849">
        <v>1</v>
      </c>
      <c r="I33" s="849">
        <v>355</v>
      </c>
      <c r="J33" s="832">
        <v>0.2</v>
      </c>
      <c r="K33" s="832">
        <v>355</v>
      </c>
      <c r="L33" s="849">
        <v>5</v>
      </c>
      <c r="M33" s="849">
        <v>1775</v>
      </c>
      <c r="N33" s="832">
        <v>1</v>
      </c>
      <c r="O33" s="832">
        <v>355</v>
      </c>
      <c r="P33" s="849">
        <v>3</v>
      </c>
      <c r="Q33" s="849">
        <v>1074</v>
      </c>
      <c r="R33" s="837">
        <v>0.60507042253521126</v>
      </c>
      <c r="S33" s="850">
        <v>358</v>
      </c>
    </row>
    <row r="34" spans="1:19" ht="14.45" customHeight="1" x14ac:dyDescent="0.2">
      <c r="A34" s="831" t="s">
        <v>5512</v>
      </c>
      <c r="B34" s="832" t="s">
        <v>5513</v>
      </c>
      <c r="C34" s="832" t="s">
        <v>594</v>
      </c>
      <c r="D34" s="832" t="s">
        <v>2548</v>
      </c>
      <c r="E34" s="832" t="s">
        <v>5509</v>
      </c>
      <c r="F34" s="832" t="s">
        <v>5569</v>
      </c>
      <c r="G34" s="832" t="s">
        <v>5570</v>
      </c>
      <c r="H34" s="849">
        <v>181</v>
      </c>
      <c r="I34" s="849">
        <v>6033.32</v>
      </c>
      <c r="J34" s="832">
        <v>0.88725424596212643</v>
      </c>
      <c r="K34" s="832">
        <v>33.333259668508283</v>
      </c>
      <c r="L34" s="849">
        <v>204</v>
      </c>
      <c r="M34" s="849">
        <v>6799.99</v>
      </c>
      <c r="N34" s="832">
        <v>1</v>
      </c>
      <c r="O34" s="832">
        <v>33.333284313725493</v>
      </c>
      <c r="P34" s="849">
        <v>189</v>
      </c>
      <c r="Q34" s="849">
        <v>6299.99</v>
      </c>
      <c r="R34" s="837">
        <v>0.92647048010364719</v>
      </c>
      <c r="S34" s="850">
        <v>33.333280423280421</v>
      </c>
    </row>
    <row r="35" spans="1:19" ht="14.45" customHeight="1" x14ac:dyDescent="0.2">
      <c r="A35" s="831" t="s">
        <v>5512</v>
      </c>
      <c r="B35" s="832" t="s">
        <v>5513</v>
      </c>
      <c r="C35" s="832" t="s">
        <v>594</v>
      </c>
      <c r="D35" s="832" t="s">
        <v>2548</v>
      </c>
      <c r="E35" s="832" t="s">
        <v>5509</v>
      </c>
      <c r="F35" s="832" t="s">
        <v>5573</v>
      </c>
      <c r="G35" s="832" t="s">
        <v>5574</v>
      </c>
      <c r="H35" s="849">
        <v>464</v>
      </c>
      <c r="I35" s="849">
        <v>55680</v>
      </c>
      <c r="J35" s="832">
        <v>0.89526320866964659</v>
      </c>
      <c r="K35" s="832">
        <v>120</v>
      </c>
      <c r="L35" s="849">
        <v>514</v>
      </c>
      <c r="M35" s="849">
        <v>62194</v>
      </c>
      <c r="N35" s="832">
        <v>1</v>
      </c>
      <c r="O35" s="832">
        <v>121</v>
      </c>
      <c r="P35" s="849">
        <v>524</v>
      </c>
      <c r="Q35" s="849">
        <v>63928</v>
      </c>
      <c r="R35" s="837">
        <v>1.0278805029424061</v>
      </c>
      <c r="S35" s="850">
        <v>122</v>
      </c>
    </row>
    <row r="36" spans="1:19" ht="14.45" customHeight="1" x14ac:dyDescent="0.2">
      <c r="A36" s="831" t="s">
        <v>5512</v>
      </c>
      <c r="B36" s="832" t="s">
        <v>5513</v>
      </c>
      <c r="C36" s="832" t="s">
        <v>594</v>
      </c>
      <c r="D36" s="832" t="s">
        <v>2548</v>
      </c>
      <c r="E36" s="832" t="s">
        <v>5509</v>
      </c>
      <c r="F36" s="832" t="s">
        <v>5575</v>
      </c>
      <c r="G36" s="832" t="s">
        <v>5576</v>
      </c>
      <c r="H36" s="849">
        <v>2</v>
      </c>
      <c r="I36" s="849">
        <v>64</v>
      </c>
      <c r="J36" s="832">
        <v>2</v>
      </c>
      <c r="K36" s="832">
        <v>32</v>
      </c>
      <c r="L36" s="849">
        <v>1</v>
      </c>
      <c r="M36" s="849">
        <v>32</v>
      </c>
      <c r="N36" s="832">
        <v>1</v>
      </c>
      <c r="O36" s="832">
        <v>32</v>
      </c>
      <c r="P36" s="849">
        <v>1</v>
      </c>
      <c r="Q36" s="849">
        <v>33</v>
      </c>
      <c r="R36" s="837">
        <v>1.03125</v>
      </c>
      <c r="S36" s="850">
        <v>33</v>
      </c>
    </row>
    <row r="37" spans="1:19" ht="14.45" customHeight="1" x14ac:dyDescent="0.2">
      <c r="A37" s="831" t="s">
        <v>5512</v>
      </c>
      <c r="B37" s="832" t="s">
        <v>5513</v>
      </c>
      <c r="C37" s="832" t="s">
        <v>594</v>
      </c>
      <c r="D37" s="832" t="s">
        <v>2548</v>
      </c>
      <c r="E37" s="832" t="s">
        <v>5509</v>
      </c>
      <c r="F37" s="832" t="s">
        <v>5577</v>
      </c>
      <c r="G37" s="832" t="s">
        <v>5578</v>
      </c>
      <c r="H37" s="849">
        <v>3</v>
      </c>
      <c r="I37" s="849">
        <v>222</v>
      </c>
      <c r="J37" s="832">
        <v>3</v>
      </c>
      <c r="K37" s="832">
        <v>74</v>
      </c>
      <c r="L37" s="849">
        <v>1</v>
      </c>
      <c r="M37" s="849">
        <v>74</v>
      </c>
      <c r="N37" s="832">
        <v>1</v>
      </c>
      <c r="O37" s="832">
        <v>74</v>
      </c>
      <c r="P37" s="849">
        <v>1</v>
      </c>
      <c r="Q37" s="849">
        <v>75</v>
      </c>
      <c r="R37" s="837">
        <v>1.0135135135135136</v>
      </c>
      <c r="S37" s="850">
        <v>75</v>
      </c>
    </row>
    <row r="38" spans="1:19" ht="14.45" customHeight="1" x14ac:dyDescent="0.2">
      <c r="A38" s="831" t="s">
        <v>5512</v>
      </c>
      <c r="B38" s="832" t="s">
        <v>5513</v>
      </c>
      <c r="C38" s="832" t="s">
        <v>594</v>
      </c>
      <c r="D38" s="832" t="s">
        <v>2548</v>
      </c>
      <c r="E38" s="832" t="s">
        <v>5509</v>
      </c>
      <c r="F38" s="832" t="s">
        <v>5579</v>
      </c>
      <c r="G38" s="832" t="s">
        <v>5580</v>
      </c>
      <c r="H38" s="849">
        <v>59</v>
      </c>
      <c r="I38" s="849">
        <v>4543</v>
      </c>
      <c r="J38" s="832">
        <v>0.89393939393939392</v>
      </c>
      <c r="K38" s="832">
        <v>77</v>
      </c>
      <c r="L38" s="849">
        <v>66</v>
      </c>
      <c r="M38" s="849">
        <v>5082</v>
      </c>
      <c r="N38" s="832">
        <v>1</v>
      </c>
      <c r="O38" s="832">
        <v>77</v>
      </c>
      <c r="P38" s="849">
        <v>67</v>
      </c>
      <c r="Q38" s="849">
        <v>5226</v>
      </c>
      <c r="R38" s="837">
        <v>1.0283353010625738</v>
      </c>
      <c r="S38" s="850">
        <v>78</v>
      </c>
    </row>
    <row r="39" spans="1:19" ht="14.45" customHeight="1" x14ac:dyDescent="0.2">
      <c r="A39" s="831" t="s">
        <v>5512</v>
      </c>
      <c r="B39" s="832" t="s">
        <v>5513</v>
      </c>
      <c r="C39" s="832" t="s">
        <v>594</v>
      </c>
      <c r="D39" s="832" t="s">
        <v>2548</v>
      </c>
      <c r="E39" s="832" t="s">
        <v>5509</v>
      </c>
      <c r="F39" s="832" t="s">
        <v>5581</v>
      </c>
      <c r="G39" s="832" t="s">
        <v>5582</v>
      </c>
      <c r="H39" s="849">
        <v>13</v>
      </c>
      <c r="I39" s="849">
        <v>8047</v>
      </c>
      <c r="J39" s="832">
        <v>0.56430575035063113</v>
      </c>
      <c r="K39" s="832">
        <v>619</v>
      </c>
      <c r="L39" s="849">
        <v>23</v>
      </c>
      <c r="M39" s="849">
        <v>14260</v>
      </c>
      <c r="N39" s="832">
        <v>1</v>
      </c>
      <c r="O39" s="832">
        <v>620</v>
      </c>
      <c r="P39" s="849">
        <v>23</v>
      </c>
      <c r="Q39" s="849">
        <v>14306</v>
      </c>
      <c r="R39" s="837">
        <v>1.0032258064516129</v>
      </c>
      <c r="S39" s="850">
        <v>622</v>
      </c>
    </row>
    <row r="40" spans="1:19" ht="14.45" customHeight="1" x14ac:dyDescent="0.2">
      <c r="A40" s="831" t="s">
        <v>5512</v>
      </c>
      <c r="B40" s="832" t="s">
        <v>5513</v>
      </c>
      <c r="C40" s="832" t="s">
        <v>594</v>
      </c>
      <c r="D40" s="832" t="s">
        <v>2548</v>
      </c>
      <c r="E40" s="832" t="s">
        <v>5509</v>
      </c>
      <c r="F40" s="832" t="s">
        <v>5583</v>
      </c>
      <c r="G40" s="832" t="s">
        <v>5584</v>
      </c>
      <c r="H40" s="849">
        <v>14</v>
      </c>
      <c r="I40" s="849">
        <v>5222</v>
      </c>
      <c r="J40" s="832">
        <v>0.49866310160427807</v>
      </c>
      <c r="K40" s="832">
        <v>373</v>
      </c>
      <c r="L40" s="849">
        <v>28</v>
      </c>
      <c r="M40" s="849">
        <v>10472</v>
      </c>
      <c r="N40" s="832">
        <v>1</v>
      </c>
      <c r="O40" s="832">
        <v>374</v>
      </c>
      <c r="P40" s="849">
        <v>34</v>
      </c>
      <c r="Q40" s="849">
        <v>12784</v>
      </c>
      <c r="R40" s="837">
        <v>1.2207792207792207</v>
      </c>
      <c r="S40" s="850">
        <v>376</v>
      </c>
    </row>
    <row r="41" spans="1:19" ht="14.45" customHeight="1" x14ac:dyDescent="0.2">
      <c r="A41" s="831" t="s">
        <v>5512</v>
      </c>
      <c r="B41" s="832" t="s">
        <v>5513</v>
      </c>
      <c r="C41" s="832" t="s">
        <v>594</v>
      </c>
      <c r="D41" s="832" t="s">
        <v>2548</v>
      </c>
      <c r="E41" s="832" t="s">
        <v>5509</v>
      </c>
      <c r="F41" s="832" t="s">
        <v>5585</v>
      </c>
      <c r="G41" s="832" t="s">
        <v>5586</v>
      </c>
      <c r="H41" s="849">
        <v>157</v>
      </c>
      <c r="I41" s="849">
        <v>27789</v>
      </c>
      <c r="J41" s="832">
        <v>0.8820224719101124</v>
      </c>
      <c r="K41" s="832">
        <v>177</v>
      </c>
      <c r="L41" s="849">
        <v>177</v>
      </c>
      <c r="M41" s="849">
        <v>31506</v>
      </c>
      <c r="N41" s="832">
        <v>1</v>
      </c>
      <c r="O41" s="832">
        <v>178</v>
      </c>
      <c r="P41" s="849">
        <v>204</v>
      </c>
      <c r="Q41" s="849">
        <v>36516</v>
      </c>
      <c r="R41" s="837">
        <v>1.1590173300323747</v>
      </c>
      <c r="S41" s="850">
        <v>179</v>
      </c>
    </row>
    <row r="42" spans="1:19" ht="14.45" customHeight="1" x14ac:dyDescent="0.2">
      <c r="A42" s="831" t="s">
        <v>5512</v>
      </c>
      <c r="B42" s="832" t="s">
        <v>5513</v>
      </c>
      <c r="C42" s="832" t="s">
        <v>594</v>
      </c>
      <c r="D42" s="832" t="s">
        <v>2548</v>
      </c>
      <c r="E42" s="832" t="s">
        <v>5509</v>
      </c>
      <c r="F42" s="832" t="s">
        <v>5587</v>
      </c>
      <c r="G42" s="832" t="s">
        <v>5588</v>
      </c>
      <c r="H42" s="849">
        <v>2</v>
      </c>
      <c r="I42" s="849">
        <v>2592</v>
      </c>
      <c r="J42" s="832"/>
      <c r="K42" s="832">
        <v>1296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5" customHeight="1" x14ac:dyDescent="0.2">
      <c r="A43" s="831" t="s">
        <v>5512</v>
      </c>
      <c r="B43" s="832" t="s">
        <v>5513</v>
      </c>
      <c r="C43" s="832" t="s">
        <v>594</v>
      </c>
      <c r="D43" s="832" t="s">
        <v>5465</v>
      </c>
      <c r="E43" s="832" t="s">
        <v>5509</v>
      </c>
      <c r="F43" s="832" t="s">
        <v>5555</v>
      </c>
      <c r="G43" s="832" t="s">
        <v>5556</v>
      </c>
      <c r="H43" s="849"/>
      <c r="I43" s="849"/>
      <c r="J43" s="832"/>
      <c r="K43" s="832"/>
      <c r="L43" s="849">
        <v>1</v>
      </c>
      <c r="M43" s="849">
        <v>37</v>
      </c>
      <c r="N43" s="832">
        <v>1</v>
      </c>
      <c r="O43" s="832">
        <v>37</v>
      </c>
      <c r="P43" s="849"/>
      <c r="Q43" s="849"/>
      <c r="R43" s="837"/>
      <c r="S43" s="850"/>
    </row>
    <row r="44" spans="1:19" ht="14.45" customHeight="1" x14ac:dyDescent="0.2">
      <c r="A44" s="831" t="s">
        <v>5512</v>
      </c>
      <c r="B44" s="832" t="s">
        <v>5513</v>
      </c>
      <c r="C44" s="832" t="s">
        <v>594</v>
      </c>
      <c r="D44" s="832" t="s">
        <v>5465</v>
      </c>
      <c r="E44" s="832" t="s">
        <v>5509</v>
      </c>
      <c r="F44" s="832" t="s">
        <v>5561</v>
      </c>
      <c r="G44" s="832" t="s">
        <v>5562</v>
      </c>
      <c r="H44" s="849">
        <v>11</v>
      </c>
      <c r="I44" s="849">
        <v>2761</v>
      </c>
      <c r="J44" s="832">
        <v>0.24900793650793651</v>
      </c>
      <c r="K44" s="832">
        <v>251</v>
      </c>
      <c r="L44" s="849">
        <v>44</v>
      </c>
      <c r="M44" s="849">
        <v>11088</v>
      </c>
      <c r="N44" s="832">
        <v>1</v>
      </c>
      <c r="O44" s="832">
        <v>252</v>
      </c>
      <c r="P44" s="849">
        <v>3</v>
      </c>
      <c r="Q44" s="849">
        <v>762</v>
      </c>
      <c r="R44" s="837">
        <v>6.8722943722943727E-2</v>
      </c>
      <c r="S44" s="850">
        <v>254</v>
      </c>
    </row>
    <row r="45" spans="1:19" ht="14.45" customHeight="1" x14ac:dyDescent="0.2">
      <c r="A45" s="831" t="s">
        <v>5512</v>
      </c>
      <c r="B45" s="832" t="s">
        <v>5513</v>
      </c>
      <c r="C45" s="832" t="s">
        <v>594</v>
      </c>
      <c r="D45" s="832" t="s">
        <v>2549</v>
      </c>
      <c r="E45" s="832" t="s">
        <v>5514</v>
      </c>
      <c r="F45" s="832" t="s">
        <v>5516</v>
      </c>
      <c r="G45" s="832" t="s">
        <v>5517</v>
      </c>
      <c r="H45" s="849">
        <v>2.3000000000000003</v>
      </c>
      <c r="I45" s="849">
        <v>331.05</v>
      </c>
      <c r="J45" s="832">
        <v>1.104567748823863</v>
      </c>
      <c r="K45" s="832">
        <v>143.93478260869563</v>
      </c>
      <c r="L45" s="849">
        <v>4.3</v>
      </c>
      <c r="M45" s="849">
        <v>299.71000000000004</v>
      </c>
      <c r="N45" s="832">
        <v>1</v>
      </c>
      <c r="O45" s="832">
        <v>69.700000000000017</v>
      </c>
      <c r="P45" s="849">
        <v>2.2000000000000002</v>
      </c>
      <c r="Q45" s="849">
        <v>153.34</v>
      </c>
      <c r="R45" s="837">
        <v>0.5116279069767441</v>
      </c>
      <c r="S45" s="850">
        <v>69.7</v>
      </c>
    </row>
    <row r="46" spans="1:19" ht="14.45" customHeight="1" x14ac:dyDescent="0.2">
      <c r="A46" s="831" t="s">
        <v>5512</v>
      </c>
      <c r="B46" s="832" t="s">
        <v>5513</v>
      </c>
      <c r="C46" s="832" t="s">
        <v>594</v>
      </c>
      <c r="D46" s="832" t="s">
        <v>2549</v>
      </c>
      <c r="E46" s="832" t="s">
        <v>5514</v>
      </c>
      <c r="F46" s="832" t="s">
        <v>5518</v>
      </c>
      <c r="G46" s="832" t="s">
        <v>5519</v>
      </c>
      <c r="H46" s="849">
        <v>30.000000000000004</v>
      </c>
      <c r="I46" s="849">
        <v>7789.1500000000005</v>
      </c>
      <c r="J46" s="832">
        <v>0.84738728192899027</v>
      </c>
      <c r="K46" s="832">
        <v>259.63833333333332</v>
      </c>
      <c r="L46" s="849">
        <v>27.199999999999996</v>
      </c>
      <c r="M46" s="849">
        <v>9191.9599999999991</v>
      </c>
      <c r="N46" s="832">
        <v>1</v>
      </c>
      <c r="O46" s="832">
        <v>337.93970588235294</v>
      </c>
      <c r="P46" s="849">
        <v>13</v>
      </c>
      <c r="Q46" s="849">
        <v>3706.27</v>
      </c>
      <c r="R46" s="837">
        <v>0.40320780334118078</v>
      </c>
      <c r="S46" s="850">
        <v>285.09769230769228</v>
      </c>
    </row>
    <row r="47" spans="1:19" ht="14.45" customHeight="1" x14ac:dyDescent="0.2">
      <c r="A47" s="831" t="s">
        <v>5512</v>
      </c>
      <c r="B47" s="832" t="s">
        <v>5513</v>
      </c>
      <c r="C47" s="832" t="s">
        <v>594</v>
      </c>
      <c r="D47" s="832" t="s">
        <v>2549</v>
      </c>
      <c r="E47" s="832" t="s">
        <v>5514</v>
      </c>
      <c r="F47" s="832" t="s">
        <v>5520</v>
      </c>
      <c r="G47" s="832" t="s">
        <v>703</v>
      </c>
      <c r="H47" s="849">
        <v>0.2</v>
      </c>
      <c r="I47" s="849">
        <v>12.28</v>
      </c>
      <c r="J47" s="832">
        <v>2.4268774703557314</v>
      </c>
      <c r="K47" s="832">
        <v>61.399999999999991</v>
      </c>
      <c r="L47" s="849">
        <v>0.1</v>
      </c>
      <c r="M47" s="849">
        <v>5.0599999999999996</v>
      </c>
      <c r="N47" s="832">
        <v>1</v>
      </c>
      <c r="O47" s="832">
        <v>50.599999999999994</v>
      </c>
      <c r="P47" s="849"/>
      <c r="Q47" s="849"/>
      <c r="R47" s="837"/>
      <c r="S47" s="850"/>
    </row>
    <row r="48" spans="1:19" ht="14.45" customHeight="1" x14ac:dyDescent="0.2">
      <c r="A48" s="831" t="s">
        <v>5512</v>
      </c>
      <c r="B48" s="832" t="s">
        <v>5513</v>
      </c>
      <c r="C48" s="832" t="s">
        <v>594</v>
      </c>
      <c r="D48" s="832" t="s">
        <v>2549</v>
      </c>
      <c r="E48" s="832" t="s">
        <v>5514</v>
      </c>
      <c r="F48" s="832" t="s">
        <v>5521</v>
      </c>
      <c r="G48" s="832" t="s">
        <v>707</v>
      </c>
      <c r="H48" s="849">
        <v>23</v>
      </c>
      <c r="I48" s="849">
        <v>316.02</v>
      </c>
      <c r="J48" s="832">
        <v>1.55851457316171</v>
      </c>
      <c r="K48" s="832">
        <v>13.739999999999998</v>
      </c>
      <c r="L48" s="849">
        <v>15</v>
      </c>
      <c r="M48" s="849">
        <v>202.77</v>
      </c>
      <c r="N48" s="832">
        <v>1</v>
      </c>
      <c r="O48" s="832">
        <v>13.518000000000001</v>
      </c>
      <c r="P48" s="849">
        <v>1</v>
      </c>
      <c r="Q48" s="849">
        <v>13.37</v>
      </c>
      <c r="R48" s="837">
        <v>6.5936775657148491E-2</v>
      </c>
      <c r="S48" s="850">
        <v>13.37</v>
      </c>
    </row>
    <row r="49" spans="1:19" ht="14.45" customHeight="1" x14ac:dyDescent="0.2">
      <c r="A49" s="831" t="s">
        <v>5512</v>
      </c>
      <c r="B49" s="832" t="s">
        <v>5513</v>
      </c>
      <c r="C49" s="832" t="s">
        <v>594</v>
      </c>
      <c r="D49" s="832" t="s">
        <v>2549</v>
      </c>
      <c r="E49" s="832" t="s">
        <v>5514</v>
      </c>
      <c r="F49" s="832" t="s">
        <v>5524</v>
      </c>
      <c r="G49" s="832" t="s">
        <v>1874</v>
      </c>
      <c r="H49" s="849">
        <v>0.2</v>
      </c>
      <c r="I49" s="849">
        <v>15.6</v>
      </c>
      <c r="J49" s="832">
        <v>2</v>
      </c>
      <c r="K49" s="832">
        <v>78</v>
      </c>
      <c r="L49" s="849">
        <v>0.1</v>
      </c>
      <c r="M49" s="849">
        <v>7.8</v>
      </c>
      <c r="N49" s="832">
        <v>1</v>
      </c>
      <c r="O49" s="832">
        <v>78</v>
      </c>
      <c r="P49" s="849">
        <v>0.1</v>
      </c>
      <c r="Q49" s="849">
        <v>4.71</v>
      </c>
      <c r="R49" s="837">
        <v>0.60384615384615381</v>
      </c>
      <c r="S49" s="850">
        <v>47.099999999999994</v>
      </c>
    </row>
    <row r="50" spans="1:19" ht="14.45" customHeight="1" x14ac:dyDescent="0.2">
      <c r="A50" s="831" t="s">
        <v>5512</v>
      </c>
      <c r="B50" s="832" t="s">
        <v>5513</v>
      </c>
      <c r="C50" s="832" t="s">
        <v>594</v>
      </c>
      <c r="D50" s="832" t="s">
        <v>2549</v>
      </c>
      <c r="E50" s="832" t="s">
        <v>5514</v>
      </c>
      <c r="F50" s="832" t="s">
        <v>5525</v>
      </c>
      <c r="G50" s="832" t="s">
        <v>677</v>
      </c>
      <c r="H50" s="849">
        <v>2</v>
      </c>
      <c r="I50" s="849">
        <v>141.4</v>
      </c>
      <c r="J50" s="832">
        <v>0.48863086598935657</v>
      </c>
      <c r="K50" s="832">
        <v>70.7</v>
      </c>
      <c r="L50" s="849">
        <v>3.7</v>
      </c>
      <c r="M50" s="849">
        <v>289.38</v>
      </c>
      <c r="N50" s="832">
        <v>1</v>
      </c>
      <c r="O50" s="832">
        <v>78.210810810810813</v>
      </c>
      <c r="P50" s="849">
        <v>1.5</v>
      </c>
      <c r="Q50" s="849">
        <v>90.26</v>
      </c>
      <c r="R50" s="837">
        <v>0.31190821756859494</v>
      </c>
      <c r="S50" s="850">
        <v>60.173333333333339</v>
      </c>
    </row>
    <row r="51" spans="1:19" ht="14.45" customHeight="1" x14ac:dyDescent="0.2">
      <c r="A51" s="831" t="s">
        <v>5512</v>
      </c>
      <c r="B51" s="832" t="s">
        <v>5513</v>
      </c>
      <c r="C51" s="832" t="s">
        <v>594</v>
      </c>
      <c r="D51" s="832" t="s">
        <v>2549</v>
      </c>
      <c r="E51" s="832" t="s">
        <v>5514</v>
      </c>
      <c r="F51" s="832" t="s">
        <v>5528</v>
      </c>
      <c r="G51" s="832" t="s">
        <v>670</v>
      </c>
      <c r="H51" s="849">
        <v>11.620000000000001</v>
      </c>
      <c r="I51" s="849">
        <v>7553</v>
      </c>
      <c r="J51" s="832">
        <v>1.5949909723468731</v>
      </c>
      <c r="K51" s="832">
        <v>650</v>
      </c>
      <c r="L51" s="849">
        <v>8.1999999999999993</v>
      </c>
      <c r="M51" s="849">
        <v>4735.45</v>
      </c>
      <c r="N51" s="832">
        <v>1</v>
      </c>
      <c r="O51" s="832">
        <v>577.4939024390244</v>
      </c>
      <c r="P51" s="849">
        <v>5.4</v>
      </c>
      <c r="Q51" s="849">
        <v>2892.51</v>
      </c>
      <c r="R51" s="837">
        <v>0.61082051336198251</v>
      </c>
      <c r="S51" s="850">
        <v>535.65</v>
      </c>
    </row>
    <row r="52" spans="1:19" ht="14.45" customHeight="1" x14ac:dyDescent="0.2">
      <c r="A52" s="831" t="s">
        <v>5512</v>
      </c>
      <c r="B52" s="832" t="s">
        <v>5513</v>
      </c>
      <c r="C52" s="832" t="s">
        <v>594</v>
      </c>
      <c r="D52" s="832" t="s">
        <v>2549</v>
      </c>
      <c r="E52" s="832" t="s">
        <v>5514</v>
      </c>
      <c r="F52" s="832" t="s">
        <v>5529</v>
      </c>
      <c r="G52" s="832" t="s">
        <v>675</v>
      </c>
      <c r="H52" s="849"/>
      <c r="I52" s="849"/>
      <c r="J52" s="832"/>
      <c r="K52" s="832"/>
      <c r="L52" s="849">
        <v>1</v>
      </c>
      <c r="M52" s="849">
        <v>16.8</v>
      </c>
      <c r="N52" s="832">
        <v>1</v>
      </c>
      <c r="O52" s="832">
        <v>16.8</v>
      </c>
      <c r="P52" s="849"/>
      <c r="Q52" s="849"/>
      <c r="R52" s="837"/>
      <c r="S52" s="850"/>
    </row>
    <row r="53" spans="1:19" ht="14.45" customHeight="1" x14ac:dyDescent="0.2">
      <c r="A53" s="831" t="s">
        <v>5512</v>
      </c>
      <c r="B53" s="832" t="s">
        <v>5513</v>
      </c>
      <c r="C53" s="832" t="s">
        <v>594</v>
      </c>
      <c r="D53" s="832" t="s">
        <v>2549</v>
      </c>
      <c r="E53" s="832" t="s">
        <v>5514</v>
      </c>
      <c r="F53" s="832" t="s">
        <v>5531</v>
      </c>
      <c r="G53" s="832" t="s">
        <v>683</v>
      </c>
      <c r="H53" s="849">
        <v>2.02</v>
      </c>
      <c r="I53" s="849">
        <v>245.97</v>
      </c>
      <c r="J53" s="832"/>
      <c r="K53" s="832">
        <v>121.76732673267327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5" customHeight="1" x14ac:dyDescent="0.2">
      <c r="A54" s="831" t="s">
        <v>5512</v>
      </c>
      <c r="B54" s="832" t="s">
        <v>5513</v>
      </c>
      <c r="C54" s="832" t="s">
        <v>594</v>
      </c>
      <c r="D54" s="832" t="s">
        <v>2549</v>
      </c>
      <c r="E54" s="832" t="s">
        <v>5514</v>
      </c>
      <c r="F54" s="832" t="s">
        <v>5532</v>
      </c>
      <c r="G54" s="832" t="s">
        <v>683</v>
      </c>
      <c r="H54" s="849">
        <v>0.03</v>
      </c>
      <c r="I54" s="849">
        <v>6.02</v>
      </c>
      <c r="J54" s="832"/>
      <c r="K54" s="832">
        <v>200.66666666666666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5" customHeight="1" x14ac:dyDescent="0.2">
      <c r="A55" s="831" t="s">
        <v>5512</v>
      </c>
      <c r="B55" s="832" t="s">
        <v>5513</v>
      </c>
      <c r="C55" s="832" t="s">
        <v>594</v>
      </c>
      <c r="D55" s="832" t="s">
        <v>2549</v>
      </c>
      <c r="E55" s="832" t="s">
        <v>5514</v>
      </c>
      <c r="F55" s="832" t="s">
        <v>5533</v>
      </c>
      <c r="G55" s="832" t="s">
        <v>683</v>
      </c>
      <c r="H55" s="849">
        <v>7.57</v>
      </c>
      <c r="I55" s="849">
        <v>1843.0500000000002</v>
      </c>
      <c r="J55" s="832">
        <v>1.1560463409585577</v>
      </c>
      <c r="K55" s="832">
        <v>243.46763540290621</v>
      </c>
      <c r="L55" s="849">
        <v>6.5499999999999989</v>
      </c>
      <c r="M55" s="849">
        <v>1594.2700000000002</v>
      </c>
      <c r="N55" s="832">
        <v>1</v>
      </c>
      <c r="O55" s="832">
        <v>243.40000000000006</v>
      </c>
      <c r="P55" s="849">
        <v>4.9000000000000004</v>
      </c>
      <c r="Q55" s="849">
        <v>1192.9199999999998</v>
      </c>
      <c r="R55" s="837">
        <v>0.74825468709817011</v>
      </c>
      <c r="S55" s="850">
        <v>243.45306122448974</v>
      </c>
    </row>
    <row r="56" spans="1:19" ht="14.45" customHeight="1" x14ac:dyDescent="0.2">
      <c r="A56" s="831" t="s">
        <v>5512</v>
      </c>
      <c r="B56" s="832" t="s">
        <v>5513</v>
      </c>
      <c r="C56" s="832" t="s">
        <v>594</v>
      </c>
      <c r="D56" s="832" t="s">
        <v>2549</v>
      </c>
      <c r="E56" s="832" t="s">
        <v>5514</v>
      </c>
      <c r="F56" s="832" t="s">
        <v>5534</v>
      </c>
      <c r="G56" s="832" t="s">
        <v>5535</v>
      </c>
      <c r="H56" s="849">
        <v>5.9</v>
      </c>
      <c r="I56" s="849">
        <v>221.3</v>
      </c>
      <c r="J56" s="832">
        <v>1.4393495934959351</v>
      </c>
      <c r="K56" s="832">
        <v>37.508474576271183</v>
      </c>
      <c r="L56" s="849">
        <v>4.0999999999999996</v>
      </c>
      <c r="M56" s="849">
        <v>153.75</v>
      </c>
      <c r="N56" s="832">
        <v>1</v>
      </c>
      <c r="O56" s="832">
        <v>37.5</v>
      </c>
      <c r="P56" s="849"/>
      <c r="Q56" s="849"/>
      <c r="R56" s="837"/>
      <c r="S56" s="850"/>
    </row>
    <row r="57" spans="1:19" ht="14.45" customHeight="1" x14ac:dyDescent="0.2">
      <c r="A57" s="831" t="s">
        <v>5512</v>
      </c>
      <c r="B57" s="832" t="s">
        <v>5513</v>
      </c>
      <c r="C57" s="832" t="s">
        <v>594</v>
      </c>
      <c r="D57" s="832" t="s">
        <v>2549</v>
      </c>
      <c r="E57" s="832" t="s">
        <v>5514</v>
      </c>
      <c r="F57" s="832" t="s">
        <v>5539</v>
      </c>
      <c r="G57" s="832" t="s">
        <v>2065</v>
      </c>
      <c r="H57" s="849"/>
      <c r="I57" s="849"/>
      <c r="J57" s="832"/>
      <c r="K57" s="832"/>
      <c r="L57" s="849"/>
      <c r="M57" s="849"/>
      <c r="N57" s="832"/>
      <c r="O57" s="832"/>
      <c r="P57" s="849">
        <v>2.7</v>
      </c>
      <c r="Q57" s="849">
        <v>133.38</v>
      </c>
      <c r="R57" s="837"/>
      <c r="S57" s="850">
        <v>49.4</v>
      </c>
    </row>
    <row r="58" spans="1:19" ht="14.45" customHeight="1" x14ac:dyDescent="0.2">
      <c r="A58" s="831" t="s">
        <v>5512</v>
      </c>
      <c r="B58" s="832" t="s">
        <v>5513</v>
      </c>
      <c r="C58" s="832" t="s">
        <v>594</v>
      </c>
      <c r="D58" s="832" t="s">
        <v>2549</v>
      </c>
      <c r="E58" s="832" t="s">
        <v>5540</v>
      </c>
      <c r="F58" s="832" t="s">
        <v>5541</v>
      </c>
      <c r="G58" s="832" t="s">
        <v>5542</v>
      </c>
      <c r="H58" s="849"/>
      <c r="I58" s="849"/>
      <c r="J58" s="832"/>
      <c r="K58" s="832"/>
      <c r="L58" s="849">
        <v>2</v>
      </c>
      <c r="M58" s="849">
        <v>485.28</v>
      </c>
      <c r="N58" s="832">
        <v>1</v>
      </c>
      <c r="O58" s="832">
        <v>242.64</v>
      </c>
      <c r="P58" s="849">
        <v>3</v>
      </c>
      <c r="Q58" s="849">
        <v>727.92</v>
      </c>
      <c r="R58" s="837">
        <v>1.5</v>
      </c>
      <c r="S58" s="850">
        <v>242.64</v>
      </c>
    </row>
    <row r="59" spans="1:19" ht="14.45" customHeight="1" x14ac:dyDescent="0.2">
      <c r="A59" s="831" t="s">
        <v>5512</v>
      </c>
      <c r="B59" s="832" t="s">
        <v>5513</v>
      </c>
      <c r="C59" s="832" t="s">
        <v>594</v>
      </c>
      <c r="D59" s="832" t="s">
        <v>2549</v>
      </c>
      <c r="E59" s="832" t="s">
        <v>5540</v>
      </c>
      <c r="F59" s="832" t="s">
        <v>5543</v>
      </c>
      <c r="G59" s="832" t="s">
        <v>5544</v>
      </c>
      <c r="H59" s="849">
        <v>38</v>
      </c>
      <c r="I59" s="849">
        <v>9220.32</v>
      </c>
      <c r="J59" s="832">
        <v>0.76</v>
      </c>
      <c r="K59" s="832">
        <v>242.64</v>
      </c>
      <c r="L59" s="849">
        <v>50</v>
      </c>
      <c r="M59" s="849">
        <v>12132</v>
      </c>
      <c r="N59" s="832">
        <v>1</v>
      </c>
      <c r="O59" s="832">
        <v>242.64</v>
      </c>
      <c r="P59" s="849">
        <v>8</v>
      </c>
      <c r="Q59" s="849">
        <v>1941.12</v>
      </c>
      <c r="R59" s="837">
        <v>0.16</v>
      </c>
      <c r="S59" s="850">
        <v>242.64</v>
      </c>
    </row>
    <row r="60" spans="1:19" ht="14.45" customHeight="1" x14ac:dyDescent="0.2">
      <c r="A60" s="831" t="s">
        <v>5512</v>
      </c>
      <c r="B60" s="832" t="s">
        <v>5513</v>
      </c>
      <c r="C60" s="832" t="s">
        <v>594</v>
      </c>
      <c r="D60" s="832" t="s">
        <v>2549</v>
      </c>
      <c r="E60" s="832" t="s">
        <v>5540</v>
      </c>
      <c r="F60" s="832" t="s">
        <v>5545</v>
      </c>
      <c r="G60" s="832" t="s">
        <v>5546</v>
      </c>
      <c r="H60" s="849">
        <v>6</v>
      </c>
      <c r="I60" s="849">
        <v>1455.84</v>
      </c>
      <c r="J60" s="832">
        <v>0.33333333333333326</v>
      </c>
      <c r="K60" s="832">
        <v>242.64</v>
      </c>
      <c r="L60" s="849">
        <v>18</v>
      </c>
      <c r="M60" s="849">
        <v>4367.5200000000004</v>
      </c>
      <c r="N60" s="832">
        <v>1</v>
      </c>
      <c r="O60" s="832">
        <v>242.64000000000001</v>
      </c>
      <c r="P60" s="849"/>
      <c r="Q60" s="849"/>
      <c r="R60" s="837"/>
      <c r="S60" s="850"/>
    </row>
    <row r="61" spans="1:19" ht="14.45" customHeight="1" x14ac:dyDescent="0.2">
      <c r="A61" s="831" t="s">
        <v>5512</v>
      </c>
      <c r="B61" s="832" t="s">
        <v>5513</v>
      </c>
      <c r="C61" s="832" t="s">
        <v>594</v>
      </c>
      <c r="D61" s="832" t="s">
        <v>2549</v>
      </c>
      <c r="E61" s="832" t="s">
        <v>5540</v>
      </c>
      <c r="F61" s="832" t="s">
        <v>5549</v>
      </c>
      <c r="G61" s="832" t="s">
        <v>5548</v>
      </c>
      <c r="H61" s="849">
        <v>26</v>
      </c>
      <c r="I61" s="849">
        <v>11674</v>
      </c>
      <c r="J61" s="832">
        <v>1.7333333333333334</v>
      </c>
      <c r="K61" s="832">
        <v>449</v>
      </c>
      <c r="L61" s="849">
        <v>15</v>
      </c>
      <c r="M61" s="849">
        <v>6735</v>
      </c>
      <c r="N61" s="832">
        <v>1</v>
      </c>
      <c r="O61" s="832">
        <v>449</v>
      </c>
      <c r="P61" s="849">
        <v>12</v>
      </c>
      <c r="Q61" s="849">
        <v>5388</v>
      </c>
      <c r="R61" s="837">
        <v>0.8</v>
      </c>
      <c r="S61" s="850">
        <v>449</v>
      </c>
    </row>
    <row r="62" spans="1:19" ht="14.45" customHeight="1" x14ac:dyDescent="0.2">
      <c r="A62" s="831" t="s">
        <v>5512</v>
      </c>
      <c r="B62" s="832" t="s">
        <v>5513</v>
      </c>
      <c r="C62" s="832" t="s">
        <v>594</v>
      </c>
      <c r="D62" s="832" t="s">
        <v>2549</v>
      </c>
      <c r="E62" s="832" t="s">
        <v>5509</v>
      </c>
      <c r="F62" s="832" t="s">
        <v>5551</v>
      </c>
      <c r="G62" s="832" t="s">
        <v>5552</v>
      </c>
      <c r="H62" s="849">
        <v>9</v>
      </c>
      <c r="I62" s="849">
        <v>702</v>
      </c>
      <c r="J62" s="832">
        <v>1.5</v>
      </c>
      <c r="K62" s="832">
        <v>78</v>
      </c>
      <c r="L62" s="849">
        <v>6</v>
      </c>
      <c r="M62" s="849">
        <v>468</v>
      </c>
      <c r="N62" s="832">
        <v>1</v>
      </c>
      <c r="O62" s="832">
        <v>78</v>
      </c>
      <c r="P62" s="849">
        <v>5</v>
      </c>
      <c r="Q62" s="849">
        <v>395</v>
      </c>
      <c r="R62" s="837">
        <v>0.84401709401709402</v>
      </c>
      <c r="S62" s="850">
        <v>79</v>
      </c>
    </row>
    <row r="63" spans="1:19" ht="14.45" customHeight="1" x14ac:dyDescent="0.2">
      <c r="A63" s="831" t="s">
        <v>5512</v>
      </c>
      <c r="B63" s="832" t="s">
        <v>5513</v>
      </c>
      <c r="C63" s="832" t="s">
        <v>594</v>
      </c>
      <c r="D63" s="832" t="s">
        <v>2549</v>
      </c>
      <c r="E63" s="832" t="s">
        <v>5509</v>
      </c>
      <c r="F63" s="832" t="s">
        <v>5553</v>
      </c>
      <c r="G63" s="832" t="s">
        <v>5554</v>
      </c>
      <c r="H63" s="849">
        <v>610</v>
      </c>
      <c r="I63" s="849">
        <v>89670</v>
      </c>
      <c r="J63" s="832">
        <v>1.1553030303030303</v>
      </c>
      <c r="K63" s="832">
        <v>147</v>
      </c>
      <c r="L63" s="849">
        <v>528</v>
      </c>
      <c r="M63" s="849">
        <v>77616</v>
      </c>
      <c r="N63" s="832">
        <v>1</v>
      </c>
      <c r="O63" s="832">
        <v>147</v>
      </c>
      <c r="P63" s="849">
        <v>281</v>
      </c>
      <c r="Q63" s="849">
        <v>42431</v>
      </c>
      <c r="R63" s="837">
        <v>0.54667851989280558</v>
      </c>
      <c r="S63" s="850">
        <v>151</v>
      </c>
    </row>
    <row r="64" spans="1:19" ht="14.45" customHeight="1" x14ac:dyDescent="0.2">
      <c r="A64" s="831" t="s">
        <v>5512</v>
      </c>
      <c r="B64" s="832" t="s">
        <v>5513</v>
      </c>
      <c r="C64" s="832" t="s">
        <v>594</v>
      </c>
      <c r="D64" s="832" t="s">
        <v>2549</v>
      </c>
      <c r="E64" s="832" t="s">
        <v>5509</v>
      </c>
      <c r="F64" s="832" t="s">
        <v>5555</v>
      </c>
      <c r="G64" s="832" t="s">
        <v>5556</v>
      </c>
      <c r="H64" s="849">
        <v>60</v>
      </c>
      <c r="I64" s="849">
        <v>2220</v>
      </c>
      <c r="J64" s="832">
        <v>1.3333333333333333</v>
      </c>
      <c r="K64" s="832">
        <v>37</v>
      </c>
      <c r="L64" s="849">
        <v>45</v>
      </c>
      <c r="M64" s="849">
        <v>1665</v>
      </c>
      <c r="N64" s="832">
        <v>1</v>
      </c>
      <c r="O64" s="832">
        <v>37</v>
      </c>
      <c r="P64" s="849">
        <v>29</v>
      </c>
      <c r="Q64" s="849">
        <v>1102</v>
      </c>
      <c r="R64" s="837">
        <v>0.66186186186186191</v>
      </c>
      <c r="S64" s="850">
        <v>38</v>
      </c>
    </row>
    <row r="65" spans="1:19" ht="14.45" customHeight="1" x14ac:dyDescent="0.2">
      <c r="A65" s="831" t="s">
        <v>5512</v>
      </c>
      <c r="B65" s="832" t="s">
        <v>5513</v>
      </c>
      <c r="C65" s="832" t="s">
        <v>594</v>
      </c>
      <c r="D65" s="832" t="s">
        <v>2549</v>
      </c>
      <c r="E65" s="832" t="s">
        <v>5509</v>
      </c>
      <c r="F65" s="832" t="s">
        <v>5557</v>
      </c>
      <c r="G65" s="832" t="s">
        <v>5558</v>
      </c>
      <c r="H65" s="849">
        <v>2</v>
      </c>
      <c r="I65" s="849">
        <v>232</v>
      </c>
      <c r="J65" s="832">
        <v>0.49572649572649574</v>
      </c>
      <c r="K65" s="832">
        <v>116</v>
      </c>
      <c r="L65" s="849">
        <v>4</v>
      </c>
      <c r="M65" s="849">
        <v>468</v>
      </c>
      <c r="N65" s="832">
        <v>1</v>
      </c>
      <c r="O65" s="832">
        <v>117</v>
      </c>
      <c r="P65" s="849"/>
      <c r="Q65" s="849"/>
      <c r="R65" s="837"/>
      <c r="S65" s="850"/>
    </row>
    <row r="66" spans="1:19" ht="14.45" customHeight="1" x14ac:dyDescent="0.2">
      <c r="A66" s="831" t="s">
        <v>5512</v>
      </c>
      <c r="B66" s="832" t="s">
        <v>5513</v>
      </c>
      <c r="C66" s="832" t="s">
        <v>594</v>
      </c>
      <c r="D66" s="832" t="s">
        <v>2549</v>
      </c>
      <c r="E66" s="832" t="s">
        <v>5509</v>
      </c>
      <c r="F66" s="832" t="s">
        <v>5559</v>
      </c>
      <c r="G66" s="832" t="s">
        <v>5560</v>
      </c>
      <c r="H66" s="849">
        <v>63</v>
      </c>
      <c r="I66" s="849">
        <v>8127</v>
      </c>
      <c r="J66" s="832">
        <v>2.8416083916083914</v>
      </c>
      <c r="K66" s="832">
        <v>129</v>
      </c>
      <c r="L66" s="849">
        <v>22</v>
      </c>
      <c r="M66" s="849">
        <v>2860</v>
      </c>
      <c r="N66" s="832">
        <v>1</v>
      </c>
      <c r="O66" s="832">
        <v>130</v>
      </c>
      <c r="P66" s="849">
        <v>29</v>
      </c>
      <c r="Q66" s="849">
        <v>3799</v>
      </c>
      <c r="R66" s="837">
        <v>1.3283216783216782</v>
      </c>
      <c r="S66" s="850">
        <v>131</v>
      </c>
    </row>
    <row r="67" spans="1:19" ht="14.45" customHeight="1" x14ac:dyDescent="0.2">
      <c r="A67" s="831" t="s">
        <v>5512</v>
      </c>
      <c r="B67" s="832" t="s">
        <v>5513</v>
      </c>
      <c r="C67" s="832" t="s">
        <v>594</v>
      </c>
      <c r="D67" s="832" t="s">
        <v>2549</v>
      </c>
      <c r="E67" s="832" t="s">
        <v>5509</v>
      </c>
      <c r="F67" s="832" t="s">
        <v>5563</v>
      </c>
      <c r="G67" s="832" t="s">
        <v>5564</v>
      </c>
      <c r="H67" s="849">
        <v>22</v>
      </c>
      <c r="I67" s="849">
        <v>15422</v>
      </c>
      <c r="J67" s="832">
        <v>1.3730413105413106</v>
      </c>
      <c r="K67" s="832">
        <v>701</v>
      </c>
      <c r="L67" s="849">
        <v>16</v>
      </c>
      <c r="M67" s="849">
        <v>11232</v>
      </c>
      <c r="N67" s="832">
        <v>1</v>
      </c>
      <c r="O67" s="832">
        <v>702</v>
      </c>
      <c r="P67" s="849">
        <v>7</v>
      </c>
      <c r="Q67" s="849">
        <v>4949</v>
      </c>
      <c r="R67" s="837">
        <v>0.44061609686609687</v>
      </c>
      <c r="S67" s="850">
        <v>707</v>
      </c>
    </row>
    <row r="68" spans="1:19" ht="14.45" customHeight="1" x14ac:dyDescent="0.2">
      <c r="A68" s="831" t="s">
        <v>5512</v>
      </c>
      <c r="B68" s="832" t="s">
        <v>5513</v>
      </c>
      <c r="C68" s="832" t="s">
        <v>594</v>
      </c>
      <c r="D68" s="832" t="s">
        <v>2549</v>
      </c>
      <c r="E68" s="832" t="s">
        <v>5509</v>
      </c>
      <c r="F68" s="832" t="s">
        <v>5565</v>
      </c>
      <c r="G68" s="832" t="s">
        <v>5566</v>
      </c>
      <c r="H68" s="849"/>
      <c r="I68" s="849"/>
      <c r="J68" s="832"/>
      <c r="K68" s="832"/>
      <c r="L68" s="849">
        <v>4</v>
      </c>
      <c r="M68" s="849">
        <v>1420</v>
      </c>
      <c r="N68" s="832">
        <v>1</v>
      </c>
      <c r="O68" s="832">
        <v>355</v>
      </c>
      <c r="P68" s="849">
        <v>2</v>
      </c>
      <c r="Q68" s="849">
        <v>716</v>
      </c>
      <c r="R68" s="837">
        <v>0.50422535211267605</v>
      </c>
      <c r="S68" s="850">
        <v>358</v>
      </c>
    </row>
    <row r="69" spans="1:19" ht="14.45" customHeight="1" x14ac:dyDescent="0.2">
      <c r="A69" s="831" t="s">
        <v>5512</v>
      </c>
      <c r="B69" s="832" t="s">
        <v>5513</v>
      </c>
      <c r="C69" s="832" t="s">
        <v>594</v>
      </c>
      <c r="D69" s="832" t="s">
        <v>2549</v>
      </c>
      <c r="E69" s="832" t="s">
        <v>5509</v>
      </c>
      <c r="F69" s="832" t="s">
        <v>5569</v>
      </c>
      <c r="G69" s="832" t="s">
        <v>5570</v>
      </c>
      <c r="H69" s="849">
        <v>380</v>
      </c>
      <c r="I69" s="849">
        <v>12666.67</v>
      </c>
      <c r="J69" s="832">
        <v>1.3380308768149241</v>
      </c>
      <c r="K69" s="832">
        <v>33.333342105263156</v>
      </c>
      <c r="L69" s="849">
        <v>284</v>
      </c>
      <c r="M69" s="849">
        <v>9466.65</v>
      </c>
      <c r="N69" s="832">
        <v>1</v>
      </c>
      <c r="O69" s="832">
        <v>33.333274647887322</v>
      </c>
      <c r="P69" s="849">
        <v>145</v>
      </c>
      <c r="Q69" s="849">
        <v>4833.32</v>
      </c>
      <c r="R69" s="837">
        <v>0.51056287070927941</v>
      </c>
      <c r="S69" s="850">
        <v>33.333241379310344</v>
      </c>
    </row>
    <row r="70" spans="1:19" ht="14.45" customHeight="1" x14ac:dyDescent="0.2">
      <c r="A70" s="831" t="s">
        <v>5512</v>
      </c>
      <c r="B70" s="832" t="s">
        <v>5513</v>
      </c>
      <c r="C70" s="832" t="s">
        <v>594</v>
      </c>
      <c r="D70" s="832" t="s">
        <v>2549</v>
      </c>
      <c r="E70" s="832" t="s">
        <v>5509</v>
      </c>
      <c r="F70" s="832" t="s">
        <v>5573</v>
      </c>
      <c r="G70" s="832" t="s">
        <v>5574</v>
      </c>
      <c r="H70" s="849">
        <v>1210</v>
      </c>
      <c r="I70" s="849">
        <v>145200</v>
      </c>
      <c r="J70" s="832">
        <v>1.1594202898550725</v>
      </c>
      <c r="K70" s="832">
        <v>120</v>
      </c>
      <c r="L70" s="849">
        <v>1035</v>
      </c>
      <c r="M70" s="849">
        <v>125235</v>
      </c>
      <c r="N70" s="832">
        <v>1</v>
      </c>
      <c r="O70" s="832">
        <v>121</v>
      </c>
      <c r="P70" s="849">
        <v>546</v>
      </c>
      <c r="Q70" s="849">
        <v>66612</v>
      </c>
      <c r="R70" s="837">
        <v>0.53189603545334774</v>
      </c>
      <c r="S70" s="850">
        <v>122</v>
      </c>
    </row>
    <row r="71" spans="1:19" ht="14.45" customHeight="1" x14ac:dyDescent="0.2">
      <c r="A71" s="831" t="s">
        <v>5512</v>
      </c>
      <c r="B71" s="832" t="s">
        <v>5513</v>
      </c>
      <c r="C71" s="832" t="s">
        <v>594</v>
      </c>
      <c r="D71" s="832" t="s">
        <v>2549</v>
      </c>
      <c r="E71" s="832" t="s">
        <v>5509</v>
      </c>
      <c r="F71" s="832" t="s">
        <v>5575</v>
      </c>
      <c r="G71" s="832" t="s">
        <v>5576</v>
      </c>
      <c r="H71" s="849"/>
      <c r="I71" s="849"/>
      <c r="J71" s="832"/>
      <c r="K71" s="832"/>
      <c r="L71" s="849">
        <v>2</v>
      </c>
      <c r="M71" s="849">
        <v>64</v>
      </c>
      <c r="N71" s="832">
        <v>1</v>
      </c>
      <c r="O71" s="832">
        <v>32</v>
      </c>
      <c r="P71" s="849"/>
      <c r="Q71" s="849"/>
      <c r="R71" s="837"/>
      <c r="S71" s="850"/>
    </row>
    <row r="72" spans="1:19" ht="14.45" customHeight="1" x14ac:dyDescent="0.2">
      <c r="A72" s="831" t="s">
        <v>5512</v>
      </c>
      <c r="B72" s="832" t="s">
        <v>5513</v>
      </c>
      <c r="C72" s="832" t="s">
        <v>594</v>
      </c>
      <c r="D72" s="832" t="s">
        <v>2549</v>
      </c>
      <c r="E72" s="832" t="s">
        <v>5509</v>
      </c>
      <c r="F72" s="832" t="s">
        <v>5577</v>
      </c>
      <c r="G72" s="832" t="s">
        <v>5578</v>
      </c>
      <c r="H72" s="849">
        <v>4</v>
      </c>
      <c r="I72" s="849">
        <v>296</v>
      </c>
      <c r="J72" s="832">
        <v>1</v>
      </c>
      <c r="K72" s="832">
        <v>74</v>
      </c>
      <c r="L72" s="849">
        <v>4</v>
      </c>
      <c r="M72" s="849">
        <v>296</v>
      </c>
      <c r="N72" s="832">
        <v>1</v>
      </c>
      <c r="O72" s="832">
        <v>74</v>
      </c>
      <c r="P72" s="849">
        <v>1</v>
      </c>
      <c r="Q72" s="849">
        <v>75</v>
      </c>
      <c r="R72" s="837">
        <v>0.2533783783783784</v>
      </c>
      <c r="S72" s="850">
        <v>75</v>
      </c>
    </row>
    <row r="73" spans="1:19" ht="14.45" customHeight="1" x14ac:dyDescent="0.2">
      <c r="A73" s="831" t="s">
        <v>5512</v>
      </c>
      <c r="B73" s="832" t="s">
        <v>5513</v>
      </c>
      <c r="C73" s="832" t="s">
        <v>594</v>
      </c>
      <c r="D73" s="832" t="s">
        <v>2549</v>
      </c>
      <c r="E73" s="832" t="s">
        <v>5509</v>
      </c>
      <c r="F73" s="832" t="s">
        <v>5579</v>
      </c>
      <c r="G73" s="832" t="s">
        <v>5580</v>
      </c>
      <c r="H73" s="849">
        <v>153</v>
      </c>
      <c r="I73" s="849">
        <v>11781</v>
      </c>
      <c r="J73" s="832">
        <v>1.1590909090909092</v>
      </c>
      <c r="K73" s="832">
        <v>77</v>
      </c>
      <c r="L73" s="849">
        <v>132</v>
      </c>
      <c r="M73" s="849">
        <v>10164</v>
      </c>
      <c r="N73" s="832">
        <v>1</v>
      </c>
      <c r="O73" s="832">
        <v>77</v>
      </c>
      <c r="P73" s="849">
        <v>70</v>
      </c>
      <c r="Q73" s="849">
        <v>5460</v>
      </c>
      <c r="R73" s="837">
        <v>0.53719008264462809</v>
      </c>
      <c r="S73" s="850">
        <v>78</v>
      </c>
    </row>
    <row r="74" spans="1:19" ht="14.45" customHeight="1" x14ac:dyDescent="0.2">
      <c r="A74" s="831" t="s">
        <v>5512</v>
      </c>
      <c r="B74" s="832" t="s">
        <v>5513</v>
      </c>
      <c r="C74" s="832" t="s">
        <v>594</v>
      </c>
      <c r="D74" s="832" t="s">
        <v>2549</v>
      </c>
      <c r="E74" s="832" t="s">
        <v>5509</v>
      </c>
      <c r="F74" s="832" t="s">
        <v>5581</v>
      </c>
      <c r="G74" s="832" t="s">
        <v>5582</v>
      </c>
      <c r="H74" s="849">
        <v>50</v>
      </c>
      <c r="I74" s="849">
        <v>30950</v>
      </c>
      <c r="J74" s="832">
        <v>1.1885560675883255</v>
      </c>
      <c r="K74" s="832">
        <v>619</v>
      </c>
      <c r="L74" s="849">
        <v>42</v>
      </c>
      <c r="M74" s="849">
        <v>26040</v>
      </c>
      <c r="N74" s="832">
        <v>1</v>
      </c>
      <c r="O74" s="832">
        <v>620</v>
      </c>
      <c r="P74" s="849">
        <v>27</v>
      </c>
      <c r="Q74" s="849">
        <v>16794</v>
      </c>
      <c r="R74" s="837">
        <v>0.6449308755760369</v>
      </c>
      <c r="S74" s="850">
        <v>622</v>
      </c>
    </row>
    <row r="75" spans="1:19" ht="14.45" customHeight="1" x14ac:dyDescent="0.2">
      <c r="A75" s="831" t="s">
        <v>5512</v>
      </c>
      <c r="B75" s="832" t="s">
        <v>5513</v>
      </c>
      <c r="C75" s="832" t="s">
        <v>594</v>
      </c>
      <c r="D75" s="832" t="s">
        <v>2549</v>
      </c>
      <c r="E75" s="832" t="s">
        <v>5509</v>
      </c>
      <c r="F75" s="832" t="s">
        <v>5583</v>
      </c>
      <c r="G75" s="832" t="s">
        <v>5584</v>
      </c>
      <c r="H75" s="849">
        <v>27</v>
      </c>
      <c r="I75" s="849">
        <v>10071</v>
      </c>
      <c r="J75" s="832">
        <v>0.43431947559082285</v>
      </c>
      <c r="K75" s="832">
        <v>373</v>
      </c>
      <c r="L75" s="849">
        <v>62</v>
      </c>
      <c r="M75" s="849">
        <v>23188</v>
      </c>
      <c r="N75" s="832">
        <v>1</v>
      </c>
      <c r="O75" s="832">
        <v>374</v>
      </c>
      <c r="P75" s="849">
        <v>15</v>
      </c>
      <c r="Q75" s="849">
        <v>5640</v>
      </c>
      <c r="R75" s="837">
        <v>0.24322925651198896</v>
      </c>
      <c r="S75" s="850">
        <v>376</v>
      </c>
    </row>
    <row r="76" spans="1:19" ht="14.45" customHeight="1" x14ac:dyDescent="0.2">
      <c r="A76" s="831" t="s">
        <v>5512</v>
      </c>
      <c r="B76" s="832" t="s">
        <v>5513</v>
      </c>
      <c r="C76" s="832" t="s">
        <v>594</v>
      </c>
      <c r="D76" s="832" t="s">
        <v>2549</v>
      </c>
      <c r="E76" s="832" t="s">
        <v>5509</v>
      </c>
      <c r="F76" s="832" t="s">
        <v>5585</v>
      </c>
      <c r="G76" s="832" t="s">
        <v>5586</v>
      </c>
      <c r="H76" s="849">
        <v>360</v>
      </c>
      <c r="I76" s="849">
        <v>63720</v>
      </c>
      <c r="J76" s="832">
        <v>1.1814439870953388</v>
      </c>
      <c r="K76" s="832">
        <v>177</v>
      </c>
      <c r="L76" s="849">
        <v>303</v>
      </c>
      <c r="M76" s="849">
        <v>53934</v>
      </c>
      <c r="N76" s="832">
        <v>1</v>
      </c>
      <c r="O76" s="832">
        <v>178</v>
      </c>
      <c r="P76" s="849">
        <v>137</v>
      </c>
      <c r="Q76" s="849">
        <v>24523</v>
      </c>
      <c r="R76" s="837">
        <v>0.45468535617606703</v>
      </c>
      <c r="S76" s="850">
        <v>179</v>
      </c>
    </row>
    <row r="77" spans="1:19" ht="14.45" customHeight="1" x14ac:dyDescent="0.2">
      <c r="A77" s="831" t="s">
        <v>5512</v>
      </c>
      <c r="B77" s="832" t="s">
        <v>5513</v>
      </c>
      <c r="C77" s="832" t="s">
        <v>594</v>
      </c>
      <c r="D77" s="832" t="s">
        <v>2549</v>
      </c>
      <c r="E77" s="832" t="s">
        <v>5509</v>
      </c>
      <c r="F77" s="832" t="s">
        <v>5587</v>
      </c>
      <c r="G77" s="832" t="s">
        <v>5588</v>
      </c>
      <c r="H77" s="849">
        <v>6</v>
      </c>
      <c r="I77" s="849">
        <v>7776</v>
      </c>
      <c r="J77" s="832">
        <v>1.49768875192604</v>
      </c>
      <c r="K77" s="832">
        <v>1296</v>
      </c>
      <c r="L77" s="849">
        <v>4</v>
      </c>
      <c r="M77" s="849">
        <v>5192</v>
      </c>
      <c r="N77" s="832">
        <v>1</v>
      </c>
      <c r="O77" s="832">
        <v>1298</v>
      </c>
      <c r="P77" s="849">
        <v>3</v>
      </c>
      <c r="Q77" s="849">
        <v>3909</v>
      </c>
      <c r="R77" s="837">
        <v>0.75288906009244994</v>
      </c>
      <c r="S77" s="850">
        <v>1303</v>
      </c>
    </row>
    <row r="78" spans="1:19" ht="14.45" customHeight="1" x14ac:dyDescent="0.2">
      <c r="A78" s="831" t="s">
        <v>5512</v>
      </c>
      <c r="B78" s="832" t="s">
        <v>5513</v>
      </c>
      <c r="C78" s="832" t="s">
        <v>594</v>
      </c>
      <c r="D78" s="832" t="s">
        <v>5460</v>
      </c>
      <c r="E78" s="832" t="s">
        <v>5514</v>
      </c>
      <c r="F78" s="832" t="s">
        <v>5515</v>
      </c>
      <c r="G78" s="832" t="s">
        <v>695</v>
      </c>
      <c r="H78" s="849"/>
      <c r="I78" s="849"/>
      <c r="J78" s="832"/>
      <c r="K78" s="832"/>
      <c r="L78" s="849"/>
      <c r="M78" s="849"/>
      <c r="N78" s="832"/>
      <c r="O78" s="832"/>
      <c r="P78" s="849">
        <v>0.2</v>
      </c>
      <c r="Q78" s="849">
        <v>10.88</v>
      </c>
      <c r="R78" s="837"/>
      <c r="S78" s="850">
        <v>54.4</v>
      </c>
    </row>
    <row r="79" spans="1:19" ht="14.45" customHeight="1" x14ac:dyDescent="0.2">
      <c r="A79" s="831" t="s">
        <v>5512</v>
      </c>
      <c r="B79" s="832" t="s">
        <v>5513</v>
      </c>
      <c r="C79" s="832" t="s">
        <v>594</v>
      </c>
      <c r="D79" s="832" t="s">
        <v>5460</v>
      </c>
      <c r="E79" s="832" t="s">
        <v>5514</v>
      </c>
      <c r="F79" s="832" t="s">
        <v>5516</v>
      </c>
      <c r="G79" s="832" t="s">
        <v>5517</v>
      </c>
      <c r="H79" s="849"/>
      <c r="I79" s="849"/>
      <c r="J79" s="832"/>
      <c r="K79" s="832"/>
      <c r="L79" s="849"/>
      <c r="M79" s="849"/>
      <c r="N79" s="832"/>
      <c r="O79" s="832"/>
      <c r="P79" s="849">
        <v>0.4</v>
      </c>
      <c r="Q79" s="849">
        <v>27.88</v>
      </c>
      <c r="R79" s="837"/>
      <c r="S79" s="850">
        <v>69.699999999999989</v>
      </c>
    </row>
    <row r="80" spans="1:19" ht="14.45" customHeight="1" x14ac:dyDescent="0.2">
      <c r="A80" s="831" t="s">
        <v>5512</v>
      </c>
      <c r="B80" s="832" t="s">
        <v>5513</v>
      </c>
      <c r="C80" s="832" t="s">
        <v>594</v>
      </c>
      <c r="D80" s="832" t="s">
        <v>5460</v>
      </c>
      <c r="E80" s="832" t="s">
        <v>5514</v>
      </c>
      <c r="F80" s="832" t="s">
        <v>5518</v>
      </c>
      <c r="G80" s="832" t="s">
        <v>5519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285.10000000000002</v>
      </c>
      <c r="R80" s="837"/>
      <c r="S80" s="850">
        <v>285.10000000000002</v>
      </c>
    </row>
    <row r="81" spans="1:19" ht="14.45" customHeight="1" x14ac:dyDescent="0.2">
      <c r="A81" s="831" t="s">
        <v>5512</v>
      </c>
      <c r="B81" s="832" t="s">
        <v>5513</v>
      </c>
      <c r="C81" s="832" t="s">
        <v>594</v>
      </c>
      <c r="D81" s="832" t="s">
        <v>5460</v>
      </c>
      <c r="E81" s="832" t="s">
        <v>5514</v>
      </c>
      <c r="F81" s="832" t="s">
        <v>5520</v>
      </c>
      <c r="G81" s="832" t="s">
        <v>703</v>
      </c>
      <c r="H81" s="849"/>
      <c r="I81" s="849"/>
      <c r="J81" s="832"/>
      <c r="K81" s="832"/>
      <c r="L81" s="849"/>
      <c r="M81" s="849"/>
      <c r="N81" s="832"/>
      <c r="O81" s="832"/>
      <c r="P81" s="849">
        <v>0.1</v>
      </c>
      <c r="Q81" s="849">
        <v>5.0599999999999996</v>
      </c>
      <c r="R81" s="837"/>
      <c r="S81" s="850">
        <v>50.599999999999994</v>
      </c>
    </row>
    <row r="82" spans="1:19" ht="14.45" customHeight="1" x14ac:dyDescent="0.2">
      <c r="A82" s="831" t="s">
        <v>5512</v>
      </c>
      <c r="B82" s="832" t="s">
        <v>5513</v>
      </c>
      <c r="C82" s="832" t="s">
        <v>594</v>
      </c>
      <c r="D82" s="832" t="s">
        <v>5460</v>
      </c>
      <c r="E82" s="832" t="s">
        <v>5514</v>
      </c>
      <c r="F82" s="832" t="s">
        <v>5523</v>
      </c>
      <c r="G82" s="832" t="s">
        <v>3376</v>
      </c>
      <c r="H82" s="849"/>
      <c r="I82" s="849"/>
      <c r="J82" s="832"/>
      <c r="K82" s="832"/>
      <c r="L82" s="849"/>
      <c r="M82" s="849"/>
      <c r="N82" s="832"/>
      <c r="O82" s="832"/>
      <c r="P82" s="849">
        <v>0.1</v>
      </c>
      <c r="Q82" s="849">
        <v>17.7</v>
      </c>
      <c r="R82" s="837"/>
      <c r="S82" s="850">
        <v>176.99999999999997</v>
      </c>
    </row>
    <row r="83" spans="1:19" ht="14.45" customHeight="1" x14ac:dyDescent="0.2">
      <c r="A83" s="831" t="s">
        <v>5512</v>
      </c>
      <c r="B83" s="832" t="s">
        <v>5513</v>
      </c>
      <c r="C83" s="832" t="s">
        <v>594</v>
      </c>
      <c r="D83" s="832" t="s">
        <v>5460</v>
      </c>
      <c r="E83" s="832" t="s">
        <v>5514</v>
      </c>
      <c r="F83" s="832" t="s">
        <v>5524</v>
      </c>
      <c r="G83" s="832" t="s">
        <v>1874</v>
      </c>
      <c r="H83" s="849"/>
      <c r="I83" s="849"/>
      <c r="J83" s="832"/>
      <c r="K83" s="832"/>
      <c r="L83" s="849"/>
      <c r="M83" s="849"/>
      <c r="N83" s="832"/>
      <c r="O83" s="832"/>
      <c r="P83" s="849">
        <v>0.1</v>
      </c>
      <c r="Q83" s="849">
        <v>4.71</v>
      </c>
      <c r="R83" s="837"/>
      <c r="S83" s="850">
        <v>47.099999999999994</v>
      </c>
    </row>
    <row r="84" spans="1:19" ht="14.45" customHeight="1" x14ac:dyDescent="0.2">
      <c r="A84" s="831" t="s">
        <v>5512</v>
      </c>
      <c r="B84" s="832" t="s">
        <v>5513</v>
      </c>
      <c r="C84" s="832" t="s">
        <v>594</v>
      </c>
      <c r="D84" s="832" t="s">
        <v>5460</v>
      </c>
      <c r="E84" s="832" t="s">
        <v>5514</v>
      </c>
      <c r="F84" s="832" t="s">
        <v>5525</v>
      </c>
      <c r="G84" s="832" t="s">
        <v>677</v>
      </c>
      <c r="H84" s="849"/>
      <c r="I84" s="849"/>
      <c r="J84" s="832"/>
      <c r="K84" s="832"/>
      <c r="L84" s="849"/>
      <c r="M84" s="849"/>
      <c r="N84" s="832"/>
      <c r="O84" s="832"/>
      <c r="P84" s="849">
        <v>0.2</v>
      </c>
      <c r="Q84" s="849">
        <v>12.01</v>
      </c>
      <c r="R84" s="837"/>
      <c r="S84" s="850">
        <v>60.05</v>
      </c>
    </row>
    <row r="85" spans="1:19" ht="14.45" customHeight="1" x14ac:dyDescent="0.2">
      <c r="A85" s="831" t="s">
        <v>5512</v>
      </c>
      <c r="B85" s="832" t="s">
        <v>5513</v>
      </c>
      <c r="C85" s="832" t="s">
        <v>594</v>
      </c>
      <c r="D85" s="832" t="s">
        <v>5460</v>
      </c>
      <c r="E85" s="832" t="s">
        <v>5514</v>
      </c>
      <c r="F85" s="832" t="s">
        <v>5528</v>
      </c>
      <c r="G85" s="832" t="s">
        <v>670</v>
      </c>
      <c r="H85" s="849"/>
      <c r="I85" s="849"/>
      <c r="J85" s="832"/>
      <c r="K85" s="832"/>
      <c r="L85" s="849"/>
      <c r="M85" s="849"/>
      <c r="N85" s="832"/>
      <c r="O85" s="832"/>
      <c r="P85" s="849">
        <v>0.60000000000000009</v>
      </c>
      <c r="Q85" s="849">
        <v>320.95</v>
      </c>
      <c r="R85" s="837"/>
      <c r="S85" s="850">
        <v>534.91666666666652</v>
      </c>
    </row>
    <row r="86" spans="1:19" ht="14.45" customHeight="1" x14ac:dyDescent="0.2">
      <c r="A86" s="831" t="s">
        <v>5512</v>
      </c>
      <c r="B86" s="832" t="s">
        <v>5513</v>
      </c>
      <c r="C86" s="832" t="s">
        <v>594</v>
      </c>
      <c r="D86" s="832" t="s">
        <v>5460</v>
      </c>
      <c r="E86" s="832" t="s">
        <v>5514</v>
      </c>
      <c r="F86" s="832" t="s">
        <v>5531</v>
      </c>
      <c r="G86" s="832" t="s">
        <v>683</v>
      </c>
      <c r="H86" s="849"/>
      <c r="I86" s="849"/>
      <c r="J86" s="832"/>
      <c r="K86" s="832"/>
      <c r="L86" s="849"/>
      <c r="M86" s="849"/>
      <c r="N86" s="832"/>
      <c r="O86" s="832"/>
      <c r="P86" s="849">
        <v>0.06</v>
      </c>
      <c r="Q86" s="849">
        <v>7.3000000000000007</v>
      </c>
      <c r="R86" s="837"/>
      <c r="S86" s="850">
        <v>121.66666666666669</v>
      </c>
    </row>
    <row r="87" spans="1:19" ht="14.45" customHeight="1" x14ac:dyDescent="0.2">
      <c r="A87" s="831" t="s">
        <v>5512</v>
      </c>
      <c r="B87" s="832" t="s">
        <v>5513</v>
      </c>
      <c r="C87" s="832" t="s">
        <v>594</v>
      </c>
      <c r="D87" s="832" t="s">
        <v>5460</v>
      </c>
      <c r="E87" s="832" t="s">
        <v>5514</v>
      </c>
      <c r="F87" s="832" t="s">
        <v>5532</v>
      </c>
      <c r="G87" s="832" t="s">
        <v>683</v>
      </c>
      <c r="H87" s="849"/>
      <c r="I87" s="849"/>
      <c r="J87" s="832"/>
      <c r="K87" s="832"/>
      <c r="L87" s="849"/>
      <c r="M87" s="849"/>
      <c r="N87" s="832"/>
      <c r="O87" s="832"/>
      <c r="P87" s="849">
        <v>0.03</v>
      </c>
      <c r="Q87" s="849">
        <v>6.02</v>
      </c>
      <c r="R87" s="837"/>
      <c r="S87" s="850">
        <v>200.66666666666666</v>
      </c>
    </row>
    <row r="88" spans="1:19" ht="14.45" customHeight="1" x14ac:dyDescent="0.2">
      <c r="A88" s="831" t="s">
        <v>5512</v>
      </c>
      <c r="B88" s="832" t="s">
        <v>5513</v>
      </c>
      <c r="C88" s="832" t="s">
        <v>594</v>
      </c>
      <c r="D88" s="832" t="s">
        <v>5460</v>
      </c>
      <c r="E88" s="832" t="s">
        <v>5514</v>
      </c>
      <c r="F88" s="832" t="s">
        <v>5533</v>
      </c>
      <c r="G88" s="832" t="s">
        <v>683</v>
      </c>
      <c r="H88" s="849"/>
      <c r="I88" s="849"/>
      <c r="J88" s="832"/>
      <c r="K88" s="832"/>
      <c r="L88" s="849"/>
      <c r="M88" s="849"/>
      <c r="N88" s="832"/>
      <c r="O88" s="832"/>
      <c r="P88" s="849">
        <v>1.2000000000000002</v>
      </c>
      <c r="Q88" s="849">
        <v>292.20999999999998</v>
      </c>
      <c r="R88" s="837"/>
      <c r="S88" s="850">
        <v>243.50833333333327</v>
      </c>
    </row>
    <row r="89" spans="1:19" ht="14.45" customHeight="1" x14ac:dyDescent="0.2">
      <c r="A89" s="831" t="s">
        <v>5512</v>
      </c>
      <c r="B89" s="832" t="s">
        <v>5513</v>
      </c>
      <c r="C89" s="832" t="s">
        <v>594</v>
      </c>
      <c r="D89" s="832" t="s">
        <v>5460</v>
      </c>
      <c r="E89" s="832" t="s">
        <v>5514</v>
      </c>
      <c r="F89" s="832" t="s">
        <v>5539</v>
      </c>
      <c r="G89" s="832" t="s">
        <v>2065</v>
      </c>
      <c r="H89" s="849"/>
      <c r="I89" s="849"/>
      <c r="J89" s="832"/>
      <c r="K89" s="832"/>
      <c r="L89" s="849"/>
      <c r="M89" s="849"/>
      <c r="N89" s="832"/>
      <c r="O89" s="832"/>
      <c r="P89" s="849">
        <v>0.30000000000000004</v>
      </c>
      <c r="Q89" s="849">
        <v>14.819999999999999</v>
      </c>
      <c r="R89" s="837"/>
      <c r="S89" s="850">
        <v>49.399999999999984</v>
      </c>
    </row>
    <row r="90" spans="1:19" ht="14.45" customHeight="1" x14ac:dyDescent="0.2">
      <c r="A90" s="831" t="s">
        <v>5512</v>
      </c>
      <c r="B90" s="832" t="s">
        <v>5513</v>
      </c>
      <c r="C90" s="832" t="s">
        <v>594</v>
      </c>
      <c r="D90" s="832" t="s">
        <v>5460</v>
      </c>
      <c r="E90" s="832" t="s">
        <v>5540</v>
      </c>
      <c r="F90" s="832" t="s">
        <v>5545</v>
      </c>
      <c r="G90" s="832" t="s">
        <v>5546</v>
      </c>
      <c r="H90" s="849"/>
      <c r="I90" s="849"/>
      <c r="J90" s="832"/>
      <c r="K90" s="832"/>
      <c r="L90" s="849"/>
      <c r="M90" s="849"/>
      <c r="N90" s="832"/>
      <c r="O90" s="832"/>
      <c r="P90" s="849">
        <v>2</v>
      </c>
      <c r="Q90" s="849">
        <v>485.28</v>
      </c>
      <c r="R90" s="837"/>
      <c r="S90" s="850">
        <v>242.64</v>
      </c>
    </row>
    <row r="91" spans="1:19" ht="14.45" customHeight="1" x14ac:dyDescent="0.2">
      <c r="A91" s="831" t="s">
        <v>5512</v>
      </c>
      <c r="B91" s="832" t="s">
        <v>5513</v>
      </c>
      <c r="C91" s="832" t="s">
        <v>594</v>
      </c>
      <c r="D91" s="832" t="s">
        <v>5460</v>
      </c>
      <c r="E91" s="832" t="s">
        <v>5509</v>
      </c>
      <c r="F91" s="832" t="s">
        <v>5551</v>
      </c>
      <c r="G91" s="832" t="s">
        <v>5552</v>
      </c>
      <c r="H91" s="849"/>
      <c r="I91" s="849"/>
      <c r="J91" s="832"/>
      <c r="K91" s="832"/>
      <c r="L91" s="849">
        <v>1</v>
      </c>
      <c r="M91" s="849">
        <v>78</v>
      </c>
      <c r="N91" s="832">
        <v>1</v>
      </c>
      <c r="O91" s="832">
        <v>78</v>
      </c>
      <c r="P91" s="849"/>
      <c r="Q91" s="849"/>
      <c r="R91" s="837"/>
      <c r="S91" s="850"/>
    </row>
    <row r="92" spans="1:19" ht="14.45" customHeight="1" x14ac:dyDescent="0.2">
      <c r="A92" s="831" t="s">
        <v>5512</v>
      </c>
      <c r="B92" s="832" t="s">
        <v>5513</v>
      </c>
      <c r="C92" s="832" t="s">
        <v>594</v>
      </c>
      <c r="D92" s="832" t="s">
        <v>5460</v>
      </c>
      <c r="E92" s="832" t="s">
        <v>5509</v>
      </c>
      <c r="F92" s="832" t="s">
        <v>5553</v>
      </c>
      <c r="G92" s="832" t="s">
        <v>5554</v>
      </c>
      <c r="H92" s="849"/>
      <c r="I92" s="849"/>
      <c r="J92" s="832"/>
      <c r="K92" s="832"/>
      <c r="L92" s="849">
        <v>4</v>
      </c>
      <c r="M92" s="849">
        <v>588</v>
      </c>
      <c r="N92" s="832">
        <v>1</v>
      </c>
      <c r="O92" s="832">
        <v>147</v>
      </c>
      <c r="P92" s="849">
        <v>32</v>
      </c>
      <c r="Q92" s="849">
        <v>4832</v>
      </c>
      <c r="R92" s="837">
        <v>8.2176870748299322</v>
      </c>
      <c r="S92" s="850">
        <v>151</v>
      </c>
    </row>
    <row r="93" spans="1:19" ht="14.45" customHeight="1" x14ac:dyDescent="0.2">
      <c r="A93" s="831" t="s">
        <v>5512</v>
      </c>
      <c r="B93" s="832" t="s">
        <v>5513</v>
      </c>
      <c r="C93" s="832" t="s">
        <v>594</v>
      </c>
      <c r="D93" s="832" t="s">
        <v>5460</v>
      </c>
      <c r="E93" s="832" t="s">
        <v>5509</v>
      </c>
      <c r="F93" s="832" t="s">
        <v>5555</v>
      </c>
      <c r="G93" s="832" t="s">
        <v>5556</v>
      </c>
      <c r="H93" s="849"/>
      <c r="I93" s="849"/>
      <c r="J93" s="832"/>
      <c r="K93" s="832"/>
      <c r="L93" s="849">
        <v>1</v>
      </c>
      <c r="M93" s="849">
        <v>37</v>
      </c>
      <c r="N93" s="832">
        <v>1</v>
      </c>
      <c r="O93" s="832">
        <v>37</v>
      </c>
      <c r="P93" s="849">
        <v>2</v>
      </c>
      <c r="Q93" s="849">
        <v>76</v>
      </c>
      <c r="R93" s="837">
        <v>2.0540540540540539</v>
      </c>
      <c r="S93" s="850">
        <v>38</v>
      </c>
    </row>
    <row r="94" spans="1:19" ht="14.45" customHeight="1" x14ac:dyDescent="0.2">
      <c r="A94" s="831" t="s">
        <v>5512</v>
      </c>
      <c r="B94" s="832" t="s">
        <v>5513</v>
      </c>
      <c r="C94" s="832" t="s">
        <v>594</v>
      </c>
      <c r="D94" s="832" t="s">
        <v>5460</v>
      </c>
      <c r="E94" s="832" t="s">
        <v>5509</v>
      </c>
      <c r="F94" s="832" t="s">
        <v>5559</v>
      </c>
      <c r="G94" s="832" t="s">
        <v>5560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131</v>
      </c>
      <c r="R94" s="837"/>
      <c r="S94" s="850">
        <v>131</v>
      </c>
    </row>
    <row r="95" spans="1:19" ht="14.45" customHeight="1" x14ac:dyDescent="0.2">
      <c r="A95" s="831" t="s">
        <v>5512</v>
      </c>
      <c r="B95" s="832" t="s">
        <v>5513</v>
      </c>
      <c r="C95" s="832" t="s">
        <v>594</v>
      </c>
      <c r="D95" s="832" t="s">
        <v>5460</v>
      </c>
      <c r="E95" s="832" t="s">
        <v>5509</v>
      </c>
      <c r="F95" s="832" t="s">
        <v>5561</v>
      </c>
      <c r="G95" s="832" t="s">
        <v>5562</v>
      </c>
      <c r="H95" s="849">
        <v>112</v>
      </c>
      <c r="I95" s="849">
        <v>28112</v>
      </c>
      <c r="J95" s="832">
        <v>1.005005005005005</v>
      </c>
      <c r="K95" s="832">
        <v>251</v>
      </c>
      <c r="L95" s="849">
        <v>111</v>
      </c>
      <c r="M95" s="849">
        <v>27972</v>
      </c>
      <c r="N95" s="832">
        <v>1</v>
      </c>
      <c r="O95" s="832">
        <v>252</v>
      </c>
      <c r="P95" s="849">
        <v>102</v>
      </c>
      <c r="Q95" s="849">
        <v>25908</v>
      </c>
      <c r="R95" s="837">
        <v>0.92621192621192616</v>
      </c>
      <c r="S95" s="850">
        <v>254</v>
      </c>
    </row>
    <row r="96" spans="1:19" ht="14.45" customHeight="1" x14ac:dyDescent="0.2">
      <c r="A96" s="831" t="s">
        <v>5512</v>
      </c>
      <c r="B96" s="832" t="s">
        <v>5513</v>
      </c>
      <c r="C96" s="832" t="s">
        <v>594</v>
      </c>
      <c r="D96" s="832" t="s">
        <v>5460</v>
      </c>
      <c r="E96" s="832" t="s">
        <v>5509</v>
      </c>
      <c r="F96" s="832" t="s">
        <v>5563</v>
      </c>
      <c r="G96" s="832" t="s">
        <v>5564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707</v>
      </c>
      <c r="R96" s="837"/>
      <c r="S96" s="850">
        <v>707</v>
      </c>
    </row>
    <row r="97" spans="1:19" ht="14.45" customHeight="1" x14ac:dyDescent="0.2">
      <c r="A97" s="831" t="s">
        <v>5512</v>
      </c>
      <c r="B97" s="832" t="s">
        <v>5513</v>
      </c>
      <c r="C97" s="832" t="s">
        <v>594</v>
      </c>
      <c r="D97" s="832" t="s">
        <v>5460</v>
      </c>
      <c r="E97" s="832" t="s">
        <v>5509</v>
      </c>
      <c r="F97" s="832" t="s">
        <v>5567</v>
      </c>
      <c r="G97" s="832" t="s">
        <v>5568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723</v>
      </c>
      <c r="R97" s="837"/>
      <c r="S97" s="850">
        <v>723</v>
      </c>
    </row>
    <row r="98" spans="1:19" ht="14.45" customHeight="1" x14ac:dyDescent="0.2">
      <c r="A98" s="831" t="s">
        <v>5512</v>
      </c>
      <c r="B98" s="832" t="s">
        <v>5513</v>
      </c>
      <c r="C98" s="832" t="s">
        <v>594</v>
      </c>
      <c r="D98" s="832" t="s">
        <v>5460</v>
      </c>
      <c r="E98" s="832" t="s">
        <v>5509</v>
      </c>
      <c r="F98" s="832" t="s">
        <v>5569</v>
      </c>
      <c r="G98" s="832" t="s">
        <v>5570</v>
      </c>
      <c r="H98" s="849">
        <v>3</v>
      </c>
      <c r="I98" s="849">
        <v>100</v>
      </c>
      <c r="J98" s="832">
        <v>1.5001500150015001</v>
      </c>
      <c r="K98" s="832">
        <v>33.333333333333336</v>
      </c>
      <c r="L98" s="849">
        <v>2</v>
      </c>
      <c r="M98" s="849">
        <v>66.66</v>
      </c>
      <c r="N98" s="832">
        <v>1</v>
      </c>
      <c r="O98" s="832">
        <v>33.33</v>
      </c>
      <c r="P98" s="849">
        <v>9</v>
      </c>
      <c r="Q98" s="849">
        <v>300</v>
      </c>
      <c r="R98" s="837">
        <v>4.5004500450045004</v>
      </c>
      <c r="S98" s="850">
        <v>33.333333333333336</v>
      </c>
    </row>
    <row r="99" spans="1:19" ht="14.45" customHeight="1" x14ac:dyDescent="0.2">
      <c r="A99" s="831" t="s">
        <v>5512</v>
      </c>
      <c r="B99" s="832" t="s">
        <v>5513</v>
      </c>
      <c r="C99" s="832" t="s">
        <v>594</v>
      </c>
      <c r="D99" s="832" t="s">
        <v>5460</v>
      </c>
      <c r="E99" s="832" t="s">
        <v>5509</v>
      </c>
      <c r="F99" s="832" t="s">
        <v>5571</v>
      </c>
      <c r="G99" s="832" t="s">
        <v>5572</v>
      </c>
      <c r="H99" s="849">
        <v>223</v>
      </c>
      <c r="I99" s="849">
        <v>25868</v>
      </c>
      <c r="J99" s="832">
        <v>1.120603015075377</v>
      </c>
      <c r="K99" s="832">
        <v>116</v>
      </c>
      <c r="L99" s="849">
        <v>199</v>
      </c>
      <c r="M99" s="849">
        <v>23084</v>
      </c>
      <c r="N99" s="832">
        <v>1</v>
      </c>
      <c r="O99" s="832">
        <v>116</v>
      </c>
      <c r="P99" s="849">
        <v>195</v>
      </c>
      <c r="Q99" s="849">
        <v>22620</v>
      </c>
      <c r="R99" s="837">
        <v>0.97989949748743721</v>
      </c>
      <c r="S99" s="850">
        <v>116</v>
      </c>
    </row>
    <row r="100" spans="1:19" ht="14.45" customHeight="1" x14ac:dyDescent="0.2">
      <c r="A100" s="831" t="s">
        <v>5512</v>
      </c>
      <c r="B100" s="832" t="s">
        <v>5513</v>
      </c>
      <c r="C100" s="832" t="s">
        <v>594</v>
      </c>
      <c r="D100" s="832" t="s">
        <v>5460</v>
      </c>
      <c r="E100" s="832" t="s">
        <v>5509</v>
      </c>
      <c r="F100" s="832" t="s">
        <v>5573</v>
      </c>
      <c r="G100" s="832" t="s">
        <v>5574</v>
      </c>
      <c r="H100" s="849"/>
      <c r="I100" s="849"/>
      <c r="J100" s="832"/>
      <c r="K100" s="832"/>
      <c r="L100" s="849">
        <v>8</v>
      </c>
      <c r="M100" s="849">
        <v>968</v>
      </c>
      <c r="N100" s="832">
        <v>1</v>
      </c>
      <c r="O100" s="832">
        <v>121</v>
      </c>
      <c r="P100" s="849">
        <v>72</v>
      </c>
      <c r="Q100" s="849">
        <v>8784</v>
      </c>
      <c r="R100" s="837">
        <v>9.0743801652892557</v>
      </c>
      <c r="S100" s="850">
        <v>122</v>
      </c>
    </row>
    <row r="101" spans="1:19" ht="14.45" customHeight="1" x14ac:dyDescent="0.2">
      <c r="A101" s="831" t="s">
        <v>5512</v>
      </c>
      <c r="B101" s="832" t="s">
        <v>5513</v>
      </c>
      <c r="C101" s="832" t="s">
        <v>594</v>
      </c>
      <c r="D101" s="832" t="s">
        <v>5460</v>
      </c>
      <c r="E101" s="832" t="s">
        <v>5509</v>
      </c>
      <c r="F101" s="832" t="s">
        <v>5579</v>
      </c>
      <c r="G101" s="832" t="s">
        <v>5580</v>
      </c>
      <c r="H101" s="849"/>
      <c r="I101" s="849"/>
      <c r="J101" s="832"/>
      <c r="K101" s="832"/>
      <c r="L101" s="849"/>
      <c r="M101" s="849"/>
      <c r="N101" s="832"/>
      <c r="O101" s="832"/>
      <c r="P101" s="849">
        <v>8</v>
      </c>
      <c r="Q101" s="849">
        <v>624</v>
      </c>
      <c r="R101" s="837"/>
      <c r="S101" s="850">
        <v>78</v>
      </c>
    </row>
    <row r="102" spans="1:19" ht="14.45" customHeight="1" x14ac:dyDescent="0.2">
      <c r="A102" s="831" t="s">
        <v>5512</v>
      </c>
      <c r="B102" s="832" t="s">
        <v>5513</v>
      </c>
      <c r="C102" s="832" t="s">
        <v>594</v>
      </c>
      <c r="D102" s="832" t="s">
        <v>5460</v>
      </c>
      <c r="E102" s="832" t="s">
        <v>5509</v>
      </c>
      <c r="F102" s="832" t="s">
        <v>5581</v>
      </c>
      <c r="G102" s="832" t="s">
        <v>5582</v>
      </c>
      <c r="H102" s="849"/>
      <c r="I102" s="849"/>
      <c r="J102" s="832"/>
      <c r="K102" s="832"/>
      <c r="L102" s="849"/>
      <c r="M102" s="849"/>
      <c r="N102" s="832"/>
      <c r="O102" s="832"/>
      <c r="P102" s="849">
        <v>2</v>
      </c>
      <c r="Q102" s="849">
        <v>1244</v>
      </c>
      <c r="R102" s="837"/>
      <c r="S102" s="850">
        <v>622</v>
      </c>
    </row>
    <row r="103" spans="1:19" ht="14.45" customHeight="1" x14ac:dyDescent="0.2">
      <c r="A103" s="831" t="s">
        <v>5512</v>
      </c>
      <c r="B103" s="832" t="s">
        <v>5513</v>
      </c>
      <c r="C103" s="832" t="s">
        <v>594</v>
      </c>
      <c r="D103" s="832" t="s">
        <v>5460</v>
      </c>
      <c r="E103" s="832" t="s">
        <v>5509</v>
      </c>
      <c r="F103" s="832" t="s">
        <v>5583</v>
      </c>
      <c r="G103" s="832" t="s">
        <v>5584</v>
      </c>
      <c r="H103" s="849"/>
      <c r="I103" s="849"/>
      <c r="J103" s="832"/>
      <c r="K103" s="832"/>
      <c r="L103" s="849"/>
      <c r="M103" s="849"/>
      <c r="N103" s="832"/>
      <c r="O103" s="832"/>
      <c r="P103" s="849">
        <v>1</v>
      </c>
      <c r="Q103" s="849">
        <v>376</v>
      </c>
      <c r="R103" s="837"/>
      <c r="S103" s="850">
        <v>376</v>
      </c>
    </row>
    <row r="104" spans="1:19" ht="14.45" customHeight="1" x14ac:dyDescent="0.2">
      <c r="A104" s="831" t="s">
        <v>5512</v>
      </c>
      <c r="B104" s="832" t="s">
        <v>5513</v>
      </c>
      <c r="C104" s="832" t="s">
        <v>594</v>
      </c>
      <c r="D104" s="832" t="s">
        <v>5460</v>
      </c>
      <c r="E104" s="832" t="s">
        <v>5509</v>
      </c>
      <c r="F104" s="832" t="s">
        <v>5585</v>
      </c>
      <c r="G104" s="832" t="s">
        <v>5586</v>
      </c>
      <c r="H104" s="849">
        <v>3</v>
      </c>
      <c r="I104" s="849">
        <v>531</v>
      </c>
      <c r="J104" s="832">
        <v>1.4915730337078652</v>
      </c>
      <c r="K104" s="832">
        <v>177</v>
      </c>
      <c r="L104" s="849">
        <v>2</v>
      </c>
      <c r="M104" s="849">
        <v>356</v>
      </c>
      <c r="N104" s="832">
        <v>1</v>
      </c>
      <c r="O104" s="832">
        <v>178</v>
      </c>
      <c r="P104" s="849">
        <v>8</v>
      </c>
      <c r="Q104" s="849">
        <v>1432</v>
      </c>
      <c r="R104" s="837">
        <v>4.0224719101123592</v>
      </c>
      <c r="S104" s="850">
        <v>179</v>
      </c>
    </row>
    <row r="105" spans="1:19" ht="14.45" customHeight="1" x14ac:dyDescent="0.2">
      <c r="A105" s="831" t="s">
        <v>5512</v>
      </c>
      <c r="B105" s="832" t="s">
        <v>5513</v>
      </c>
      <c r="C105" s="832" t="s">
        <v>594</v>
      </c>
      <c r="D105" s="832" t="s">
        <v>5460</v>
      </c>
      <c r="E105" s="832" t="s">
        <v>5509</v>
      </c>
      <c r="F105" s="832" t="s">
        <v>5587</v>
      </c>
      <c r="G105" s="832" t="s">
        <v>5588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1303</v>
      </c>
      <c r="R105" s="837"/>
      <c r="S105" s="850">
        <v>1303</v>
      </c>
    </row>
    <row r="106" spans="1:19" ht="14.45" customHeight="1" x14ac:dyDescent="0.2">
      <c r="A106" s="831" t="s">
        <v>5512</v>
      </c>
      <c r="B106" s="832" t="s">
        <v>5513</v>
      </c>
      <c r="C106" s="832" t="s">
        <v>594</v>
      </c>
      <c r="D106" s="832" t="s">
        <v>2550</v>
      </c>
      <c r="E106" s="832" t="s">
        <v>5509</v>
      </c>
      <c r="F106" s="832" t="s">
        <v>5555</v>
      </c>
      <c r="G106" s="832" t="s">
        <v>5556</v>
      </c>
      <c r="H106" s="849"/>
      <c r="I106" s="849"/>
      <c r="J106" s="832"/>
      <c r="K106" s="832"/>
      <c r="L106" s="849">
        <v>1</v>
      </c>
      <c r="M106" s="849">
        <v>37</v>
      </c>
      <c r="N106" s="832">
        <v>1</v>
      </c>
      <c r="O106" s="832">
        <v>37</v>
      </c>
      <c r="P106" s="849">
        <v>1</v>
      </c>
      <c r="Q106" s="849">
        <v>38</v>
      </c>
      <c r="R106" s="837">
        <v>1.027027027027027</v>
      </c>
      <c r="S106" s="850">
        <v>38</v>
      </c>
    </row>
    <row r="107" spans="1:19" ht="14.45" customHeight="1" x14ac:dyDescent="0.2">
      <c r="A107" s="831" t="s">
        <v>5512</v>
      </c>
      <c r="B107" s="832" t="s">
        <v>5513</v>
      </c>
      <c r="C107" s="832" t="s">
        <v>594</v>
      </c>
      <c r="D107" s="832" t="s">
        <v>2550</v>
      </c>
      <c r="E107" s="832" t="s">
        <v>5509</v>
      </c>
      <c r="F107" s="832" t="s">
        <v>5561</v>
      </c>
      <c r="G107" s="832" t="s">
        <v>5562</v>
      </c>
      <c r="H107" s="849">
        <v>87</v>
      </c>
      <c r="I107" s="849">
        <v>21837</v>
      </c>
      <c r="J107" s="832">
        <v>1.0698118753674308</v>
      </c>
      <c r="K107" s="832">
        <v>251</v>
      </c>
      <c r="L107" s="849">
        <v>81</v>
      </c>
      <c r="M107" s="849">
        <v>20412</v>
      </c>
      <c r="N107" s="832">
        <v>1</v>
      </c>
      <c r="O107" s="832">
        <v>252</v>
      </c>
      <c r="P107" s="849">
        <v>353</v>
      </c>
      <c r="Q107" s="849">
        <v>89662</v>
      </c>
      <c r="R107" s="837">
        <v>4.392612188908485</v>
      </c>
      <c r="S107" s="850">
        <v>254</v>
      </c>
    </row>
    <row r="108" spans="1:19" ht="14.45" customHeight="1" x14ac:dyDescent="0.2">
      <c r="A108" s="831" t="s">
        <v>5512</v>
      </c>
      <c r="B108" s="832" t="s">
        <v>5513</v>
      </c>
      <c r="C108" s="832" t="s">
        <v>594</v>
      </c>
      <c r="D108" s="832" t="s">
        <v>5467</v>
      </c>
      <c r="E108" s="832" t="s">
        <v>5509</v>
      </c>
      <c r="F108" s="832" t="s">
        <v>5561</v>
      </c>
      <c r="G108" s="832" t="s">
        <v>5562</v>
      </c>
      <c r="H108" s="849">
        <v>2</v>
      </c>
      <c r="I108" s="849">
        <v>502</v>
      </c>
      <c r="J108" s="832">
        <v>0.22134038800705466</v>
      </c>
      <c r="K108" s="832">
        <v>251</v>
      </c>
      <c r="L108" s="849">
        <v>9</v>
      </c>
      <c r="M108" s="849">
        <v>2268</v>
      </c>
      <c r="N108" s="832">
        <v>1</v>
      </c>
      <c r="O108" s="832">
        <v>252</v>
      </c>
      <c r="P108" s="849">
        <v>2</v>
      </c>
      <c r="Q108" s="849">
        <v>508</v>
      </c>
      <c r="R108" s="837">
        <v>0.22398589065255731</v>
      </c>
      <c r="S108" s="850">
        <v>254</v>
      </c>
    </row>
    <row r="109" spans="1:19" ht="14.45" customHeight="1" x14ac:dyDescent="0.2">
      <c r="A109" s="831" t="s">
        <v>5512</v>
      </c>
      <c r="B109" s="832" t="s">
        <v>5513</v>
      </c>
      <c r="C109" s="832" t="s">
        <v>594</v>
      </c>
      <c r="D109" s="832" t="s">
        <v>2551</v>
      </c>
      <c r="E109" s="832" t="s">
        <v>5509</v>
      </c>
      <c r="F109" s="832" t="s">
        <v>5555</v>
      </c>
      <c r="G109" s="832" t="s">
        <v>5556</v>
      </c>
      <c r="H109" s="849">
        <v>2</v>
      </c>
      <c r="I109" s="849">
        <v>74</v>
      </c>
      <c r="J109" s="832">
        <v>2</v>
      </c>
      <c r="K109" s="832">
        <v>37</v>
      </c>
      <c r="L109" s="849">
        <v>1</v>
      </c>
      <c r="M109" s="849">
        <v>37</v>
      </c>
      <c r="N109" s="832">
        <v>1</v>
      </c>
      <c r="O109" s="832">
        <v>37</v>
      </c>
      <c r="P109" s="849">
        <v>2</v>
      </c>
      <c r="Q109" s="849">
        <v>76</v>
      </c>
      <c r="R109" s="837">
        <v>2.0540540540540539</v>
      </c>
      <c r="S109" s="850">
        <v>38</v>
      </c>
    </row>
    <row r="110" spans="1:19" ht="14.45" customHeight="1" x14ac:dyDescent="0.2">
      <c r="A110" s="831" t="s">
        <v>5512</v>
      </c>
      <c r="B110" s="832" t="s">
        <v>5513</v>
      </c>
      <c r="C110" s="832" t="s">
        <v>594</v>
      </c>
      <c r="D110" s="832" t="s">
        <v>2551</v>
      </c>
      <c r="E110" s="832" t="s">
        <v>5509</v>
      </c>
      <c r="F110" s="832" t="s">
        <v>5561</v>
      </c>
      <c r="G110" s="832" t="s">
        <v>5562</v>
      </c>
      <c r="H110" s="849">
        <v>4</v>
      </c>
      <c r="I110" s="849">
        <v>1004</v>
      </c>
      <c r="J110" s="832">
        <v>0.44268077601410932</v>
      </c>
      <c r="K110" s="832">
        <v>251</v>
      </c>
      <c r="L110" s="849">
        <v>9</v>
      </c>
      <c r="M110" s="849">
        <v>2268</v>
      </c>
      <c r="N110" s="832">
        <v>1</v>
      </c>
      <c r="O110" s="832">
        <v>252</v>
      </c>
      <c r="P110" s="849">
        <v>21</v>
      </c>
      <c r="Q110" s="849">
        <v>5334</v>
      </c>
      <c r="R110" s="837">
        <v>2.3518518518518516</v>
      </c>
      <c r="S110" s="850">
        <v>254</v>
      </c>
    </row>
    <row r="111" spans="1:19" ht="14.45" customHeight="1" x14ac:dyDescent="0.2">
      <c r="A111" s="831" t="s">
        <v>5512</v>
      </c>
      <c r="B111" s="832" t="s">
        <v>5513</v>
      </c>
      <c r="C111" s="832" t="s">
        <v>594</v>
      </c>
      <c r="D111" s="832" t="s">
        <v>2552</v>
      </c>
      <c r="E111" s="832" t="s">
        <v>5514</v>
      </c>
      <c r="F111" s="832" t="s">
        <v>5516</v>
      </c>
      <c r="G111" s="832" t="s">
        <v>5517</v>
      </c>
      <c r="H111" s="849"/>
      <c r="I111" s="849"/>
      <c r="J111" s="832"/>
      <c r="K111" s="832"/>
      <c r="L111" s="849"/>
      <c r="M111" s="849"/>
      <c r="N111" s="832"/>
      <c r="O111" s="832"/>
      <c r="P111" s="849">
        <v>0.1</v>
      </c>
      <c r="Q111" s="849">
        <v>6.97</v>
      </c>
      <c r="R111" s="837"/>
      <c r="S111" s="850">
        <v>69.699999999999989</v>
      </c>
    </row>
    <row r="112" spans="1:19" ht="14.45" customHeight="1" x14ac:dyDescent="0.2">
      <c r="A112" s="831" t="s">
        <v>5512</v>
      </c>
      <c r="B112" s="832" t="s">
        <v>5513</v>
      </c>
      <c r="C112" s="832" t="s">
        <v>594</v>
      </c>
      <c r="D112" s="832" t="s">
        <v>2552</v>
      </c>
      <c r="E112" s="832" t="s">
        <v>5514</v>
      </c>
      <c r="F112" s="832" t="s">
        <v>5518</v>
      </c>
      <c r="G112" s="832" t="s">
        <v>5519</v>
      </c>
      <c r="H112" s="849"/>
      <c r="I112" s="849"/>
      <c r="J112" s="832"/>
      <c r="K112" s="832"/>
      <c r="L112" s="849"/>
      <c r="M112" s="849"/>
      <c r="N112" s="832"/>
      <c r="O112" s="832"/>
      <c r="P112" s="849">
        <v>0.60000000000000009</v>
      </c>
      <c r="Q112" s="849">
        <v>171.06</v>
      </c>
      <c r="R112" s="837"/>
      <c r="S112" s="850">
        <v>285.09999999999997</v>
      </c>
    </row>
    <row r="113" spans="1:19" ht="14.45" customHeight="1" x14ac:dyDescent="0.2">
      <c r="A113" s="831" t="s">
        <v>5512</v>
      </c>
      <c r="B113" s="832" t="s">
        <v>5513</v>
      </c>
      <c r="C113" s="832" t="s">
        <v>594</v>
      </c>
      <c r="D113" s="832" t="s">
        <v>2552</v>
      </c>
      <c r="E113" s="832" t="s">
        <v>5514</v>
      </c>
      <c r="F113" s="832" t="s">
        <v>5524</v>
      </c>
      <c r="G113" s="832" t="s">
        <v>1874</v>
      </c>
      <c r="H113" s="849"/>
      <c r="I113" s="849"/>
      <c r="J113" s="832"/>
      <c r="K113" s="832"/>
      <c r="L113" s="849"/>
      <c r="M113" s="849"/>
      <c r="N113" s="832"/>
      <c r="O113" s="832"/>
      <c r="P113" s="849">
        <v>0.1</v>
      </c>
      <c r="Q113" s="849">
        <v>4.7300000000000004</v>
      </c>
      <c r="R113" s="837"/>
      <c r="S113" s="850">
        <v>47.300000000000004</v>
      </c>
    </row>
    <row r="114" spans="1:19" ht="14.45" customHeight="1" x14ac:dyDescent="0.2">
      <c r="A114" s="831" t="s">
        <v>5512</v>
      </c>
      <c r="B114" s="832" t="s">
        <v>5513</v>
      </c>
      <c r="C114" s="832" t="s">
        <v>594</v>
      </c>
      <c r="D114" s="832" t="s">
        <v>2552</v>
      </c>
      <c r="E114" s="832" t="s">
        <v>5514</v>
      </c>
      <c r="F114" s="832" t="s">
        <v>5528</v>
      </c>
      <c r="G114" s="832" t="s">
        <v>670</v>
      </c>
      <c r="H114" s="849"/>
      <c r="I114" s="849"/>
      <c r="J114" s="832"/>
      <c r="K114" s="832"/>
      <c r="L114" s="849"/>
      <c r="M114" s="849"/>
      <c r="N114" s="832"/>
      <c r="O114" s="832"/>
      <c r="P114" s="849">
        <v>0.2</v>
      </c>
      <c r="Q114" s="849">
        <v>107.13</v>
      </c>
      <c r="R114" s="837"/>
      <c r="S114" s="850">
        <v>535.65</v>
      </c>
    </row>
    <row r="115" spans="1:19" ht="14.45" customHeight="1" x14ac:dyDescent="0.2">
      <c r="A115" s="831" t="s">
        <v>5512</v>
      </c>
      <c r="B115" s="832" t="s">
        <v>5513</v>
      </c>
      <c r="C115" s="832" t="s">
        <v>594</v>
      </c>
      <c r="D115" s="832" t="s">
        <v>2552</v>
      </c>
      <c r="E115" s="832" t="s">
        <v>5514</v>
      </c>
      <c r="F115" s="832" t="s">
        <v>5533</v>
      </c>
      <c r="G115" s="832" t="s">
        <v>683</v>
      </c>
      <c r="H115" s="849"/>
      <c r="I115" s="849"/>
      <c r="J115" s="832"/>
      <c r="K115" s="832"/>
      <c r="L115" s="849"/>
      <c r="M115" s="849"/>
      <c r="N115" s="832"/>
      <c r="O115" s="832"/>
      <c r="P115" s="849">
        <v>0.05</v>
      </c>
      <c r="Q115" s="849">
        <v>12.17</v>
      </c>
      <c r="R115" s="837"/>
      <c r="S115" s="850">
        <v>243.39999999999998</v>
      </c>
    </row>
    <row r="116" spans="1:19" ht="14.45" customHeight="1" x14ac:dyDescent="0.2">
      <c r="A116" s="831" t="s">
        <v>5512</v>
      </c>
      <c r="B116" s="832" t="s">
        <v>5513</v>
      </c>
      <c r="C116" s="832" t="s">
        <v>594</v>
      </c>
      <c r="D116" s="832" t="s">
        <v>2552</v>
      </c>
      <c r="E116" s="832" t="s">
        <v>5514</v>
      </c>
      <c r="F116" s="832" t="s">
        <v>5539</v>
      </c>
      <c r="G116" s="832" t="s">
        <v>2065</v>
      </c>
      <c r="H116" s="849"/>
      <c r="I116" s="849"/>
      <c r="J116" s="832"/>
      <c r="K116" s="832"/>
      <c r="L116" s="849"/>
      <c r="M116" s="849"/>
      <c r="N116" s="832"/>
      <c r="O116" s="832"/>
      <c r="P116" s="849">
        <v>0.1</v>
      </c>
      <c r="Q116" s="849">
        <v>4.9399999999999995</v>
      </c>
      <c r="R116" s="837"/>
      <c r="S116" s="850">
        <v>49.399999999999991</v>
      </c>
    </row>
    <row r="117" spans="1:19" ht="14.45" customHeight="1" x14ac:dyDescent="0.2">
      <c r="A117" s="831" t="s">
        <v>5512</v>
      </c>
      <c r="B117" s="832" t="s">
        <v>5513</v>
      </c>
      <c r="C117" s="832" t="s">
        <v>594</v>
      </c>
      <c r="D117" s="832" t="s">
        <v>2552</v>
      </c>
      <c r="E117" s="832" t="s">
        <v>5509</v>
      </c>
      <c r="F117" s="832" t="s">
        <v>5551</v>
      </c>
      <c r="G117" s="832" t="s">
        <v>5552</v>
      </c>
      <c r="H117" s="849"/>
      <c r="I117" s="849"/>
      <c r="J117" s="832"/>
      <c r="K117" s="832"/>
      <c r="L117" s="849"/>
      <c r="M117" s="849"/>
      <c r="N117" s="832"/>
      <c r="O117" s="832"/>
      <c r="P117" s="849">
        <v>2</v>
      </c>
      <c r="Q117" s="849">
        <v>158</v>
      </c>
      <c r="R117" s="837"/>
      <c r="S117" s="850">
        <v>79</v>
      </c>
    </row>
    <row r="118" spans="1:19" ht="14.45" customHeight="1" x14ac:dyDescent="0.2">
      <c r="A118" s="831" t="s">
        <v>5512</v>
      </c>
      <c r="B118" s="832" t="s">
        <v>5513</v>
      </c>
      <c r="C118" s="832" t="s">
        <v>594</v>
      </c>
      <c r="D118" s="832" t="s">
        <v>2552</v>
      </c>
      <c r="E118" s="832" t="s">
        <v>5509</v>
      </c>
      <c r="F118" s="832" t="s">
        <v>5553</v>
      </c>
      <c r="G118" s="832" t="s">
        <v>5554</v>
      </c>
      <c r="H118" s="849"/>
      <c r="I118" s="849"/>
      <c r="J118" s="832"/>
      <c r="K118" s="832"/>
      <c r="L118" s="849"/>
      <c r="M118" s="849"/>
      <c r="N118" s="832"/>
      <c r="O118" s="832"/>
      <c r="P118" s="849">
        <v>4</v>
      </c>
      <c r="Q118" s="849">
        <v>604</v>
      </c>
      <c r="R118" s="837"/>
      <c r="S118" s="850">
        <v>151</v>
      </c>
    </row>
    <row r="119" spans="1:19" ht="14.45" customHeight="1" x14ac:dyDescent="0.2">
      <c r="A119" s="831" t="s">
        <v>5512</v>
      </c>
      <c r="B119" s="832" t="s">
        <v>5513</v>
      </c>
      <c r="C119" s="832" t="s">
        <v>594</v>
      </c>
      <c r="D119" s="832" t="s">
        <v>2552</v>
      </c>
      <c r="E119" s="832" t="s">
        <v>5509</v>
      </c>
      <c r="F119" s="832" t="s">
        <v>5555</v>
      </c>
      <c r="G119" s="832" t="s">
        <v>5556</v>
      </c>
      <c r="H119" s="849">
        <v>9</v>
      </c>
      <c r="I119" s="849">
        <v>333</v>
      </c>
      <c r="J119" s="832">
        <v>0.81818181818181823</v>
      </c>
      <c r="K119" s="832">
        <v>37</v>
      </c>
      <c r="L119" s="849">
        <v>11</v>
      </c>
      <c r="M119" s="849">
        <v>407</v>
      </c>
      <c r="N119" s="832">
        <v>1</v>
      </c>
      <c r="O119" s="832">
        <v>37</v>
      </c>
      <c r="P119" s="849">
        <v>19</v>
      </c>
      <c r="Q119" s="849">
        <v>722</v>
      </c>
      <c r="R119" s="837">
        <v>1.7739557739557739</v>
      </c>
      <c r="S119" s="850">
        <v>38</v>
      </c>
    </row>
    <row r="120" spans="1:19" ht="14.45" customHeight="1" x14ac:dyDescent="0.2">
      <c r="A120" s="831" t="s">
        <v>5512</v>
      </c>
      <c r="B120" s="832" t="s">
        <v>5513</v>
      </c>
      <c r="C120" s="832" t="s">
        <v>594</v>
      </c>
      <c r="D120" s="832" t="s">
        <v>2552</v>
      </c>
      <c r="E120" s="832" t="s">
        <v>5509</v>
      </c>
      <c r="F120" s="832" t="s">
        <v>5561</v>
      </c>
      <c r="G120" s="832" t="s">
        <v>5562</v>
      </c>
      <c r="H120" s="849">
        <v>5</v>
      </c>
      <c r="I120" s="849">
        <v>1255</v>
      </c>
      <c r="J120" s="832">
        <v>0.4150132275132275</v>
      </c>
      <c r="K120" s="832">
        <v>251</v>
      </c>
      <c r="L120" s="849">
        <v>12</v>
      </c>
      <c r="M120" s="849">
        <v>3024</v>
      </c>
      <c r="N120" s="832">
        <v>1</v>
      </c>
      <c r="O120" s="832">
        <v>252</v>
      </c>
      <c r="P120" s="849">
        <v>14</v>
      </c>
      <c r="Q120" s="849">
        <v>3556</v>
      </c>
      <c r="R120" s="837">
        <v>1.1759259259259258</v>
      </c>
      <c r="S120" s="850">
        <v>254</v>
      </c>
    </row>
    <row r="121" spans="1:19" ht="14.45" customHeight="1" x14ac:dyDescent="0.2">
      <c r="A121" s="831" t="s">
        <v>5512</v>
      </c>
      <c r="B121" s="832" t="s">
        <v>5513</v>
      </c>
      <c r="C121" s="832" t="s">
        <v>594</v>
      </c>
      <c r="D121" s="832" t="s">
        <v>2552</v>
      </c>
      <c r="E121" s="832" t="s">
        <v>5509</v>
      </c>
      <c r="F121" s="832" t="s">
        <v>5563</v>
      </c>
      <c r="G121" s="832" t="s">
        <v>5564</v>
      </c>
      <c r="H121" s="849"/>
      <c r="I121" s="849"/>
      <c r="J121" s="832"/>
      <c r="K121" s="832"/>
      <c r="L121" s="849">
        <v>6</v>
      </c>
      <c r="M121" s="849">
        <v>4212</v>
      </c>
      <c r="N121" s="832">
        <v>1</v>
      </c>
      <c r="O121" s="832">
        <v>702</v>
      </c>
      <c r="P121" s="849">
        <v>8</v>
      </c>
      <c r="Q121" s="849">
        <v>5656</v>
      </c>
      <c r="R121" s="837">
        <v>1.3428300094966761</v>
      </c>
      <c r="S121" s="850">
        <v>707</v>
      </c>
    </row>
    <row r="122" spans="1:19" ht="14.45" customHeight="1" x14ac:dyDescent="0.2">
      <c r="A122" s="831" t="s">
        <v>5512</v>
      </c>
      <c r="B122" s="832" t="s">
        <v>5513</v>
      </c>
      <c r="C122" s="832" t="s">
        <v>594</v>
      </c>
      <c r="D122" s="832" t="s">
        <v>2552</v>
      </c>
      <c r="E122" s="832" t="s">
        <v>5509</v>
      </c>
      <c r="F122" s="832" t="s">
        <v>5569</v>
      </c>
      <c r="G122" s="832" t="s">
        <v>5570</v>
      </c>
      <c r="H122" s="849"/>
      <c r="I122" s="849"/>
      <c r="J122" s="832"/>
      <c r="K122" s="832"/>
      <c r="L122" s="849">
        <v>10</v>
      </c>
      <c r="M122" s="849">
        <v>333.33</v>
      </c>
      <c r="N122" s="832">
        <v>1</v>
      </c>
      <c r="O122" s="832">
        <v>33.332999999999998</v>
      </c>
      <c r="P122" s="849">
        <v>30</v>
      </c>
      <c r="Q122" s="849">
        <v>1000</v>
      </c>
      <c r="R122" s="837">
        <v>3.0000300003000033</v>
      </c>
      <c r="S122" s="850">
        <v>33.333333333333336</v>
      </c>
    </row>
    <row r="123" spans="1:19" ht="14.45" customHeight="1" x14ac:dyDescent="0.2">
      <c r="A123" s="831" t="s">
        <v>5512</v>
      </c>
      <c r="B123" s="832" t="s">
        <v>5513</v>
      </c>
      <c r="C123" s="832" t="s">
        <v>594</v>
      </c>
      <c r="D123" s="832" t="s">
        <v>2552</v>
      </c>
      <c r="E123" s="832" t="s">
        <v>5509</v>
      </c>
      <c r="F123" s="832" t="s">
        <v>5573</v>
      </c>
      <c r="G123" s="832" t="s">
        <v>5574</v>
      </c>
      <c r="H123" s="849"/>
      <c r="I123" s="849"/>
      <c r="J123" s="832"/>
      <c r="K123" s="832"/>
      <c r="L123" s="849"/>
      <c r="M123" s="849"/>
      <c r="N123" s="832"/>
      <c r="O123" s="832"/>
      <c r="P123" s="849">
        <v>8</v>
      </c>
      <c r="Q123" s="849">
        <v>976</v>
      </c>
      <c r="R123" s="837"/>
      <c r="S123" s="850">
        <v>122</v>
      </c>
    </row>
    <row r="124" spans="1:19" ht="14.45" customHeight="1" x14ac:dyDescent="0.2">
      <c r="A124" s="831" t="s">
        <v>5512</v>
      </c>
      <c r="B124" s="832" t="s">
        <v>5513</v>
      </c>
      <c r="C124" s="832" t="s">
        <v>594</v>
      </c>
      <c r="D124" s="832" t="s">
        <v>2552</v>
      </c>
      <c r="E124" s="832" t="s">
        <v>5509</v>
      </c>
      <c r="F124" s="832" t="s">
        <v>5575</v>
      </c>
      <c r="G124" s="832" t="s">
        <v>5576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33</v>
      </c>
      <c r="R124" s="837"/>
      <c r="S124" s="850">
        <v>33</v>
      </c>
    </row>
    <row r="125" spans="1:19" ht="14.45" customHeight="1" x14ac:dyDescent="0.2">
      <c r="A125" s="831" t="s">
        <v>5512</v>
      </c>
      <c r="B125" s="832" t="s">
        <v>5513</v>
      </c>
      <c r="C125" s="832" t="s">
        <v>594</v>
      </c>
      <c r="D125" s="832" t="s">
        <v>2552</v>
      </c>
      <c r="E125" s="832" t="s">
        <v>5509</v>
      </c>
      <c r="F125" s="832" t="s">
        <v>5579</v>
      </c>
      <c r="G125" s="832" t="s">
        <v>5580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78</v>
      </c>
      <c r="R125" s="837"/>
      <c r="S125" s="850">
        <v>78</v>
      </c>
    </row>
    <row r="126" spans="1:19" ht="14.45" customHeight="1" x14ac:dyDescent="0.2">
      <c r="A126" s="831" t="s">
        <v>5512</v>
      </c>
      <c r="B126" s="832" t="s">
        <v>5513</v>
      </c>
      <c r="C126" s="832" t="s">
        <v>594</v>
      </c>
      <c r="D126" s="832" t="s">
        <v>2552</v>
      </c>
      <c r="E126" s="832" t="s">
        <v>5509</v>
      </c>
      <c r="F126" s="832" t="s">
        <v>5581</v>
      </c>
      <c r="G126" s="832" t="s">
        <v>5582</v>
      </c>
      <c r="H126" s="849"/>
      <c r="I126" s="849"/>
      <c r="J126" s="832"/>
      <c r="K126" s="832"/>
      <c r="L126" s="849"/>
      <c r="M126" s="849"/>
      <c r="N126" s="832"/>
      <c r="O126" s="832"/>
      <c r="P126" s="849">
        <v>1</v>
      </c>
      <c r="Q126" s="849">
        <v>622</v>
      </c>
      <c r="R126" s="837"/>
      <c r="S126" s="850">
        <v>622</v>
      </c>
    </row>
    <row r="127" spans="1:19" ht="14.45" customHeight="1" x14ac:dyDescent="0.2">
      <c r="A127" s="831" t="s">
        <v>5512</v>
      </c>
      <c r="B127" s="832" t="s">
        <v>5513</v>
      </c>
      <c r="C127" s="832" t="s">
        <v>594</v>
      </c>
      <c r="D127" s="832" t="s">
        <v>2552</v>
      </c>
      <c r="E127" s="832" t="s">
        <v>5509</v>
      </c>
      <c r="F127" s="832" t="s">
        <v>5585</v>
      </c>
      <c r="G127" s="832" t="s">
        <v>5586</v>
      </c>
      <c r="H127" s="849"/>
      <c r="I127" s="849"/>
      <c r="J127" s="832"/>
      <c r="K127" s="832"/>
      <c r="L127" s="849">
        <v>7</v>
      </c>
      <c r="M127" s="849">
        <v>1246</v>
      </c>
      <c r="N127" s="832">
        <v>1</v>
      </c>
      <c r="O127" s="832">
        <v>178</v>
      </c>
      <c r="P127" s="849">
        <v>33</v>
      </c>
      <c r="Q127" s="849">
        <v>5907</v>
      </c>
      <c r="R127" s="837">
        <v>4.7407704654895664</v>
      </c>
      <c r="S127" s="850">
        <v>179</v>
      </c>
    </row>
    <row r="128" spans="1:19" ht="14.45" customHeight="1" x14ac:dyDescent="0.2">
      <c r="A128" s="831" t="s">
        <v>5512</v>
      </c>
      <c r="B128" s="832" t="s">
        <v>5513</v>
      </c>
      <c r="C128" s="832" t="s">
        <v>594</v>
      </c>
      <c r="D128" s="832" t="s">
        <v>2554</v>
      </c>
      <c r="E128" s="832" t="s">
        <v>5509</v>
      </c>
      <c r="F128" s="832" t="s">
        <v>5555</v>
      </c>
      <c r="G128" s="832" t="s">
        <v>5556</v>
      </c>
      <c r="H128" s="849"/>
      <c r="I128" s="849"/>
      <c r="J128" s="832"/>
      <c r="K128" s="832"/>
      <c r="L128" s="849"/>
      <c r="M128" s="849"/>
      <c r="N128" s="832"/>
      <c r="O128" s="832"/>
      <c r="P128" s="849">
        <v>2</v>
      </c>
      <c r="Q128" s="849">
        <v>76</v>
      </c>
      <c r="R128" s="837"/>
      <c r="S128" s="850">
        <v>38</v>
      </c>
    </row>
    <row r="129" spans="1:19" ht="14.45" customHeight="1" x14ac:dyDescent="0.2">
      <c r="A129" s="831" t="s">
        <v>5512</v>
      </c>
      <c r="B129" s="832" t="s">
        <v>5513</v>
      </c>
      <c r="C129" s="832" t="s">
        <v>594</v>
      </c>
      <c r="D129" s="832" t="s">
        <v>2554</v>
      </c>
      <c r="E129" s="832" t="s">
        <v>5509</v>
      </c>
      <c r="F129" s="832" t="s">
        <v>5561</v>
      </c>
      <c r="G129" s="832" t="s">
        <v>5562</v>
      </c>
      <c r="H129" s="849">
        <v>1</v>
      </c>
      <c r="I129" s="849">
        <v>251</v>
      </c>
      <c r="J129" s="832">
        <v>0.99603174603174605</v>
      </c>
      <c r="K129" s="832">
        <v>251</v>
      </c>
      <c r="L129" s="849">
        <v>1</v>
      </c>
      <c r="M129" s="849">
        <v>252</v>
      </c>
      <c r="N129" s="832">
        <v>1</v>
      </c>
      <c r="O129" s="832">
        <v>252</v>
      </c>
      <c r="P129" s="849">
        <v>14</v>
      </c>
      <c r="Q129" s="849">
        <v>3556</v>
      </c>
      <c r="R129" s="837">
        <v>14.111111111111111</v>
      </c>
      <c r="S129" s="850">
        <v>254</v>
      </c>
    </row>
    <row r="130" spans="1:19" ht="14.45" customHeight="1" x14ac:dyDescent="0.2">
      <c r="A130" s="831" t="s">
        <v>5512</v>
      </c>
      <c r="B130" s="832" t="s">
        <v>5513</v>
      </c>
      <c r="C130" s="832" t="s">
        <v>594</v>
      </c>
      <c r="D130" s="832" t="s">
        <v>5468</v>
      </c>
      <c r="E130" s="832" t="s">
        <v>5509</v>
      </c>
      <c r="F130" s="832" t="s">
        <v>5561</v>
      </c>
      <c r="G130" s="832" t="s">
        <v>5562</v>
      </c>
      <c r="H130" s="849">
        <v>37</v>
      </c>
      <c r="I130" s="849">
        <v>9287</v>
      </c>
      <c r="J130" s="832"/>
      <c r="K130" s="832">
        <v>251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5" customHeight="1" x14ac:dyDescent="0.2">
      <c r="A131" s="831" t="s">
        <v>5512</v>
      </c>
      <c r="B131" s="832" t="s">
        <v>5513</v>
      </c>
      <c r="C131" s="832" t="s">
        <v>594</v>
      </c>
      <c r="D131" s="832" t="s">
        <v>2555</v>
      </c>
      <c r="E131" s="832" t="s">
        <v>5509</v>
      </c>
      <c r="F131" s="832" t="s">
        <v>5555</v>
      </c>
      <c r="G131" s="832" t="s">
        <v>5556</v>
      </c>
      <c r="H131" s="849">
        <v>12</v>
      </c>
      <c r="I131" s="849">
        <v>444</v>
      </c>
      <c r="J131" s="832">
        <v>1.3333333333333333</v>
      </c>
      <c r="K131" s="832">
        <v>37</v>
      </c>
      <c r="L131" s="849">
        <v>9</v>
      </c>
      <c r="M131" s="849">
        <v>333</v>
      </c>
      <c r="N131" s="832">
        <v>1</v>
      </c>
      <c r="O131" s="832">
        <v>37</v>
      </c>
      <c r="P131" s="849">
        <v>14</v>
      </c>
      <c r="Q131" s="849">
        <v>532</v>
      </c>
      <c r="R131" s="837">
        <v>1.5975975975975976</v>
      </c>
      <c r="S131" s="850">
        <v>38</v>
      </c>
    </row>
    <row r="132" spans="1:19" ht="14.45" customHeight="1" x14ac:dyDescent="0.2">
      <c r="A132" s="831" t="s">
        <v>5512</v>
      </c>
      <c r="B132" s="832" t="s">
        <v>5513</v>
      </c>
      <c r="C132" s="832" t="s">
        <v>594</v>
      </c>
      <c r="D132" s="832" t="s">
        <v>2555</v>
      </c>
      <c r="E132" s="832" t="s">
        <v>5509</v>
      </c>
      <c r="F132" s="832" t="s">
        <v>5561</v>
      </c>
      <c r="G132" s="832" t="s">
        <v>5562</v>
      </c>
      <c r="H132" s="849">
        <v>7</v>
      </c>
      <c r="I132" s="849">
        <v>1757</v>
      </c>
      <c r="J132" s="832">
        <v>0.87152777777777779</v>
      </c>
      <c r="K132" s="832">
        <v>251</v>
      </c>
      <c r="L132" s="849">
        <v>8</v>
      </c>
      <c r="M132" s="849">
        <v>2016</v>
      </c>
      <c r="N132" s="832">
        <v>1</v>
      </c>
      <c r="O132" s="832">
        <v>252</v>
      </c>
      <c r="P132" s="849">
        <v>4</v>
      </c>
      <c r="Q132" s="849">
        <v>1016</v>
      </c>
      <c r="R132" s="837">
        <v>0.50396825396825395</v>
      </c>
      <c r="S132" s="850">
        <v>254</v>
      </c>
    </row>
    <row r="133" spans="1:19" ht="14.45" customHeight="1" x14ac:dyDescent="0.2">
      <c r="A133" s="831" t="s">
        <v>5512</v>
      </c>
      <c r="B133" s="832" t="s">
        <v>5513</v>
      </c>
      <c r="C133" s="832" t="s">
        <v>594</v>
      </c>
      <c r="D133" s="832" t="s">
        <v>2556</v>
      </c>
      <c r="E133" s="832" t="s">
        <v>5509</v>
      </c>
      <c r="F133" s="832" t="s">
        <v>5561</v>
      </c>
      <c r="G133" s="832" t="s">
        <v>5562</v>
      </c>
      <c r="H133" s="849"/>
      <c r="I133" s="849"/>
      <c r="J133" s="832"/>
      <c r="K133" s="832"/>
      <c r="L133" s="849">
        <v>30</v>
      </c>
      <c r="M133" s="849">
        <v>7560</v>
      </c>
      <c r="N133" s="832">
        <v>1</v>
      </c>
      <c r="O133" s="832">
        <v>252</v>
      </c>
      <c r="P133" s="849">
        <v>93</v>
      </c>
      <c r="Q133" s="849">
        <v>23622</v>
      </c>
      <c r="R133" s="837">
        <v>3.1246031746031746</v>
      </c>
      <c r="S133" s="850">
        <v>254</v>
      </c>
    </row>
    <row r="134" spans="1:19" ht="14.45" customHeight="1" x14ac:dyDescent="0.2">
      <c r="A134" s="831" t="s">
        <v>5512</v>
      </c>
      <c r="B134" s="832" t="s">
        <v>5513</v>
      </c>
      <c r="C134" s="832" t="s">
        <v>594</v>
      </c>
      <c r="D134" s="832" t="s">
        <v>2557</v>
      </c>
      <c r="E134" s="832" t="s">
        <v>5514</v>
      </c>
      <c r="F134" s="832" t="s">
        <v>5516</v>
      </c>
      <c r="G134" s="832" t="s">
        <v>5517</v>
      </c>
      <c r="H134" s="849">
        <v>0.7</v>
      </c>
      <c r="I134" s="849">
        <v>81.31</v>
      </c>
      <c r="J134" s="832">
        <v>11.66571018651363</v>
      </c>
      <c r="K134" s="832">
        <v>116.15714285714287</v>
      </c>
      <c r="L134" s="849">
        <v>0.1</v>
      </c>
      <c r="M134" s="849">
        <v>6.97</v>
      </c>
      <c r="N134" s="832">
        <v>1</v>
      </c>
      <c r="O134" s="832">
        <v>69.699999999999989</v>
      </c>
      <c r="P134" s="849">
        <v>0.1</v>
      </c>
      <c r="Q134" s="849">
        <v>6.97</v>
      </c>
      <c r="R134" s="837">
        <v>1</v>
      </c>
      <c r="S134" s="850">
        <v>69.699999999999989</v>
      </c>
    </row>
    <row r="135" spans="1:19" ht="14.45" customHeight="1" x14ac:dyDescent="0.2">
      <c r="A135" s="831" t="s">
        <v>5512</v>
      </c>
      <c r="B135" s="832" t="s">
        <v>5513</v>
      </c>
      <c r="C135" s="832" t="s">
        <v>594</v>
      </c>
      <c r="D135" s="832" t="s">
        <v>2557</v>
      </c>
      <c r="E135" s="832" t="s">
        <v>5514</v>
      </c>
      <c r="F135" s="832" t="s">
        <v>5518</v>
      </c>
      <c r="G135" s="832" t="s">
        <v>5519</v>
      </c>
      <c r="H135" s="849">
        <v>0.2</v>
      </c>
      <c r="I135" s="849">
        <v>50.71</v>
      </c>
      <c r="J135" s="832">
        <v>0.34477835191732387</v>
      </c>
      <c r="K135" s="832">
        <v>253.54999999999998</v>
      </c>
      <c r="L135" s="849">
        <v>0.4</v>
      </c>
      <c r="M135" s="849">
        <v>147.08000000000001</v>
      </c>
      <c r="N135" s="832">
        <v>1</v>
      </c>
      <c r="O135" s="832">
        <v>367.7</v>
      </c>
      <c r="P135" s="849">
        <v>0.4</v>
      </c>
      <c r="Q135" s="849">
        <v>114.04</v>
      </c>
      <c r="R135" s="837">
        <v>0.7753603481098722</v>
      </c>
      <c r="S135" s="850">
        <v>285.10000000000002</v>
      </c>
    </row>
    <row r="136" spans="1:19" ht="14.45" customHeight="1" x14ac:dyDescent="0.2">
      <c r="A136" s="831" t="s">
        <v>5512</v>
      </c>
      <c r="B136" s="832" t="s">
        <v>5513</v>
      </c>
      <c r="C136" s="832" t="s">
        <v>594</v>
      </c>
      <c r="D136" s="832" t="s">
        <v>2557</v>
      </c>
      <c r="E136" s="832" t="s">
        <v>5514</v>
      </c>
      <c r="F136" s="832" t="s">
        <v>5520</v>
      </c>
      <c r="G136" s="832" t="s">
        <v>703</v>
      </c>
      <c r="H136" s="849"/>
      <c r="I136" s="849"/>
      <c r="J136" s="832"/>
      <c r="K136" s="832"/>
      <c r="L136" s="849"/>
      <c r="M136" s="849"/>
      <c r="N136" s="832"/>
      <c r="O136" s="832"/>
      <c r="P136" s="849">
        <v>0.1</v>
      </c>
      <c r="Q136" s="849">
        <v>5.0599999999999996</v>
      </c>
      <c r="R136" s="837"/>
      <c r="S136" s="850">
        <v>50.599999999999994</v>
      </c>
    </row>
    <row r="137" spans="1:19" ht="14.45" customHeight="1" x14ac:dyDescent="0.2">
      <c r="A137" s="831" t="s">
        <v>5512</v>
      </c>
      <c r="B137" s="832" t="s">
        <v>5513</v>
      </c>
      <c r="C137" s="832" t="s">
        <v>594</v>
      </c>
      <c r="D137" s="832" t="s">
        <v>2557</v>
      </c>
      <c r="E137" s="832" t="s">
        <v>5514</v>
      </c>
      <c r="F137" s="832" t="s">
        <v>5524</v>
      </c>
      <c r="G137" s="832" t="s">
        <v>1874</v>
      </c>
      <c r="H137" s="849"/>
      <c r="I137" s="849"/>
      <c r="J137" s="832"/>
      <c r="K137" s="832"/>
      <c r="L137" s="849"/>
      <c r="M137" s="849"/>
      <c r="N137" s="832"/>
      <c r="O137" s="832"/>
      <c r="P137" s="849">
        <v>0.1</v>
      </c>
      <c r="Q137" s="849">
        <v>4.71</v>
      </c>
      <c r="R137" s="837"/>
      <c r="S137" s="850">
        <v>47.099999999999994</v>
      </c>
    </row>
    <row r="138" spans="1:19" ht="14.45" customHeight="1" x14ac:dyDescent="0.2">
      <c r="A138" s="831" t="s">
        <v>5512</v>
      </c>
      <c r="B138" s="832" t="s">
        <v>5513</v>
      </c>
      <c r="C138" s="832" t="s">
        <v>594</v>
      </c>
      <c r="D138" s="832" t="s">
        <v>2557</v>
      </c>
      <c r="E138" s="832" t="s">
        <v>5514</v>
      </c>
      <c r="F138" s="832" t="s">
        <v>5525</v>
      </c>
      <c r="G138" s="832" t="s">
        <v>677</v>
      </c>
      <c r="H138" s="849">
        <v>0.2</v>
      </c>
      <c r="I138" s="849">
        <v>14.14</v>
      </c>
      <c r="J138" s="832"/>
      <c r="K138" s="832">
        <v>70.7</v>
      </c>
      <c r="L138" s="849"/>
      <c r="M138" s="849"/>
      <c r="N138" s="832"/>
      <c r="O138" s="832"/>
      <c r="P138" s="849">
        <v>0.2</v>
      </c>
      <c r="Q138" s="849">
        <v>12.03</v>
      </c>
      <c r="R138" s="837"/>
      <c r="S138" s="850">
        <v>60.149999999999991</v>
      </c>
    </row>
    <row r="139" spans="1:19" ht="14.45" customHeight="1" x14ac:dyDescent="0.2">
      <c r="A139" s="831" t="s">
        <v>5512</v>
      </c>
      <c r="B139" s="832" t="s">
        <v>5513</v>
      </c>
      <c r="C139" s="832" t="s">
        <v>594</v>
      </c>
      <c r="D139" s="832" t="s">
        <v>2557</v>
      </c>
      <c r="E139" s="832" t="s">
        <v>5514</v>
      </c>
      <c r="F139" s="832" t="s">
        <v>5526</v>
      </c>
      <c r="G139" s="832" t="s">
        <v>5527</v>
      </c>
      <c r="H139" s="849">
        <v>0.1</v>
      </c>
      <c r="I139" s="849">
        <v>6.97</v>
      </c>
      <c r="J139" s="832"/>
      <c r="K139" s="832">
        <v>69.699999999999989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5" customHeight="1" x14ac:dyDescent="0.2">
      <c r="A140" s="831" t="s">
        <v>5512</v>
      </c>
      <c r="B140" s="832" t="s">
        <v>5513</v>
      </c>
      <c r="C140" s="832" t="s">
        <v>594</v>
      </c>
      <c r="D140" s="832" t="s">
        <v>2557</v>
      </c>
      <c r="E140" s="832" t="s">
        <v>5514</v>
      </c>
      <c r="F140" s="832" t="s">
        <v>5528</v>
      </c>
      <c r="G140" s="832" t="s">
        <v>670</v>
      </c>
      <c r="H140" s="849">
        <v>0.2</v>
      </c>
      <c r="I140" s="849">
        <v>130</v>
      </c>
      <c r="J140" s="832"/>
      <c r="K140" s="832">
        <v>650</v>
      </c>
      <c r="L140" s="849"/>
      <c r="M140" s="849"/>
      <c r="N140" s="832"/>
      <c r="O140" s="832"/>
      <c r="P140" s="849">
        <v>0.4</v>
      </c>
      <c r="Q140" s="849">
        <v>213.89</v>
      </c>
      <c r="R140" s="837"/>
      <c r="S140" s="850">
        <v>534.72499999999991</v>
      </c>
    </row>
    <row r="141" spans="1:19" ht="14.45" customHeight="1" x14ac:dyDescent="0.2">
      <c r="A141" s="831" t="s">
        <v>5512</v>
      </c>
      <c r="B141" s="832" t="s">
        <v>5513</v>
      </c>
      <c r="C141" s="832" t="s">
        <v>594</v>
      </c>
      <c r="D141" s="832" t="s">
        <v>2557</v>
      </c>
      <c r="E141" s="832" t="s">
        <v>5514</v>
      </c>
      <c r="F141" s="832" t="s">
        <v>5529</v>
      </c>
      <c r="G141" s="832" t="s">
        <v>675</v>
      </c>
      <c r="H141" s="849">
        <v>1</v>
      </c>
      <c r="I141" s="849">
        <v>16.8</v>
      </c>
      <c r="J141" s="832"/>
      <c r="K141" s="832">
        <v>16.8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5" customHeight="1" x14ac:dyDescent="0.2">
      <c r="A142" s="831" t="s">
        <v>5512</v>
      </c>
      <c r="B142" s="832" t="s">
        <v>5513</v>
      </c>
      <c r="C142" s="832" t="s">
        <v>594</v>
      </c>
      <c r="D142" s="832" t="s">
        <v>2557</v>
      </c>
      <c r="E142" s="832" t="s">
        <v>5514</v>
      </c>
      <c r="F142" s="832" t="s">
        <v>5531</v>
      </c>
      <c r="G142" s="832" t="s">
        <v>683</v>
      </c>
      <c r="H142" s="849"/>
      <c r="I142" s="849"/>
      <c r="J142" s="832"/>
      <c r="K142" s="832"/>
      <c r="L142" s="849"/>
      <c r="M142" s="849"/>
      <c r="N142" s="832"/>
      <c r="O142" s="832"/>
      <c r="P142" s="849">
        <v>0.04</v>
      </c>
      <c r="Q142" s="849">
        <v>4.87</v>
      </c>
      <c r="R142" s="837"/>
      <c r="S142" s="850">
        <v>121.75</v>
      </c>
    </row>
    <row r="143" spans="1:19" ht="14.45" customHeight="1" x14ac:dyDescent="0.2">
      <c r="A143" s="831" t="s">
        <v>5512</v>
      </c>
      <c r="B143" s="832" t="s">
        <v>5513</v>
      </c>
      <c r="C143" s="832" t="s">
        <v>594</v>
      </c>
      <c r="D143" s="832" t="s">
        <v>2557</v>
      </c>
      <c r="E143" s="832" t="s">
        <v>5514</v>
      </c>
      <c r="F143" s="832" t="s">
        <v>5533</v>
      </c>
      <c r="G143" s="832" t="s">
        <v>683</v>
      </c>
      <c r="H143" s="849">
        <v>0.35</v>
      </c>
      <c r="I143" s="849">
        <v>85.19</v>
      </c>
      <c r="J143" s="832">
        <v>2.3333333333333335</v>
      </c>
      <c r="K143" s="832">
        <v>243.4</v>
      </c>
      <c r="L143" s="849">
        <v>0.15000000000000002</v>
      </c>
      <c r="M143" s="849">
        <v>36.51</v>
      </c>
      <c r="N143" s="832">
        <v>1</v>
      </c>
      <c r="O143" s="832">
        <v>243.39999999999995</v>
      </c>
      <c r="P143" s="849">
        <v>1.55</v>
      </c>
      <c r="Q143" s="849">
        <v>377.46</v>
      </c>
      <c r="R143" s="837">
        <v>10.338537387017256</v>
      </c>
      <c r="S143" s="850">
        <v>243.52258064516127</v>
      </c>
    </row>
    <row r="144" spans="1:19" ht="14.45" customHeight="1" x14ac:dyDescent="0.2">
      <c r="A144" s="831" t="s">
        <v>5512</v>
      </c>
      <c r="B144" s="832" t="s">
        <v>5513</v>
      </c>
      <c r="C144" s="832" t="s">
        <v>594</v>
      </c>
      <c r="D144" s="832" t="s">
        <v>2557</v>
      </c>
      <c r="E144" s="832" t="s">
        <v>5514</v>
      </c>
      <c r="F144" s="832" t="s">
        <v>5534</v>
      </c>
      <c r="G144" s="832" t="s">
        <v>5535</v>
      </c>
      <c r="H144" s="849">
        <v>0.1</v>
      </c>
      <c r="I144" s="849">
        <v>3.75</v>
      </c>
      <c r="J144" s="832"/>
      <c r="K144" s="832">
        <v>37.5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5" customHeight="1" x14ac:dyDescent="0.2">
      <c r="A145" s="831" t="s">
        <v>5512</v>
      </c>
      <c r="B145" s="832" t="s">
        <v>5513</v>
      </c>
      <c r="C145" s="832" t="s">
        <v>594</v>
      </c>
      <c r="D145" s="832" t="s">
        <v>2557</v>
      </c>
      <c r="E145" s="832" t="s">
        <v>5514</v>
      </c>
      <c r="F145" s="832" t="s">
        <v>5537</v>
      </c>
      <c r="G145" s="832" t="s">
        <v>2515</v>
      </c>
      <c r="H145" s="849"/>
      <c r="I145" s="849"/>
      <c r="J145" s="832"/>
      <c r="K145" s="832"/>
      <c r="L145" s="849"/>
      <c r="M145" s="849"/>
      <c r="N145" s="832"/>
      <c r="O145" s="832"/>
      <c r="P145" s="849">
        <v>0.05</v>
      </c>
      <c r="Q145" s="849">
        <v>13.7</v>
      </c>
      <c r="R145" s="837"/>
      <c r="S145" s="850">
        <v>273.99999999999994</v>
      </c>
    </row>
    <row r="146" spans="1:19" ht="14.45" customHeight="1" x14ac:dyDescent="0.2">
      <c r="A146" s="831" t="s">
        <v>5512</v>
      </c>
      <c r="B146" s="832" t="s">
        <v>5513</v>
      </c>
      <c r="C146" s="832" t="s">
        <v>594</v>
      </c>
      <c r="D146" s="832" t="s">
        <v>2557</v>
      </c>
      <c r="E146" s="832" t="s">
        <v>5514</v>
      </c>
      <c r="F146" s="832" t="s">
        <v>5539</v>
      </c>
      <c r="G146" s="832" t="s">
        <v>2065</v>
      </c>
      <c r="H146" s="849"/>
      <c r="I146" s="849"/>
      <c r="J146" s="832"/>
      <c r="K146" s="832"/>
      <c r="L146" s="849"/>
      <c r="M146" s="849"/>
      <c r="N146" s="832"/>
      <c r="O146" s="832"/>
      <c r="P146" s="849">
        <v>0.30000000000000004</v>
      </c>
      <c r="Q146" s="849">
        <v>14.82</v>
      </c>
      <c r="R146" s="837"/>
      <c r="S146" s="850">
        <v>49.399999999999991</v>
      </c>
    </row>
    <row r="147" spans="1:19" ht="14.45" customHeight="1" x14ac:dyDescent="0.2">
      <c r="A147" s="831" t="s">
        <v>5512</v>
      </c>
      <c r="B147" s="832" t="s">
        <v>5513</v>
      </c>
      <c r="C147" s="832" t="s">
        <v>594</v>
      </c>
      <c r="D147" s="832" t="s">
        <v>2557</v>
      </c>
      <c r="E147" s="832" t="s">
        <v>5540</v>
      </c>
      <c r="F147" s="832" t="s">
        <v>5543</v>
      </c>
      <c r="G147" s="832" t="s">
        <v>5544</v>
      </c>
      <c r="H147" s="849"/>
      <c r="I147" s="849"/>
      <c r="J147" s="832"/>
      <c r="K147" s="832"/>
      <c r="L147" s="849">
        <v>1</v>
      </c>
      <c r="M147" s="849">
        <v>242.64</v>
      </c>
      <c r="N147" s="832">
        <v>1</v>
      </c>
      <c r="O147" s="832">
        <v>242.64</v>
      </c>
      <c r="P147" s="849"/>
      <c r="Q147" s="849"/>
      <c r="R147" s="837"/>
      <c r="S147" s="850"/>
    </row>
    <row r="148" spans="1:19" ht="14.45" customHeight="1" x14ac:dyDescent="0.2">
      <c r="A148" s="831" t="s">
        <v>5512</v>
      </c>
      <c r="B148" s="832" t="s">
        <v>5513</v>
      </c>
      <c r="C148" s="832" t="s">
        <v>594</v>
      </c>
      <c r="D148" s="832" t="s">
        <v>2557</v>
      </c>
      <c r="E148" s="832" t="s">
        <v>5540</v>
      </c>
      <c r="F148" s="832" t="s">
        <v>5547</v>
      </c>
      <c r="G148" s="832" t="s">
        <v>5548</v>
      </c>
      <c r="H148" s="849">
        <v>9</v>
      </c>
      <c r="I148" s="849">
        <v>3501</v>
      </c>
      <c r="J148" s="832"/>
      <c r="K148" s="832">
        <v>389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5" customHeight="1" x14ac:dyDescent="0.2">
      <c r="A149" s="831" t="s">
        <v>5512</v>
      </c>
      <c r="B149" s="832" t="s">
        <v>5513</v>
      </c>
      <c r="C149" s="832" t="s">
        <v>594</v>
      </c>
      <c r="D149" s="832" t="s">
        <v>2557</v>
      </c>
      <c r="E149" s="832" t="s">
        <v>5540</v>
      </c>
      <c r="F149" s="832" t="s">
        <v>5549</v>
      </c>
      <c r="G149" s="832" t="s">
        <v>5548</v>
      </c>
      <c r="H149" s="849">
        <v>5</v>
      </c>
      <c r="I149" s="849">
        <v>2245</v>
      </c>
      <c r="J149" s="832">
        <v>2.5</v>
      </c>
      <c r="K149" s="832">
        <v>449</v>
      </c>
      <c r="L149" s="849">
        <v>2</v>
      </c>
      <c r="M149" s="849">
        <v>898</v>
      </c>
      <c r="N149" s="832">
        <v>1</v>
      </c>
      <c r="O149" s="832">
        <v>449</v>
      </c>
      <c r="P149" s="849"/>
      <c r="Q149" s="849"/>
      <c r="R149" s="837"/>
      <c r="S149" s="850"/>
    </row>
    <row r="150" spans="1:19" ht="14.45" customHeight="1" x14ac:dyDescent="0.2">
      <c r="A150" s="831" t="s">
        <v>5512</v>
      </c>
      <c r="B150" s="832" t="s">
        <v>5513</v>
      </c>
      <c r="C150" s="832" t="s">
        <v>594</v>
      </c>
      <c r="D150" s="832" t="s">
        <v>2557</v>
      </c>
      <c r="E150" s="832" t="s">
        <v>5540</v>
      </c>
      <c r="F150" s="832" t="s">
        <v>5550</v>
      </c>
      <c r="G150" s="832" t="s">
        <v>5548</v>
      </c>
      <c r="H150" s="849">
        <v>6</v>
      </c>
      <c r="I150" s="849">
        <v>3000</v>
      </c>
      <c r="J150" s="832">
        <v>2</v>
      </c>
      <c r="K150" s="832">
        <v>500</v>
      </c>
      <c r="L150" s="849">
        <v>3</v>
      </c>
      <c r="M150" s="849">
        <v>1500</v>
      </c>
      <c r="N150" s="832">
        <v>1</v>
      </c>
      <c r="O150" s="832">
        <v>500</v>
      </c>
      <c r="P150" s="849"/>
      <c r="Q150" s="849"/>
      <c r="R150" s="837"/>
      <c r="S150" s="850"/>
    </row>
    <row r="151" spans="1:19" ht="14.45" customHeight="1" x14ac:dyDescent="0.2">
      <c r="A151" s="831" t="s">
        <v>5512</v>
      </c>
      <c r="B151" s="832" t="s">
        <v>5513</v>
      </c>
      <c r="C151" s="832" t="s">
        <v>594</v>
      </c>
      <c r="D151" s="832" t="s">
        <v>2557</v>
      </c>
      <c r="E151" s="832" t="s">
        <v>5509</v>
      </c>
      <c r="F151" s="832" t="s">
        <v>5551</v>
      </c>
      <c r="G151" s="832" t="s">
        <v>5552</v>
      </c>
      <c r="H151" s="849">
        <v>1</v>
      </c>
      <c r="I151" s="849">
        <v>78</v>
      </c>
      <c r="J151" s="832"/>
      <c r="K151" s="832">
        <v>78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5" customHeight="1" x14ac:dyDescent="0.2">
      <c r="A152" s="831" t="s">
        <v>5512</v>
      </c>
      <c r="B152" s="832" t="s">
        <v>5513</v>
      </c>
      <c r="C152" s="832" t="s">
        <v>594</v>
      </c>
      <c r="D152" s="832" t="s">
        <v>2557</v>
      </c>
      <c r="E152" s="832" t="s">
        <v>5509</v>
      </c>
      <c r="F152" s="832" t="s">
        <v>5553</v>
      </c>
      <c r="G152" s="832" t="s">
        <v>5554</v>
      </c>
      <c r="H152" s="849">
        <v>28</v>
      </c>
      <c r="I152" s="849">
        <v>4116</v>
      </c>
      <c r="J152" s="832">
        <v>2.8</v>
      </c>
      <c r="K152" s="832">
        <v>147</v>
      </c>
      <c r="L152" s="849">
        <v>10</v>
      </c>
      <c r="M152" s="849">
        <v>1470</v>
      </c>
      <c r="N152" s="832">
        <v>1</v>
      </c>
      <c r="O152" s="832">
        <v>147</v>
      </c>
      <c r="P152" s="849">
        <v>12</v>
      </c>
      <c r="Q152" s="849">
        <v>1812</v>
      </c>
      <c r="R152" s="837">
        <v>1.2326530612244897</v>
      </c>
      <c r="S152" s="850">
        <v>151</v>
      </c>
    </row>
    <row r="153" spans="1:19" ht="14.45" customHeight="1" x14ac:dyDescent="0.2">
      <c r="A153" s="831" t="s">
        <v>5512</v>
      </c>
      <c r="B153" s="832" t="s">
        <v>5513</v>
      </c>
      <c r="C153" s="832" t="s">
        <v>594</v>
      </c>
      <c r="D153" s="832" t="s">
        <v>2557</v>
      </c>
      <c r="E153" s="832" t="s">
        <v>5509</v>
      </c>
      <c r="F153" s="832" t="s">
        <v>5555</v>
      </c>
      <c r="G153" s="832" t="s">
        <v>5556</v>
      </c>
      <c r="H153" s="849">
        <v>8</v>
      </c>
      <c r="I153" s="849">
        <v>296</v>
      </c>
      <c r="J153" s="832"/>
      <c r="K153" s="832">
        <v>37</v>
      </c>
      <c r="L153" s="849"/>
      <c r="M153" s="849"/>
      <c r="N153" s="832"/>
      <c r="O153" s="832"/>
      <c r="P153" s="849">
        <v>1</v>
      </c>
      <c r="Q153" s="849">
        <v>38</v>
      </c>
      <c r="R153" s="837"/>
      <c r="S153" s="850">
        <v>38</v>
      </c>
    </row>
    <row r="154" spans="1:19" ht="14.45" customHeight="1" x14ac:dyDescent="0.2">
      <c r="A154" s="831" t="s">
        <v>5512</v>
      </c>
      <c r="B154" s="832" t="s">
        <v>5513</v>
      </c>
      <c r="C154" s="832" t="s">
        <v>594</v>
      </c>
      <c r="D154" s="832" t="s">
        <v>2557</v>
      </c>
      <c r="E154" s="832" t="s">
        <v>5509</v>
      </c>
      <c r="F154" s="832" t="s">
        <v>5559</v>
      </c>
      <c r="G154" s="832" t="s">
        <v>5560</v>
      </c>
      <c r="H154" s="849"/>
      <c r="I154" s="849"/>
      <c r="J154" s="832"/>
      <c r="K154" s="832"/>
      <c r="L154" s="849">
        <v>1</v>
      </c>
      <c r="M154" s="849">
        <v>130</v>
      </c>
      <c r="N154" s="832">
        <v>1</v>
      </c>
      <c r="O154" s="832">
        <v>130</v>
      </c>
      <c r="P154" s="849"/>
      <c r="Q154" s="849"/>
      <c r="R154" s="837"/>
      <c r="S154" s="850"/>
    </row>
    <row r="155" spans="1:19" ht="14.45" customHeight="1" x14ac:dyDescent="0.2">
      <c r="A155" s="831" t="s">
        <v>5512</v>
      </c>
      <c r="B155" s="832" t="s">
        <v>5513</v>
      </c>
      <c r="C155" s="832" t="s">
        <v>594</v>
      </c>
      <c r="D155" s="832" t="s">
        <v>2557</v>
      </c>
      <c r="E155" s="832" t="s">
        <v>5509</v>
      </c>
      <c r="F155" s="832" t="s">
        <v>5563</v>
      </c>
      <c r="G155" s="832" t="s">
        <v>5564</v>
      </c>
      <c r="H155" s="849">
        <v>15</v>
      </c>
      <c r="I155" s="849">
        <v>10515</v>
      </c>
      <c r="J155" s="832">
        <v>2.9957264957264957</v>
      </c>
      <c r="K155" s="832">
        <v>701</v>
      </c>
      <c r="L155" s="849">
        <v>5</v>
      </c>
      <c r="M155" s="849">
        <v>3510</v>
      </c>
      <c r="N155" s="832">
        <v>1</v>
      </c>
      <c r="O155" s="832">
        <v>702</v>
      </c>
      <c r="P155" s="849">
        <v>3</v>
      </c>
      <c r="Q155" s="849">
        <v>2121</v>
      </c>
      <c r="R155" s="837">
        <v>0.60427350427350424</v>
      </c>
      <c r="S155" s="850">
        <v>707</v>
      </c>
    </row>
    <row r="156" spans="1:19" ht="14.45" customHeight="1" x14ac:dyDescent="0.2">
      <c r="A156" s="831" t="s">
        <v>5512</v>
      </c>
      <c r="B156" s="832" t="s">
        <v>5513</v>
      </c>
      <c r="C156" s="832" t="s">
        <v>594</v>
      </c>
      <c r="D156" s="832" t="s">
        <v>2557</v>
      </c>
      <c r="E156" s="832" t="s">
        <v>5509</v>
      </c>
      <c r="F156" s="832" t="s">
        <v>5569</v>
      </c>
      <c r="G156" s="832" t="s">
        <v>5570</v>
      </c>
      <c r="H156" s="849">
        <v>24</v>
      </c>
      <c r="I156" s="849">
        <v>800.01</v>
      </c>
      <c r="J156" s="832">
        <v>2.0000750018750466</v>
      </c>
      <c r="K156" s="832">
        <v>33.333750000000002</v>
      </c>
      <c r="L156" s="849">
        <v>12</v>
      </c>
      <c r="M156" s="849">
        <v>399.99</v>
      </c>
      <c r="N156" s="832">
        <v>1</v>
      </c>
      <c r="O156" s="832">
        <v>33.332500000000003</v>
      </c>
      <c r="P156" s="849">
        <v>15</v>
      </c>
      <c r="Q156" s="849">
        <v>500.01</v>
      </c>
      <c r="R156" s="837">
        <v>1.2500562514062852</v>
      </c>
      <c r="S156" s="850">
        <v>33.333999999999996</v>
      </c>
    </row>
    <row r="157" spans="1:19" ht="14.45" customHeight="1" x14ac:dyDescent="0.2">
      <c r="A157" s="831" t="s">
        <v>5512</v>
      </c>
      <c r="B157" s="832" t="s">
        <v>5513</v>
      </c>
      <c r="C157" s="832" t="s">
        <v>594</v>
      </c>
      <c r="D157" s="832" t="s">
        <v>2557</v>
      </c>
      <c r="E157" s="832" t="s">
        <v>5509</v>
      </c>
      <c r="F157" s="832" t="s">
        <v>5573</v>
      </c>
      <c r="G157" s="832" t="s">
        <v>5574</v>
      </c>
      <c r="H157" s="849">
        <v>56</v>
      </c>
      <c r="I157" s="849">
        <v>6720</v>
      </c>
      <c r="J157" s="832">
        <v>2.7768595041322315</v>
      </c>
      <c r="K157" s="832">
        <v>120</v>
      </c>
      <c r="L157" s="849">
        <v>20</v>
      </c>
      <c r="M157" s="849">
        <v>2420</v>
      </c>
      <c r="N157" s="832">
        <v>1</v>
      </c>
      <c r="O157" s="832">
        <v>121</v>
      </c>
      <c r="P157" s="849">
        <v>24</v>
      </c>
      <c r="Q157" s="849">
        <v>2928</v>
      </c>
      <c r="R157" s="837">
        <v>1.2099173553719009</v>
      </c>
      <c r="S157" s="850">
        <v>122</v>
      </c>
    </row>
    <row r="158" spans="1:19" ht="14.45" customHeight="1" x14ac:dyDescent="0.2">
      <c r="A158" s="831" t="s">
        <v>5512</v>
      </c>
      <c r="B158" s="832" t="s">
        <v>5513</v>
      </c>
      <c r="C158" s="832" t="s">
        <v>594</v>
      </c>
      <c r="D158" s="832" t="s">
        <v>2557</v>
      </c>
      <c r="E158" s="832" t="s">
        <v>5509</v>
      </c>
      <c r="F158" s="832" t="s">
        <v>5579</v>
      </c>
      <c r="G158" s="832" t="s">
        <v>5580</v>
      </c>
      <c r="H158" s="849">
        <v>7</v>
      </c>
      <c r="I158" s="849">
        <v>539</v>
      </c>
      <c r="J158" s="832">
        <v>2.3333333333333335</v>
      </c>
      <c r="K158" s="832">
        <v>77</v>
      </c>
      <c r="L158" s="849">
        <v>3</v>
      </c>
      <c r="M158" s="849">
        <v>231</v>
      </c>
      <c r="N158" s="832">
        <v>1</v>
      </c>
      <c r="O158" s="832">
        <v>77</v>
      </c>
      <c r="P158" s="849">
        <v>3</v>
      </c>
      <c r="Q158" s="849">
        <v>234</v>
      </c>
      <c r="R158" s="837">
        <v>1.0129870129870129</v>
      </c>
      <c r="S158" s="850">
        <v>78</v>
      </c>
    </row>
    <row r="159" spans="1:19" ht="14.45" customHeight="1" x14ac:dyDescent="0.2">
      <c r="A159" s="831" t="s">
        <v>5512</v>
      </c>
      <c r="B159" s="832" t="s">
        <v>5513</v>
      </c>
      <c r="C159" s="832" t="s">
        <v>594</v>
      </c>
      <c r="D159" s="832" t="s">
        <v>2557</v>
      </c>
      <c r="E159" s="832" t="s">
        <v>5509</v>
      </c>
      <c r="F159" s="832" t="s">
        <v>5581</v>
      </c>
      <c r="G159" s="832" t="s">
        <v>5582</v>
      </c>
      <c r="H159" s="849">
        <v>1</v>
      </c>
      <c r="I159" s="849">
        <v>619</v>
      </c>
      <c r="J159" s="832"/>
      <c r="K159" s="832">
        <v>619</v>
      </c>
      <c r="L159" s="849"/>
      <c r="M159" s="849"/>
      <c r="N159" s="832"/>
      <c r="O159" s="832"/>
      <c r="P159" s="849">
        <v>2</v>
      </c>
      <c r="Q159" s="849">
        <v>1244</v>
      </c>
      <c r="R159" s="837"/>
      <c r="S159" s="850">
        <v>622</v>
      </c>
    </row>
    <row r="160" spans="1:19" ht="14.45" customHeight="1" x14ac:dyDescent="0.2">
      <c r="A160" s="831" t="s">
        <v>5512</v>
      </c>
      <c r="B160" s="832" t="s">
        <v>5513</v>
      </c>
      <c r="C160" s="832" t="s">
        <v>594</v>
      </c>
      <c r="D160" s="832" t="s">
        <v>2557</v>
      </c>
      <c r="E160" s="832" t="s">
        <v>5509</v>
      </c>
      <c r="F160" s="832" t="s">
        <v>5583</v>
      </c>
      <c r="G160" s="832" t="s">
        <v>5584</v>
      </c>
      <c r="H160" s="849"/>
      <c r="I160" s="849"/>
      <c r="J160" s="832"/>
      <c r="K160" s="832"/>
      <c r="L160" s="849">
        <v>1</v>
      </c>
      <c r="M160" s="849">
        <v>374</v>
      </c>
      <c r="N160" s="832">
        <v>1</v>
      </c>
      <c r="O160" s="832">
        <v>374</v>
      </c>
      <c r="P160" s="849"/>
      <c r="Q160" s="849"/>
      <c r="R160" s="837"/>
      <c r="S160" s="850"/>
    </row>
    <row r="161" spans="1:19" ht="14.45" customHeight="1" x14ac:dyDescent="0.2">
      <c r="A161" s="831" t="s">
        <v>5512</v>
      </c>
      <c r="B161" s="832" t="s">
        <v>5513</v>
      </c>
      <c r="C161" s="832" t="s">
        <v>594</v>
      </c>
      <c r="D161" s="832" t="s">
        <v>2557</v>
      </c>
      <c r="E161" s="832" t="s">
        <v>5509</v>
      </c>
      <c r="F161" s="832" t="s">
        <v>5585</v>
      </c>
      <c r="G161" s="832" t="s">
        <v>5586</v>
      </c>
      <c r="H161" s="849">
        <v>9</v>
      </c>
      <c r="I161" s="849">
        <v>1593</v>
      </c>
      <c r="J161" s="832">
        <v>1.2784911717495988</v>
      </c>
      <c r="K161" s="832">
        <v>177</v>
      </c>
      <c r="L161" s="849">
        <v>7</v>
      </c>
      <c r="M161" s="849">
        <v>1246</v>
      </c>
      <c r="N161" s="832">
        <v>1</v>
      </c>
      <c r="O161" s="832">
        <v>178</v>
      </c>
      <c r="P161" s="849">
        <v>15</v>
      </c>
      <c r="Q161" s="849">
        <v>2685</v>
      </c>
      <c r="R161" s="837">
        <v>2.1548956661316212</v>
      </c>
      <c r="S161" s="850">
        <v>179</v>
      </c>
    </row>
    <row r="162" spans="1:19" ht="14.45" customHeight="1" x14ac:dyDescent="0.2">
      <c r="A162" s="831" t="s">
        <v>5512</v>
      </c>
      <c r="B162" s="832" t="s">
        <v>5513</v>
      </c>
      <c r="C162" s="832" t="s">
        <v>594</v>
      </c>
      <c r="D162" s="832" t="s">
        <v>2557</v>
      </c>
      <c r="E162" s="832" t="s">
        <v>5509</v>
      </c>
      <c r="F162" s="832" t="s">
        <v>5587</v>
      </c>
      <c r="G162" s="832" t="s">
        <v>5588</v>
      </c>
      <c r="H162" s="849">
        <v>6</v>
      </c>
      <c r="I162" s="849">
        <v>7776</v>
      </c>
      <c r="J162" s="832">
        <v>5.99075500770416</v>
      </c>
      <c r="K162" s="832">
        <v>1296</v>
      </c>
      <c r="L162" s="849">
        <v>1</v>
      </c>
      <c r="M162" s="849">
        <v>1298</v>
      </c>
      <c r="N162" s="832">
        <v>1</v>
      </c>
      <c r="O162" s="832">
        <v>1298</v>
      </c>
      <c r="P162" s="849"/>
      <c r="Q162" s="849"/>
      <c r="R162" s="837"/>
      <c r="S162" s="850"/>
    </row>
    <row r="163" spans="1:19" ht="14.45" customHeight="1" x14ac:dyDescent="0.2">
      <c r="A163" s="831" t="s">
        <v>5512</v>
      </c>
      <c r="B163" s="832" t="s">
        <v>5513</v>
      </c>
      <c r="C163" s="832" t="s">
        <v>594</v>
      </c>
      <c r="D163" s="832" t="s">
        <v>5469</v>
      </c>
      <c r="E163" s="832" t="s">
        <v>5509</v>
      </c>
      <c r="F163" s="832" t="s">
        <v>5561</v>
      </c>
      <c r="G163" s="832" t="s">
        <v>5562</v>
      </c>
      <c r="H163" s="849">
        <v>103</v>
      </c>
      <c r="I163" s="849">
        <v>25853</v>
      </c>
      <c r="J163" s="832">
        <v>0.95879691440439108</v>
      </c>
      <c r="K163" s="832">
        <v>251</v>
      </c>
      <c r="L163" s="849">
        <v>107</v>
      </c>
      <c r="M163" s="849">
        <v>26964</v>
      </c>
      <c r="N163" s="832">
        <v>1</v>
      </c>
      <c r="O163" s="832">
        <v>252</v>
      </c>
      <c r="P163" s="849">
        <v>161</v>
      </c>
      <c r="Q163" s="849">
        <v>40894</v>
      </c>
      <c r="R163" s="837">
        <v>1.5166147455867083</v>
      </c>
      <c r="S163" s="850">
        <v>254</v>
      </c>
    </row>
    <row r="164" spans="1:19" ht="14.45" customHeight="1" x14ac:dyDescent="0.2">
      <c r="A164" s="831" t="s">
        <v>5512</v>
      </c>
      <c r="B164" s="832" t="s">
        <v>5513</v>
      </c>
      <c r="C164" s="832" t="s">
        <v>594</v>
      </c>
      <c r="D164" s="832" t="s">
        <v>2558</v>
      </c>
      <c r="E164" s="832" t="s">
        <v>5509</v>
      </c>
      <c r="F164" s="832" t="s">
        <v>5555</v>
      </c>
      <c r="G164" s="832" t="s">
        <v>5556</v>
      </c>
      <c r="H164" s="849">
        <v>1</v>
      </c>
      <c r="I164" s="849">
        <v>37</v>
      </c>
      <c r="J164" s="832"/>
      <c r="K164" s="832">
        <v>37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5" customHeight="1" x14ac:dyDescent="0.2">
      <c r="A165" s="831" t="s">
        <v>5512</v>
      </c>
      <c r="B165" s="832" t="s">
        <v>5513</v>
      </c>
      <c r="C165" s="832" t="s">
        <v>594</v>
      </c>
      <c r="D165" s="832" t="s">
        <v>2558</v>
      </c>
      <c r="E165" s="832" t="s">
        <v>5509</v>
      </c>
      <c r="F165" s="832" t="s">
        <v>5561</v>
      </c>
      <c r="G165" s="832" t="s">
        <v>5562</v>
      </c>
      <c r="H165" s="849">
        <v>35</v>
      </c>
      <c r="I165" s="849">
        <v>8785</v>
      </c>
      <c r="J165" s="832">
        <v>4.9801587301587302</v>
      </c>
      <c r="K165" s="832">
        <v>251</v>
      </c>
      <c r="L165" s="849">
        <v>7</v>
      </c>
      <c r="M165" s="849">
        <v>1764</v>
      </c>
      <c r="N165" s="832">
        <v>1</v>
      </c>
      <c r="O165" s="832">
        <v>252</v>
      </c>
      <c r="P165" s="849">
        <v>3</v>
      </c>
      <c r="Q165" s="849">
        <v>762</v>
      </c>
      <c r="R165" s="837">
        <v>0.43197278911564624</v>
      </c>
      <c r="S165" s="850">
        <v>254</v>
      </c>
    </row>
    <row r="166" spans="1:19" ht="14.45" customHeight="1" x14ac:dyDescent="0.2">
      <c r="A166" s="831" t="s">
        <v>5512</v>
      </c>
      <c r="B166" s="832" t="s">
        <v>5513</v>
      </c>
      <c r="C166" s="832" t="s">
        <v>594</v>
      </c>
      <c r="D166" s="832" t="s">
        <v>5470</v>
      </c>
      <c r="E166" s="832" t="s">
        <v>5514</v>
      </c>
      <c r="F166" s="832" t="s">
        <v>5515</v>
      </c>
      <c r="G166" s="832" t="s">
        <v>695</v>
      </c>
      <c r="H166" s="849"/>
      <c r="I166" s="849"/>
      <c r="J166" s="832"/>
      <c r="K166" s="832"/>
      <c r="L166" s="849">
        <v>0.2</v>
      </c>
      <c r="M166" s="849">
        <v>10.82</v>
      </c>
      <c r="N166" s="832">
        <v>1</v>
      </c>
      <c r="O166" s="832">
        <v>54.1</v>
      </c>
      <c r="P166" s="849"/>
      <c r="Q166" s="849"/>
      <c r="R166" s="837"/>
      <c r="S166" s="850"/>
    </row>
    <row r="167" spans="1:19" ht="14.45" customHeight="1" x14ac:dyDescent="0.2">
      <c r="A167" s="831" t="s">
        <v>5512</v>
      </c>
      <c r="B167" s="832" t="s">
        <v>5513</v>
      </c>
      <c r="C167" s="832" t="s">
        <v>594</v>
      </c>
      <c r="D167" s="832" t="s">
        <v>5470</v>
      </c>
      <c r="E167" s="832" t="s">
        <v>5514</v>
      </c>
      <c r="F167" s="832" t="s">
        <v>5516</v>
      </c>
      <c r="G167" s="832" t="s">
        <v>5517</v>
      </c>
      <c r="H167" s="849"/>
      <c r="I167" s="849"/>
      <c r="J167" s="832"/>
      <c r="K167" s="832"/>
      <c r="L167" s="849">
        <v>0.1</v>
      </c>
      <c r="M167" s="849">
        <v>6.97</v>
      </c>
      <c r="N167" s="832">
        <v>1</v>
      </c>
      <c r="O167" s="832">
        <v>69.699999999999989</v>
      </c>
      <c r="P167" s="849"/>
      <c r="Q167" s="849"/>
      <c r="R167" s="837"/>
      <c r="S167" s="850"/>
    </row>
    <row r="168" spans="1:19" ht="14.45" customHeight="1" x14ac:dyDescent="0.2">
      <c r="A168" s="831" t="s">
        <v>5512</v>
      </c>
      <c r="B168" s="832" t="s">
        <v>5513</v>
      </c>
      <c r="C168" s="832" t="s">
        <v>594</v>
      </c>
      <c r="D168" s="832" t="s">
        <v>5470</v>
      </c>
      <c r="E168" s="832" t="s">
        <v>5514</v>
      </c>
      <c r="F168" s="832" t="s">
        <v>5518</v>
      </c>
      <c r="G168" s="832" t="s">
        <v>5519</v>
      </c>
      <c r="H168" s="849">
        <v>11</v>
      </c>
      <c r="I168" s="849">
        <v>2811.8799999999997</v>
      </c>
      <c r="J168" s="832">
        <v>3.6240237143961846</v>
      </c>
      <c r="K168" s="832">
        <v>255.62545454545452</v>
      </c>
      <c r="L168" s="849">
        <v>2.2000000000000002</v>
      </c>
      <c r="M168" s="849">
        <v>775.9</v>
      </c>
      <c r="N168" s="832">
        <v>1</v>
      </c>
      <c r="O168" s="832">
        <v>352.68181818181813</v>
      </c>
      <c r="P168" s="849"/>
      <c r="Q168" s="849"/>
      <c r="R168" s="837"/>
      <c r="S168" s="850"/>
    </row>
    <row r="169" spans="1:19" ht="14.45" customHeight="1" x14ac:dyDescent="0.2">
      <c r="A169" s="831" t="s">
        <v>5512</v>
      </c>
      <c r="B169" s="832" t="s">
        <v>5513</v>
      </c>
      <c r="C169" s="832" t="s">
        <v>594</v>
      </c>
      <c r="D169" s="832" t="s">
        <v>5470</v>
      </c>
      <c r="E169" s="832" t="s">
        <v>5514</v>
      </c>
      <c r="F169" s="832" t="s">
        <v>5520</v>
      </c>
      <c r="G169" s="832" t="s">
        <v>703</v>
      </c>
      <c r="H169" s="849"/>
      <c r="I169" s="849"/>
      <c r="J169" s="832"/>
      <c r="K169" s="832"/>
      <c r="L169" s="849">
        <v>0.1</v>
      </c>
      <c r="M169" s="849">
        <v>6.14</v>
      </c>
      <c r="N169" s="832">
        <v>1</v>
      </c>
      <c r="O169" s="832">
        <v>61.399999999999991</v>
      </c>
      <c r="P169" s="849"/>
      <c r="Q169" s="849"/>
      <c r="R169" s="837"/>
      <c r="S169" s="850"/>
    </row>
    <row r="170" spans="1:19" ht="14.45" customHeight="1" x14ac:dyDescent="0.2">
      <c r="A170" s="831" t="s">
        <v>5512</v>
      </c>
      <c r="B170" s="832" t="s">
        <v>5513</v>
      </c>
      <c r="C170" s="832" t="s">
        <v>594</v>
      </c>
      <c r="D170" s="832" t="s">
        <v>5470</v>
      </c>
      <c r="E170" s="832" t="s">
        <v>5514</v>
      </c>
      <c r="F170" s="832" t="s">
        <v>5521</v>
      </c>
      <c r="G170" s="832" t="s">
        <v>707</v>
      </c>
      <c r="H170" s="849">
        <v>1</v>
      </c>
      <c r="I170" s="849">
        <v>13.74</v>
      </c>
      <c r="J170" s="832">
        <v>1</v>
      </c>
      <c r="K170" s="832">
        <v>13.74</v>
      </c>
      <c r="L170" s="849">
        <v>1</v>
      </c>
      <c r="M170" s="849">
        <v>13.74</v>
      </c>
      <c r="N170" s="832">
        <v>1</v>
      </c>
      <c r="O170" s="832">
        <v>13.74</v>
      </c>
      <c r="P170" s="849"/>
      <c r="Q170" s="849"/>
      <c r="R170" s="837"/>
      <c r="S170" s="850"/>
    </row>
    <row r="171" spans="1:19" ht="14.45" customHeight="1" x14ac:dyDescent="0.2">
      <c r="A171" s="831" t="s">
        <v>5512</v>
      </c>
      <c r="B171" s="832" t="s">
        <v>5513</v>
      </c>
      <c r="C171" s="832" t="s">
        <v>594</v>
      </c>
      <c r="D171" s="832" t="s">
        <v>5470</v>
      </c>
      <c r="E171" s="832" t="s">
        <v>5514</v>
      </c>
      <c r="F171" s="832" t="s">
        <v>5523</v>
      </c>
      <c r="G171" s="832" t="s">
        <v>3376</v>
      </c>
      <c r="H171" s="849"/>
      <c r="I171" s="849"/>
      <c r="J171" s="832"/>
      <c r="K171" s="832"/>
      <c r="L171" s="849">
        <v>0.1</v>
      </c>
      <c r="M171" s="849">
        <v>17.7</v>
      </c>
      <c r="N171" s="832">
        <v>1</v>
      </c>
      <c r="O171" s="832">
        <v>176.99999999999997</v>
      </c>
      <c r="P171" s="849"/>
      <c r="Q171" s="849"/>
      <c r="R171" s="837"/>
      <c r="S171" s="850"/>
    </row>
    <row r="172" spans="1:19" ht="14.45" customHeight="1" x14ac:dyDescent="0.2">
      <c r="A172" s="831" t="s">
        <v>5512</v>
      </c>
      <c r="B172" s="832" t="s">
        <v>5513</v>
      </c>
      <c r="C172" s="832" t="s">
        <v>594</v>
      </c>
      <c r="D172" s="832" t="s">
        <v>5470</v>
      </c>
      <c r="E172" s="832" t="s">
        <v>5514</v>
      </c>
      <c r="F172" s="832" t="s">
        <v>5524</v>
      </c>
      <c r="G172" s="832" t="s">
        <v>1874</v>
      </c>
      <c r="H172" s="849">
        <v>0.2</v>
      </c>
      <c r="I172" s="849">
        <v>15.6</v>
      </c>
      <c r="J172" s="832"/>
      <c r="K172" s="832">
        <v>78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5" customHeight="1" x14ac:dyDescent="0.2">
      <c r="A173" s="831" t="s">
        <v>5512</v>
      </c>
      <c r="B173" s="832" t="s">
        <v>5513</v>
      </c>
      <c r="C173" s="832" t="s">
        <v>594</v>
      </c>
      <c r="D173" s="832" t="s">
        <v>5470</v>
      </c>
      <c r="E173" s="832" t="s">
        <v>5514</v>
      </c>
      <c r="F173" s="832" t="s">
        <v>5528</v>
      </c>
      <c r="G173" s="832" t="s">
        <v>670</v>
      </c>
      <c r="H173" s="849">
        <v>0.2</v>
      </c>
      <c r="I173" s="849">
        <v>130</v>
      </c>
      <c r="J173" s="832">
        <v>1</v>
      </c>
      <c r="K173" s="832">
        <v>650</v>
      </c>
      <c r="L173" s="849">
        <v>0.2</v>
      </c>
      <c r="M173" s="849">
        <v>130</v>
      </c>
      <c r="N173" s="832">
        <v>1</v>
      </c>
      <c r="O173" s="832">
        <v>650</v>
      </c>
      <c r="P173" s="849"/>
      <c r="Q173" s="849"/>
      <c r="R173" s="837"/>
      <c r="S173" s="850"/>
    </row>
    <row r="174" spans="1:19" ht="14.45" customHeight="1" x14ac:dyDescent="0.2">
      <c r="A174" s="831" t="s">
        <v>5512</v>
      </c>
      <c r="B174" s="832" t="s">
        <v>5513</v>
      </c>
      <c r="C174" s="832" t="s">
        <v>594</v>
      </c>
      <c r="D174" s="832" t="s">
        <v>5470</v>
      </c>
      <c r="E174" s="832" t="s">
        <v>5514</v>
      </c>
      <c r="F174" s="832" t="s">
        <v>5530</v>
      </c>
      <c r="G174" s="832" t="s">
        <v>3611</v>
      </c>
      <c r="H174" s="849"/>
      <c r="I174" s="849"/>
      <c r="J174" s="832"/>
      <c r="K174" s="832"/>
      <c r="L174" s="849">
        <v>0.2</v>
      </c>
      <c r="M174" s="849">
        <v>10.89</v>
      </c>
      <c r="N174" s="832">
        <v>1</v>
      </c>
      <c r="O174" s="832">
        <v>54.45</v>
      </c>
      <c r="P174" s="849"/>
      <c r="Q174" s="849"/>
      <c r="R174" s="837"/>
      <c r="S174" s="850"/>
    </row>
    <row r="175" spans="1:19" ht="14.45" customHeight="1" x14ac:dyDescent="0.2">
      <c r="A175" s="831" t="s">
        <v>5512</v>
      </c>
      <c r="B175" s="832" t="s">
        <v>5513</v>
      </c>
      <c r="C175" s="832" t="s">
        <v>594</v>
      </c>
      <c r="D175" s="832" t="s">
        <v>5470</v>
      </c>
      <c r="E175" s="832" t="s">
        <v>5514</v>
      </c>
      <c r="F175" s="832" t="s">
        <v>5531</v>
      </c>
      <c r="G175" s="832" t="s">
        <v>683</v>
      </c>
      <c r="H175" s="849"/>
      <c r="I175" s="849"/>
      <c r="J175" s="832"/>
      <c r="K175" s="832"/>
      <c r="L175" s="849">
        <v>0.02</v>
      </c>
      <c r="M175" s="849">
        <v>2.4300000000000002</v>
      </c>
      <c r="N175" s="832">
        <v>1</v>
      </c>
      <c r="O175" s="832">
        <v>121.5</v>
      </c>
      <c r="P175" s="849"/>
      <c r="Q175" s="849"/>
      <c r="R175" s="837"/>
      <c r="S175" s="850"/>
    </row>
    <row r="176" spans="1:19" ht="14.45" customHeight="1" x14ac:dyDescent="0.2">
      <c r="A176" s="831" t="s">
        <v>5512</v>
      </c>
      <c r="B176" s="832" t="s">
        <v>5513</v>
      </c>
      <c r="C176" s="832" t="s">
        <v>594</v>
      </c>
      <c r="D176" s="832" t="s">
        <v>5470</v>
      </c>
      <c r="E176" s="832" t="s">
        <v>5514</v>
      </c>
      <c r="F176" s="832" t="s">
        <v>5532</v>
      </c>
      <c r="G176" s="832" t="s">
        <v>683</v>
      </c>
      <c r="H176" s="849"/>
      <c r="I176" s="849"/>
      <c r="J176" s="832"/>
      <c r="K176" s="832"/>
      <c r="L176" s="849">
        <v>0.03</v>
      </c>
      <c r="M176" s="849">
        <v>6.02</v>
      </c>
      <c r="N176" s="832">
        <v>1</v>
      </c>
      <c r="O176" s="832">
        <v>200.66666666666666</v>
      </c>
      <c r="P176" s="849"/>
      <c r="Q176" s="849"/>
      <c r="R176" s="837"/>
      <c r="S176" s="850"/>
    </row>
    <row r="177" spans="1:19" ht="14.45" customHeight="1" x14ac:dyDescent="0.2">
      <c r="A177" s="831" t="s">
        <v>5512</v>
      </c>
      <c r="B177" s="832" t="s">
        <v>5513</v>
      </c>
      <c r="C177" s="832" t="s">
        <v>594</v>
      </c>
      <c r="D177" s="832" t="s">
        <v>5470</v>
      </c>
      <c r="E177" s="832" t="s">
        <v>5514</v>
      </c>
      <c r="F177" s="832" t="s">
        <v>5533</v>
      </c>
      <c r="G177" s="832" t="s">
        <v>683</v>
      </c>
      <c r="H177" s="849">
        <v>1.8</v>
      </c>
      <c r="I177" s="849">
        <v>438.12</v>
      </c>
      <c r="J177" s="832">
        <v>18</v>
      </c>
      <c r="K177" s="832">
        <v>243.4</v>
      </c>
      <c r="L177" s="849">
        <v>0.1</v>
      </c>
      <c r="M177" s="849">
        <v>24.34</v>
      </c>
      <c r="N177" s="832">
        <v>1</v>
      </c>
      <c r="O177" s="832">
        <v>243.39999999999998</v>
      </c>
      <c r="P177" s="849"/>
      <c r="Q177" s="849"/>
      <c r="R177" s="837"/>
      <c r="S177" s="850"/>
    </row>
    <row r="178" spans="1:19" ht="14.45" customHeight="1" x14ac:dyDescent="0.2">
      <c r="A178" s="831" t="s">
        <v>5512</v>
      </c>
      <c r="B178" s="832" t="s">
        <v>5513</v>
      </c>
      <c r="C178" s="832" t="s">
        <v>594</v>
      </c>
      <c r="D178" s="832" t="s">
        <v>5470</v>
      </c>
      <c r="E178" s="832" t="s">
        <v>5514</v>
      </c>
      <c r="F178" s="832" t="s">
        <v>5534</v>
      </c>
      <c r="G178" s="832" t="s">
        <v>5535</v>
      </c>
      <c r="H178" s="849">
        <v>0.1</v>
      </c>
      <c r="I178" s="849">
        <v>3.75</v>
      </c>
      <c r="J178" s="832">
        <v>1</v>
      </c>
      <c r="K178" s="832">
        <v>37.5</v>
      </c>
      <c r="L178" s="849">
        <v>0.1</v>
      </c>
      <c r="M178" s="849">
        <v>3.75</v>
      </c>
      <c r="N178" s="832">
        <v>1</v>
      </c>
      <c r="O178" s="832">
        <v>37.5</v>
      </c>
      <c r="P178" s="849"/>
      <c r="Q178" s="849"/>
      <c r="R178" s="837"/>
      <c r="S178" s="850"/>
    </row>
    <row r="179" spans="1:19" ht="14.45" customHeight="1" x14ac:dyDescent="0.2">
      <c r="A179" s="831" t="s">
        <v>5512</v>
      </c>
      <c r="B179" s="832" t="s">
        <v>5513</v>
      </c>
      <c r="C179" s="832" t="s">
        <v>594</v>
      </c>
      <c r="D179" s="832" t="s">
        <v>5470</v>
      </c>
      <c r="E179" s="832" t="s">
        <v>5509</v>
      </c>
      <c r="F179" s="832" t="s">
        <v>5551</v>
      </c>
      <c r="G179" s="832" t="s">
        <v>5552</v>
      </c>
      <c r="H179" s="849">
        <v>19</v>
      </c>
      <c r="I179" s="849">
        <v>1482</v>
      </c>
      <c r="J179" s="832">
        <v>2.1111111111111112</v>
      </c>
      <c r="K179" s="832">
        <v>78</v>
      </c>
      <c r="L179" s="849">
        <v>9</v>
      </c>
      <c r="M179" s="849">
        <v>702</v>
      </c>
      <c r="N179" s="832">
        <v>1</v>
      </c>
      <c r="O179" s="832">
        <v>78</v>
      </c>
      <c r="P179" s="849"/>
      <c r="Q179" s="849"/>
      <c r="R179" s="837"/>
      <c r="S179" s="850"/>
    </row>
    <row r="180" spans="1:19" ht="14.45" customHeight="1" x14ac:dyDescent="0.2">
      <c r="A180" s="831" t="s">
        <v>5512</v>
      </c>
      <c r="B180" s="832" t="s">
        <v>5513</v>
      </c>
      <c r="C180" s="832" t="s">
        <v>594</v>
      </c>
      <c r="D180" s="832" t="s">
        <v>5470</v>
      </c>
      <c r="E180" s="832" t="s">
        <v>5509</v>
      </c>
      <c r="F180" s="832" t="s">
        <v>5553</v>
      </c>
      <c r="G180" s="832" t="s">
        <v>5554</v>
      </c>
      <c r="H180" s="849">
        <v>144</v>
      </c>
      <c r="I180" s="849">
        <v>21168</v>
      </c>
      <c r="J180" s="832">
        <v>12</v>
      </c>
      <c r="K180" s="832">
        <v>147</v>
      </c>
      <c r="L180" s="849">
        <v>12</v>
      </c>
      <c r="M180" s="849">
        <v>1764</v>
      </c>
      <c r="N180" s="832">
        <v>1</v>
      </c>
      <c r="O180" s="832">
        <v>147</v>
      </c>
      <c r="P180" s="849"/>
      <c r="Q180" s="849"/>
      <c r="R180" s="837"/>
      <c r="S180" s="850"/>
    </row>
    <row r="181" spans="1:19" ht="14.45" customHeight="1" x14ac:dyDescent="0.2">
      <c r="A181" s="831" t="s">
        <v>5512</v>
      </c>
      <c r="B181" s="832" t="s">
        <v>5513</v>
      </c>
      <c r="C181" s="832" t="s">
        <v>594</v>
      </c>
      <c r="D181" s="832" t="s">
        <v>5470</v>
      </c>
      <c r="E181" s="832" t="s">
        <v>5509</v>
      </c>
      <c r="F181" s="832" t="s">
        <v>5555</v>
      </c>
      <c r="G181" s="832" t="s">
        <v>5556</v>
      </c>
      <c r="H181" s="849">
        <v>40</v>
      </c>
      <c r="I181" s="849">
        <v>1480</v>
      </c>
      <c r="J181" s="832">
        <v>1.0810810810810811</v>
      </c>
      <c r="K181" s="832">
        <v>37</v>
      </c>
      <c r="L181" s="849">
        <v>37</v>
      </c>
      <c r="M181" s="849">
        <v>1369</v>
      </c>
      <c r="N181" s="832">
        <v>1</v>
      </c>
      <c r="O181" s="832">
        <v>37</v>
      </c>
      <c r="P181" s="849"/>
      <c r="Q181" s="849"/>
      <c r="R181" s="837"/>
      <c r="S181" s="850"/>
    </row>
    <row r="182" spans="1:19" ht="14.45" customHeight="1" x14ac:dyDescent="0.2">
      <c r="A182" s="831" t="s">
        <v>5512</v>
      </c>
      <c r="B182" s="832" t="s">
        <v>5513</v>
      </c>
      <c r="C182" s="832" t="s">
        <v>594</v>
      </c>
      <c r="D182" s="832" t="s">
        <v>5470</v>
      </c>
      <c r="E182" s="832" t="s">
        <v>5509</v>
      </c>
      <c r="F182" s="832" t="s">
        <v>5557</v>
      </c>
      <c r="G182" s="832" t="s">
        <v>5558</v>
      </c>
      <c r="H182" s="849">
        <v>1</v>
      </c>
      <c r="I182" s="849">
        <v>116</v>
      </c>
      <c r="J182" s="832"/>
      <c r="K182" s="832">
        <v>116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5" customHeight="1" x14ac:dyDescent="0.2">
      <c r="A183" s="831" t="s">
        <v>5512</v>
      </c>
      <c r="B183" s="832" t="s">
        <v>5513</v>
      </c>
      <c r="C183" s="832" t="s">
        <v>594</v>
      </c>
      <c r="D183" s="832" t="s">
        <v>5470</v>
      </c>
      <c r="E183" s="832" t="s">
        <v>5509</v>
      </c>
      <c r="F183" s="832" t="s">
        <v>5559</v>
      </c>
      <c r="G183" s="832" t="s">
        <v>5560</v>
      </c>
      <c r="H183" s="849">
        <v>33</v>
      </c>
      <c r="I183" s="849">
        <v>4257</v>
      </c>
      <c r="J183" s="832">
        <v>32.746153846153845</v>
      </c>
      <c r="K183" s="832">
        <v>129</v>
      </c>
      <c r="L183" s="849">
        <v>1</v>
      </c>
      <c r="M183" s="849">
        <v>130</v>
      </c>
      <c r="N183" s="832">
        <v>1</v>
      </c>
      <c r="O183" s="832">
        <v>130</v>
      </c>
      <c r="P183" s="849"/>
      <c r="Q183" s="849"/>
      <c r="R183" s="837"/>
      <c r="S183" s="850"/>
    </row>
    <row r="184" spans="1:19" ht="14.45" customHeight="1" x14ac:dyDescent="0.2">
      <c r="A184" s="831" t="s">
        <v>5512</v>
      </c>
      <c r="B184" s="832" t="s">
        <v>5513</v>
      </c>
      <c r="C184" s="832" t="s">
        <v>594</v>
      </c>
      <c r="D184" s="832" t="s">
        <v>5470</v>
      </c>
      <c r="E184" s="832" t="s">
        <v>5509</v>
      </c>
      <c r="F184" s="832" t="s">
        <v>5563</v>
      </c>
      <c r="G184" s="832" t="s">
        <v>5564</v>
      </c>
      <c r="H184" s="849">
        <v>40</v>
      </c>
      <c r="I184" s="849">
        <v>28040</v>
      </c>
      <c r="J184" s="832">
        <v>1.4265364265364264</v>
      </c>
      <c r="K184" s="832">
        <v>701</v>
      </c>
      <c r="L184" s="849">
        <v>28</v>
      </c>
      <c r="M184" s="849">
        <v>19656</v>
      </c>
      <c r="N184" s="832">
        <v>1</v>
      </c>
      <c r="O184" s="832">
        <v>702</v>
      </c>
      <c r="P184" s="849"/>
      <c r="Q184" s="849"/>
      <c r="R184" s="837"/>
      <c r="S184" s="850"/>
    </row>
    <row r="185" spans="1:19" ht="14.45" customHeight="1" x14ac:dyDescent="0.2">
      <c r="A185" s="831" t="s">
        <v>5512</v>
      </c>
      <c r="B185" s="832" t="s">
        <v>5513</v>
      </c>
      <c r="C185" s="832" t="s">
        <v>594</v>
      </c>
      <c r="D185" s="832" t="s">
        <v>5470</v>
      </c>
      <c r="E185" s="832" t="s">
        <v>5509</v>
      </c>
      <c r="F185" s="832" t="s">
        <v>5565</v>
      </c>
      <c r="G185" s="832" t="s">
        <v>5566</v>
      </c>
      <c r="H185" s="849">
        <v>2</v>
      </c>
      <c r="I185" s="849">
        <v>710</v>
      </c>
      <c r="J185" s="832">
        <v>2</v>
      </c>
      <c r="K185" s="832">
        <v>355</v>
      </c>
      <c r="L185" s="849">
        <v>1</v>
      </c>
      <c r="M185" s="849">
        <v>355</v>
      </c>
      <c r="N185" s="832">
        <v>1</v>
      </c>
      <c r="O185" s="832">
        <v>355</v>
      </c>
      <c r="P185" s="849"/>
      <c r="Q185" s="849"/>
      <c r="R185" s="837"/>
      <c r="S185" s="850"/>
    </row>
    <row r="186" spans="1:19" ht="14.45" customHeight="1" x14ac:dyDescent="0.2">
      <c r="A186" s="831" t="s">
        <v>5512</v>
      </c>
      <c r="B186" s="832" t="s">
        <v>5513</v>
      </c>
      <c r="C186" s="832" t="s">
        <v>594</v>
      </c>
      <c r="D186" s="832" t="s">
        <v>5470</v>
      </c>
      <c r="E186" s="832" t="s">
        <v>5509</v>
      </c>
      <c r="F186" s="832" t="s">
        <v>5569</v>
      </c>
      <c r="G186" s="832" t="s">
        <v>5570</v>
      </c>
      <c r="H186" s="849">
        <v>227</v>
      </c>
      <c r="I186" s="849">
        <v>7566.67</v>
      </c>
      <c r="J186" s="832">
        <v>2.4148972498906915</v>
      </c>
      <c r="K186" s="832">
        <v>33.333348017621148</v>
      </c>
      <c r="L186" s="849">
        <v>94</v>
      </c>
      <c r="M186" s="849">
        <v>3133.33</v>
      </c>
      <c r="N186" s="832">
        <v>1</v>
      </c>
      <c r="O186" s="832">
        <v>33.333297872340424</v>
      </c>
      <c r="P186" s="849"/>
      <c r="Q186" s="849"/>
      <c r="R186" s="837"/>
      <c r="S186" s="850"/>
    </row>
    <row r="187" spans="1:19" ht="14.45" customHeight="1" x14ac:dyDescent="0.2">
      <c r="A187" s="831" t="s">
        <v>5512</v>
      </c>
      <c r="B187" s="832" t="s">
        <v>5513</v>
      </c>
      <c r="C187" s="832" t="s">
        <v>594</v>
      </c>
      <c r="D187" s="832" t="s">
        <v>5470</v>
      </c>
      <c r="E187" s="832" t="s">
        <v>5509</v>
      </c>
      <c r="F187" s="832" t="s">
        <v>5573</v>
      </c>
      <c r="G187" s="832" t="s">
        <v>5574</v>
      </c>
      <c r="H187" s="849">
        <v>288</v>
      </c>
      <c r="I187" s="849">
        <v>34560</v>
      </c>
      <c r="J187" s="832">
        <v>11.900826446280991</v>
      </c>
      <c r="K187" s="832">
        <v>120</v>
      </c>
      <c r="L187" s="849">
        <v>24</v>
      </c>
      <c r="M187" s="849">
        <v>2904</v>
      </c>
      <c r="N187" s="832">
        <v>1</v>
      </c>
      <c r="O187" s="832">
        <v>121</v>
      </c>
      <c r="P187" s="849"/>
      <c r="Q187" s="849"/>
      <c r="R187" s="837"/>
      <c r="S187" s="850"/>
    </row>
    <row r="188" spans="1:19" ht="14.45" customHeight="1" x14ac:dyDescent="0.2">
      <c r="A188" s="831" t="s">
        <v>5512</v>
      </c>
      <c r="B188" s="832" t="s">
        <v>5513</v>
      </c>
      <c r="C188" s="832" t="s">
        <v>594</v>
      </c>
      <c r="D188" s="832" t="s">
        <v>5470</v>
      </c>
      <c r="E188" s="832" t="s">
        <v>5509</v>
      </c>
      <c r="F188" s="832" t="s">
        <v>5575</v>
      </c>
      <c r="G188" s="832" t="s">
        <v>5576</v>
      </c>
      <c r="H188" s="849">
        <v>2</v>
      </c>
      <c r="I188" s="849">
        <v>64</v>
      </c>
      <c r="J188" s="832">
        <v>2</v>
      </c>
      <c r="K188" s="832">
        <v>32</v>
      </c>
      <c r="L188" s="849">
        <v>1</v>
      </c>
      <c r="M188" s="849">
        <v>32</v>
      </c>
      <c r="N188" s="832">
        <v>1</v>
      </c>
      <c r="O188" s="832">
        <v>32</v>
      </c>
      <c r="P188" s="849"/>
      <c r="Q188" s="849"/>
      <c r="R188" s="837"/>
      <c r="S188" s="850"/>
    </row>
    <row r="189" spans="1:19" ht="14.45" customHeight="1" x14ac:dyDescent="0.2">
      <c r="A189" s="831" t="s">
        <v>5512</v>
      </c>
      <c r="B189" s="832" t="s">
        <v>5513</v>
      </c>
      <c r="C189" s="832" t="s">
        <v>594</v>
      </c>
      <c r="D189" s="832" t="s">
        <v>5470</v>
      </c>
      <c r="E189" s="832" t="s">
        <v>5509</v>
      </c>
      <c r="F189" s="832" t="s">
        <v>5577</v>
      </c>
      <c r="G189" s="832" t="s">
        <v>5578</v>
      </c>
      <c r="H189" s="849">
        <v>14</v>
      </c>
      <c r="I189" s="849">
        <v>1036</v>
      </c>
      <c r="J189" s="832">
        <v>3.5</v>
      </c>
      <c r="K189" s="832">
        <v>74</v>
      </c>
      <c r="L189" s="849">
        <v>4</v>
      </c>
      <c r="M189" s="849">
        <v>296</v>
      </c>
      <c r="N189" s="832">
        <v>1</v>
      </c>
      <c r="O189" s="832">
        <v>74</v>
      </c>
      <c r="P189" s="849"/>
      <c r="Q189" s="849"/>
      <c r="R189" s="837"/>
      <c r="S189" s="850"/>
    </row>
    <row r="190" spans="1:19" ht="14.45" customHeight="1" x14ac:dyDescent="0.2">
      <c r="A190" s="831" t="s">
        <v>5512</v>
      </c>
      <c r="B190" s="832" t="s">
        <v>5513</v>
      </c>
      <c r="C190" s="832" t="s">
        <v>594</v>
      </c>
      <c r="D190" s="832" t="s">
        <v>5470</v>
      </c>
      <c r="E190" s="832" t="s">
        <v>5509</v>
      </c>
      <c r="F190" s="832" t="s">
        <v>5579</v>
      </c>
      <c r="G190" s="832" t="s">
        <v>5580</v>
      </c>
      <c r="H190" s="849">
        <v>36</v>
      </c>
      <c r="I190" s="849">
        <v>2772</v>
      </c>
      <c r="J190" s="832">
        <v>12</v>
      </c>
      <c r="K190" s="832">
        <v>77</v>
      </c>
      <c r="L190" s="849">
        <v>3</v>
      </c>
      <c r="M190" s="849">
        <v>231</v>
      </c>
      <c r="N190" s="832">
        <v>1</v>
      </c>
      <c r="O190" s="832">
        <v>77</v>
      </c>
      <c r="P190" s="849"/>
      <c r="Q190" s="849"/>
      <c r="R190" s="837"/>
      <c r="S190" s="850"/>
    </row>
    <row r="191" spans="1:19" ht="14.45" customHeight="1" x14ac:dyDescent="0.2">
      <c r="A191" s="831" t="s">
        <v>5512</v>
      </c>
      <c r="B191" s="832" t="s">
        <v>5513</v>
      </c>
      <c r="C191" s="832" t="s">
        <v>594</v>
      </c>
      <c r="D191" s="832" t="s">
        <v>5470</v>
      </c>
      <c r="E191" s="832" t="s">
        <v>5509</v>
      </c>
      <c r="F191" s="832" t="s">
        <v>5581</v>
      </c>
      <c r="G191" s="832" t="s">
        <v>5582</v>
      </c>
      <c r="H191" s="849">
        <v>1</v>
      </c>
      <c r="I191" s="849">
        <v>619</v>
      </c>
      <c r="J191" s="832">
        <v>0.99838709677419357</v>
      </c>
      <c r="K191" s="832">
        <v>619</v>
      </c>
      <c r="L191" s="849">
        <v>1</v>
      </c>
      <c r="M191" s="849">
        <v>620</v>
      </c>
      <c r="N191" s="832">
        <v>1</v>
      </c>
      <c r="O191" s="832">
        <v>620</v>
      </c>
      <c r="P191" s="849"/>
      <c r="Q191" s="849"/>
      <c r="R191" s="837"/>
      <c r="S191" s="850"/>
    </row>
    <row r="192" spans="1:19" ht="14.45" customHeight="1" x14ac:dyDescent="0.2">
      <c r="A192" s="831" t="s">
        <v>5512</v>
      </c>
      <c r="B192" s="832" t="s">
        <v>5513</v>
      </c>
      <c r="C192" s="832" t="s">
        <v>594</v>
      </c>
      <c r="D192" s="832" t="s">
        <v>5470</v>
      </c>
      <c r="E192" s="832" t="s">
        <v>5509</v>
      </c>
      <c r="F192" s="832" t="s">
        <v>5585</v>
      </c>
      <c r="G192" s="832" t="s">
        <v>5586</v>
      </c>
      <c r="H192" s="849">
        <v>186</v>
      </c>
      <c r="I192" s="849">
        <v>32922</v>
      </c>
      <c r="J192" s="832">
        <v>2.0550561797752809</v>
      </c>
      <c r="K192" s="832">
        <v>177</v>
      </c>
      <c r="L192" s="849">
        <v>90</v>
      </c>
      <c r="M192" s="849">
        <v>16020</v>
      </c>
      <c r="N192" s="832">
        <v>1</v>
      </c>
      <c r="O192" s="832">
        <v>178</v>
      </c>
      <c r="P192" s="849"/>
      <c r="Q192" s="849"/>
      <c r="R192" s="837"/>
      <c r="S192" s="850"/>
    </row>
    <row r="193" spans="1:19" ht="14.45" customHeight="1" x14ac:dyDescent="0.2">
      <c r="A193" s="831" t="s">
        <v>5512</v>
      </c>
      <c r="B193" s="832" t="s">
        <v>5513</v>
      </c>
      <c r="C193" s="832" t="s">
        <v>594</v>
      </c>
      <c r="D193" s="832" t="s">
        <v>2559</v>
      </c>
      <c r="E193" s="832" t="s">
        <v>5514</v>
      </c>
      <c r="F193" s="832" t="s">
        <v>5515</v>
      </c>
      <c r="G193" s="832" t="s">
        <v>695</v>
      </c>
      <c r="H193" s="849"/>
      <c r="I193" s="849"/>
      <c r="J193" s="832"/>
      <c r="K193" s="832"/>
      <c r="L193" s="849">
        <v>0.6</v>
      </c>
      <c r="M193" s="849">
        <v>32.46</v>
      </c>
      <c r="N193" s="832">
        <v>1</v>
      </c>
      <c r="O193" s="832">
        <v>54.1</v>
      </c>
      <c r="P193" s="849"/>
      <c r="Q193" s="849"/>
      <c r="R193" s="837"/>
      <c r="S193" s="850"/>
    </row>
    <row r="194" spans="1:19" ht="14.45" customHeight="1" x14ac:dyDescent="0.2">
      <c r="A194" s="831" t="s">
        <v>5512</v>
      </c>
      <c r="B194" s="832" t="s">
        <v>5513</v>
      </c>
      <c r="C194" s="832" t="s">
        <v>594</v>
      </c>
      <c r="D194" s="832" t="s">
        <v>2559</v>
      </c>
      <c r="E194" s="832" t="s">
        <v>5514</v>
      </c>
      <c r="F194" s="832" t="s">
        <v>5518</v>
      </c>
      <c r="G194" s="832" t="s">
        <v>5519</v>
      </c>
      <c r="H194" s="849">
        <v>0.4</v>
      </c>
      <c r="I194" s="849">
        <v>101.42</v>
      </c>
      <c r="J194" s="832"/>
      <c r="K194" s="832">
        <v>253.54999999999998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5" customHeight="1" x14ac:dyDescent="0.2">
      <c r="A195" s="831" t="s">
        <v>5512</v>
      </c>
      <c r="B195" s="832" t="s">
        <v>5513</v>
      </c>
      <c r="C195" s="832" t="s">
        <v>594</v>
      </c>
      <c r="D195" s="832" t="s">
        <v>2559</v>
      </c>
      <c r="E195" s="832" t="s">
        <v>5514</v>
      </c>
      <c r="F195" s="832" t="s">
        <v>5520</v>
      </c>
      <c r="G195" s="832" t="s">
        <v>703</v>
      </c>
      <c r="H195" s="849">
        <v>0.1</v>
      </c>
      <c r="I195" s="849">
        <v>6.14</v>
      </c>
      <c r="J195" s="832">
        <v>0.33333333333333326</v>
      </c>
      <c r="K195" s="832">
        <v>61.399999999999991</v>
      </c>
      <c r="L195" s="849">
        <v>0.3</v>
      </c>
      <c r="M195" s="849">
        <v>18.420000000000002</v>
      </c>
      <c r="N195" s="832">
        <v>1</v>
      </c>
      <c r="O195" s="832">
        <v>61.400000000000006</v>
      </c>
      <c r="P195" s="849">
        <v>0.1</v>
      </c>
      <c r="Q195" s="849">
        <v>5.07</v>
      </c>
      <c r="R195" s="837">
        <v>0.27524429967426711</v>
      </c>
      <c r="S195" s="850">
        <v>50.7</v>
      </c>
    </row>
    <row r="196" spans="1:19" ht="14.45" customHeight="1" x14ac:dyDescent="0.2">
      <c r="A196" s="831" t="s">
        <v>5512</v>
      </c>
      <c r="B196" s="832" t="s">
        <v>5513</v>
      </c>
      <c r="C196" s="832" t="s">
        <v>594</v>
      </c>
      <c r="D196" s="832" t="s">
        <v>2559</v>
      </c>
      <c r="E196" s="832" t="s">
        <v>5514</v>
      </c>
      <c r="F196" s="832" t="s">
        <v>5522</v>
      </c>
      <c r="G196" s="832" t="s">
        <v>709</v>
      </c>
      <c r="H196" s="849"/>
      <c r="I196" s="849"/>
      <c r="J196" s="832"/>
      <c r="K196" s="832"/>
      <c r="L196" s="849"/>
      <c r="M196" s="849"/>
      <c r="N196" s="832"/>
      <c r="O196" s="832"/>
      <c r="P196" s="849">
        <v>0.2</v>
      </c>
      <c r="Q196" s="849">
        <v>122.28</v>
      </c>
      <c r="R196" s="837"/>
      <c r="S196" s="850">
        <v>611.4</v>
      </c>
    </row>
    <row r="197" spans="1:19" ht="14.45" customHeight="1" x14ac:dyDescent="0.2">
      <c r="A197" s="831" t="s">
        <v>5512</v>
      </c>
      <c r="B197" s="832" t="s">
        <v>5513</v>
      </c>
      <c r="C197" s="832" t="s">
        <v>594</v>
      </c>
      <c r="D197" s="832" t="s">
        <v>2559</v>
      </c>
      <c r="E197" s="832" t="s">
        <v>5514</v>
      </c>
      <c r="F197" s="832" t="s">
        <v>5523</v>
      </c>
      <c r="G197" s="832" t="s">
        <v>3376</v>
      </c>
      <c r="H197" s="849"/>
      <c r="I197" s="849"/>
      <c r="J197" s="832"/>
      <c r="K197" s="832"/>
      <c r="L197" s="849">
        <v>0.3</v>
      </c>
      <c r="M197" s="849">
        <v>53.1</v>
      </c>
      <c r="N197" s="832">
        <v>1</v>
      </c>
      <c r="O197" s="832">
        <v>177</v>
      </c>
      <c r="P197" s="849"/>
      <c r="Q197" s="849"/>
      <c r="R197" s="837"/>
      <c r="S197" s="850"/>
    </row>
    <row r="198" spans="1:19" ht="14.45" customHeight="1" x14ac:dyDescent="0.2">
      <c r="A198" s="831" t="s">
        <v>5512</v>
      </c>
      <c r="B198" s="832" t="s">
        <v>5513</v>
      </c>
      <c r="C198" s="832" t="s">
        <v>594</v>
      </c>
      <c r="D198" s="832" t="s">
        <v>2559</v>
      </c>
      <c r="E198" s="832" t="s">
        <v>5514</v>
      </c>
      <c r="F198" s="832" t="s">
        <v>5524</v>
      </c>
      <c r="G198" s="832" t="s">
        <v>1874</v>
      </c>
      <c r="H198" s="849">
        <v>0.1</v>
      </c>
      <c r="I198" s="849">
        <v>7.8</v>
      </c>
      <c r="J198" s="832"/>
      <c r="K198" s="832">
        <v>78</v>
      </c>
      <c r="L198" s="849"/>
      <c r="M198" s="849"/>
      <c r="N198" s="832"/>
      <c r="O198" s="832"/>
      <c r="P198" s="849">
        <v>0.4</v>
      </c>
      <c r="Q198" s="849">
        <v>18.87</v>
      </c>
      <c r="R198" s="837"/>
      <c r="S198" s="850">
        <v>47.174999999999997</v>
      </c>
    </row>
    <row r="199" spans="1:19" ht="14.45" customHeight="1" x14ac:dyDescent="0.2">
      <c r="A199" s="831" t="s">
        <v>5512</v>
      </c>
      <c r="B199" s="832" t="s">
        <v>5513</v>
      </c>
      <c r="C199" s="832" t="s">
        <v>594</v>
      </c>
      <c r="D199" s="832" t="s">
        <v>2559</v>
      </c>
      <c r="E199" s="832" t="s">
        <v>5514</v>
      </c>
      <c r="F199" s="832" t="s">
        <v>5531</v>
      </c>
      <c r="G199" s="832" t="s">
        <v>683</v>
      </c>
      <c r="H199" s="849"/>
      <c r="I199" s="849"/>
      <c r="J199" s="832"/>
      <c r="K199" s="832"/>
      <c r="L199" s="849">
        <v>0.04</v>
      </c>
      <c r="M199" s="849">
        <v>4.8600000000000003</v>
      </c>
      <c r="N199" s="832">
        <v>1</v>
      </c>
      <c r="O199" s="832">
        <v>121.5</v>
      </c>
      <c r="P199" s="849">
        <v>0.02</v>
      </c>
      <c r="Q199" s="849">
        <v>2.4300000000000002</v>
      </c>
      <c r="R199" s="837">
        <v>0.5</v>
      </c>
      <c r="S199" s="850">
        <v>121.5</v>
      </c>
    </row>
    <row r="200" spans="1:19" ht="14.45" customHeight="1" x14ac:dyDescent="0.2">
      <c r="A200" s="831" t="s">
        <v>5512</v>
      </c>
      <c r="B200" s="832" t="s">
        <v>5513</v>
      </c>
      <c r="C200" s="832" t="s">
        <v>594</v>
      </c>
      <c r="D200" s="832" t="s">
        <v>2559</v>
      </c>
      <c r="E200" s="832" t="s">
        <v>5514</v>
      </c>
      <c r="F200" s="832" t="s">
        <v>5532</v>
      </c>
      <c r="G200" s="832" t="s">
        <v>683</v>
      </c>
      <c r="H200" s="849"/>
      <c r="I200" s="849"/>
      <c r="J200" s="832"/>
      <c r="K200" s="832"/>
      <c r="L200" s="849">
        <v>0.09</v>
      </c>
      <c r="M200" s="849">
        <v>18.059999999999999</v>
      </c>
      <c r="N200" s="832">
        <v>1</v>
      </c>
      <c r="O200" s="832">
        <v>200.66666666666666</v>
      </c>
      <c r="P200" s="849">
        <v>0.03</v>
      </c>
      <c r="Q200" s="849">
        <v>6.02</v>
      </c>
      <c r="R200" s="837">
        <v>0.33333333333333331</v>
      </c>
      <c r="S200" s="850">
        <v>200.66666666666666</v>
      </c>
    </row>
    <row r="201" spans="1:19" ht="14.45" customHeight="1" x14ac:dyDescent="0.2">
      <c r="A201" s="831" t="s">
        <v>5512</v>
      </c>
      <c r="B201" s="832" t="s">
        <v>5513</v>
      </c>
      <c r="C201" s="832" t="s">
        <v>594</v>
      </c>
      <c r="D201" s="832" t="s">
        <v>2559</v>
      </c>
      <c r="E201" s="832" t="s">
        <v>5514</v>
      </c>
      <c r="F201" s="832" t="s">
        <v>5533</v>
      </c>
      <c r="G201" s="832" t="s">
        <v>683</v>
      </c>
      <c r="H201" s="849">
        <v>0.05</v>
      </c>
      <c r="I201" s="849">
        <v>12.17</v>
      </c>
      <c r="J201" s="832"/>
      <c r="K201" s="832">
        <v>243.39999999999998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5" customHeight="1" x14ac:dyDescent="0.2">
      <c r="A202" s="831" t="s">
        <v>5512</v>
      </c>
      <c r="B202" s="832" t="s">
        <v>5513</v>
      </c>
      <c r="C202" s="832" t="s">
        <v>594</v>
      </c>
      <c r="D202" s="832" t="s">
        <v>2559</v>
      </c>
      <c r="E202" s="832" t="s">
        <v>5509</v>
      </c>
      <c r="F202" s="832" t="s">
        <v>5551</v>
      </c>
      <c r="G202" s="832" t="s">
        <v>5552</v>
      </c>
      <c r="H202" s="849">
        <v>1</v>
      </c>
      <c r="I202" s="849">
        <v>78</v>
      </c>
      <c r="J202" s="832"/>
      <c r="K202" s="832">
        <v>78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5" customHeight="1" x14ac:dyDescent="0.2">
      <c r="A203" s="831" t="s">
        <v>5512</v>
      </c>
      <c r="B203" s="832" t="s">
        <v>5513</v>
      </c>
      <c r="C203" s="832" t="s">
        <v>594</v>
      </c>
      <c r="D203" s="832" t="s">
        <v>2559</v>
      </c>
      <c r="E203" s="832" t="s">
        <v>5509</v>
      </c>
      <c r="F203" s="832" t="s">
        <v>5553</v>
      </c>
      <c r="G203" s="832" t="s">
        <v>5554</v>
      </c>
      <c r="H203" s="849">
        <v>4</v>
      </c>
      <c r="I203" s="849">
        <v>588</v>
      </c>
      <c r="J203" s="832">
        <v>0.23529411764705882</v>
      </c>
      <c r="K203" s="832">
        <v>147</v>
      </c>
      <c r="L203" s="849">
        <v>17</v>
      </c>
      <c r="M203" s="849">
        <v>2499</v>
      </c>
      <c r="N203" s="832">
        <v>1</v>
      </c>
      <c r="O203" s="832">
        <v>147</v>
      </c>
      <c r="P203" s="849">
        <v>12</v>
      </c>
      <c r="Q203" s="849">
        <v>1812</v>
      </c>
      <c r="R203" s="837">
        <v>0.7250900360144058</v>
      </c>
      <c r="S203" s="850">
        <v>151</v>
      </c>
    </row>
    <row r="204" spans="1:19" ht="14.45" customHeight="1" x14ac:dyDescent="0.2">
      <c r="A204" s="831" t="s">
        <v>5512</v>
      </c>
      <c r="B204" s="832" t="s">
        <v>5513</v>
      </c>
      <c r="C204" s="832" t="s">
        <v>594</v>
      </c>
      <c r="D204" s="832" t="s">
        <v>2559</v>
      </c>
      <c r="E204" s="832" t="s">
        <v>5509</v>
      </c>
      <c r="F204" s="832" t="s">
        <v>5555</v>
      </c>
      <c r="G204" s="832" t="s">
        <v>5556</v>
      </c>
      <c r="H204" s="849">
        <v>53</v>
      </c>
      <c r="I204" s="849">
        <v>1961</v>
      </c>
      <c r="J204" s="832">
        <v>0.58241758241758246</v>
      </c>
      <c r="K204" s="832">
        <v>37</v>
      </c>
      <c r="L204" s="849">
        <v>91</v>
      </c>
      <c r="M204" s="849">
        <v>3367</v>
      </c>
      <c r="N204" s="832">
        <v>1</v>
      </c>
      <c r="O204" s="832">
        <v>37</v>
      </c>
      <c r="P204" s="849">
        <v>66</v>
      </c>
      <c r="Q204" s="849">
        <v>2508</v>
      </c>
      <c r="R204" s="837">
        <v>0.74487674487674482</v>
      </c>
      <c r="S204" s="850">
        <v>38</v>
      </c>
    </row>
    <row r="205" spans="1:19" ht="14.45" customHeight="1" x14ac:dyDescent="0.2">
      <c r="A205" s="831" t="s">
        <v>5512</v>
      </c>
      <c r="B205" s="832" t="s">
        <v>5513</v>
      </c>
      <c r="C205" s="832" t="s">
        <v>594</v>
      </c>
      <c r="D205" s="832" t="s">
        <v>2559</v>
      </c>
      <c r="E205" s="832" t="s">
        <v>5509</v>
      </c>
      <c r="F205" s="832" t="s">
        <v>5561</v>
      </c>
      <c r="G205" s="832" t="s">
        <v>5562</v>
      </c>
      <c r="H205" s="849">
        <v>801</v>
      </c>
      <c r="I205" s="849">
        <v>201051</v>
      </c>
      <c r="J205" s="832">
        <v>1.086950175165434</v>
      </c>
      <c r="K205" s="832">
        <v>251</v>
      </c>
      <c r="L205" s="849">
        <v>734</v>
      </c>
      <c r="M205" s="849">
        <v>184968</v>
      </c>
      <c r="N205" s="832">
        <v>1</v>
      </c>
      <c r="O205" s="832">
        <v>252</v>
      </c>
      <c r="P205" s="849">
        <v>644</v>
      </c>
      <c r="Q205" s="849">
        <v>163576</v>
      </c>
      <c r="R205" s="837">
        <v>0.88434756282167726</v>
      </c>
      <c r="S205" s="850">
        <v>254</v>
      </c>
    </row>
    <row r="206" spans="1:19" ht="14.45" customHeight="1" x14ac:dyDescent="0.2">
      <c r="A206" s="831" t="s">
        <v>5512</v>
      </c>
      <c r="B206" s="832" t="s">
        <v>5513</v>
      </c>
      <c r="C206" s="832" t="s">
        <v>594</v>
      </c>
      <c r="D206" s="832" t="s">
        <v>2559</v>
      </c>
      <c r="E206" s="832" t="s">
        <v>5509</v>
      </c>
      <c r="F206" s="832" t="s">
        <v>5563</v>
      </c>
      <c r="G206" s="832" t="s">
        <v>5564</v>
      </c>
      <c r="H206" s="849">
        <v>19</v>
      </c>
      <c r="I206" s="849">
        <v>13319</v>
      </c>
      <c r="J206" s="832">
        <v>0.75891737891737887</v>
      </c>
      <c r="K206" s="832">
        <v>701</v>
      </c>
      <c r="L206" s="849">
        <v>25</v>
      </c>
      <c r="M206" s="849">
        <v>17550</v>
      </c>
      <c r="N206" s="832">
        <v>1</v>
      </c>
      <c r="O206" s="832">
        <v>702</v>
      </c>
      <c r="P206" s="849">
        <v>32</v>
      </c>
      <c r="Q206" s="849">
        <v>22624</v>
      </c>
      <c r="R206" s="837">
        <v>1.289116809116809</v>
      </c>
      <c r="S206" s="850">
        <v>707</v>
      </c>
    </row>
    <row r="207" spans="1:19" ht="14.45" customHeight="1" x14ac:dyDescent="0.2">
      <c r="A207" s="831" t="s">
        <v>5512</v>
      </c>
      <c r="B207" s="832" t="s">
        <v>5513</v>
      </c>
      <c r="C207" s="832" t="s">
        <v>594</v>
      </c>
      <c r="D207" s="832" t="s">
        <v>2559</v>
      </c>
      <c r="E207" s="832" t="s">
        <v>5509</v>
      </c>
      <c r="F207" s="832" t="s">
        <v>5569</v>
      </c>
      <c r="G207" s="832" t="s">
        <v>5570</v>
      </c>
      <c r="H207" s="849">
        <v>102</v>
      </c>
      <c r="I207" s="849">
        <v>3399.99</v>
      </c>
      <c r="J207" s="832">
        <v>0.6107773781765008</v>
      </c>
      <c r="K207" s="832">
        <v>33.333235294117642</v>
      </c>
      <c r="L207" s="849">
        <v>167</v>
      </c>
      <c r="M207" s="849">
        <v>5566.66</v>
      </c>
      <c r="N207" s="832">
        <v>1</v>
      </c>
      <c r="O207" s="832">
        <v>33.333293413173649</v>
      </c>
      <c r="P207" s="849">
        <v>174</v>
      </c>
      <c r="Q207" s="849">
        <v>5799.99</v>
      </c>
      <c r="R207" s="837">
        <v>1.0419156190606216</v>
      </c>
      <c r="S207" s="850">
        <v>33.333275862068966</v>
      </c>
    </row>
    <row r="208" spans="1:19" ht="14.45" customHeight="1" x14ac:dyDescent="0.2">
      <c r="A208" s="831" t="s">
        <v>5512</v>
      </c>
      <c r="B208" s="832" t="s">
        <v>5513</v>
      </c>
      <c r="C208" s="832" t="s">
        <v>594</v>
      </c>
      <c r="D208" s="832" t="s">
        <v>2559</v>
      </c>
      <c r="E208" s="832" t="s">
        <v>5509</v>
      </c>
      <c r="F208" s="832" t="s">
        <v>5573</v>
      </c>
      <c r="G208" s="832" t="s">
        <v>5574</v>
      </c>
      <c r="H208" s="849">
        <v>8</v>
      </c>
      <c r="I208" s="849">
        <v>960</v>
      </c>
      <c r="J208" s="832">
        <v>0.19834710743801653</v>
      </c>
      <c r="K208" s="832">
        <v>120</v>
      </c>
      <c r="L208" s="849">
        <v>40</v>
      </c>
      <c r="M208" s="849">
        <v>4840</v>
      </c>
      <c r="N208" s="832">
        <v>1</v>
      </c>
      <c r="O208" s="832">
        <v>121</v>
      </c>
      <c r="P208" s="849">
        <v>24</v>
      </c>
      <c r="Q208" s="849">
        <v>2928</v>
      </c>
      <c r="R208" s="837">
        <v>0.60495867768595046</v>
      </c>
      <c r="S208" s="850">
        <v>122</v>
      </c>
    </row>
    <row r="209" spans="1:19" ht="14.45" customHeight="1" x14ac:dyDescent="0.2">
      <c r="A209" s="831" t="s">
        <v>5512</v>
      </c>
      <c r="B209" s="832" t="s">
        <v>5513</v>
      </c>
      <c r="C209" s="832" t="s">
        <v>594</v>
      </c>
      <c r="D209" s="832" t="s">
        <v>2559</v>
      </c>
      <c r="E209" s="832" t="s">
        <v>5509</v>
      </c>
      <c r="F209" s="832" t="s">
        <v>5575</v>
      </c>
      <c r="G209" s="832" t="s">
        <v>5576</v>
      </c>
      <c r="H209" s="849">
        <v>1</v>
      </c>
      <c r="I209" s="849">
        <v>32</v>
      </c>
      <c r="J209" s="832"/>
      <c r="K209" s="832">
        <v>32</v>
      </c>
      <c r="L209" s="849"/>
      <c r="M209" s="849"/>
      <c r="N209" s="832"/>
      <c r="O209" s="832"/>
      <c r="P209" s="849">
        <v>4</v>
      </c>
      <c r="Q209" s="849">
        <v>132</v>
      </c>
      <c r="R209" s="837"/>
      <c r="S209" s="850">
        <v>33</v>
      </c>
    </row>
    <row r="210" spans="1:19" ht="14.45" customHeight="1" x14ac:dyDescent="0.2">
      <c r="A210" s="831" t="s">
        <v>5512</v>
      </c>
      <c r="B210" s="832" t="s">
        <v>5513</v>
      </c>
      <c r="C210" s="832" t="s">
        <v>594</v>
      </c>
      <c r="D210" s="832" t="s">
        <v>2559</v>
      </c>
      <c r="E210" s="832" t="s">
        <v>5509</v>
      </c>
      <c r="F210" s="832" t="s">
        <v>5577</v>
      </c>
      <c r="G210" s="832" t="s">
        <v>5578</v>
      </c>
      <c r="H210" s="849">
        <v>1</v>
      </c>
      <c r="I210" s="849">
        <v>74</v>
      </c>
      <c r="J210" s="832"/>
      <c r="K210" s="832">
        <v>74</v>
      </c>
      <c r="L210" s="849"/>
      <c r="M210" s="849"/>
      <c r="N210" s="832"/>
      <c r="O210" s="832"/>
      <c r="P210" s="849">
        <v>3</v>
      </c>
      <c r="Q210" s="849">
        <v>225</v>
      </c>
      <c r="R210" s="837"/>
      <c r="S210" s="850">
        <v>75</v>
      </c>
    </row>
    <row r="211" spans="1:19" ht="14.45" customHeight="1" x14ac:dyDescent="0.2">
      <c r="A211" s="831" t="s">
        <v>5512</v>
      </c>
      <c r="B211" s="832" t="s">
        <v>5513</v>
      </c>
      <c r="C211" s="832" t="s">
        <v>594</v>
      </c>
      <c r="D211" s="832" t="s">
        <v>2559</v>
      </c>
      <c r="E211" s="832" t="s">
        <v>5509</v>
      </c>
      <c r="F211" s="832" t="s">
        <v>5579</v>
      </c>
      <c r="G211" s="832" t="s">
        <v>5580</v>
      </c>
      <c r="H211" s="849">
        <v>1</v>
      </c>
      <c r="I211" s="849">
        <v>77</v>
      </c>
      <c r="J211" s="832">
        <v>0.2</v>
      </c>
      <c r="K211" s="832">
        <v>77</v>
      </c>
      <c r="L211" s="849">
        <v>5</v>
      </c>
      <c r="M211" s="849">
        <v>385</v>
      </c>
      <c r="N211" s="832">
        <v>1</v>
      </c>
      <c r="O211" s="832">
        <v>77</v>
      </c>
      <c r="P211" s="849">
        <v>4</v>
      </c>
      <c r="Q211" s="849">
        <v>312</v>
      </c>
      <c r="R211" s="837">
        <v>0.81038961038961044</v>
      </c>
      <c r="S211" s="850">
        <v>78</v>
      </c>
    </row>
    <row r="212" spans="1:19" ht="14.45" customHeight="1" x14ac:dyDescent="0.2">
      <c r="A212" s="831" t="s">
        <v>5512</v>
      </c>
      <c r="B212" s="832" t="s">
        <v>5513</v>
      </c>
      <c r="C212" s="832" t="s">
        <v>594</v>
      </c>
      <c r="D212" s="832" t="s">
        <v>2559</v>
      </c>
      <c r="E212" s="832" t="s">
        <v>5509</v>
      </c>
      <c r="F212" s="832" t="s">
        <v>5581</v>
      </c>
      <c r="G212" s="832" t="s">
        <v>5582</v>
      </c>
      <c r="H212" s="849">
        <v>1</v>
      </c>
      <c r="I212" s="849">
        <v>619</v>
      </c>
      <c r="J212" s="832"/>
      <c r="K212" s="832">
        <v>619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5" customHeight="1" x14ac:dyDescent="0.2">
      <c r="A213" s="831" t="s">
        <v>5512</v>
      </c>
      <c r="B213" s="832" t="s">
        <v>5513</v>
      </c>
      <c r="C213" s="832" t="s">
        <v>594</v>
      </c>
      <c r="D213" s="832" t="s">
        <v>2559</v>
      </c>
      <c r="E213" s="832" t="s">
        <v>5509</v>
      </c>
      <c r="F213" s="832" t="s">
        <v>5585</v>
      </c>
      <c r="G213" s="832" t="s">
        <v>5586</v>
      </c>
      <c r="H213" s="849">
        <v>83</v>
      </c>
      <c r="I213" s="849">
        <v>14691</v>
      </c>
      <c r="J213" s="832">
        <v>0.53943599911874862</v>
      </c>
      <c r="K213" s="832">
        <v>177</v>
      </c>
      <c r="L213" s="849">
        <v>153</v>
      </c>
      <c r="M213" s="849">
        <v>27234</v>
      </c>
      <c r="N213" s="832">
        <v>1</v>
      </c>
      <c r="O213" s="832">
        <v>178</v>
      </c>
      <c r="P213" s="849">
        <v>158</v>
      </c>
      <c r="Q213" s="849">
        <v>28282</v>
      </c>
      <c r="R213" s="837">
        <v>1.0384813101270471</v>
      </c>
      <c r="S213" s="850">
        <v>179</v>
      </c>
    </row>
    <row r="214" spans="1:19" ht="14.45" customHeight="1" x14ac:dyDescent="0.2">
      <c r="A214" s="831" t="s">
        <v>5512</v>
      </c>
      <c r="B214" s="832" t="s">
        <v>5513</v>
      </c>
      <c r="C214" s="832" t="s">
        <v>594</v>
      </c>
      <c r="D214" s="832" t="s">
        <v>2560</v>
      </c>
      <c r="E214" s="832" t="s">
        <v>5514</v>
      </c>
      <c r="F214" s="832" t="s">
        <v>5515</v>
      </c>
      <c r="G214" s="832" t="s">
        <v>695</v>
      </c>
      <c r="H214" s="849"/>
      <c r="I214" s="849"/>
      <c r="J214" s="832"/>
      <c r="K214" s="832"/>
      <c r="L214" s="849"/>
      <c r="M214" s="849"/>
      <c r="N214" s="832"/>
      <c r="O214" s="832"/>
      <c r="P214" s="849">
        <v>0.2</v>
      </c>
      <c r="Q214" s="849">
        <v>10.88</v>
      </c>
      <c r="R214" s="837"/>
      <c r="S214" s="850">
        <v>54.4</v>
      </c>
    </row>
    <row r="215" spans="1:19" ht="14.45" customHeight="1" x14ac:dyDescent="0.2">
      <c r="A215" s="831" t="s">
        <v>5512</v>
      </c>
      <c r="B215" s="832" t="s">
        <v>5513</v>
      </c>
      <c r="C215" s="832" t="s">
        <v>594</v>
      </c>
      <c r="D215" s="832" t="s">
        <v>2560</v>
      </c>
      <c r="E215" s="832" t="s">
        <v>5514</v>
      </c>
      <c r="F215" s="832" t="s">
        <v>5516</v>
      </c>
      <c r="G215" s="832" t="s">
        <v>5517</v>
      </c>
      <c r="H215" s="849"/>
      <c r="I215" s="849"/>
      <c r="J215" s="832"/>
      <c r="K215" s="832"/>
      <c r="L215" s="849">
        <v>5.7</v>
      </c>
      <c r="M215" s="849">
        <v>397.29</v>
      </c>
      <c r="N215" s="832">
        <v>1</v>
      </c>
      <c r="O215" s="832">
        <v>69.7</v>
      </c>
      <c r="P215" s="849">
        <v>2.3000000000000003</v>
      </c>
      <c r="Q215" s="849">
        <v>160.31</v>
      </c>
      <c r="R215" s="837">
        <v>0.40350877192982454</v>
      </c>
      <c r="S215" s="850">
        <v>69.699999999999989</v>
      </c>
    </row>
    <row r="216" spans="1:19" ht="14.45" customHeight="1" x14ac:dyDescent="0.2">
      <c r="A216" s="831" t="s">
        <v>5512</v>
      </c>
      <c r="B216" s="832" t="s">
        <v>5513</v>
      </c>
      <c r="C216" s="832" t="s">
        <v>594</v>
      </c>
      <c r="D216" s="832" t="s">
        <v>2560</v>
      </c>
      <c r="E216" s="832" t="s">
        <v>5514</v>
      </c>
      <c r="F216" s="832" t="s">
        <v>5518</v>
      </c>
      <c r="G216" s="832" t="s">
        <v>5519</v>
      </c>
      <c r="H216" s="849"/>
      <c r="I216" s="849"/>
      <c r="J216" s="832"/>
      <c r="K216" s="832"/>
      <c r="L216" s="849">
        <v>25.599999999999998</v>
      </c>
      <c r="M216" s="849">
        <v>9016.64</v>
      </c>
      <c r="N216" s="832">
        <v>1</v>
      </c>
      <c r="O216" s="832">
        <v>352.21250000000003</v>
      </c>
      <c r="P216" s="849">
        <v>14.6</v>
      </c>
      <c r="Q216" s="849">
        <v>4162.4400000000005</v>
      </c>
      <c r="R216" s="837">
        <v>0.46163981261312426</v>
      </c>
      <c r="S216" s="850">
        <v>285.09863013698634</v>
      </c>
    </row>
    <row r="217" spans="1:19" ht="14.45" customHeight="1" x14ac:dyDescent="0.2">
      <c r="A217" s="831" t="s">
        <v>5512</v>
      </c>
      <c r="B217" s="832" t="s">
        <v>5513</v>
      </c>
      <c r="C217" s="832" t="s">
        <v>594</v>
      </c>
      <c r="D217" s="832" t="s">
        <v>2560</v>
      </c>
      <c r="E217" s="832" t="s">
        <v>5514</v>
      </c>
      <c r="F217" s="832" t="s">
        <v>5521</v>
      </c>
      <c r="G217" s="832" t="s">
        <v>707</v>
      </c>
      <c r="H217" s="849"/>
      <c r="I217" s="849"/>
      <c r="J217" s="832"/>
      <c r="K217" s="832"/>
      <c r="L217" s="849">
        <v>25</v>
      </c>
      <c r="M217" s="849">
        <v>342.39</v>
      </c>
      <c r="N217" s="832">
        <v>1</v>
      </c>
      <c r="O217" s="832">
        <v>13.695599999999999</v>
      </c>
      <c r="P217" s="849">
        <v>1</v>
      </c>
      <c r="Q217" s="849">
        <v>13.37</v>
      </c>
      <c r="R217" s="837">
        <v>3.9049037647127541E-2</v>
      </c>
      <c r="S217" s="850">
        <v>13.37</v>
      </c>
    </row>
    <row r="218" spans="1:19" ht="14.45" customHeight="1" x14ac:dyDescent="0.2">
      <c r="A218" s="831" t="s">
        <v>5512</v>
      </c>
      <c r="B218" s="832" t="s">
        <v>5513</v>
      </c>
      <c r="C218" s="832" t="s">
        <v>594</v>
      </c>
      <c r="D218" s="832" t="s">
        <v>2560</v>
      </c>
      <c r="E218" s="832" t="s">
        <v>5514</v>
      </c>
      <c r="F218" s="832" t="s">
        <v>5524</v>
      </c>
      <c r="G218" s="832" t="s">
        <v>1874</v>
      </c>
      <c r="H218" s="849"/>
      <c r="I218" s="849"/>
      <c r="J218" s="832"/>
      <c r="K218" s="832"/>
      <c r="L218" s="849">
        <v>0.1</v>
      </c>
      <c r="M218" s="849">
        <v>4.7</v>
      </c>
      <c r="N218" s="832">
        <v>1</v>
      </c>
      <c r="O218" s="832">
        <v>47</v>
      </c>
      <c r="P218" s="849">
        <v>0.2</v>
      </c>
      <c r="Q218" s="849">
        <v>9.42</v>
      </c>
      <c r="R218" s="837">
        <v>2.0042553191489363</v>
      </c>
      <c r="S218" s="850">
        <v>47.099999999999994</v>
      </c>
    </row>
    <row r="219" spans="1:19" ht="14.45" customHeight="1" x14ac:dyDescent="0.2">
      <c r="A219" s="831" t="s">
        <v>5512</v>
      </c>
      <c r="B219" s="832" t="s">
        <v>5513</v>
      </c>
      <c r="C219" s="832" t="s">
        <v>594</v>
      </c>
      <c r="D219" s="832" t="s">
        <v>2560</v>
      </c>
      <c r="E219" s="832" t="s">
        <v>5514</v>
      </c>
      <c r="F219" s="832" t="s">
        <v>5525</v>
      </c>
      <c r="G219" s="832" t="s">
        <v>677</v>
      </c>
      <c r="H219" s="849"/>
      <c r="I219" s="849"/>
      <c r="J219" s="832"/>
      <c r="K219" s="832"/>
      <c r="L219" s="849">
        <v>1.6</v>
      </c>
      <c r="M219" s="849">
        <v>114.8</v>
      </c>
      <c r="N219" s="832">
        <v>1</v>
      </c>
      <c r="O219" s="832">
        <v>71.75</v>
      </c>
      <c r="P219" s="849">
        <v>2.1999999999999997</v>
      </c>
      <c r="Q219" s="849">
        <v>132.32</v>
      </c>
      <c r="R219" s="837">
        <v>1.1526132404181184</v>
      </c>
      <c r="S219" s="850">
        <v>60.145454545454548</v>
      </c>
    </row>
    <row r="220" spans="1:19" ht="14.45" customHeight="1" x14ac:dyDescent="0.2">
      <c r="A220" s="831" t="s">
        <v>5512</v>
      </c>
      <c r="B220" s="832" t="s">
        <v>5513</v>
      </c>
      <c r="C220" s="832" t="s">
        <v>594</v>
      </c>
      <c r="D220" s="832" t="s">
        <v>2560</v>
      </c>
      <c r="E220" s="832" t="s">
        <v>5514</v>
      </c>
      <c r="F220" s="832" t="s">
        <v>5528</v>
      </c>
      <c r="G220" s="832" t="s">
        <v>670</v>
      </c>
      <c r="H220" s="849"/>
      <c r="I220" s="849"/>
      <c r="J220" s="832"/>
      <c r="K220" s="832"/>
      <c r="L220" s="849">
        <v>12</v>
      </c>
      <c r="M220" s="849">
        <v>7479.93</v>
      </c>
      <c r="N220" s="832">
        <v>1</v>
      </c>
      <c r="O220" s="832">
        <v>623.32749999999999</v>
      </c>
      <c r="P220" s="849">
        <v>6</v>
      </c>
      <c r="Q220" s="849">
        <v>3208.74</v>
      </c>
      <c r="R220" s="837">
        <v>0.42897995034712888</v>
      </c>
      <c r="S220" s="850">
        <v>534.79</v>
      </c>
    </row>
    <row r="221" spans="1:19" ht="14.45" customHeight="1" x14ac:dyDescent="0.2">
      <c r="A221" s="831" t="s">
        <v>5512</v>
      </c>
      <c r="B221" s="832" t="s">
        <v>5513</v>
      </c>
      <c r="C221" s="832" t="s">
        <v>594</v>
      </c>
      <c r="D221" s="832" t="s">
        <v>2560</v>
      </c>
      <c r="E221" s="832" t="s">
        <v>5514</v>
      </c>
      <c r="F221" s="832" t="s">
        <v>5529</v>
      </c>
      <c r="G221" s="832" t="s">
        <v>675</v>
      </c>
      <c r="H221" s="849"/>
      <c r="I221" s="849"/>
      <c r="J221" s="832"/>
      <c r="K221" s="832"/>
      <c r="L221" s="849">
        <v>1</v>
      </c>
      <c r="M221" s="849">
        <v>16.8</v>
      </c>
      <c r="N221" s="832">
        <v>1</v>
      </c>
      <c r="O221" s="832">
        <v>16.8</v>
      </c>
      <c r="P221" s="849"/>
      <c r="Q221" s="849"/>
      <c r="R221" s="837"/>
      <c r="S221" s="850"/>
    </row>
    <row r="222" spans="1:19" ht="14.45" customHeight="1" x14ac:dyDescent="0.2">
      <c r="A222" s="831" t="s">
        <v>5512</v>
      </c>
      <c r="B222" s="832" t="s">
        <v>5513</v>
      </c>
      <c r="C222" s="832" t="s">
        <v>594</v>
      </c>
      <c r="D222" s="832" t="s">
        <v>2560</v>
      </c>
      <c r="E222" s="832" t="s">
        <v>5514</v>
      </c>
      <c r="F222" s="832" t="s">
        <v>5532</v>
      </c>
      <c r="G222" s="832" t="s">
        <v>683</v>
      </c>
      <c r="H222" s="849"/>
      <c r="I222" s="849"/>
      <c r="J222" s="832"/>
      <c r="K222" s="832"/>
      <c r="L222" s="849"/>
      <c r="M222" s="849"/>
      <c r="N222" s="832"/>
      <c r="O222" s="832"/>
      <c r="P222" s="849">
        <v>7.0000000000000007E-2</v>
      </c>
      <c r="Q222" s="849">
        <v>12.05</v>
      </c>
      <c r="R222" s="837"/>
      <c r="S222" s="850">
        <v>172.14285714285714</v>
      </c>
    </row>
    <row r="223" spans="1:19" ht="14.45" customHeight="1" x14ac:dyDescent="0.2">
      <c r="A223" s="831" t="s">
        <v>5512</v>
      </c>
      <c r="B223" s="832" t="s">
        <v>5513</v>
      </c>
      <c r="C223" s="832" t="s">
        <v>594</v>
      </c>
      <c r="D223" s="832" t="s">
        <v>2560</v>
      </c>
      <c r="E223" s="832" t="s">
        <v>5514</v>
      </c>
      <c r="F223" s="832" t="s">
        <v>5533</v>
      </c>
      <c r="G223" s="832" t="s">
        <v>683</v>
      </c>
      <c r="H223" s="849"/>
      <c r="I223" s="849"/>
      <c r="J223" s="832"/>
      <c r="K223" s="832"/>
      <c r="L223" s="849">
        <v>6.5500000000000007</v>
      </c>
      <c r="M223" s="849">
        <v>1594.4</v>
      </c>
      <c r="N223" s="832">
        <v>1</v>
      </c>
      <c r="O223" s="832">
        <v>243.41984732824426</v>
      </c>
      <c r="P223" s="849">
        <v>4.3</v>
      </c>
      <c r="Q223" s="849">
        <v>1046.75</v>
      </c>
      <c r="R223" s="837">
        <v>0.65651655795283492</v>
      </c>
      <c r="S223" s="850">
        <v>243.43023255813955</v>
      </c>
    </row>
    <row r="224" spans="1:19" ht="14.45" customHeight="1" x14ac:dyDescent="0.2">
      <c r="A224" s="831" t="s">
        <v>5512</v>
      </c>
      <c r="B224" s="832" t="s">
        <v>5513</v>
      </c>
      <c r="C224" s="832" t="s">
        <v>594</v>
      </c>
      <c r="D224" s="832" t="s">
        <v>2560</v>
      </c>
      <c r="E224" s="832" t="s">
        <v>5514</v>
      </c>
      <c r="F224" s="832" t="s">
        <v>5534</v>
      </c>
      <c r="G224" s="832" t="s">
        <v>5535</v>
      </c>
      <c r="H224" s="849"/>
      <c r="I224" s="849"/>
      <c r="J224" s="832"/>
      <c r="K224" s="832"/>
      <c r="L224" s="849">
        <v>6.1</v>
      </c>
      <c r="M224" s="849">
        <v>228.75</v>
      </c>
      <c r="N224" s="832">
        <v>1</v>
      </c>
      <c r="O224" s="832">
        <v>37.5</v>
      </c>
      <c r="P224" s="849"/>
      <c r="Q224" s="849"/>
      <c r="R224" s="837"/>
      <c r="S224" s="850"/>
    </row>
    <row r="225" spans="1:19" ht="14.45" customHeight="1" x14ac:dyDescent="0.2">
      <c r="A225" s="831" t="s">
        <v>5512</v>
      </c>
      <c r="B225" s="832" t="s">
        <v>5513</v>
      </c>
      <c r="C225" s="832" t="s">
        <v>594</v>
      </c>
      <c r="D225" s="832" t="s">
        <v>2560</v>
      </c>
      <c r="E225" s="832" t="s">
        <v>5514</v>
      </c>
      <c r="F225" s="832" t="s">
        <v>5538</v>
      </c>
      <c r="G225" s="832" t="s">
        <v>693</v>
      </c>
      <c r="H225" s="849"/>
      <c r="I225" s="849"/>
      <c r="J225" s="832"/>
      <c r="K225" s="832"/>
      <c r="L225" s="849"/>
      <c r="M225" s="849"/>
      <c r="N225" s="832"/>
      <c r="O225" s="832"/>
      <c r="P225" s="849">
        <v>0.2</v>
      </c>
      <c r="Q225" s="849">
        <v>6.04</v>
      </c>
      <c r="R225" s="837"/>
      <c r="S225" s="850">
        <v>30.2</v>
      </c>
    </row>
    <row r="226" spans="1:19" ht="14.45" customHeight="1" x14ac:dyDescent="0.2">
      <c r="A226" s="831" t="s">
        <v>5512</v>
      </c>
      <c r="B226" s="832" t="s">
        <v>5513</v>
      </c>
      <c r="C226" s="832" t="s">
        <v>594</v>
      </c>
      <c r="D226" s="832" t="s">
        <v>2560</v>
      </c>
      <c r="E226" s="832" t="s">
        <v>5514</v>
      </c>
      <c r="F226" s="832" t="s">
        <v>5539</v>
      </c>
      <c r="G226" s="832" t="s">
        <v>2065</v>
      </c>
      <c r="H226" s="849"/>
      <c r="I226" s="849"/>
      <c r="J226" s="832"/>
      <c r="K226" s="832"/>
      <c r="L226" s="849"/>
      <c r="M226" s="849"/>
      <c r="N226" s="832"/>
      <c r="O226" s="832"/>
      <c r="P226" s="849">
        <v>3.0999999999999996</v>
      </c>
      <c r="Q226" s="849">
        <v>153.13999999999999</v>
      </c>
      <c r="R226" s="837"/>
      <c r="S226" s="850">
        <v>49.4</v>
      </c>
    </row>
    <row r="227" spans="1:19" ht="14.45" customHeight="1" x14ac:dyDescent="0.2">
      <c r="A227" s="831" t="s">
        <v>5512</v>
      </c>
      <c r="B227" s="832" t="s">
        <v>5513</v>
      </c>
      <c r="C227" s="832" t="s">
        <v>594</v>
      </c>
      <c r="D227" s="832" t="s">
        <v>2560</v>
      </c>
      <c r="E227" s="832" t="s">
        <v>5540</v>
      </c>
      <c r="F227" s="832" t="s">
        <v>5543</v>
      </c>
      <c r="G227" s="832" t="s">
        <v>5544</v>
      </c>
      <c r="H227" s="849"/>
      <c r="I227" s="849"/>
      <c r="J227" s="832"/>
      <c r="K227" s="832"/>
      <c r="L227" s="849">
        <v>30</v>
      </c>
      <c r="M227" s="849">
        <v>7279.2000000000007</v>
      </c>
      <c r="N227" s="832">
        <v>1</v>
      </c>
      <c r="O227" s="832">
        <v>242.64000000000001</v>
      </c>
      <c r="P227" s="849">
        <v>10</v>
      </c>
      <c r="Q227" s="849">
        <v>2426.4</v>
      </c>
      <c r="R227" s="837">
        <v>0.33333333333333331</v>
      </c>
      <c r="S227" s="850">
        <v>242.64000000000001</v>
      </c>
    </row>
    <row r="228" spans="1:19" ht="14.45" customHeight="1" x14ac:dyDescent="0.2">
      <c r="A228" s="831" t="s">
        <v>5512</v>
      </c>
      <c r="B228" s="832" t="s">
        <v>5513</v>
      </c>
      <c r="C228" s="832" t="s">
        <v>594</v>
      </c>
      <c r="D228" s="832" t="s">
        <v>2560</v>
      </c>
      <c r="E228" s="832" t="s">
        <v>5540</v>
      </c>
      <c r="F228" s="832" t="s">
        <v>5545</v>
      </c>
      <c r="G228" s="832" t="s">
        <v>5546</v>
      </c>
      <c r="H228" s="849"/>
      <c r="I228" s="849"/>
      <c r="J228" s="832"/>
      <c r="K228" s="832"/>
      <c r="L228" s="849">
        <v>4</v>
      </c>
      <c r="M228" s="849">
        <v>970.56</v>
      </c>
      <c r="N228" s="832">
        <v>1</v>
      </c>
      <c r="O228" s="832">
        <v>242.64</v>
      </c>
      <c r="P228" s="849">
        <v>6</v>
      </c>
      <c r="Q228" s="849">
        <v>1455.84</v>
      </c>
      <c r="R228" s="837">
        <v>1.5</v>
      </c>
      <c r="S228" s="850">
        <v>242.64</v>
      </c>
    </row>
    <row r="229" spans="1:19" ht="14.45" customHeight="1" x14ac:dyDescent="0.2">
      <c r="A229" s="831" t="s">
        <v>5512</v>
      </c>
      <c r="B229" s="832" t="s">
        <v>5513</v>
      </c>
      <c r="C229" s="832" t="s">
        <v>594</v>
      </c>
      <c r="D229" s="832" t="s">
        <v>2560</v>
      </c>
      <c r="E229" s="832" t="s">
        <v>5509</v>
      </c>
      <c r="F229" s="832" t="s">
        <v>5551</v>
      </c>
      <c r="G229" s="832" t="s">
        <v>5552</v>
      </c>
      <c r="H229" s="849"/>
      <c r="I229" s="849"/>
      <c r="J229" s="832"/>
      <c r="K229" s="832"/>
      <c r="L229" s="849">
        <v>7</v>
      </c>
      <c r="M229" s="849">
        <v>546</v>
      </c>
      <c r="N229" s="832">
        <v>1</v>
      </c>
      <c r="O229" s="832">
        <v>78</v>
      </c>
      <c r="P229" s="849">
        <v>4</v>
      </c>
      <c r="Q229" s="849">
        <v>316</v>
      </c>
      <c r="R229" s="837">
        <v>0.57875457875457881</v>
      </c>
      <c r="S229" s="850">
        <v>79</v>
      </c>
    </row>
    <row r="230" spans="1:19" ht="14.45" customHeight="1" x14ac:dyDescent="0.2">
      <c r="A230" s="831" t="s">
        <v>5512</v>
      </c>
      <c r="B230" s="832" t="s">
        <v>5513</v>
      </c>
      <c r="C230" s="832" t="s">
        <v>594</v>
      </c>
      <c r="D230" s="832" t="s">
        <v>2560</v>
      </c>
      <c r="E230" s="832" t="s">
        <v>5509</v>
      </c>
      <c r="F230" s="832" t="s">
        <v>5553</v>
      </c>
      <c r="G230" s="832" t="s">
        <v>5554</v>
      </c>
      <c r="H230" s="849"/>
      <c r="I230" s="849"/>
      <c r="J230" s="832"/>
      <c r="K230" s="832"/>
      <c r="L230" s="849">
        <v>463</v>
      </c>
      <c r="M230" s="849">
        <v>68061</v>
      </c>
      <c r="N230" s="832">
        <v>1</v>
      </c>
      <c r="O230" s="832">
        <v>147</v>
      </c>
      <c r="P230" s="849">
        <v>276</v>
      </c>
      <c r="Q230" s="849">
        <v>41676</v>
      </c>
      <c r="R230" s="837">
        <v>0.6123330541719928</v>
      </c>
      <c r="S230" s="850">
        <v>151</v>
      </c>
    </row>
    <row r="231" spans="1:19" ht="14.45" customHeight="1" x14ac:dyDescent="0.2">
      <c r="A231" s="831" t="s">
        <v>5512</v>
      </c>
      <c r="B231" s="832" t="s">
        <v>5513</v>
      </c>
      <c r="C231" s="832" t="s">
        <v>594</v>
      </c>
      <c r="D231" s="832" t="s">
        <v>2560</v>
      </c>
      <c r="E231" s="832" t="s">
        <v>5509</v>
      </c>
      <c r="F231" s="832" t="s">
        <v>5555</v>
      </c>
      <c r="G231" s="832" t="s">
        <v>5556</v>
      </c>
      <c r="H231" s="849">
        <v>8</v>
      </c>
      <c r="I231" s="849">
        <v>296</v>
      </c>
      <c r="J231" s="832">
        <v>0.17777777777777778</v>
      </c>
      <c r="K231" s="832">
        <v>37</v>
      </c>
      <c r="L231" s="849">
        <v>45</v>
      </c>
      <c r="M231" s="849">
        <v>1665</v>
      </c>
      <c r="N231" s="832">
        <v>1</v>
      </c>
      <c r="O231" s="832">
        <v>37</v>
      </c>
      <c r="P231" s="849">
        <v>56</v>
      </c>
      <c r="Q231" s="849">
        <v>2128</v>
      </c>
      <c r="R231" s="837">
        <v>1.2780780780780781</v>
      </c>
      <c r="S231" s="850">
        <v>38</v>
      </c>
    </row>
    <row r="232" spans="1:19" ht="14.45" customHeight="1" x14ac:dyDescent="0.2">
      <c r="A232" s="831" t="s">
        <v>5512</v>
      </c>
      <c r="B232" s="832" t="s">
        <v>5513</v>
      </c>
      <c r="C232" s="832" t="s">
        <v>594</v>
      </c>
      <c r="D232" s="832" t="s">
        <v>2560</v>
      </c>
      <c r="E232" s="832" t="s">
        <v>5509</v>
      </c>
      <c r="F232" s="832" t="s">
        <v>5559</v>
      </c>
      <c r="G232" s="832" t="s">
        <v>5560</v>
      </c>
      <c r="H232" s="849"/>
      <c r="I232" s="849"/>
      <c r="J232" s="832"/>
      <c r="K232" s="832"/>
      <c r="L232" s="849">
        <v>20</v>
      </c>
      <c r="M232" s="849">
        <v>2600</v>
      </c>
      <c r="N232" s="832">
        <v>1</v>
      </c>
      <c r="O232" s="832">
        <v>130</v>
      </c>
      <c r="P232" s="849">
        <v>24</v>
      </c>
      <c r="Q232" s="849">
        <v>3144</v>
      </c>
      <c r="R232" s="837">
        <v>1.2092307692307693</v>
      </c>
      <c r="S232" s="850">
        <v>131</v>
      </c>
    </row>
    <row r="233" spans="1:19" ht="14.45" customHeight="1" x14ac:dyDescent="0.2">
      <c r="A233" s="831" t="s">
        <v>5512</v>
      </c>
      <c r="B233" s="832" t="s">
        <v>5513</v>
      </c>
      <c r="C233" s="832" t="s">
        <v>594</v>
      </c>
      <c r="D233" s="832" t="s">
        <v>2560</v>
      </c>
      <c r="E233" s="832" t="s">
        <v>5509</v>
      </c>
      <c r="F233" s="832" t="s">
        <v>5561</v>
      </c>
      <c r="G233" s="832" t="s">
        <v>5562</v>
      </c>
      <c r="H233" s="849">
        <v>45</v>
      </c>
      <c r="I233" s="849">
        <v>11295</v>
      </c>
      <c r="J233" s="832">
        <v>2.4900793650793651</v>
      </c>
      <c r="K233" s="832">
        <v>251</v>
      </c>
      <c r="L233" s="849">
        <v>18</v>
      </c>
      <c r="M233" s="849">
        <v>4536</v>
      </c>
      <c r="N233" s="832">
        <v>1</v>
      </c>
      <c r="O233" s="832">
        <v>252</v>
      </c>
      <c r="P233" s="849">
        <v>27</v>
      </c>
      <c r="Q233" s="849">
        <v>6858</v>
      </c>
      <c r="R233" s="837">
        <v>1.5119047619047619</v>
      </c>
      <c r="S233" s="850">
        <v>254</v>
      </c>
    </row>
    <row r="234" spans="1:19" ht="14.45" customHeight="1" x14ac:dyDescent="0.2">
      <c r="A234" s="831" t="s">
        <v>5512</v>
      </c>
      <c r="B234" s="832" t="s">
        <v>5513</v>
      </c>
      <c r="C234" s="832" t="s">
        <v>594</v>
      </c>
      <c r="D234" s="832" t="s">
        <v>2560</v>
      </c>
      <c r="E234" s="832" t="s">
        <v>5509</v>
      </c>
      <c r="F234" s="832" t="s">
        <v>5563</v>
      </c>
      <c r="G234" s="832" t="s">
        <v>5564</v>
      </c>
      <c r="H234" s="849">
        <v>2</v>
      </c>
      <c r="I234" s="849">
        <v>1402</v>
      </c>
      <c r="J234" s="832">
        <v>7.396855545003693E-2</v>
      </c>
      <c r="K234" s="832">
        <v>701</v>
      </c>
      <c r="L234" s="849">
        <v>27</v>
      </c>
      <c r="M234" s="849">
        <v>18954</v>
      </c>
      <c r="N234" s="832">
        <v>1</v>
      </c>
      <c r="O234" s="832">
        <v>702</v>
      </c>
      <c r="P234" s="849">
        <v>31</v>
      </c>
      <c r="Q234" s="849">
        <v>21917</v>
      </c>
      <c r="R234" s="837">
        <v>1.1563258415110267</v>
      </c>
      <c r="S234" s="850">
        <v>707</v>
      </c>
    </row>
    <row r="235" spans="1:19" ht="14.45" customHeight="1" x14ac:dyDescent="0.2">
      <c r="A235" s="831" t="s">
        <v>5512</v>
      </c>
      <c r="B235" s="832" t="s">
        <v>5513</v>
      </c>
      <c r="C235" s="832" t="s">
        <v>594</v>
      </c>
      <c r="D235" s="832" t="s">
        <v>2560</v>
      </c>
      <c r="E235" s="832" t="s">
        <v>5509</v>
      </c>
      <c r="F235" s="832" t="s">
        <v>5565</v>
      </c>
      <c r="G235" s="832" t="s">
        <v>5566</v>
      </c>
      <c r="H235" s="849"/>
      <c r="I235" s="849"/>
      <c r="J235" s="832"/>
      <c r="K235" s="832"/>
      <c r="L235" s="849">
        <v>4</v>
      </c>
      <c r="M235" s="849">
        <v>1420</v>
      </c>
      <c r="N235" s="832">
        <v>1</v>
      </c>
      <c r="O235" s="832">
        <v>355</v>
      </c>
      <c r="P235" s="849">
        <v>2</v>
      </c>
      <c r="Q235" s="849">
        <v>716</v>
      </c>
      <c r="R235" s="837">
        <v>0.50422535211267605</v>
      </c>
      <c r="S235" s="850">
        <v>358</v>
      </c>
    </row>
    <row r="236" spans="1:19" ht="14.45" customHeight="1" x14ac:dyDescent="0.2">
      <c r="A236" s="831" t="s">
        <v>5512</v>
      </c>
      <c r="B236" s="832" t="s">
        <v>5513</v>
      </c>
      <c r="C236" s="832" t="s">
        <v>594</v>
      </c>
      <c r="D236" s="832" t="s">
        <v>2560</v>
      </c>
      <c r="E236" s="832" t="s">
        <v>5509</v>
      </c>
      <c r="F236" s="832" t="s">
        <v>5569</v>
      </c>
      <c r="G236" s="832" t="s">
        <v>5570</v>
      </c>
      <c r="H236" s="849">
        <v>4</v>
      </c>
      <c r="I236" s="849">
        <v>133.32999999999998</v>
      </c>
      <c r="J236" s="832">
        <v>1.7093589743589741E-2</v>
      </c>
      <c r="K236" s="832">
        <v>33.332499999999996</v>
      </c>
      <c r="L236" s="849">
        <v>234</v>
      </c>
      <c r="M236" s="849">
        <v>7800</v>
      </c>
      <c r="N236" s="832">
        <v>1</v>
      </c>
      <c r="O236" s="832">
        <v>33.333333333333336</v>
      </c>
      <c r="P236" s="849">
        <v>165</v>
      </c>
      <c r="Q236" s="849">
        <v>5500</v>
      </c>
      <c r="R236" s="837">
        <v>0.70512820512820518</v>
      </c>
      <c r="S236" s="850">
        <v>33.333333333333336</v>
      </c>
    </row>
    <row r="237" spans="1:19" ht="14.45" customHeight="1" x14ac:dyDescent="0.2">
      <c r="A237" s="831" t="s">
        <v>5512</v>
      </c>
      <c r="B237" s="832" t="s">
        <v>5513</v>
      </c>
      <c r="C237" s="832" t="s">
        <v>594</v>
      </c>
      <c r="D237" s="832" t="s">
        <v>2560</v>
      </c>
      <c r="E237" s="832" t="s">
        <v>5509</v>
      </c>
      <c r="F237" s="832" t="s">
        <v>5573</v>
      </c>
      <c r="G237" s="832" t="s">
        <v>5574</v>
      </c>
      <c r="H237" s="849"/>
      <c r="I237" s="849"/>
      <c r="J237" s="832"/>
      <c r="K237" s="832"/>
      <c r="L237" s="849">
        <v>932</v>
      </c>
      <c r="M237" s="849">
        <v>112772</v>
      </c>
      <c r="N237" s="832">
        <v>1</v>
      </c>
      <c r="O237" s="832">
        <v>121</v>
      </c>
      <c r="P237" s="849">
        <v>553</v>
      </c>
      <c r="Q237" s="849">
        <v>67466</v>
      </c>
      <c r="R237" s="837">
        <v>0.59825133898485439</v>
      </c>
      <c r="S237" s="850">
        <v>122</v>
      </c>
    </row>
    <row r="238" spans="1:19" ht="14.45" customHeight="1" x14ac:dyDescent="0.2">
      <c r="A238" s="831" t="s">
        <v>5512</v>
      </c>
      <c r="B238" s="832" t="s">
        <v>5513</v>
      </c>
      <c r="C238" s="832" t="s">
        <v>594</v>
      </c>
      <c r="D238" s="832" t="s">
        <v>2560</v>
      </c>
      <c r="E238" s="832" t="s">
        <v>5509</v>
      </c>
      <c r="F238" s="832" t="s">
        <v>5575</v>
      </c>
      <c r="G238" s="832" t="s">
        <v>5576</v>
      </c>
      <c r="H238" s="849"/>
      <c r="I238" s="849"/>
      <c r="J238" s="832"/>
      <c r="K238" s="832"/>
      <c r="L238" s="849">
        <v>1</v>
      </c>
      <c r="M238" s="849">
        <v>32</v>
      </c>
      <c r="N238" s="832">
        <v>1</v>
      </c>
      <c r="O238" s="832">
        <v>32</v>
      </c>
      <c r="P238" s="849"/>
      <c r="Q238" s="849"/>
      <c r="R238" s="837"/>
      <c r="S238" s="850"/>
    </row>
    <row r="239" spans="1:19" ht="14.45" customHeight="1" x14ac:dyDescent="0.2">
      <c r="A239" s="831" t="s">
        <v>5512</v>
      </c>
      <c r="B239" s="832" t="s">
        <v>5513</v>
      </c>
      <c r="C239" s="832" t="s">
        <v>594</v>
      </c>
      <c r="D239" s="832" t="s">
        <v>2560</v>
      </c>
      <c r="E239" s="832" t="s">
        <v>5509</v>
      </c>
      <c r="F239" s="832" t="s">
        <v>5577</v>
      </c>
      <c r="G239" s="832" t="s">
        <v>5578</v>
      </c>
      <c r="H239" s="849"/>
      <c r="I239" s="849"/>
      <c r="J239" s="832"/>
      <c r="K239" s="832"/>
      <c r="L239" s="849">
        <v>1</v>
      </c>
      <c r="M239" s="849">
        <v>74</v>
      </c>
      <c r="N239" s="832">
        <v>1</v>
      </c>
      <c r="O239" s="832">
        <v>74</v>
      </c>
      <c r="P239" s="849"/>
      <c r="Q239" s="849"/>
      <c r="R239" s="837"/>
      <c r="S239" s="850"/>
    </row>
    <row r="240" spans="1:19" ht="14.45" customHeight="1" x14ac:dyDescent="0.2">
      <c r="A240" s="831" t="s">
        <v>5512</v>
      </c>
      <c r="B240" s="832" t="s">
        <v>5513</v>
      </c>
      <c r="C240" s="832" t="s">
        <v>594</v>
      </c>
      <c r="D240" s="832" t="s">
        <v>2560</v>
      </c>
      <c r="E240" s="832" t="s">
        <v>5509</v>
      </c>
      <c r="F240" s="832" t="s">
        <v>5579</v>
      </c>
      <c r="G240" s="832" t="s">
        <v>5580</v>
      </c>
      <c r="H240" s="849"/>
      <c r="I240" s="849"/>
      <c r="J240" s="832"/>
      <c r="K240" s="832"/>
      <c r="L240" s="849">
        <v>117</v>
      </c>
      <c r="M240" s="849">
        <v>9009</v>
      </c>
      <c r="N240" s="832">
        <v>1</v>
      </c>
      <c r="O240" s="832">
        <v>77</v>
      </c>
      <c r="P240" s="849">
        <v>69</v>
      </c>
      <c r="Q240" s="849">
        <v>5382</v>
      </c>
      <c r="R240" s="837">
        <v>0.59740259740259738</v>
      </c>
      <c r="S240" s="850">
        <v>78</v>
      </c>
    </row>
    <row r="241" spans="1:19" ht="14.45" customHeight="1" x14ac:dyDescent="0.2">
      <c r="A241" s="831" t="s">
        <v>5512</v>
      </c>
      <c r="B241" s="832" t="s">
        <v>5513</v>
      </c>
      <c r="C241" s="832" t="s">
        <v>594</v>
      </c>
      <c r="D241" s="832" t="s">
        <v>2560</v>
      </c>
      <c r="E241" s="832" t="s">
        <v>5509</v>
      </c>
      <c r="F241" s="832" t="s">
        <v>5581</v>
      </c>
      <c r="G241" s="832" t="s">
        <v>5582</v>
      </c>
      <c r="H241" s="849"/>
      <c r="I241" s="849"/>
      <c r="J241" s="832"/>
      <c r="K241" s="832"/>
      <c r="L241" s="849">
        <v>63</v>
      </c>
      <c r="M241" s="849">
        <v>39060</v>
      </c>
      <c r="N241" s="832">
        <v>1</v>
      </c>
      <c r="O241" s="832">
        <v>620</v>
      </c>
      <c r="P241" s="849">
        <v>31</v>
      </c>
      <c r="Q241" s="849">
        <v>19282</v>
      </c>
      <c r="R241" s="837">
        <v>0.49365079365079367</v>
      </c>
      <c r="S241" s="850">
        <v>622</v>
      </c>
    </row>
    <row r="242" spans="1:19" ht="14.45" customHeight="1" x14ac:dyDescent="0.2">
      <c r="A242" s="831" t="s">
        <v>5512</v>
      </c>
      <c r="B242" s="832" t="s">
        <v>5513</v>
      </c>
      <c r="C242" s="832" t="s">
        <v>594</v>
      </c>
      <c r="D242" s="832" t="s">
        <v>2560</v>
      </c>
      <c r="E242" s="832" t="s">
        <v>5509</v>
      </c>
      <c r="F242" s="832" t="s">
        <v>5583</v>
      </c>
      <c r="G242" s="832" t="s">
        <v>5584</v>
      </c>
      <c r="H242" s="849"/>
      <c r="I242" s="849"/>
      <c r="J242" s="832"/>
      <c r="K242" s="832"/>
      <c r="L242" s="849">
        <v>33</v>
      </c>
      <c r="M242" s="849">
        <v>12342</v>
      </c>
      <c r="N242" s="832">
        <v>1</v>
      </c>
      <c r="O242" s="832">
        <v>374</v>
      </c>
      <c r="P242" s="849">
        <v>14</v>
      </c>
      <c r="Q242" s="849">
        <v>5264</v>
      </c>
      <c r="R242" s="837">
        <v>0.42651110030789174</v>
      </c>
      <c r="S242" s="850">
        <v>376</v>
      </c>
    </row>
    <row r="243" spans="1:19" ht="14.45" customHeight="1" x14ac:dyDescent="0.2">
      <c r="A243" s="831" t="s">
        <v>5512</v>
      </c>
      <c r="B243" s="832" t="s">
        <v>5513</v>
      </c>
      <c r="C243" s="832" t="s">
        <v>594</v>
      </c>
      <c r="D243" s="832" t="s">
        <v>2560</v>
      </c>
      <c r="E243" s="832" t="s">
        <v>5509</v>
      </c>
      <c r="F243" s="832" t="s">
        <v>5585</v>
      </c>
      <c r="G243" s="832" t="s">
        <v>5586</v>
      </c>
      <c r="H243" s="849">
        <v>2</v>
      </c>
      <c r="I243" s="849">
        <v>354</v>
      </c>
      <c r="J243" s="832">
        <v>7.4765565599391737E-3</v>
      </c>
      <c r="K243" s="832">
        <v>177</v>
      </c>
      <c r="L243" s="849">
        <v>266</v>
      </c>
      <c r="M243" s="849">
        <v>47348</v>
      </c>
      <c r="N243" s="832">
        <v>1</v>
      </c>
      <c r="O243" s="832">
        <v>178</v>
      </c>
      <c r="P243" s="849">
        <v>187</v>
      </c>
      <c r="Q243" s="849">
        <v>33473</v>
      </c>
      <c r="R243" s="837">
        <v>0.70695699923967226</v>
      </c>
      <c r="S243" s="850">
        <v>179</v>
      </c>
    </row>
    <row r="244" spans="1:19" ht="14.45" customHeight="1" x14ac:dyDescent="0.2">
      <c r="A244" s="831" t="s">
        <v>5512</v>
      </c>
      <c r="B244" s="832" t="s">
        <v>5513</v>
      </c>
      <c r="C244" s="832" t="s">
        <v>594</v>
      </c>
      <c r="D244" s="832" t="s">
        <v>2561</v>
      </c>
      <c r="E244" s="832" t="s">
        <v>5509</v>
      </c>
      <c r="F244" s="832" t="s">
        <v>5555</v>
      </c>
      <c r="G244" s="832" t="s">
        <v>5556</v>
      </c>
      <c r="H244" s="849">
        <v>11</v>
      </c>
      <c r="I244" s="849">
        <v>407</v>
      </c>
      <c r="J244" s="832">
        <v>1.1000000000000001</v>
      </c>
      <c r="K244" s="832">
        <v>37</v>
      </c>
      <c r="L244" s="849">
        <v>10</v>
      </c>
      <c r="M244" s="849">
        <v>370</v>
      </c>
      <c r="N244" s="832">
        <v>1</v>
      </c>
      <c r="O244" s="832">
        <v>37</v>
      </c>
      <c r="P244" s="849">
        <v>14</v>
      </c>
      <c r="Q244" s="849">
        <v>532</v>
      </c>
      <c r="R244" s="837">
        <v>1.4378378378378378</v>
      </c>
      <c r="S244" s="850">
        <v>38</v>
      </c>
    </row>
    <row r="245" spans="1:19" ht="14.45" customHeight="1" x14ac:dyDescent="0.2">
      <c r="A245" s="831" t="s">
        <v>5512</v>
      </c>
      <c r="B245" s="832" t="s">
        <v>5513</v>
      </c>
      <c r="C245" s="832" t="s">
        <v>594</v>
      </c>
      <c r="D245" s="832" t="s">
        <v>2561</v>
      </c>
      <c r="E245" s="832" t="s">
        <v>5509</v>
      </c>
      <c r="F245" s="832" t="s">
        <v>5561</v>
      </c>
      <c r="G245" s="832" t="s">
        <v>5562</v>
      </c>
      <c r="H245" s="849">
        <v>242</v>
      </c>
      <c r="I245" s="849">
        <v>60742</v>
      </c>
      <c r="J245" s="832">
        <v>1.038964148877942</v>
      </c>
      <c r="K245" s="832">
        <v>251</v>
      </c>
      <c r="L245" s="849">
        <v>232</v>
      </c>
      <c r="M245" s="849">
        <v>58464</v>
      </c>
      <c r="N245" s="832">
        <v>1</v>
      </c>
      <c r="O245" s="832">
        <v>252</v>
      </c>
      <c r="P245" s="849">
        <v>246</v>
      </c>
      <c r="Q245" s="849">
        <v>62484</v>
      </c>
      <c r="R245" s="837">
        <v>1.06876026272578</v>
      </c>
      <c r="S245" s="850">
        <v>254</v>
      </c>
    </row>
    <row r="246" spans="1:19" ht="14.45" customHeight="1" x14ac:dyDescent="0.2">
      <c r="A246" s="831" t="s">
        <v>5512</v>
      </c>
      <c r="B246" s="832" t="s">
        <v>5513</v>
      </c>
      <c r="C246" s="832" t="s">
        <v>594</v>
      </c>
      <c r="D246" s="832" t="s">
        <v>2562</v>
      </c>
      <c r="E246" s="832" t="s">
        <v>5514</v>
      </c>
      <c r="F246" s="832" t="s">
        <v>5515</v>
      </c>
      <c r="G246" s="832" t="s">
        <v>695</v>
      </c>
      <c r="H246" s="849">
        <v>0.2</v>
      </c>
      <c r="I246" s="849">
        <v>10.82</v>
      </c>
      <c r="J246" s="832">
        <v>7.1400290352382212E-2</v>
      </c>
      <c r="K246" s="832">
        <v>54.1</v>
      </c>
      <c r="L246" s="849">
        <v>2.8</v>
      </c>
      <c r="M246" s="849">
        <v>151.54</v>
      </c>
      <c r="N246" s="832">
        <v>1</v>
      </c>
      <c r="O246" s="832">
        <v>54.121428571428574</v>
      </c>
      <c r="P246" s="849">
        <v>0.2</v>
      </c>
      <c r="Q246" s="849">
        <v>10.82</v>
      </c>
      <c r="R246" s="837">
        <v>7.1400290352382212E-2</v>
      </c>
      <c r="S246" s="850">
        <v>54.1</v>
      </c>
    </row>
    <row r="247" spans="1:19" ht="14.45" customHeight="1" x14ac:dyDescent="0.2">
      <c r="A247" s="831" t="s">
        <v>5512</v>
      </c>
      <c r="B247" s="832" t="s">
        <v>5513</v>
      </c>
      <c r="C247" s="832" t="s">
        <v>594</v>
      </c>
      <c r="D247" s="832" t="s">
        <v>2562</v>
      </c>
      <c r="E247" s="832" t="s">
        <v>5514</v>
      </c>
      <c r="F247" s="832" t="s">
        <v>5516</v>
      </c>
      <c r="G247" s="832" t="s">
        <v>5517</v>
      </c>
      <c r="H247" s="849"/>
      <c r="I247" s="849"/>
      <c r="J247" s="832"/>
      <c r="K247" s="832"/>
      <c r="L247" s="849"/>
      <c r="M247" s="849"/>
      <c r="N247" s="832"/>
      <c r="O247" s="832"/>
      <c r="P247" s="849">
        <v>1.9999999999999998</v>
      </c>
      <c r="Q247" s="849">
        <v>139.4</v>
      </c>
      <c r="R247" s="837"/>
      <c r="S247" s="850">
        <v>69.700000000000017</v>
      </c>
    </row>
    <row r="248" spans="1:19" ht="14.45" customHeight="1" x14ac:dyDescent="0.2">
      <c r="A248" s="831" t="s">
        <v>5512</v>
      </c>
      <c r="B248" s="832" t="s">
        <v>5513</v>
      </c>
      <c r="C248" s="832" t="s">
        <v>594</v>
      </c>
      <c r="D248" s="832" t="s">
        <v>2562</v>
      </c>
      <c r="E248" s="832" t="s">
        <v>5514</v>
      </c>
      <c r="F248" s="832" t="s">
        <v>5518</v>
      </c>
      <c r="G248" s="832" t="s">
        <v>5519</v>
      </c>
      <c r="H248" s="849">
        <v>10.600000000000001</v>
      </c>
      <c r="I248" s="849">
        <v>2710.47</v>
      </c>
      <c r="J248" s="832">
        <v>1.6344082779580069</v>
      </c>
      <c r="K248" s="832">
        <v>255.70471698113201</v>
      </c>
      <c r="L248" s="849">
        <v>4.5999999999999996</v>
      </c>
      <c r="M248" s="849">
        <v>1658.38</v>
      </c>
      <c r="N248" s="832">
        <v>1</v>
      </c>
      <c r="O248" s="832">
        <v>360.51739130434788</v>
      </c>
      <c r="P248" s="849">
        <v>12.6</v>
      </c>
      <c r="Q248" s="849">
        <v>3592.25</v>
      </c>
      <c r="R248" s="837">
        <v>2.1661199483833617</v>
      </c>
      <c r="S248" s="850">
        <v>285.09920634920638</v>
      </c>
    </row>
    <row r="249" spans="1:19" ht="14.45" customHeight="1" x14ac:dyDescent="0.2">
      <c r="A249" s="831" t="s">
        <v>5512</v>
      </c>
      <c r="B249" s="832" t="s">
        <v>5513</v>
      </c>
      <c r="C249" s="832" t="s">
        <v>594</v>
      </c>
      <c r="D249" s="832" t="s">
        <v>2562</v>
      </c>
      <c r="E249" s="832" t="s">
        <v>5514</v>
      </c>
      <c r="F249" s="832" t="s">
        <v>5520</v>
      </c>
      <c r="G249" s="832" t="s">
        <v>703</v>
      </c>
      <c r="H249" s="849">
        <v>6.2999999999999989</v>
      </c>
      <c r="I249" s="849">
        <v>387.35999999999996</v>
      </c>
      <c r="J249" s="832">
        <v>13.077650236326805</v>
      </c>
      <c r="K249" s="832">
        <v>61.485714285714288</v>
      </c>
      <c r="L249" s="849">
        <v>0.5</v>
      </c>
      <c r="M249" s="849">
        <v>29.619999999999997</v>
      </c>
      <c r="N249" s="832">
        <v>1</v>
      </c>
      <c r="O249" s="832">
        <v>59.239999999999995</v>
      </c>
      <c r="P249" s="849">
        <v>0.5</v>
      </c>
      <c r="Q249" s="849">
        <v>25.319999999999997</v>
      </c>
      <c r="R249" s="837">
        <v>0.85482781904118832</v>
      </c>
      <c r="S249" s="850">
        <v>50.639999999999993</v>
      </c>
    </row>
    <row r="250" spans="1:19" ht="14.45" customHeight="1" x14ac:dyDescent="0.2">
      <c r="A250" s="831" t="s">
        <v>5512</v>
      </c>
      <c r="B250" s="832" t="s">
        <v>5513</v>
      </c>
      <c r="C250" s="832" t="s">
        <v>594</v>
      </c>
      <c r="D250" s="832" t="s">
        <v>2562</v>
      </c>
      <c r="E250" s="832" t="s">
        <v>5514</v>
      </c>
      <c r="F250" s="832" t="s">
        <v>5521</v>
      </c>
      <c r="G250" s="832" t="s">
        <v>707</v>
      </c>
      <c r="H250" s="849"/>
      <c r="I250" s="849"/>
      <c r="J250" s="832"/>
      <c r="K250" s="832"/>
      <c r="L250" s="849">
        <v>2</v>
      </c>
      <c r="M250" s="849">
        <v>27.48</v>
      </c>
      <c r="N250" s="832">
        <v>1</v>
      </c>
      <c r="O250" s="832">
        <v>13.74</v>
      </c>
      <c r="P250" s="849"/>
      <c r="Q250" s="849"/>
      <c r="R250" s="837"/>
      <c r="S250" s="850"/>
    </row>
    <row r="251" spans="1:19" ht="14.45" customHeight="1" x14ac:dyDescent="0.2">
      <c r="A251" s="831" t="s">
        <v>5512</v>
      </c>
      <c r="B251" s="832" t="s">
        <v>5513</v>
      </c>
      <c r="C251" s="832" t="s">
        <v>594</v>
      </c>
      <c r="D251" s="832" t="s">
        <v>2562</v>
      </c>
      <c r="E251" s="832" t="s">
        <v>5514</v>
      </c>
      <c r="F251" s="832" t="s">
        <v>5523</v>
      </c>
      <c r="G251" s="832" t="s">
        <v>3376</v>
      </c>
      <c r="H251" s="849"/>
      <c r="I251" s="849"/>
      <c r="J251" s="832"/>
      <c r="K251" s="832"/>
      <c r="L251" s="849">
        <v>0.4</v>
      </c>
      <c r="M251" s="849">
        <v>70.8</v>
      </c>
      <c r="N251" s="832">
        <v>1</v>
      </c>
      <c r="O251" s="832">
        <v>176.99999999999997</v>
      </c>
      <c r="P251" s="849">
        <v>0.1</v>
      </c>
      <c r="Q251" s="849">
        <v>17.7</v>
      </c>
      <c r="R251" s="837">
        <v>0.25</v>
      </c>
      <c r="S251" s="850">
        <v>176.99999999999997</v>
      </c>
    </row>
    <row r="252" spans="1:19" ht="14.45" customHeight="1" x14ac:dyDescent="0.2">
      <c r="A252" s="831" t="s">
        <v>5512</v>
      </c>
      <c r="B252" s="832" t="s">
        <v>5513</v>
      </c>
      <c r="C252" s="832" t="s">
        <v>594</v>
      </c>
      <c r="D252" s="832" t="s">
        <v>2562</v>
      </c>
      <c r="E252" s="832" t="s">
        <v>5514</v>
      </c>
      <c r="F252" s="832" t="s">
        <v>5524</v>
      </c>
      <c r="G252" s="832" t="s">
        <v>1874</v>
      </c>
      <c r="H252" s="849">
        <v>1.3800000000000001</v>
      </c>
      <c r="I252" s="849">
        <v>107.63999999999999</v>
      </c>
      <c r="J252" s="832">
        <v>0.89550748752079856</v>
      </c>
      <c r="K252" s="832">
        <v>77.999999999999986</v>
      </c>
      <c r="L252" s="849">
        <v>1.7000000000000002</v>
      </c>
      <c r="M252" s="849">
        <v>120.2</v>
      </c>
      <c r="N252" s="832">
        <v>1</v>
      </c>
      <c r="O252" s="832">
        <v>70.705882352941174</v>
      </c>
      <c r="P252" s="849">
        <v>1.2999999999999998</v>
      </c>
      <c r="Q252" s="849">
        <v>61.300000000000004</v>
      </c>
      <c r="R252" s="837">
        <v>0.50998336106489184</v>
      </c>
      <c r="S252" s="850">
        <v>47.15384615384616</v>
      </c>
    </row>
    <row r="253" spans="1:19" ht="14.45" customHeight="1" x14ac:dyDescent="0.2">
      <c r="A253" s="831" t="s">
        <v>5512</v>
      </c>
      <c r="B253" s="832" t="s">
        <v>5513</v>
      </c>
      <c r="C253" s="832" t="s">
        <v>594</v>
      </c>
      <c r="D253" s="832" t="s">
        <v>2562</v>
      </c>
      <c r="E253" s="832" t="s">
        <v>5514</v>
      </c>
      <c r="F253" s="832" t="s">
        <v>5525</v>
      </c>
      <c r="G253" s="832" t="s">
        <v>677</v>
      </c>
      <c r="H253" s="849">
        <v>0.4</v>
      </c>
      <c r="I253" s="849">
        <v>28.28</v>
      </c>
      <c r="J253" s="832">
        <v>3.3231492361927146</v>
      </c>
      <c r="K253" s="832">
        <v>70.7</v>
      </c>
      <c r="L253" s="849">
        <v>0.1</v>
      </c>
      <c r="M253" s="849">
        <v>8.51</v>
      </c>
      <c r="N253" s="832">
        <v>1</v>
      </c>
      <c r="O253" s="832">
        <v>85.1</v>
      </c>
      <c r="P253" s="849">
        <v>1.2</v>
      </c>
      <c r="Q253" s="849">
        <v>72.240000000000009</v>
      </c>
      <c r="R253" s="837">
        <v>8.4888366627497067</v>
      </c>
      <c r="S253" s="850">
        <v>60.20000000000001</v>
      </c>
    </row>
    <row r="254" spans="1:19" ht="14.45" customHeight="1" x14ac:dyDescent="0.2">
      <c r="A254" s="831" t="s">
        <v>5512</v>
      </c>
      <c r="B254" s="832" t="s">
        <v>5513</v>
      </c>
      <c r="C254" s="832" t="s">
        <v>594</v>
      </c>
      <c r="D254" s="832" t="s">
        <v>2562</v>
      </c>
      <c r="E254" s="832" t="s">
        <v>5514</v>
      </c>
      <c r="F254" s="832" t="s">
        <v>5528</v>
      </c>
      <c r="G254" s="832" t="s">
        <v>670</v>
      </c>
      <c r="H254" s="849"/>
      <c r="I254" s="849"/>
      <c r="J254" s="832"/>
      <c r="K254" s="832"/>
      <c r="L254" s="849"/>
      <c r="M254" s="849"/>
      <c r="N254" s="832"/>
      <c r="O254" s="832"/>
      <c r="P254" s="849">
        <v>4.8000000000000007</v>
      </c>
      <c r="Q254" s="849">
        <v>2569.0599999999995</v>
      </c>
      <c r="R254" s="837"/>
      <c r="S254" s="850">
        <v>535.22083333333319</v>
      </c>
    </row>
    <row r="255" spans="1:19" ht="14.45" customHeight="1" x14ac:dyDescent="0.2">
      <c r="A255" s="831" t="s">
        <v>5512</v>
      </c>
      <c r="B255" s="832" t="s">
        <v>5513</v>
      </c>
      <c r="C255" s="832" t="s">
        <v>594</v>
      </c>
      <c r="D255" s="832" t="s">
        <v>2562</v>
      </c>
      <c r="E255" s="832" t="s">
        <v>5514</v>
      </c>
      <c r="F255" s="832" t="s">
        <v>5530</v>
      </c>
      <c r="G255" s="832" t="s">
        <v>3611</v>
      </c>
      <c r="H255" s="849"/>
      <c r="I255" s="849"/>
      <c r="J255" s="832"/>
      <c r="K255" s="832"/>
      <c r="L255" s="849">
        <v>0.4</v>
      </c>
      <c r="M255" s="849">
        <v>21.78</v>
      </c>
      <c r="N255" s="832">
        <v>1</v>
      </c>
      <c r="O255" s="832">
        <v>54.45</v>
      </c>
      <c r="P255" s="849"/>
      <c r="Q255" s="849"/>
      <c r="R255" s="837"/>
      <c r="S255" s="850"/>
    </row>
    <row r="256" spans="1:19" ht="14.45" customHeight="1" x14ac:dyDescent="0.2">
      <c r="A256" s="831" t="s">
        <v>5512</v>
      </c>
      <c r="B256" s="832" t="s">
        <v>5513</v>
      </c>
      <c r="C256" s="832" t="s">
        <v>594</v>
      </c>
      <c r="D256" s="832" t="s">
        <v>2562</v>
      </c>
      <c r="E256" s="832" t="s">
        <v>5514</v>
      </c>
      <c r="F256" s="832" t="s">
        <v>5531</v>
      </c>
      <c r="G256" s="832" t="s">
        <v>683</v>
      </c>
      <c r="H256" s="849">
        <v>0.04</v>
      </c>
      <c r="I256" s="849">
        <v>4.8600000000000003</v>
      </c>
      <c r="J256" s="832">
        <v>0.33333333333333337</v>
      </c>
      <c r="K256" s="832">
        <v>121.5</v>
      </c>
      <c r="L256" s="849">
        <v>0.12</v>
      </c>
      <c r="M256" s="849">
        <v>14.58</v>
      </c>
      <c r="N256" s="832">
        <v>1</v>
      </c>
      <c r="O256" s="832">
        <v>121.5</v>
      </c>
      <c r="P256" s="849">
        <v>0.02</v>
      </c>
      <c r="Q256" s="849">
        <v>2.4300000000000002</v>
      </c>
      <c r="R256" s="837">
        <v>0.16666666666666669</v>
      </c>
      <c r="S256" s="850">
        <v>121.5</v>
      </c>
    </row>
    <row r="257" spans="1:19" ht="14.45" customHeight="1" x14ac:dyDescent="0.2">
      <c r="A257" s="831" t="s">
        <v>5512</v>
      </c>
      <c r="B257" s="832" t="s">
        <v>5513</v>
      </c>
      <c r="C257" s="832" t="s">
        <v>594</v>
      </c>
      <c r="D257" s="832" t="s">
        <v>2562</v>
      </c>
      <c r="E257" s="832" t="s">
        <v>5514</v>
      </c>
      <c r="F257" s="832" t="s">
        <v>5532</v>
      </c>
      <c r="G257" s="832" t="s">
        <v>683</v>
      </c>
      <c r="H257" s="849">
        <v>0.06</v>
      </c>
      <c r="I257" s="849">
        <v>12.04</v>
      </c>
      <c r="J257" s="832">
        <v>0.39999999999999997</v>
      </c>
      <c r="K257" s="832">
        <v>200.66666666666666</v>
      </c>
      <c r="L257" s="849">
        <v>0.15</v>
      </c>
      <c r="M257" s="849">
        <v>30.1</v>
      </c>
      <c r="N257" s="832">
        <v>1</v>
      </c>
      <c r="O257" s="832">
        <v>200.66666666666669</v>
      </c>
      <c r="P257" s="849">
        <v>0.03</v>
      </c>
      <c r="Q257" s="849">
        <v>6.02</v>
      </c>
      <c r="R257" s="837">
        <v>0.19999999999999998</v>
      </c>
      <c r="S257" s="850">
        <v>200.66666666666666</v>
      </c>
    </row>
    <row r="258" spans="1:19" ht="14.45" customHeight="1" x14ac:dyDescent="0.2">
      <c r="A258" s="831" t="s">
        <v>5512</v>
      </c>
      <c r="B258" s="832" t="s">
        <v>5513</v>
      </c>
      <c r="C258" s="832" t="s">
        <v>594</v>
      </c>
      <c r="D258" s="832" t="s">
        <v>2562</v>
      </c>
      <c r="E258" s="832" t="s">
        <v>5514</v>
      </c>
      <c r="F258" s="832" t="s">
        <v>5533</v>
      </c>
      <c r="G258" s="832" t="s">
        <v>683</v>
      </c>
      <c r="H258" s="849">
        <v>2.4099999999999997</v>
      </c>
      <c r="I258" s="849">
        <v>586.85</v>
      </c>
      <c r="J258" s="832">
        <v>3.0138147082990963</v>
      </c>
      <c r="K258" s="832">
        <v>243.50622406639008</v>
      </c>
      <c r="L258" s="849">
        <v>0.79999999999999993</v>
      </c>
      <c r="M258" s="849">
        <v>194.72</v>
      </c>
      <c r="N258" s="832">
        <v>1</v>
      </c>
      <c r="O258" s="832">
        <v>243.4</v>
      </c>
      <c r="P258" s="849">
        <v>5.6000000000000005</v>
      </c>
      <c r="Q258" s="849">
        <v>1363.4299999999998</v>
      </c>
      <c r="R258" s="837">
        <v>7.0020028759244033</v>
      </c>
      <c r="S258" s="850">
        <v>243.46964285714282</v>
      </c>
    </row>
    <row r="259" spans="1:19" ht="14.45" customHeight="1" x14ac:dyDescent="0.2">
      <c r="A259" s="831" t="s">
        <v>5512</v>
      </c>
      <c r="B259" s="832" t="s">
        <v>5513</v>
      </c>
      <c r="C259" s="832" t="s">
        <v>594</v>
      </c>
      <c r="D259" s="832" t="s">
        <v>2562</v>
      </c>
      <c r="E259" s="832" t="s">
        <v>5514</v>
      </c>
      <c r="F259" s="832" t="s">
        <v>5534</v>
      </c>
      <c r="G259" s="832" t="s">
        <v>5535</v>
      </c>
      <c r="H259" s="849">
        <v>0.1</v>
      </c>
      <c r="I259" s="849">
        <v>3.75</v>
      </c>
      <c r="J259" s="832">
        <v>0.33333333333333331</v>
      </c>
      <c r="K259" s="832">
        <v>37.5</v>
      </c>
      <c r="L259" s="849">
        <v>0.30000000000000004</v>
      </c>
      <c r="M259" s="849">
        <v>11.25</v>
      </c>
      <c r="N259" s="832">
        <v>1</v>
      </c>
      <c r="O259" s="832">
        <v>37.499999999999993</v>
      </c>
      <c r="P259" s="849"/>
      <c r="Q259" s="849"/>
      <c r="R259" s="837"/>
      <c r="S259" s="850"/>
    </row>
    <row r="260" spans="1:19" ht="14.45" customHeight="1" x14ac:dyDescent="0.2">
      <c r="A260" s="831" t="s">
        <v>5512</v>
      </c>
      <c r="B260" s="832" t="s">
        <v>5513</v>
      </c>
      <c r="C260" s="832" t="s">
        <v>594</v>
      </c>
      <c r="D260" s="832" t="s">
        <v>2562</v>
      </c>
      <c r="E260" s="832" t="s">
        <v>5514</v>
      </c>
      <c r="F260" s="832" t="s">
        <v>5536</v>
      </c>
      <c r="G260" s="832" t="s">
        <v>1244</v>
      </c>
      <c r="H260" s="849">
        <v>0.05</v>
      </c>
      <c r="I260" s="849">
        <v>18.47</v>
      </c>
      <c r="J260" s="832"/>
      <c r="K260" s="832">
        <v>369.4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5" customHeight="1" x14ac:dyDescent="0.2">
      <c r="A261" s="831" t="s">
        <v>5512</v>
      </c>
      <c r="B261" s="832" t="s">
        <v>5513</v>
      </c>
      <c r="C261" s="832" t="s">
        <v>594</v>
      </c>
      <c r="D261" s="832" t="s">
        <v>2562</v>
      </c>
      <c r="E261" s="832" t="s">
        <v>5514</v>
      </c>
      <c r="F261" s="832" t="s">
        <v>5538</v>
      </c>
      <c r="G261" s="832" t="s">
        <v>693</v>
      </c>
      <c r="H261" s="849"/>
      <c r="I261" s="849"/>
      <c r="J261" s="832"/>
      <c r="K261" s="832"/>
      <c r="L261" s="849"/>
      <c r="M261" s="849"/>
      <c r="N261" s="832"/>
      <c r="O261" s="832"/>
      <c r="P261" s="849">
        <v>1.4000000000000001</v>
      </c>
      <c r="Q261" s="849">
        <v>38.970000000000006</v>
      </c>
      <c r="R261" s="837"/>
      <c r="S261" s="850">
        <v>27.835714285714289</v>
      </c>
    </row>
    <row r="262" spans="1:19" ht="14.45" customHeight="1" x14ac:dyDescent="0.2">
      <c r="A262" s="831" t="s">
        <v>5512</v>
      </c>
      <c r="B262" s="832" t="s">
        <v>5513</v>
      </c>
      <c r="C262" s="832" t="s">
        <v>594</v>
      </c>
      <c r="D262" s="832" t="s">
        <v>2562</v>
      </c>
      <c r="E262" s="832" t="s">
        <v>5514</v>
      </c>
      <c r="F262" s="832" t="s">
        <v>5539</v>
      </c>
      <c r="G262" s="832" t="s">
        <v>2065</v>
      </c>
      <c r="H262" s="849"/>
      <c r="I262" s="849"/>
      <c r="J262" s="832"/>
      <c r="K262" s="832"/>
      <c r="L262" s="849"/>
      <c r="M262" s="849"/>
      <c r="N262" s="832"/>
      <c r="O262" s="832"/>
      <c r="P262" s="849">
        <v>2.4</v>
      </c>
      <c r="Q262" s="849">
        <v>118.55999999999999</v>
      </c>
      <c r="R262" s="837"/>
      <c r="S262" s="850">
        <v>49.4</v>
      </c>
    </row>
    <row r="263" spans="1:19" ht="14.45" customHeight="1" x14ac:dyDescent="0.2">
      <c r="A263" s="831" t="s">
        <v>5512</v>
      </c>
      <c r="B263" s="832" t="s">
        <v>5513</v>
      </c>
      <c r="C263" s="832" t="s">
        <v>594</v>
      </c>
      <c r="D263" s="832" t="s">
        <v>2562</v>
      </c>
      <c r="E263" s="832" t="s">
        <v>5540</v>
      </c>
      <c r="F263" s="832" t="s">
        <v>5543</v>
      </c>
      <c r="G263" s="832" t="s">
        <v>5544</v>
      </c>
      <c r="H263" s="849"/>
      <c r="I263" s="849"/>
      <c r="J263" s="832"/>
      <c r="K263" s="832"/>
      <c r="L263" s="849"/>
      <c r="M263" s="849"/>
      <c r="N263" s="832"/>
      <c r="O263" s="832"/>
      <c r="P263" s="849">
        <v>4</v>
      </c>
      <c r="Q263" s="849">
        <v>970.56</v>
      </c>
      <c r="R263" s="837"/>
      <c r="S263" s="850">
        <v>242.64</v>
      </c>
    </row>
    <row r="264" spans="1:19" ht="14.45" customHeight="1" x14ac:dyDescent="0.2">
      <c r="A264" s="831" t="s">
        <v>5512</v>
      </c>
      <c r="B264" s="832" t="s">
        <v>5513</v>
      </c>
      <c r="C264" s="832" t="s">
        <v>594</v>
      </c>
      <c r="D264" s="832" t="s">
        <v>2562</v>
      </c>
      <c r="E264" s="832" t="s">
        <v>5540</v>
      </c>
      <c r="F264" s="832" t="s">
        <v>5545</v>
      </c>
      <c r="G264" s="832" t="s">
        <v>5546</v>
      </c>
      <c r="H264" s="849"/>
      <c r="I264" s="849"/>
      <c r="J264" s="832"/>
      <c r="K264" s="832"/>
      <c r="L264" s="849"/>
      <c r="M264" s="849"/>
      <c r="N264" s="832"/>
      <c r="O264" s="832"/>
      <c r="P264" s="849">
        <v>2</v>
      </c>
      <c r="Q264" s="849">
        <v>485.28</v>
      </c>
      <c r="R264" s="837"/>
      <c r="S264" s="850">
        <v>242.64</v>
      </c>
    </row>
    <row r="265" spans="1:19" ht="14.45" customHeight="1" x14ac:dyDescent="0.2">
      <c r="A265" s="831" t="s">
        <v>5512</v>
      </c>
      <c r="B265" s="832" t="s">
        <v>5513</v>
      </c>
      <c r="C265" s="832" t="s">
        <v>594</v>
      </c>
      <c r="D265" s="832" t="s">
        <v>2562</v>
      </c>
      <c r="E265" s="832" t="s">
        <v>5509</v>
      </c>
      <c r="F265" s="832" t="s">
        <v>5551</v>
      </c>
      <c r="G265" s="832" t="s">
        <v>5552</v>
      </c>
      <c r="H265" s="849">
        <v>13</v>
      </c>
      <c r="I265" s="849">
        <v>1014</v>
      </c>
      <c r="J265" s="832">
        <v>1.4444444444444444</v>
      </c>
      <c r="K265" s="832">
        <v>78</v>
      </c>
      <c r="L265" s="849">
        <v>9</v>
      </c>
      <c r="M265" s="849">
        <v>702</v>
      </c>
      <c r="N265" s="832">
        <v>1</v>
      </c>
      <c r="O265" s="832">
        <v>78</v>
      </c>
      <c r="P265" s="849">
        <v>7</v>
      </c>
      <c r="Q265" s="849">
        <v>553</v>
      </c>
      <c r="R265" s="837">
        <v>0.78774928774928776</v>
      </c>
      <c r="S265" s="850">
        <v>79</v>
      </c>
    </row>
    <row r="266" spans="1:19" ht="14.45" customHeight="1" x14ac:dyDescent="0.2">
      <c r="A266" s="831" t="s">
        <v>5512</v>
      </c>
      <c r="B266" s="832" t="s">
        <v>5513</v>
      </c>
      <c r="C266" s="832" t="s">
        <v>594</v>
      </c>
      <c r="D266" s="832" t="s">
        <v>2562</v>
      </c>
      <c r="E266" s="832" t="s">
        <v>5509</v>
      </c>
      <c r="F266" s="832" t="s">
        <v>5553</v>
      </c>
      <c r="G266" s="832" t="s">
        <v>5554</v>
      </c>
      <c r="H266" s="849">
        <v>204</v>
      </c>
      <c r="I266" s="849">
        <v>29988</v>
      </c>
      <c r="J266" s="832">
        <v>2.4</v>
      </c>
      <c r="K266" s="832">
        <v>147</v>
      </c>
      <c r="L266" s="849">
        <v>85</v>
      </c>
      <c r="M266" s="849">
        <v>12495</v>
      </c>
      <c r="N266" s="832">
        <v>1</v>
      </c>
      <c r="O266" s="832">
        <v>147</v>
      </c>
      <c r="P266" s="849">
        <v>225</v>
      </c>
      <c r="Q266" s="849">
        <v>33975</v>
      </c>
      <c r="R266" s="837">
        <v>2.7190876350540214</v>
      </c>
      <c r="S266" s="850">
        <v>151</v>
      </c>
    </row>
    <row r="267" spans="1:19" ht="14.45" customHeight="1" x14ac:dyDescent="0.2">
      <c r="A267" s="831" t="s">
        <v>5512</v>
      </c>
      <c r="B267" s="832" t="s">
        <v>5513</v>
      </c>
      <c r="C267" s="832" t="s">
        <v>594</v>
      </c>
      <c r="D267" s="832" t="s">
        <v>2562</v>
      </c>
      <c r="E267" s="832" t="s">
        <v>5509</v>
      </c>
      <c r="F267" s="832" t="s">
        <v>5555</v>
      </c>
      <c r="G267" s="832" t="s">
        <v>5556</v>
      </c>
      <c r="H267" s="849">
        <v>49</v>
      </c>
      <c r="I267" s="849">
        <v>1813</v>
      </c>
      <c r="J267" s="832">
        <v>1.3243243243243243</v>
      </c>
      <c r="K267" s="832">
        <v>37</v>
      </c>
      <c r="L267" s="849">
        <v>37</v>
      </c>
      <c r="M267" s="849">
        <v>1369</v>
      </c>
      <c r="N267" s="832">
        <v>1</v>
      </c>
      <c r="O267" s="832">
        <v>37</v>
      </c>
      <c r="P267" s="849">
        <v>72</v>
      </c>
      <c r="Q267" s="849">
        <v>2736</v>
      </c>
      <c r="R267" s="837">
        <v>1.9985390796201608</v>
      </c>
      <c r="S267" s="850">
        <v>38</v>
      </c>
    </row>
    <row r="268" spans="1:19" ht="14.45" customHeight="1" x14ac:dyDescent="0.2">
      <c r="A268" s="831" t="s">
        <v>5512</v>
      </c>
      <c r="B268" s="832" t="s">
        <v>5513</v>
      </c>
      <c r="C268" s="832" t="s">
        <v>594</v>
      </c>
      <c r="D268" s="832" t="s">
        <v>2562</v>
      </c>
      <c r="E268" s="832" t="s">
        <v>5509</v>
      </c>
      <c r="F268" s="832" t="s">
        <v>5559</v>
      </c>
      <c r="G268" s="832" t="s">
        <v>5560</v>
      </c>
      <c r="H268" s="849">
        <v>44</v>
      </c>
      <c r="I268" s="849">
        <v>5676</v>
      </c>
      <c r="J268" s="832">
        <v>3.3585798816568047</v>
      </c>
      <c r="K268" s="832">
        <v>129</v>
      </c>
      <c r="L268" s="849">
        <v>13</v>
      </c>
      <c r="M268" s="849">
        <v>1690</v>
      </c>
      <c r="N268" s="832">
        <v>1</v>
      </c>
      <c r="O268" s="832">
        <v>130</v>
      </c>
      <c r="P268" s="849">
        <v>24</v>
      </c>
      <c r="Q268" s="849">
        <v>3144</v>
      </c>
      <c r="R268" s="837">
        <v>1.8603550295857989</v>
      </c>
      <c r="S268" s="850">
        <v>131</v>
      </c>
    </row>
    <row r="269" spans="1:19" ht="14.45" customHeight="1" x14ac:dyDescent="0.2">
      <c r="A269" s="831" t="s">
        <v>5512</v>
      </c>
      <c r="B269" s="832" t="s">
        <v>5513</v>
      </c>
      <c r="C269" s="832" t="s">
        <v>594</v>
      </c>
      <c r="D269" s="832" t="s">
        <v>2562</v>
      </c>
      <c r="E269" s="832" t="s">
        <v>5509</v>
      </c>
      <c r="F269" s="832" t="s">
        <v>5561</v>
      </c>
      <c r="G269" s="832" t="s">
        <v>5562</v>
      </c>
      <c r="H269" s="849"/>
      <c r="I269" s="849"/>
      <c r="J269" s="832"/>
      <c r="K269" s="832"/>
      <c r="L269" s="849"/>
      <c r="M269" s="849"/>
      <c r="N269" s="832"/>
      <c r="O269" s="832"/>
      <c r="P269" s="849">
        <v>34</v>
      </c>
      <c r="Q269" s="849">
        <v>8636</v>
      </c>
      <c r="R269" s="837"/>
      <c r="S269" s="850">
        <v>254</v>
      </c>
    </row>
    <row r="270" spans="1:19" ht="14.45" customHeight="1" x14ac:dyDescent="0.2">
      <c r="A270" s="831" t="s">
        <v>5512</v>
      </c>
      <c r="B270" s="832" t="s">
        <v>5513</v>
      </c>
      <c r="C270" s="832" t="s">
        <v>594</v>
      </c>
      <c r="D270" s="832" t="s">
        <v>2562</v>
      </c>
      <c r="E270" s="832" t="s">
        <v>5509</v>
      </c>
      <c r="F270" s="832" t="s">
        <v>5563</v>
      </c>
      <c r="G270" s="832" t="s">
        <v>5564</v>
      </c>
      <c r="H270" s="849">
        <v>28</v>
      </c>
      <c r="I270" s="849">
        <v>19628</v>
      </c>
      <c r="J270" s="832">
        <v>0.96414186069358487</v>
      </c>
      <c r="K270" s="832">
        <v>701</v>
      </c>
      <c r="L270" s="849">
        <v>29</v>
      </c>
      <c r="M270" s="849">
        <v>20358</v>
      </c>
      <c r="N270" s="832">
        <v>1</v>
      </c>
      <c r="O270" s="832">
        <v>702</v>
      </c>
      <c r="P270" s="849">
        <v>34</v>
      </c>
      <c r="Q270" s="849">
        <v>24038</v>
      </c>
      <c r="R270" s="837">
        <v>1.1807643186953531</v>
      </c>
      <c r="S270" s="850">
        <v>707</v>
      </c>
    </row>
    <row r="271" spans="1:19" ht="14.45" customHeight="1" x14ac:dyDescent="0.2">
      <c r="A271" s="831" t="s">
        <v>5512</v>
      </c>
      <c r="B271" s="832" t="s">
        <v>5513</v>
      </c>
      <c r="C271" s="832" t="s">
        <v>594</v>
      </c>
      <c r="D271" s="832" t="s">
        <v>2562</v>
      </c>
      <c r="E271" s="832" t="s">
        <v>5509</v>
      </c>
      <c r="F271" s="832" t="s">
        <v>5565</v>
      </c>
      <c r="G271" s="832" t="s">
        <v>5566</v>
      </c>
      <c r="H271" s="849"/>
      <c r="I271" s="849"/>
      <c r="J271" s="832"/>
      <c r="K271" s="832"/>
      <c r="L271" s="849">
        <v>2</v>
      </c>
      <c r="M271" s="849">
        <v>710</v>
      </c>
      <c r="N271" s="832">
        <v>1</v>
      </c>
      <c r="O271" s="832">
        <v>355</v>
      </c>
      <c r="P271" s="849"/>
      <c r="Q271" s="849"/>
      <c r="R271" s="837"/>
      <c r="S271" s="850"/>
    </row>
    <row r="272" spans="1:19" ht="14.45" customHeight="1" x14ac:dyDescent="0.2">
      <c r="A272" s="831" t="s">
        <v>5512</v>
      </c>
      <c r="B272" s="832" t="s">
        <v>5513</v>
      </c>
      <c r="C272" s="832" t="s">
        <v>594</v>
      </c>
      <c r="D272" s="832" t="s">
        <v>2562</v>
      </c>
      <c r="E272" s="832" t="s">
        <v>5509</v>
      </c>
      <c r="F272" s="832" t="s">
        <v>5569</v>
      </c>
      <c r="G272" s="832" t="s">
        <v>5570</v>
      </c>
      <c r="H272" s="849">
        <v>250</v>
      </c>
      <c r="I272" s="849">
        <v>8333.33</v>
      </c>
      <c r="J272" s="832">
        <v>1.3966467057839633</v>
      </c>
      <c r="K272" s="832">
        <v>33.333320000000001</v>
      </c>
      <c r="L272" s="849">
        <v>179</v>
      </c>
      <c r="M272" s="849">
        <v>5966.67</v>
      </c>
      <c r="N272" s="832">
        <v>1</v>
      </c>
      <c r="O272" s="832">
        <v>33.333351955307265</v>
      </c>
      <c r="P272" s="849">
        <v>226</v>
      </c>
      <c r="Q272" s="849">
        <v>7533.33</v>
      </c>
      <c r="R272" s="837">
        <v>1.2625685683974477</v>
      </c>
      <c r="S272" s="850">
        <v>33.333318584070796</v>
      </c>
    </row>
    <row r="273" spans="1:19" ht="14.45" customHeight="1" x14ac:dyDescent="0.2">
      <c r="A273" s="831" t="s">
        <v>5512</v>
      </c>
      <c r="B273" s="832" t="s">
        <v>5513</v>
      </c>
      <c r="C273" s="832" t="s">
        <v>594</v>
      </c>
      <c r="D273" s="832" t="s">
        <v>2562</v>
      </c>
      <c r="E273" s="832" t="s">
        <v>5509</v>
      </c>
      <c r="F273" s="832" t="s">
        <v>5573</v>
      </c>
      <c r="G273" s="832" t="s">
        <v>5574</v>
      </c>
      <c r="H273" s="849">
        <v>416</v>
      </c>
      <c r="I273" s="849">
        <v>49920</v>
      </c>
      <c r="J273" s="832">
        <v>2.3308586636783861</v>
      </c>
      <c r="K273" s="832">
        <v>120</v>
      </c>
      <c r="L273" s="849">
        <v>177</v>
      </c>
      <c r="M273" s="849">
        <v>21417</v>
      </c>
      <c r="N273" s="832">
        <v>1</v>
      </c>
      <c r="O273" s="832">
        <v>121</v>
      </c>
      <c r="P273" s="849">
        <v>442</v>
      </c>
      <c r="Q273" s="849">
        <v>53924</v>
      </c>
      <c r="R273" s="837">
        <v>2.5178129523275903</v>
      </c>
      <c r="S273" s="850">
        <v>122</v>
      </c>
    </row>
    <row r="274" spans="1:19" ht="14.45" customHeight="1" x14ac:dyDescent="0.2">
      <c r="A274" s="831" t="s">
        <v>5512</v>
      </c>
      <c r="B274" s="832" t="s">
        <v>5513</v>
      </c>
      <c r="C274" s="832" t="s">
        <v>594</v>
      </c>
      <c r="D274" s="832" t="s">
        <v>2562</v>
      </c>
      <c r="E274" s="832" t="s">
        <v>5509</v>
      </c>
      <c r="F274" s="832" t="s">
        <v>5575</v>
      </c>
      <c r="G274" s="832" t="s">
        <v>5576</v>
      </c>
      <c r="H274" s="849">
        <v>19</v>
      </c>
      <c r="I274" s="849">
        <v>608</v>
      </c>
      <c r="J274" s="832">
        <v>1.1176470588235294</v>
      </c>
      <c r="K274" s="832">
        <v>32</v>
      </c>
      <c r="L274" s="849">
        <v>17</v>
      </c>
      <c r="M274" s="849">
        <v>544</v>
      </c>
      <c r="N274" s="832">
        <v>1</v>
      </c>
      <c r="O274" s="832">
        <v>32</v>
      </c>
      <c r="P274" s="849">
        <v>25</v>
      </c>
      <c r="Q274" s="849">
        <v>825</v>
      </c>
      <c r="R274" s="837">
        <v>1.5165441176470589</v>
      </c>
      <c r="S274" s="850">
        <v>33</v>
      </c>
    </row>
    <row r="275" spans="1:19" ht="14.45" customHeight="1" x14ac:dyDescent="0.2">
      <c r="A275" s="831" t="s">
        <v>5512</v>
      </c>
      <c r="B275" s="832" t="s">
        <v>5513</v>
      </c>
      <c r="C275" s="832" t="s">
        <v>594</v>
      </c>
      <c r="D275" s="832" t="s">
        <v>2562</v>
      </c>
      <c r="E275" s="832" t="s">
        <v>5509</v>
      </c>
      <c r="F275" s="832" t="s">
        <v>5577</v>
      </c>
      <c r="G275" s="832" t="s">
        <v>5578</v>
      </c>
      <c r="H275" s="849">
        <v>11</v>
      </c>
      <c r="I275" s="849">
        <v>814</v>
      </c>
      <c r="J275" s="832">
        <v>1.8333333333333333</v>
      </c>
      <c r="K275" s="832">
        <v>74</v>
      </c>
      <c r="L275" s="849">
        <v>6</v>
      </c>
      <c r="M275" s="849">
        <v>444</v>
      </c>
      <c r="N275" s="832">
        <v>1</v>
      </c>
      <c r="O275" s="832">
        <v>74</v>
      </c>
      <c r="P275" s="849">
        <v>6</v>
      </c>
      <c r="Q275" s="849">
        <v>450</v>
      </c>
      <c r="R275" s="837">
        <v>1.0135135135135136</v>
      </c>
      <c r="S275" s="850">
        <v>75</v>
      </c>
    </row>
    <row r="276" spans="1:19" ht="14.45" customHeight="1" x14ac:dyDescent="0.2">
      <c r="A276" s="831" t="s">
        <v>5512</v>
      </c>
      <c r="B276" s="832" t="s">
        <v>5513</v>
      </c>
      <c r="C276" s="832" t="s">
        <v>594</v>
      </c>
      <c r="D276" s="832" t="s">
        <v>2562</v>
      </c>
      <c r="E276" s="832" t="s">
        <v>5509</v>
      </c>
      <c r="F276" s="832" t="s">
        <v>5579</v>
      </c>
      <c r="G276" s="832" t="s">
        <v>5580</v>
      </c>
      <c r="H276" s="849">
        <v>54</v>
      </c>
      <c r="I276" s="849">
        <v>4158</v>
      </c>
      <c r="J276" s="832">
        <v>2.4545454545454546</v>
      </c>
      <c r="K276" s="832">
        <v>77</v>
      </c>
      <c r="L276" s="849">
        <v>22</v>
      </c>
      <c r="M276" s="849">
        <v>1694</v>
      </c>
      <c r="N276" s="832">
        <v>1</v>
      </c>
      <c r="O276" s="832">
        <v>77</v>
      </c>
      <c r="P276" s="849">
        <v>58</v>
      </c>
      <c r="Q276" s="849">
        <v>4524</v>
      </c>
      <c r="R276" s="837">
        <v>2.6706021251475796</v>
      </c>
      <c r="S276" s="850">
        <v>78</v>
      </c>
    </row>
    <row r="277" spans="1:19" ht="14.45" customHeight="1" x14ac:dyDescent="0.2">
      <c r="A277" s="831" t="s">
        <v>5512</v>
      </c>
      <c r="B277" s="832" t="s">
        <v>5513</v>
      </c>
      <c r="C277" s="832" t="s">
        <v>594</v>
      </c>
      <c r="D277" s="832" t="s">
        <v>2562</v>
      </c>
      <c r="E277" s="832" t="s">
        <v>5509</v>
      </c>
      <c r="F277" s="832" t="s">
        <v>5581</v>
      </c>
      <c r="G277" s="832" t="s">
        <v>5582</v>
      </c>
      <c r="H277" s="849">
        <v>2</v>
      </c>
      <c r="I277" s="849">
        <v>1238</v>
      </c>
      <c r="J277" s="832">
        <v>0.66559139784946242</v>
      </c>
      <c r="K277" s="832">
        <v>619</v>
      </c>
      <c r="L277" s="849">
        <v>3</v>
      </c>
      <c r="M277" s="849">
        <v>1860</v>
      </c>
      <c r="N277" s="832">
        <v>1</v>
      </c>
      <c r="O277" s="832">
        <v>620</v>
      </c>
      <c r="P277" s="849">
        <v>24</v>
      </c>
      <c r="Q277" s="849">
        <v>14928</v>
      </c>
      <c r="R277" s="837">
        <v>8.0258064516129028</v>
      </c>
      <c r="S277" s="850">
        <v>622</v>
      </c>
    </row>
    <row r="278" spans="1:19" ht="14.45" customHeight="1" x14ac:dyDescent="0.2">
      <c r="A278" s="831" t="s">
        <v>5512</v>
      </c>
      <c r="B278" s="832" t="s">
        <v>5513</v>
      </c>
      <c r="C278" s="832" t="s">
        <v>594</v>
      </c>
      <c r="D278" s="832" t="s">
        <v>2562</v>
      </c>
      <c r="E278" s="832" t="s">
        <v>5509</v>
      </c>
      <c r="F278" s="832" t="s">
        <v>5583</v>
      </c>
      <c r="G278" s="832" t="s">
        <v>5584</v>
      </c>
      <c r="H278" s="849"/>
      <c r="I278" s="849"/>
      <c r="J278" s="832"/>
      <c r="K278" s="832"/>
      <c r="L278" s="849"/>
      <c r="M278" s="849"/>
      <c r="N278" s="832"/>
      <c r="O278" s="832"/>
      <c r="P278" s="849">
        <v>7</v>
      </c>
      <c r="Q278" s="849">
        <v>2632</v>
      </c>
      <c r="R278" s="837"/>
      <c r="S278" s="850">
        <v>376</v>
      </c>
    </row>
    <row r="279" spans="1:19" ht="14.45" customHeight="1" x14ac:dyDescent="0.2">
      <c r="A279" s="831" t="s">
        <v>5512</v>
      </c>
      <c r="B279" s="832" t="s">
        <v>5513</v>
      </c>
      <c r="C279" s="832" t="s">
        <v>594</v>
      </c>
      <c r="D279" s="832" t="s">
        <v>2562</v>
      </c>
      <c r="E279" s="832" t="s">
        <v>5509</v>
      </c>
      <c r="F279" s="832" t="s">
        <v>5585</v>
      </c>
      <c r="G279" s="832" t="s">
        <v>5586</v>
      </c>
      <c r="H279" s="849">
        <v>222</v>
      </c>
      <c r="I279" s="849">
        <v>39294</v>
      </c>
      <c r="J279" s="832">
        <v>1.3140048154093098</v>
      </c>
      <c r="K279" s="832">
        <v>177</v>
      </c>
      <c r="L279" s="849">
        <v>168</v>
      </c>
      <c r="M279" s="849">
        <v>29904</v>
      </c>
      <c r="N279" s="832">
        <v>1</v>
      </c>
      <c r="O279" s="832">
        <v>178</v>
      </c>
      <c r="P279" s="849">
        <v>239</v>
      </c>
      <c r="Q279" s="849">
        <v>42781</v>
      </c>
      <c r="R279" s="837">
        <v>1.4306112894596041</v>
      </c>
      <c r="S279" s="850">
        <v>179</v>
      </c>
    </row>
    <row r="280" spans="1:19" ht="14.45" customHeight="1" x14ac:dyDescent="0.2">
      <c r="A280" s="831" t="s">
        <v>5512</v>
      </c>
      <c r="B280" s="832" t="s">
        <v>5513</v>
      </c>
      <c r="C280" s="832" t="s">
        <v>594</v>
      </c>
      <c r="D280" s="832" t="s">
        <v>5476</v>
      </c>
      <c r="E280" s="832" t="s">
        <v>5509</v>
      </c>
      <c r="F280" s="832" t="s">
        <v>5561</v>
      </c>
      <c r="G280" s="832" t="s">
        <v>5562</v>
      </c>
      <c r="H280" s="849">
        <v>4</v>
      </c>
      <c r="I280" s="849">
        <v>1004</v>
      </c>
      <c r="J280" s="832">
        <v>0.66402116402116407</v>
      </c>
      <c r="K280" s="832">
        <v>251</v>
      </c>
      <c r="L280" s="849">
        <v>6</v>
      </c>
      <c r="M280" s="849">
        <v>1512</v>
      </c>
      <c r="N280" s="832">
        <v>1</v>
      </c>
      <c r="O280" s="832">
        <v>252</v>
      </c>
      <c r="P280" s="849">
        <v>14</v>
      </c>
      <c r="Q280" s="849">
        <v>3556</v>
      </c>
      <c r="R280" s="837">
        <v>2.3518518518518516</v>
      </c>
      <c r="S280" s="850">
        <v>254</v>
      </c>
    </row>
    <row r="281" spans="1:19" ht="14.45" customHeight="1" x14ac:dyDescent="0.2">
      <c r="A281" s="831" t="s">
        <v>5512</v>
      </c>
      <c r="B281" s="832" t="s">
        <v>5513</v>
      </c>
      <c r="C281" s="832" t="s">
        <v>594</v>
      </c>
      <c r="D281" s="832" t="s">
        <v>2563</v>
      </c>
      <c r="E281" s="832" t="s">
        <v>5509</v>
      </c>
      <c r="F281" s="832" t="s">
        <v>5555</v>
      </c>
      <c r="G281" s="832" t="s">
        <v>5556</v>
      </c>
      <c r="H281" s="849"/>
      <c r="I281" s="849"/>
      <c r="J281" s="832"/>
      <c r="K281" s="832"/>
      <c r="L281" s="849">
        <v>2</v>
      </c>
      <c r="M281" s="849">
        <v>74</v>
      </c>
      <c r="N281" s="832">
        <v>1</v>
      </c>
      <c r="O281" s="832">
        <v>37</v>
      </c>
      <c r="P281" s="849"/>
      <c r="Q281" s="849"/>
      <c r="R281" s="837"/>
      <c r="S281" s="850"/>
    </row>
    <row r="282" spans="1:19" ht="14.45" customHeight="1" x14ac:dyDescent="0.2">
      <c r="A282" s="831" t="s">
        <v>5512</v>
      </c>
      <c r="B282" s="832" t="s">
        <v>5513</v>
      </c>
      <c r="C282" s="832" t="s">
        <v>594</v>
      </c>
      <c r="D282" s="832" t="s">
        <v>2563</v>
      </c>
      <c r="E282" s="832" t="s">
        <v>5509</v>
      </c>
      <c r="F282" s="832" t="s">
        <v>5561</v>
      </c>
      <c r="G282" s="832" t="s">
        <v>5562</v>
      </c>
      <c r="H282" s="849">
        <v>1</v>
      </c>
      <c r="I282" s="849">
        <v>251</v>
      </c>
      <c r="J282" s="832">
        <v>0.99603174603174605</v>
      </c>
      <c r="K282" s="832">
        <v>251</v>
      </c>
      <c r="L282" s="849">
        <v>1</v>
      </c>
      <c r="M282" s="849">
        <v>252</v>
      </c>
      <c r="N282" s="832">
        <v>1</v>
      </c>
      <c r="O282" s="832">
        <v>252</v>
      </c>
      <c r="P282" s="849">
        <v>1</v>
      </c>
      <c r="Q282" s="849">
        <v>254</v>
      </c>
      <c r="R282" s="837">
        <v>1.0079365079365079</v>
      </c>
      <c r="S282" s="850">
        <v>254</v>
      </c>
    </row>
    <row r="283" spans="1:19" ht="14.45" customHeight="1" x14ac:dyDescent="0.2">
      <c r="A283" s="831" t="s">
        <v>5512</v>
      </c>
      <c r="B283" s="832" t="s">
        <v>5513</v>
      </c>
      <c r="C283" s="832" t="s">
        <v>594</v>
      </c>
      <c r="D283" s="832" t="s">
        <v>5477</v>
      </c>
      <c r="E283" s="832" t="s">
        <v>5509</v>
      </c>
      <c r="F283" s="832" t="s">
        <v>5555</v>
      </c>
      <c r="G283" s="832" t="s">
        <v>5556</v>
      </c>
      <c r="H283" s="849">
        <v>7</v>
      </c>
      <c r="I283" s="849">
        <v>259</v>
      </c>
      <c r="J283" s="832"/>
      <c r="K283" s="832">
        <v>37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5" customHeight="1" x14ac:dyDescent="0.2">
      <c r="A284" s="831" t="s">
        <v>5512</v>
      </c>
      <c r="B284" s="832" t="s">
        <v>5513</v>
      </c>
      <c r="C284" s="832" t="s">
        <v>594</v>
      </c>
      <c r="D284" s="832" t="s">
        <v>5477</v>
      </c>
      <c r="E284" s="832" t="s">
        <v>5509</v>
      </c>
      <c r="F284" s="832" t="s">
        <v>5561</v>
      </c>
      <c r="G284" s="832" t="s">
        <v>5562</v>
      </c>
      <c r="H284" s="849">
        <v>355</v>
      </c>
      <c r="I284" s="849">
        <v>89105</v>
      </c>
      <c r="J284" s="832"/>
      <c r="K284" s="832">
        <v>251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5" customHeight="1" x14ac:dyDescent="0.2">
      <c r="A285" s="831" t="s">
        <v>5512</v>
      </c>
      <c r="B285" s="832" t="s">
        <v>5513</v>
      </c>
      <c r="C285" s="832" t="s">
        <v>594</v>
      </c>
      <c r="D285" s="832" t="s">
        <v>2564</v>
      </c>
      <c r="E285" s="832" t="s">
        <v>5509</v>
      </c>
      <c r="F285" s="832" t="s">
        <v>5555</v>
      </c>
      <c r="G285" s="832" t="s">
        <v>5556</v>
      </c>
      <c r="H285" s="849">
        <v>2</v>
      </c>
      <c r="I285" s="849">
        <v>74</v>
      </c>
      <c r="J285" s="832">
        <v>0.25</v>
      </c>
      <c r="K285" s="832">
        <v>37</v>
      </c>
      <c r="L285" s="849">
        <v>8</v>
      </c>
      <c r="M285" s="849">
        <v>296</v>
      </c>
      <c r="N285" s="832">
        <v>1</v>
      </c>
      <c r="O285" s="832">
        <v>37</v>
      </c>
      <c r="P285" s="849">
        <v>5</v>
      </c>
      <c r="Q285" s="849">
        <v>190</v>
      </c>
      <c r="R285" s="837">
        <v>0.64189189189189189</v>
      </c>
      <c r="S285" s="850">
        <v>38</v>
      </c>
    </row>
    <row r="286" spans="1:19" ht="14.45" customHeight="1" x14ac:dyDescent="0.2">
      <c r="A286" s="831" t="s">
        <v>5512</v>
      </c>
      <c r="B286" s="832" t="s">
        <v>5513</v>
      </c>
      <c r="C286" s="832" t="s">
        <v>594</v>
      </c>
      <c r="D286" s="832" t="s">
        <v>2564</v>
      </c>
      <c r="E286" s="832" t="s">
        <v>5509</v>
      </c>
      <c r="F286" s="832" t="s">
        <v>5561</v>
      </c>
      <c r="G286" s="832" t="s">
        <v>5562</v>
      </c>
      <c r="H286" s="849">
        <v>2</v>
      </c>
      <c r="I286" s="849">
        <v>502</v>
      </c>
      <c r="J286" s="832">
        <v>0.66402116402116407</v>
      </c>
      <c r="K286" s="832">
        <v>251</v>
      </c>
      <c r="L286" s="849">
        <v>3</v>
      </c>
      <c r="M286" s="849">
        <v>756</v>
      </c>
      <c r="N286" s="832">
        <v>1</v>
      </c>
      <c r="O286" s="832">
        <v>252</v>
      </c>
      <c r="P286" s="849">
        <v>2</v>
      </c>
      <c r="Q286" s="849">
        <v>508</v>
      </c>
      <c r="R286" s="837">
        <v>0.67195767195767198</v>
      </c>
      <c r="S286" s="850">
        <v>254</v>
      </c>
    </row>
    <row r="287" spans="1:19" ht="14.45" customHeight="1" x14ac:dyDescent="0.2">
      <c r="A287" s="831" t="s">
        <v>5512</v>
      </c>
      <c r="B287" s="832" t="s">
        <v>5513</v>
      </c>
      <c r="C287" s="832" t="s">
        <v>594</v>
      </c>
      <c r="D287" s="832" t="s">
        <v>2565</v>
      </c>
      <c r="E287" s="832" t="s">
        <v>5509</v>
      </c>
      <c r="F287" s="832" t="s">
        <v>5561</v>
      </c>
      <c r="G287" s="832" t="s">
        <v>5562</v>
      </c>
      <c r="H287" s="849"/>
      <c r="I287" s="849"/>
      <c r="J287" s="832"/>
      <c r="K287" s="832"/>
      <c r="L287" s="849">
        <v>54</v>
      </c>
      <c r="M287" s="849">
        <v>13608</v>
      </c>
      <c r="N287" s="832">
        <v>1</v>
      </c>
      <c r="O287" s="832">
        <v>252</v>
      </c>
      <c r="P287" s="849">
        <v>40</v>
      </c>
      <c r="Q287" s="849">
        <v>10160</v>
      </c>
      <c r="R287" s="837">
        <v>0.74661963550852439</v>
      </c>
      <c r="S287" s="850">
        <v>254</v>
      </c>
    </row>
    <row r="288" spans="1:19" ht="14.45" customHeight="1" x14ac:dyDescent="0.2">
      <c r="A288" s="831" t="s">
        <v>5512</v>
      </c>
      <c r="B288" s="832" t="s">
        <v>5513</v>
      </c>
      <c r="C288" s="832" t="s">
        <v>594</v>
      </c>
      <c r="D288" s="832" t="s">
        <v>5478</v>
      </c>
      <c r="E288" s="832" t="s">
        <v>5509</v>
      </c>
      <c r="F288" s="832" t="s">
        <v>5561</v>
      </c>
      <c r="G288" s="832" t="s">
        <v>5562</v>
      </c>
      <c r="H288" s="849"/>
      <c r="I288" s="849"/>
      <c r="J288" s="832"/>
      <c r="K288" s="832"/>
      <c r="L288" s="849">
        <v>22</v>
      </c>
      <c r="M288" s="849">
        <v>5544</v>
      </c>
      <c r="N288" s="832">
        <v>1</v>
      </c>
      <c r="O288" s="832">
        <v>252</v>
      </c>
      <c r="P288" s="849">
        <v>2</v>
      </c>
      <c r="Q288" s="849">
        <v>508</v>
      </c>
      <c r="R288" s="837">
        <v>9.1630591630591632E-2</v>
      </c>
      <c r="S288" s="850">
        <v>254</v>
      </c>
    </row>
    <row r="289" spans="1:19" ht="14.45" customHeight="1" x14ac:dyDescent="0.2">
      <c r="A289" s="831" t="s">
        <v>5512</v>
      </c>
      <c r="B289" s="832" t="s">
        <v>5513</v>
      </c>
      <c r="C289" s="832" t="s">
        <v>594</v>
      </c>
      <c r="D289" s="832" t="s">
        <v>2566</v>
      </c>
      <c r="E289" s="832" t="s">
        <v>5509</v>
      </c>
      <c r="F289" s="832" t="s">
        <v>5561</v>
      </c>
      <c r="G289" s="832" t="s">
        <v>5562</v>
      </c>
      <c r="H289" s="849">
        <v>8</v>
      </c>
      <c r="I289" s="849">
        <v>2008</v>
      </c>
      <c r="J289" s="832">
        <v>0.72438672438672436</v>
      </c>
      <c r="K289" s="832">
        <v>251</v>
      </c>
      <c r="L289" s="849">
        <v>11</v>
      </c>
      <c r="M289" s="849">
        <v>2772</v>
      </c>
      <c r="N289" s="832">
        <v>1</v>
      </c>
      <c r="O289" s="832">
        <v>252</v>
      </c>
      <c r="P289" s="849">
        <v>37</v>
      </c>
      <c r="Q289" s="849">
        <v>9398</v>
      </c>
      <c r="R289" s="837">
        <v>3.3903318903318902</v>
      </c>
      <c r="S289" s="850">
        <v>254</v>
      </c>
    </row>
    <row r="290" spans="1:19" ht="14.45" customHeight="1" x14ac:dyDescent="0.2">
      <c r="A290" s="831" t="s">
        <v>5512</v>
      </c>
      <c r="B290" s="832" t="s">
        <v>5513</v>
      </c>
      <c r="C290" s="832" t="s">
        <v>594</v>
      </c>
      <c r="D290" s="832" t="s">
        <v>2567</v>
      </c>
      <c r="E290" s="832" t="s">
        <v>5509</v>
      </c>
      <c r="F290" s="832" t="s">
        <v>5555</v>
      </c>
      <c r="G290" s="832" t="s">
        <v>5556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38</v>
      </c>
      <c r="R290" s="837"/>
      <c r="S290" s="850">
        <v>38</v>
      </c>
    </row>
    <row r="291" spans="1:19" ht="14.45" customHeight="1" x14ac:dyDescent="0.2">
      <c r="A291" s="831" t="s">
        <v>5512</v>
      </c>
      <c r="B291" s="832" t="s">
        <v>5513</v>
      </c>
      <c r="C291" s="832" t="s">
        <v>594</v>
      </c>
      <c r="D291" s="832" t="s">
        <v>2567</v>
      </c>
      <c r="E291" s="832" t="s">
        <v>5509</v>
      </c>
      <c r="F291" s="832" t="s">
        <v>5561</v>
      </c>
      <c r="G291" s="832" t="s">
        <v>5562</v>
      </c>
      <c r="H291" s="849">
        <v>8</v>
      </c>
      <c r="I291" s="849">
        <v>2008</v>
      </c>
      <c r="J291" s="832">
        <v>2.6560846560846563</v>
      </c>
      <c r="K291" s="832">
        <v>251</v>
      </c>
      <c r="L291" s="849">
        <v>3</v>
      </c>
      <c r="M291" s="849">
        <v>756</v>
      </c>
      <c r="N291" s="832">
        <v>1</v>
      </c>
      <c r="O291" s="832">
        <v>252</v>
      </c>
      <c r="P291" s="849">
        <v>2</v>
      </c>
      <c r="Q291" s="849">
        <v>508</v>
      </c>
      <c r="R291" s="837">
        <v>0.67195767195767198</v>
      </c>
      <c r="S291" s="850">
        <v>254</v>
      </c>
    </row>
    <row r="292" spans="1:19" ht="14.45" customHeight="1" x14ac:dyDescent="0.2">
      <c r="A292" s="831" t="s">
        <v>5512</v>
      </c>
      <c r="B292" s="832" t="s">
        <v>5513</v>
      </c>
      <c r="C292" s="832" t="s">
        <v>594</v>
      </c>
      <c r="D292" s="832" t="s">
        <v>2568</v>
      </c>
      <c r="E292" s="832" t="s">
        <v>5514</v>
      </c>
      <c r="F292" s="832" t="s">
        <v>5516</v>
      </c>
      <c r="G292" s="832" t="s">
        <v>5517</v>
      </c>
      <c r="H292" s="849"/>
      <c r="I292" s="849"/>
      <c r="J292" s="832"/>
      <c r="K292" s="832"/>
      <c r="L292" s="849">
        <v>0.4</v>
      </c>
      <c r="M292" s="849">
        <v>27.88</v>
      </c>
      <c r="N292" s="832">
        <v>1</v>
      </c>
      <c r="O292" s="832">
        <v>69.699999999999989</v>
      </c>
      <c r="P292" s="849">
        <v>4.0999999999999996</v>
      </c>
      <c r="Q292" s="849">
        <v>285.8</v>
      </c>
      <c r="R292" s="837">
        <v>10.251076040172167</v>
      </c>
      <c r="S292" s="850">
        <v>69.707317073170742</v>
      </c>
    </row>
    <row r="293" spans="1:19" ht="14.45" customHeight="1" x14ac:dyDescent="0.2">
      <c r="A293" s="831" t="s">
        <v>5512</v>
      </c>
      <c r="B293" s="832" t="s">
        <v>5513</v>
      </c>
      <c r="C293" s="832" t="s">
        <v>594</v>
      </c>
      <c r="D293" s="832" t="s">
        <v>2568</v>
      </c>
      <c r="E293" s="832" t="s">
        <v>5514</v>
      </c>
      <c r="F293" s="832" t="s">
        <v>5518</v>
      </c>
      <c r="G293" s="832" t="s">
        <v>5519</v>
      </c>
      <c r="H293" s="849"/>
      <c r="I293" s="849"/>
      <c r="J293" s="832"/>
      <c r="K293" s="832"/>
      <c r="L293" s="849">
        <v>1.4000000000000001</v>
      </c>
      <c r="M293" s="849">
        <v>399.14</v>
      </c>
      <c r="N293" s="832">
        <v>1</v>
      </c>
      <c r="O293" s="832">
        <v>285.09999999999997</v>
      </c>
      <c r="P293" s="849">
        <v>14.2</v>
      </c>
      <c r="Q293" s="849">
        <v>4048.41</v>
      </c>
      <c r="R293" s="837">
        <v>10.142832088991332</v>
      </c>
      <c r="S293" s="850">
        <v>285.09929577464789</v>
      </c>
    </row>
    <row r="294" spans="1:19" ht="14.45" customHeight="1" x14ac:dyDescent="0.2">
      <c r="A294" s="831" t="s">
        <v>5512</v>
      </c>
      <c r="B294" s="832" t="s">
        <v>5513</v>
      </c>
      <c r="C294" s="832" t="s">
        <v>594</v>
      </c>
      <c r="D294" s="832" t="s">
        <v>2568</v>
      </c>
      <c r="E294" s="832" t="s">
        <v>5514</v>
      </c>
      <c r="F294" s="832" t="s">
        <v>5525</v>
      </c>
      <c r="G294" s="832" t="s">
        <v>677</v>
      </c>
      <c r="H294" s="849"/>
      <c r="I294" s="849"/>
      <c r="J294" s="832"/>
      <c r="K294" s="832"/>
      <c r="L294" s="849">
        <v>0.4</v>
      </c>
      <c r="M294" s="849">
        <v>26.52</v>
      </c>
      <c r="N294" s="832">
        <v>1</v>
      </c>
      <c r="O294" s="832">
        <v>66.3</v>
      </c>
      <c r="P294" s="849">
        <v>1.4</v>
      </c>
      <c r="Q294" s="849">
        <v>84.14</v>
      </c>
      <c r="R294" s="837">
        <v>3.1726998491704377</v>
      </c>
      <c r="S294" s="850">
        <v>60.1</v>
      </c>
    </row>
    <row r="295" spans="1:19" ht="14.45" customHeight="1" x14ac:dyDescent="0.2">
      <c r="A295" s="831" t="s">
        <v>5512</v>
      </c>
      <c r="B295" s="832" t="s">
        <v>5513</v>
      </c>
      <c r="C295" s="832" t="s">
        <v>594</v>
      </c>
      <c r="D295" s="832" t="s">
        <v>2568</v>
      </c>
      <c r="E295" s="832" t="s">
        <v>5514</v>
      </c>
      <c r="F295" s="832" t="s">
        <v>5528</v>
      </c>
      <c r="G295" s="832" t="s">
        <v>670</v>
      </c>
      <c r="H295" s="849"/>
      <c r="I295" s="849"/>
      <c r="J295" s="832"/>
      <c r="K295" s="832"/>
      <c r="L295" s="849">
        <v>1</v>
      </c>
      <c r="M295" s="849">
        <v>535.66999999999996</v>
      </c>
      <c r="N295" s="832">
        <v>1</v>
      </c>
      <c r="O295" s="832">
        <v>535.66999999999996</v>
      </c>
      <c r="P295" s="849">
        <v>7.8</v>
      </c>
      <c r="Q295" s="849">
        <v>4173.72</v>
      </c>
      <c r="R295" s="837">
        <v>7.7915881046166495</v>
      </c>
      <c r="S295" s="850">
        <v>535.09230769230771</v>
      </c>
    </row>
    <row r="296" spans="1:19" ht="14.45" customHeight="1" x14ac:dyDescent="0.2">
      <c r="A296" s="831" t="s">
        <v>5512</v>
      </c>
      <c r="B296" s="832" t="s">
        <v>5513</v>
      </c>
      <c r="C296" s="832" t="s">
        <v>594</v>
      </c>
      <c r="D296" s="832" t="s">
        <v>2568</v>
      </c>
      <c r="E296" s="832" t="s">
        <v>5514</v>
      </c>
      <c r="F296" s="832" t="s">
        <v>5533</v>
      </c>
      <c r="G296" s="832" t="s">
        <v>683</v>
      </c>
      <c r="H296" s="849"/>
      <c r="I296" s="849"/>
      <c r="J296" s="832"/>
      <c r="K296" s="832"/>
      <c r="L296" s="849">
        <v>0.35</v>
      </c>
      <c r="M296" s="849">
        <v>85.19</v>
      </c>
      <c r="N296" s="832">
        <v>1</v>
      </c>
      <c r="O296" s="832">
        <v>243.4</v>
      </c>
      <c r="P296" s="849">
        <v>4.3000000000000007</v>
      </c>
      <c r="Q296" s="849">
        <v>1046.75</v>
      </c>
      <c r="R296" s="837">
        <v>12.287240286418594</v>
      </c>
      <c r="S296" s="850">
        <v>243.43023255813949</v>
      </c>
    </row>
    <row r="297" spans="1:19" ht="14.45" customHeight="1" x14ac:dyDescent="0.2">
      <c r="A297" s="831" t="s">
        <v>5512</v>
      </c>
      <c r="B297" s="832" t="s">
        <v>5513</v>
      </c>
      <c r="C297" s="832" t="s">
        <v>594</v>
      </c>
      <c r="D297" s="832" t="s">
        <v>2568</v>
      </c>
      <c r="E297" s="832" t="s">
        <v>5514</v>
      </c>
      <c r="F297" s="832" t="s">
        <v>5534</v>
      </c>
      <c r="G297" s="832" t="s">
        <v>5535</v>
      </c>
      <c r="H297" s="849"/>
      <c r="I297" s="849"/>
      <c r="J297" s="832"/>
      <c r="K297" s="832"/>
      <c r="L297" s="849">
        <v>0.5</v>
      </c>
      <c r="M297" s="849">
        <v>18.75</v>
      </c>
      <c r="N297" s="832">
        <v>1</v>
      </c>
      <c r="O297" s="832">
        <v>37.5</v>
      </c>
      <c r="P297" s="849"/>
      <c r="Q297" s="849"/>
      <c r="R297" s="837"/>
      <c r="S297" s="850"/>
    </row>
    <row r="298" spans="1:19" ht="14.45" customHeight="1" x14ac:dyDescent="0.2">
      <c r="A298" s="831" t="s">
        <v>5512</v>
      </c>
      <c r="B298" s="832" t="s">
        <v>5513</v>
      </c>
      <c r="C298" s="832" t="s">
        <v>594</v>
      </c>
      <c r="D298" s="832" t="s">
        <v>2568</v>
      </c>
      <c r="E298" s="832" t="s">
        <v>5514</v>
      </c>
      <c r="F298" s="832" t="s">
        <v>5539</v>
      </c>
      <c r="G298" s="832" t="s">
        <v>2065</v>
      </c>
      <c r="H298" s="849"/>
      <c r="I298" s="849"/>
      <c r="J298" s="832"/>
      <c r="K298" s="832"/>
      <c r="L298" s="849"/>
      <c r="M298" s="849"/>
      <c r="N298" s="832"/>
      <c r="O298" s="832"/>
      <c r="P298" s="849">
        <v>3.9000000000000004</v>
      </c>
      <c r="Q298" s="849">
        <v>192.66</v>
      </c>
      <c r="R298" s="837"/>
      <c r="S298" s="850">
        <v>49.399999999999991</v>
      </c>
    </row>
    <row r="299" spans="1:19" ht="14.45" customHeight="1" x14ac:dyDescent="0.2">
      <c r="A299" s="831" t="s">
        <v>5512</v>
      </c>
      <c r="B299" s="832" t="s">
        <v>5513</v>
      </c>
      <c r="C299" s="832" t="s">
        <v>594</v>
      </c>
      <c r="D299" s="832" t="s">
        <v>2568</v>
      </c>
      <c r="E299" s="832" t="s">
        <v>5540</v>
      </c>
      <c r="F299" s="832" t="s">
        <v>5543</v>
      </c>
      <c r="G299" s="832" t="s">
        <v>5544</v>
      </c>
      <c r="H299" s="849"/>
      <c r="I299" s="849"/>
      <c r="J299" s="832"/>
      <c r="K299" s="832"/>
      <c r="L299" s="849">
        <v>2</v>
      </c>
      <c r="M299" s="849">
        <v>485.28</v>
      </c>
      <c r="N299" s="832">
        <v>1</v>
      </c>
      <c r="O299" s="832">
        <v>242.64</v>
      </c>
      <c r="P299" s="849">
        <v>3</v>
      </c>
      <c r="Q299" s="849">
        <v>727.92</v>
      </c>
      <c r="R299" s="837">
        <v>1.5</v>
      </c>
      <c r="S299" s="850">
        <v>242.64</v>
      </c>
    </row>
    <row r="300" spans="1:19" ht="14.45" customHeight="1" x14ac:dyDescent="0.2">
      <c r="A300" s="831" t="s">
        <v>5512</v>
      </c>
      <c r="B300" s="832" t="s">
        <v>5513</v>
      </c>
      <c r="C300" s="832" t="s">
        <v>594</v>
      </c>
      <c r="D300" s="832" t="s">
        <v>2568</v>
      </c>
      <c r="E300" s="832" t="s">
        <v>5540</v>
      </c>
      <c r="F300" s="832" t="s">
        <v>5545</v>
      </c>
      <c r="G300" s="832" t="s">
        <v>5546</v>
      </c>
      <c r="H300" s="849"/>
      <c r="I300" s="849"/>
      <c r="J300" s="832"/>
      <c r="K300" s="832"/>
      <c r="L300" s="849"/>
      <c r="M300" s="849"/>
      <c r="N300" s="832"/>
      <c r="O300" s="832"/>
      <c r="P300" s="849">
        <v>4</v>
      </c>
      <c r="Q300" s="849">
        <v>970.56</v>
      </c>
      <c r="R300" s="837"/>
      <c r="S300" s="850">
        <v>242.64</v>
      </c>
    </row>
    <row r="301" spans="1:19" ht="14.45" customHeight="1" x14ac:dyDescent="0.2">
      <c r="A301" s="831" t="s">
        <v>5512</v>
      </c>
      <c r="B301" s="832" t="s">
        <v>5513</v>
      </c>
      <c r="C301" s="832" t="s">
        <v>594</v>
      </c>
      <c r="D301" s="832" t="s">
        <v>2568</v>
      </c>
      <c r="E301" s="832" t="s">
        <v>5509</v>
      </c>
      <c r="F301" s="832" t="s">
        <v>5551</v>
      </c>
      <c r="G301" s="832" t="s">
        <v>5552</v>
      </c>
      <c r="H301" s="849"/>
      <c r="I301" s="849"/>
      <c r="J301" s="832"/>
      <c r="K301" s="832"/>
      <c r="L301" s="849"/>
      <c r="M301" s="849"/>
      <c r="N301" s="832"/>
      <c r="O301" s="832"/>
      <c r="P301" s="849">
        <v>4</v>
      </c>
      <c r="Q301" s="849">
        <v>316</v>
      </c>
      <c r="R301" s="837"/>
      <c r="S301" s="850">
        <v>79</v>
      </c>
    </row>
    <row r="302" spans="1:19" ht="14.45" customHeight="1" x14ac:dyDescent="0.2">
      <c r="A302" s="831" t="s">
        <v>5512</v>
      </c>
      <c r="B302" s="832" t="s">
        <v>5513</v>
      </c>
      <c r="C302" s="832" t="s">
        <v>594</v>
      </c>
      <c r="D302" s="832" t="s">
        <v>2568</v>
      </c>
      <c r="E302" s="832" t="s">
        <v>5509</v>
      </c>
      <c r="F302" s="832" t="s">
        <v>5553</v>
      </c>
      <c r="G302" s="832" t="s">
        <v>5554</v>
      </c>
      <c r="H302" s="849"/>
      <c r="I302" s="849"/>
      <c r="J302" s="832"/>
      <c r="K302" s="832"/>
      <c r="L302" s="849">
        <v>28</v>
      </c>
      <c r="M302" s="849">
        <v>4116</v>
      </c>
      <c r="N302" s="832">
        <v>1</v>
      </c>
      <c r="O302" s="832">
        <v>147</v>
      </c>
      <c r="P302" s="849">
        <v>261</v>
      </c>
      <c r="Q302" s="849">
        <v>39411</v>
      </c>
      <c r="R302" s="837">
        <v>9.5750728862973755</v>
      </c>
      <c r="S302" s="850">
        <v>151</v>
      </c>
    </row>
    <row r="303" spans="1:19" ht="14.45" customHeight="1" x14ac:dyDescent="0.2">
      <c r="A303" s="831" t="s">
        <v>5512</v>
      </c>
      <c r="B303" s="832" t="s">
        <v>5513</v>
      </c>
      <c r="C303" s="832" t="s">
        <v>594</v>
      </c>
      <c r="D303" s="832" t="s">
        <v>2568</v>
      </c>
      <c r="E303" s="832" t="s">
        <v>5509</v>
      </c>
      <c r="F303" s="832" t="s">
        <v>5555</v>
      </c>
      <c r="G303" s="832" t="s">
        <v>5556</v>
      </c>
      <c r="H303" s="849"/>
      <c r="I303" s="849"/>
      <c r="J303" s="832"/>
      <c r="K303" s="832"/>
      <c r="L303" s="849">
        <v>6</v>
      </c>
      <c r="M303" s="849">
        <v>222</v>
      </c>
      <c r="N303" s="832">
        <v>1</v>
      </c>
      <c r="O303" s="832">
        <v>37</v>
      </c>
      <c r="P303" s="849">
        <v>37</v>
      </c>
      <c r="Q303" s="849">
        <v>1406</v>
      </c>
      <c r="R303" s="837">
        <v>6.333333333333333</v>
      </c>
      <c r="S303" s="850">
        <v>38</v>
      </c>
    </row>
    <row r="304" spans="1:19" ht="14.45" customHeight="1" x14ac:dyDescent="0.2">
      <c r="A304" s="831" t="s">
        <v>5512</v>
      </c>
      <c r="B304" s="832" t="s">
        <v>5513</v>
      </c>
      <c r="C304" s="832" t="s">
        <v>594</v>
      </c>
      <c r="D304" s="832" t="s">
        <v>2568</v>
      </c>
      <c r="E304" s="832" t="s">
        <v>5509</v>
      </c>
      <c r="F304" s="832" t="s">
        <v>5559</v>
      </c>
      <c r="G304" s="832" t="s">
        <v>5560</v>
      </c>
      <c r="H304" s="849"/>
      <c r="I304" s="849"/>
      <c r="J304" s="832"/>
      <c r="K304" s="832"/>
      <c r="L304" s="849"/>
      <c r="M304" s="849"/>
      <c r="N304" s="832"/>
      <c r="O304" s="832"/>
      <c r="P304" s="849">
        <v>23</v>
      </c>
      <c r="Q304" s="849">
        <v>3013</v>
      </c>
      <c r="R304" s="837"/>
      <c r="S304" s="850">
        <v>131</v>
      </c>
    </row>
    <row r="305" spans="1:19" ht="14.45" customHeight="1" x14ac:dyDescent="0.2">
      <c r="A305" s="831" t="s">
        <v>5512</v>
      </c>
      <c r="B305" s="832" t="s">
        <v>5513</v>
      </c>
      <c r="C305" s="832" t="s">
        <v>594</v>
      </c>
      <c r="D305" s="832" t="s">
        <v>2568</v>
      </c>
      <c r="E305" s="832" t="s">
        <v>5509</v>
      </c>
      <c r="F305" s="832" t="s">
        <v>5561</v>
      </c>
      <c r="G305" s="832" t="s">
        <v>5562</v>
      </c>
      <c r="H305" s="849">
        <v>53</v>
      </c>
      <c r="I305" s="849">
        <v>13303</v>
      </c>
      <c r="J305" s="832">
        <v>0.7650678628939499</v>
      </c>
      <c r="K305" s="832">
        <v>251</v>
      </c>
      <c r="L305" s="849">
        <v>69</v>
      </c>
      <c r="M305" s="849">
        <v>17388</v>
      </c>
      <c r="N305" s="832">
        <v>1</v>
      </c>
      <c r="O305" s="832">
        <v>252</v>
      </c>
      <c r="P305" s="849">
        <v>38</v>
      </c>
      <c r="Q305" s="849">
        <v>9652</v>
      </c>
      <c r="R305" s="837">
        <v>0.55509546813894639</v>
      </c>
      <c r="S305" s="850">
        <v>254</v>
      </c>
    </row>
    <row r="306" spans="1:19" ht="14.45" customHeight="1" x14ac:dyDescent="0.2">
      <c r="A306" s="831" t="s">
        <v>5512</v>
      </c>
      <c r="B306" s="832" t="s">
        <v>5513</v>
      </c>
      <c r="C306" s="832" t="s">
        <v>594</v>
      </c>
      <c r="D306" s="832" t="s">
        <v>2568</v>
      </c>
      <c r="E306" s="832" t="s">
        <v>5509</v>
      </c>
      <c r="F306" s="832" t="s">
        <v>5563</v>
      </c>
      <c r="G306" s="832" t="s">
        <v>5564</v>
      </c>
      <c r="H306" s="849"/>
      <c r="I306" s="849"/>
      <c r="J306" s="832"/>
      <c r="K306" s="832"/>
      <c r="L306" s="849"/>
      <c r="M306" s="849"/>
      <c r="N306" s="832"/>
      <c r="O306" s="832"/>
      <c r="P306" s="849">
        <v>29</v>
      </c>
      <c r="Q306" s="849">
        <v>20503</v>
      </c>
      <c r="R306" s="837"/>
      <c r="S306" s="850">
        <v>707</v>
      </c>
    </row>
    <row r="307" spans="1:19" ht="14.45" customHeight="1" x14ac:dyDescent="0.2">
      <c r="A307" s="831" t="s">
        <v>5512</v>
      </c>
      <c r="B307" s="832" t="s">
        <v>5513</v>
      </c>
      <c r="C307" s="832" t="s">
        <v>594</v>
      </c>
      <c r="D307" s="832" t="s">
        <v>2568</v>
      </c>
      <c r="E307" s="832" t="s">
        <v>5509</v>
      </c>
      <c r="F307" s="832" t="s">
        <v>5565</v>
      </c>
      <c r="G307" s="832" t="s">
        <v>5566</v>
      </c>
      <c r="H307" s="849"/>
      <c r="I307" s="849"/>
      <c r="J307" s="832"/>
      <c r="K307" s="832"/>
      <c r="L307" s="849">
        <v>1</v>
      </c>
      <c r="M307" s="849">
        <v>355</v>
      </c>
      <c r="N307" s="832">
        <v>1</v>
      </c>
      <c r="O307" s="832">
        <v>355</v>
      </c>
      <c r="P307" s="849">
        <v>1</v>
      </c>
      <c r="Q307" s="849">
        <v>358</v>
      </c>
      <c r="R307" s="837">
        <v>1.0084507042253521</v>
      </c>
      <c r="S307" s="850">
        <v>358</v>
      </c>
    </row>
    <row r="308" spans="1:19" ht="14.45" customHeight="1" x14ac:dyDescent="0.2">
      <c r="A308" s="831" t="s">
        <v>5512</v>
      </c>
      <c r="B308" s="832" t="s">
        <v>5513</v>
      </c>
      <c r="C308" s="832" t="s">
        <v>594</v>
      </c>
      <c r="D308" s="832" t="s">
        <v>2568</v>
      </c>
      <c r="E308" s="832" t="s">
        <v>5509</v>
      </c>
      <c r="F308" s="832" t="s">
        <v>5569</v>
      </c>
      <c r="G308" s="832" t="s">
        <v>5570</v>
      </c>
      <c r="H308" s="849"/>
      <c r="I308" s="849"/>
      <c r="J308" s="832"/>
      <c r="K308" s="832"/>
      <c r="L308" s="849">
        <v>10</v>
      </c>
      <c r="M308" s="849">
        <v>333.32</v>
      </c>
      <c r="N308" s="832">
        <v>1</v>
      </c>
      <c r="O308" s="832">
        <v>33.332000000000001</v>
      </c>
      <c r="P308" s="849">
        <v>179</v>
      </c>
      <c r="Q308" s="849">
        <v>5966.67</v>
      </c>
      <c r="R308" s="837">
        <v>17.900726029041163</v>
      </c>
      <c r="S308" s="850">
        <v>33.333351955307265</v>
      </c>
    </row>
    <row r="309" spans="1:19" ht="14.45" customHeight="1" x14ac:dyDescent="0.2">
      <c r="A309" s="831" t="s">
        <v>5512</v>
      </c>
      <c r="B309" s="832" t="s">
        <v>5513</v>
      </c>
      <c r="C309" s="832" t="s">
        <v>594</v>
      </c>
      <c r="D309" s="832" t="s">
        <v>2568</v>
      </c>
      <c r="E309" s="832" t="s">
        <v>5509</v>
      </c>
      <c r="F309" s="832" t="s">
        <v>5573</v>
      </c>
      <c r="G309" s="832" t="s">
        <v>5574</v>
      </c>
      <c r="H309" s="849"/>
      <c r="I309" s="849"/>
      <c r="J309" s="832"/>
      <c r="K309" s="832"/>
      <c r="L309" s="849">
        <v>56</v>
      </c>
      <c r="M309" s="849">
        <v>6776</v>
      </c>
      <c r="N309" s="832">
        <v>1</v>
      </c>
      <c r="O309" s="832">
        <v>121</v>
      </c>
      <c r="P309" s="849">
        <v>520</v>
      </c>
      <c r="Q309" s="849">
        <v>63440</v>
      </c>
      <c r="R309" s="837">
        <v>9.3624557260920902</v>
      </c>
      <c r="S309" s="850">
        <v>122</v>
      </c>
    </row>
    <row r="310" spans="1:19" ht="14.45" customHeight="1" x14ac:dyDescent="0.2">
      <c r="A310" s="831" t="s">
        <v>5512</v>
      </c>
      <c r="B310" s="832" t="s">
        <v>5513</v>
      </c>
      <c r="C310" s="832" t="s">
        <v>594</v>
      </c>
      <c r="D310" s="832" t="s">
        <v>2568</v>
      </c>
      <c r="E310" s="832" t="s">
        <v>5509</v>
      </c>
      <c r="F310" s="832" t="s">
        <v>5577</v>
      </c>
      <c r="G310" s="832" t="s">
        <v>5578</v>
      </c>
      <c r="H310" s="849"/>
      <c r="I310" s="849"/>
      <c r="J310" s="832"/>
      <c r="K310" s="832"/>
      <c r="L310" s="849"/>
      <c r="M310" s="849"/>
      <c r="N310" s="832"/>
      <c r="O310" s="832"/>
      <c r="P310" s="849">
        <v>1</v>
      </c>
      <c r="Q310" s="849">
        <v>75</v>
      </c>
      <c r="R310" s="837"/>
      <c r="S310" s="850">
        <v>75</v>
      </c>
    </row>
    <row r="311" spans="1:19" ht="14.45" customHeight="1" x14ac:dyDescent="0.2">
      <c r="A311" s="831" t="s">
        <v>5512</v>
      </c>
      <c r="B311" s="832" t="s">
        <v>5513</v>
      </c>
      <c r="C311" s="832" t="s">
        <v>594</v>
      </c>
      <c r="D311" s="832" t="s">
        <v>2568</v>
      </c>
      <c r="E311" s="832" t="s">
        <v>5509</v>
      </c>
      <c r="F311" s="832" t="s">
        <v>5579</v>
      </c>
      <c r="G311" s="832" t="s">
        <v>5580</v>
      </c>
      <c r="H311" s="849"/>
      <c r="I311" s="849"/>
      <c r="J311" s="832"/>
      <c r="K311" s="832"/>
      <c r="L311" s="849">
        <v>7</v>
      </c>
      <c r="M311" s="849">
        <v>539</v>
      </c>
      <c r="N311" s="832">
        <v>1</v>
      </c>
      <c r="O311" s="832">
        <v>77</v>
      </c>
      <c r="P311" s="849">
        <v>67</v>
      </c>
      <c r="Q311" s="849">
        <v>5226</v>
      </c>
      <c r="R311" s="837">
        <v>9.695732838589981</v>
      </c>
      <c r="S311" s="850">
        <v>78</v>
      </c>
    </row>
    <row r="312" spans="1:19" ht="14.45" customHeight="1" x14ac:dyDescent="0.2">
      <c r="A312" s="831" t="s">
        <v>5512</v>
      </c>
      <c r="B312" s="832" t="s">
        <v>5513</v>
      </c>
      <c r="C312" s="832" t="s">
        <v>594</v>
      </c>
      <c r="D312" s="832" t="s">
        <v>2568</v>
      </c>
      <c r="E312" s="832" t="s">
        <v>5509</v>
      </c>
      <c r="F312" s="832" t="s">
        <v>5581</v>
      </c>
      <c r="G312" s="832" t="s">
        <v>5582</v>
      </c>
      <c r="H312" s="849"/>
      <c r="I312" s="849"/>
      <c r="J312" s="832"/>
      <c r="K312" s="832"/>
      <c r="L312" s="849">
        <v>4</v>
      </c>
      <c r="M312" s="849">
        <v>2480</v>
      </c>
      <c r="N312" s="832">
        <v>1</v>
      </c>
      <c r="O312" s="832">
        <v>620</v>
      </c>
      <c r="P312" s="849">
        <v>40</v>
      </c>
      <c r="Q312" s="849">
        <v>24880</v>
      </c>
      <c r="R312" s="837">
        <v>10.03225806451613</v>
      </c>
      <c r="S312" s="850">
        <v>622</v>
      </c>
    </row>
    <row r="313" spans="1:19" ht="14.45" customHeight="1" x14ac:dyDescent="0.2">
      <c r="A313" s="831" t="s">
        <v>5512</v>
      </c>
      <c r="B313" s="832" t="s">
        <v>5513</v>
      </c>
      <c r="C313" s="832" t="s">
        <v>594</v>
      </c>
      <c r="D313" s="832" t="s">
        <v>2568</v>
      </c>
      <c r="E313" s="832" t="s">
        <v>5509</v>
      </c>
      <c r="F313" s="832" t="s">
        <v>5583</v>
      </c>
      <c r="G313" s="832" t="s">
        <v>5584</v>
      </c>
      <c r="H313" s="849"/>
      <c r="I313" s="849"/>
      <c r="J313" s="832"/>
      <c r="K313" s="832"/>
      <c r="L313" s="849">
        <v>3</v>
      </c>
      <c r="M313" s="849">
        <v>1122</v>
      </c>
      <c r="N313" s="832">
        <v>1</v>
      </c>
      <c r="O313" s="832">
        <v>374</v>
      </c>
      <c r="P313" s="849">
        <v>5</v>
      </c>
      <c r="Q313" s="849">
        <v>1880</v>
      </c>
      <c r="R313" s="837">
        <v>1.6755793226381461</v>
      </c>
      <c r="S313" s="850">
        <v>376</v>
      </c>
    </row>
    <row r="314" spans="1:19" ht="14.45" customHeight="1" x14ac:dyDescent="0.2">
      <c r="A314" s="831" t="s">
        <v>5512</v>
      </c>
      <c r="B314" s="832" t="s">
        <v>5513</v>
      </c>
      <c r="C314" s="832" t="s">
        <v>594</v>
      </c>
      <c r="D314" s="832" t="s">
        <v>2568</v>
      </c>
      <c r="E314" s="832" t="s">
        <v>5509</v>
      </c>
      <c r="F314" s="832" t="s">
        <v>5585</v>
      </c>
      <c r="G314" s="832" t="s">
        <v>5586</v>
      </c>
      <c r="H314" s="849"/>
      <c r="I314" s="849"/>
      <c r="J314" s="832"/>
      <c r="K314" s="832"/>
      <c r="L314" s="849">
        <v>16</v>
      </c>
      <c r="M314" s="849">
        <v>2848</v>
      </c>
      <c r="N314" s="832">
        <v>1</v>
      </c>
      <c r="O314" s="832">
        <v>178</v>
      </c>
      <c r="P314" s="849">
        <v>197</v>
      </c>
      <c r="Q314" s="849">
        <v>35263</v>
      </c>
      <c r="R314" s="837">
        <v>12.381671348314606</v>
      </c>
      <c r="S314" s="850">
        <v>179</v>
      </c>
    </row>
    <row r="315" spans="1:19" ht="14.45" customHeight="1" x14ac:dyDescent="0.2">
      <c r="A315" s="831" t="s">
        <v>5512</v>
      </c>
      <c r="B315" s="832" t="s">
        <v>5513</v>
      </c>
      <c r="C315" s="832" t="s">
        <v>594</v>
      </c>
      <c r="D315" s="832" t="s">
        <v>2570</v>
      </c>
      <c r="E315" s="832" t="s">
        <v>5514</v>
      </c>
      <c r="F315" s="832" t="s">
        <v>5516</v>
      </c>
      <c r="G315" s="832" t="s">
        <v>5517</v>
      </c>
      <c r="H315" s="849"/>
      <c r="I315" s="849"/>
      <c r="J315" s="832"/>
      <c r="K315" s="832"/>
      <c r="L315" s="849"/>
      <c r="M315" s="849"/>
      <c r="N315" s="832"/>
      <c r="O315" s="832"/>
      <c r="P315" s="849">
        <v>0.1</v>
      </c>
      <c r="Q315" s="849">
        <v>6.97</v>
      </c>
      <c r="R315" s="837"/>
      <c r="S315" s="850">
        <v>69.699999999999989</v>
      </c>
    </row>
    <row r="316" spans="1:19" ht="14.45" customHeight="1" x14ac:dyDescent="0.2">
      <c r="A316" s="831" t="s">
        <v>5512</v>
      </c>
      <c r="B316" s="832" t="s">
        <v>5513</v>
      </c>
      <c r="C316" s="832" t="s">
        <v>594</v>
      </c>
      <c r="D316" s="832" t="s">
        <v>2570</v>
      </c>
      <c r="E316" s="832" t="s">
        <v>5514</v>
      </c>
      <c r="F316" s="832" t="s">
        <v>5518</v>
      </c>
      <c r="G316" s="832" t="s">
        <v>5519</v>
      </c>
      <c r="H316" s="849">
        <v>1.2</v>
      </c>
      <c r="I316" s="849">
        <v>304.26</v>
      </c>
      <c r="J316" s="832">
        <v>1.0343350557519715</v>
      </c>
      <c r="K316" s="832">
        <v>253.55</v>
      </c>
      <c r="L316" s="849">
        <v>0.8</v>
      </c>
      <c r="M316" s="849">
        <v>294.16000000000003</v>
      </c>
      <c r="N316" s="832">
        <v>1</v>
      </c>
      <c r="O316" s="832">
        <v>367.7</v>
      </c>
      <c r="P316" s="849"/>
      <c r="Q316" s="849"/>
      <c r="R316" s="837"/>
      <c r="S316" s="850"/>
    </row>
    <row r="317" spans="1:19" ht="14.45" customHeight="1" x14ac:dyDescent="0.2">
      <c r="A317" s="831" t="s">
        <v>5512</v>
      </c>
      <c r="B317" s="832" t="s">
        <v>5513</v>
      </c>
      <c r="C317" s="832" t="s">
        <v>594</v>
      </c>
      <c r="D317" s="832" t="s">
        <v>2570</v>
      </c>
      <c r="E317" s="832" t="s">
        <v>5514</v>
      </c>
      <c r="F317" s="832" t="s">
        <v>5521</v>
      </c>
      <c r="G317" s="832" t="s">
        <v>707</v>
      </c>
      <c r="H317" s="849"/>
      <c r="I317" s="849"/>
      <c r="J317" s="832"/>
      <c r="K317" s="832"/>
      <c r="L317" s="849">
        <v>1</v>
      </c>
      <c r="M317" s="849">
        <v>13.74</v>
      </c>
      <c r="N317" s="832">
        <v>1</v>
      </c>
      <c r="O317" s="832">
        <v>13.74</v>
      </c>
      <c r="P317" s="849"/>
      <c r="Q317" s="849"/>
      <c r="R317" s="837"/>
      <c r="S317" s="850"/>
    </row>
    <row r="318" spans="1:19" ht="14.45" customHeight="1" x14ac:dyDescent="0.2">
      <c r="A318" s="831" t="s">
        <v>5512</v>
      </c>
      <c r="B318" s="832" t="s">
        <v>5513</v>
      </c>
      <c r="C318" s="832" t="s">
        <v>594</v>
      </c>
      <c r="D318" s="832" t="s">
        <v>2570</v>
      </c>
      <c r="E318" s="832" t="s">
        <v>5514</v>
      </c>
      <c r="F318" s="832" t="s">
        <v>5528</v>
      </c>
      <c r="G318" s="832" t="s">
        <v>670</v>
      </c>
      <c r="H318" s="849"/>
      <c r="I318" s="849"/>
      <c r="J318" s="832"/>
      <c r="K318" s="832"/>
      <c r="L318" s="849">
        <v>0.2</v>
      </c>
      <c r="M318" s="849">
        <v>130</v>
      </c>
      <c r="N318" s="832">
        <v>1</v>
      </c>
      <c r="O318" s="832">
        <v>650</v>
      </c>
      <c r="P318" s="849"/>
      <c r="Q318" s="849"/>
      <c r="R318" s="837"/>
      <c r="S318" s="850"/>
    </row>
    <row r="319" spans="1:19" ht="14.45" customHeight="1" x14ac:dyDescent="0.2">
      <c r="A319" s="831" t="s">
        <v>5512</v>
      </c>
      <c r="B319" s="832" t="s">
        <v>5513</v>
      </c>
      <c r="C319" s="832" t="s">
        <v>594</v>
      </c>
      <c r="D319" s="832" t="s">
        <v>2570</v>
      </c>
      <c r="E319" s="832" t="s">
        <v>5514</v>
      </c>
      <c r="F319" s="832" t="s">
        <v>5533</v>
      </c>
      <c r="G319" s="832" t="s">
        <v>683</v>
      </c>
      <c r="H319" s="849">
        <v>0.3</v>
      </c>
      <c r="I319" s="849">
        <v>73.02</v>
      </c>
      <c r="J319" s="832">
        <v>1.5</v>
      </c>
      <c r="K319" s="832">
        <v>243.4</v>
      </c>
      <c r="L319" s="849">
        <v>0.2</v>
      </c>
      <c r="M319" s="849">
        <v>48.68</v>
      </c>
      <c r="N319" s="832">
        <v>1</v>
      </c>
      <c r="O319" s="832">
        <v>243.39999999999998</v>
      </c>
      <c r="P319" s="849"/>
      <c r="Q319" s="849"/>
      <c r="R319" s="837"/>
      <c r="S319" s="850"/>
    </row>
    <row r="320" spans="1:19" ht="14.45" customHeight="1" x14ac:dyDescent="0.2">
      <c r="A320" s="831" t="s">
        <v>5512</v>
      </c>
      <c r="B320" s="832" t="s">
        <v>5513</v>
      </c>
      <c r="C320" s="832" t="s">
        <v>594</v>
      </c>
      <c r="D320" s="832" t="s">
        <v>2570</v>
      </c>
      <c r="E320" s="832" t="s">
        <v>5514</v>
      </c>
      <c r="F320" s="832" t="s">
        <v>5534</v>
      </c>
      <c r="G320" s="832" t="s">
        <v>5535</v>
      </c>
      <c r="H320" s="849"/>
      <c r="I320" s="849"/>
      <c r="J320" s="832"/>
      <c r="K320" s="832"/>
      <c r="L320" s="849">
        <v>0.1</v>
      </c>
      <c r="M320" s="849">
        <v>3.75</v>
      </c>
      <c r="N320" s="832">
        <v>1</v>
      </c>
      <c r="O320" s="832">
        <v>37.5</v>
      </c>
      <c r="P320" s="849"/>
      <c r="Q320" s="849"/>
      <c r="R320" s="837"/>
      <c r="S320" s="850"/>
    </row>
    <row r="321" spans="1:19" ht="14.45" customHeight="1" x14ac:dyDescent="0.2">
      <c r="A321" s="831" t="s">
        <v>5512</v>
      </c>
      <c r="B321" s="832" t="s">
        <v>5513</v>
      </c>
      <c r="C321" s="832" t="s">
        <v>594</v>
      </c>
      <c r="D321" s="832" t="s">
        <v>2570</v>
      </c>
      <c r="E321" s="832" t="s">
        <v>5509</v>
      </c>
      <c r="F321" s="832" t="s">
        <v>5551</v>
      </c>
      <c r="G321" s="832" t="s">
        <v>5552</v>
      </c>
      <c r="H321" s="849"/>
      <c r="I321" s="849"/>
      <c r="J321" s="832"/>
      <c r="K321" s="832"/>
      <c r="L321" s="849"/>
      <c r="M321" s="849"/>
      <c r="N321" s="832"/>
      <c r="O321" s="832"/>
      <c r="P321" s="849">
        <v>1</v>
      </c>
      <c r="Q321" s="849">
        <v>79</v>
      </c>
      <c r="R321" s="837"/>
      <c r="S321" s="850">
        <v>79</v>
      </c>
    </row>
    <row r="322" spans="1:19" ht="14.45" customHeight="1" x14ac:dyDescent="0.2">
      <c r="A322" s="831" t="s">
        <v>5512</v>
      </c>
      <c r="B322" s="832" t="s">
        <v>5513</v>
      </c>
      <c r="C322" s="832" t="s">
        <v>594</v>
      </c>
      <c r="D322" s="832" t="s">
        <v>2570</v>
      </c>
      <c r="E322" s="832" t="s">
        <v>5509</v>
      </c>
      <c r="F322" s="832" t="s">
        <v>5553</v>
      </c>
      <c r="G322" s="832" t="s">
        <v>5554</v>
      </c>
      <c r="H322" s="849">
        <v>24</v>
      </c>
      <c r="I322" s="849">
        <v>3528</v>
      </c>
      <c r="J322" s="832">
        <v>1.5</v>
      </c>
      <c r="K322" s="832">
        <v>147</v>
      </c>
      <c r="L322" s="849">
        <v>16</v>
      </c>
      <c r="M322" s="849">
        <v>2352</v>
      </c>
      <c r="N322" s="832">
        <v>1</v>
      </c>
      <c r="O322" s="832">
        <v>147</v>
      </c>
      <c r="P322" s="849">
        <v>2</v>
      </c>
      <c r="Q322" s="849">
        <v>302</v>
      </c>
      <c r="R322" s="837">
        <v>0.12840136054421769</v>
      </c>
      <c r="S322" s="850">
        <v>151</v>
      </c>
    </row>
    <row r="323" spans="1:19" ht="14.45" customHeight="1" x14ac:dyDescent="0.2">
      <c r="A323" s="831" t="s">
        <v>5512</v>
      </c>
      <c r="B323" s="832" t="s">
        <v>5513</v>
      </c>
      <c r="C323" s="832" t="s">
        <v>594</v>
      </c>
      <c r="D323" s="832" t="s">
        <v>2570</v>
      </c>
      <c r="E323" s="832" t="s">
        <v>5509</v>
      </c>
      <c r="F323" s="832" t="s">
        <v>5555</v>
      </c>
      <c r="G323" s="832" t="s">
        <v>5556</v>
      </c>
      <c r="H323" s="849">
        <v>11</v>
      </c>
      <c r="I323" s="849">
        <v>407</v>
      </c>
      <c r="J323" s="832">
        <v>1.1000000000000001</v>
      </c>
      <c r="K323" s="832">
        <v>37</v>
      </c>
      <c r="L323" s="849">
        <v>10</v>
      </c>
      <c r="M323" s="849">
        <v>370</v>
      </c>
      <c r="N323" s="832">
        <v>1</v>
      </c>
      <c r="O323" s="832">
        <v>37</v>
      </c>
      <c r="P323" s="849">
        <v>10</v>
      </c>
      <c r="Q323" s="849">
        <v>380</v>
      </c>
      <c r="R323" s="837">
        <v>1.027027027027027</v>
      </c>
      <c r="S323" s="850">
        <v>38</v>
      </c>
    </row>
    <row r="324" spans="1:19" ht="14.45" customHeight="1" x14ac:dyDescent="0.2">
      <c r="A324" s="831" t="s">
        <v>5512</v>
      </c>
      <c r="B324" s="832" t="s">
        <v>5513</v>
      </c>
      <c r="C324" s="832" t="s">
        <v>594</v>
      </c>
      <c r="D324" s="832" t="s">
        <v>2570</v>
      </c>
      <c r="E324" s="832" t="s">
        <v>5509</v>
      </c>
      <c r="F324" s="832" t="s">
        <v>5559</v>
      </c>
      <c r="G324" s="832" t="s">
        <v>5560</v>
      </c>
      <c r="H324" s="849">
        <v>6</v>
      </c>
      <c r="I324" s="849">
        <v>774</v>
      </c>
      <c r="J324" s="832">
        <v>1.9846153846153847</v>
      </c>
      <c r="K324" s="832">
        <v>129</v>
      </c>
      <c r="L324" s="849">
        <v>3</v>
      </c>
      <c r="M324" s="849">
        <v>390</v>
      </c>
      <c r="N324" s="832">
        <v>1</v>
      </c>
      <c r="O324" s="832">
        <v>130</v>
      </c>
      <c r="P324" s="849"/>
      <c r="Q324" s="849"/>
      <c r="R324" s="837"/>
      <c r="S324" s="850"/>
    </row>
    <row r="325" spans="1:19" ht="14.45" customHeight="1" x14ac:dyDescent="0.2">
      <c r="A325" s="831" t="s">
        <v>5512</v>
      </c>
      <c r="B325" s="832" t="s">
        <v>5513</v>
      </c>
      <c r="C325" s="832" t="s">
        <v>594</v>
      </c>
      <c r="D325" s="832" t="s">
        <v>2570</v>
      </c>
      <c r="E325" s="832" t="s">
        <v>5509</v>
      </c>
      <c r="F325" s="832" t="s">
        <v>5563</v>
      </c>
      <c r="G325" s="832" t="s">
        <v>5564</v>
      </c>
      <c r="H325" s="849">
        <v>15</v>
      </c>
      <c r="I325" s="849">
        <v>10515</v>
      </c>
      <c r="J325" s="832">
        <v>0.68084693084693082</v>
      </c>
      <c r="K325" s="832">
        <v>701</v>
      </c>
      <c r="L325" s="849">
        <v>22</v>
      </c>
      <c r="M325" s="849">
        <v>15444</v>
      </c>
      <c r="N325" s="832">
        <v>1</v>
      </c>
      <c r="O325" s="832">
        <v>702</v>
      </c>
      <c r="P325" s="849">
        <v>16</v>
      </c>
      <c r="Q325" s="849">
        <v>11312</v>
      </c>
      <c r="R325" s="837">
        <v>0.73245273245273246</v>
      </c>
      <c r="S325" s="850">
        <v>707</v>
      </c>
    </row>
    <row r="326" spans="1:19" ht="14.45" customHeight="1" x14ac:dyDescent="0.2">
      <c r="A326" s="831" t="s">
        <v>5512</v>
      </c>
      <c r="B326" s="832" t="s">
        <v>5513</v>
      </c>
      <c r="C326" s="832" t="s">
        <v>594</v>
      </c>
      <c r="D326" s="832" t="s">
        <v>2570</v>
      </c>
      <c r="E326" s="832" t="s">
        <v>5509</v>
      </c>
      <c r="F326" s="832" t="s">
        <v>5565</v>
      </c>
      <c r="G326" s="832" t="s">
        <v>5566</v>
      </c>
      <c r="H326" s="849">
        <v>1</v>
      </c>
      <c r="I326" s="849">
        <v>355</v>
      </c>
      <c r="J326" s="832"/>
      <c r="K326" s="832">
        <v>355</v>
      </c>
      <c r="L326" s="849"/>
      <c r="M326" s="849"/>
      <c r="N326" s="832"/>
      <c r="O326" s="832"/>
      <c r="P326" s="849">
        <v>1</v>
      </c>
      <c r="Q326" s="849">
        <v>358</v>
      </c>
      <c r="R326" s="837"/>
      <c r="S326" s="850">
        <v>358</v>
      </c>
    </row>
    <row r="327" spans="1:19" ht="14.45" customHeight="1" x14ac:dyDescent="0.2">
      <c r="A327" s="831" t="s">
        <v>5512</v>
      </c>
      <c r="B327" s="832" t="s">
        <v>5513</v>
      </c>
      <c r="C327" s="832" t="s">
        <v>594</v>
      </c>
      <c r="D327" s="832" t="s">
        <v>2570</v>
      </c>
      <c r="E327" s="832" t="s">
        <v>5509</v>
      </c>
      <c r="F327" s="832" t="s">
        <v>5569</v>
      </c>
      <c r="G327" s="832" t="s">
        <v>5570</v>
      </c>
      <c r="H327" s="849">
        <v>76</v>
      </c>
      <c r="I327" s="849">
        <v>2533.33</v>
      </c>
      <c r="J327" s="832">
        <v>1.3333245614496767</v>
      </c>
      <c r="K327" s="832">
        <v>33.333289473684211</v>
      </c>
      <c r="L327" s="849">
        <v>57</v>
      </c>
      <c r="M327" s="849">
        <v>1900.0099999999998</v>
      </c>
      <c r="N327" s="832">
        <v>1</v>
      </c>
      <c r="O327" s="832">
        <v>33.333508771929822</v>
      </c>
      <c r="P327" s="849">
        <v>91</v>
      </c>
      <c r="Q327" s="849">
        <v>3033.34</v>
      </c>
      <c r="R327" s="837">
        <v>1.5964863342824513</v>
      </c>
      <c r="S327" s="850">
        <v>33.333406593406593</v>
      </c>
    </row>
    <row r="328" spans="1:19" ht="14.45" customHeight="1" x14ac:dyDescent="0.2">
      <c r="A328" s="831" t="s">
        <v>5512</v>
      </c>
      <c r="B328" s="832" t="s">
        <v>5513</v>
      </c>
      <c r="C328" s="832" t="s">
        <v>594</v>
      </c>
      <c r="D328" s="832" t="s">
        <v>2570</v>
      </c>
      <c r="E328" s="832" t="s">
        <v>5509</v>
      </c>
      <c r="F328" s="832" t="s">
        <v>5573</v>
      </c>
      <c r="G328" s="832" t="s">
        <v>5574</v>
      </c>
      <c r="H328" s="849">
        <v>48</v>
      </c>
      <c r="I328" s="849">
        <v>5760</v>
      </c>
      <c r="J328" s="832">
        <v>1.4876033057851239</v>
      </c>
      <c r="K328" s="832">
        <v>120</v>
      </c>
      <c r="L328" s="849">
        <v>32</v>
      </c>
      <c r="M328" s="849">
        <v>3872</v>
      </c>
      <c r="N328" s="832">
        <v>1</v>
      </c>
      <c r="O328" s="832">
        <v>121</v>
      </c>
      <c r="P328" s="849">
        <v>4</v>
      </c>
      <c r="Q328" s="849">
        <v>488</v>
      </c>
      <c r="R328" s="837">
        <v>0.12603305785123967</v>
      </c>
      <c r="S328" s="850">
        <v>122</v>
      </c>
    </row>
    <row r="329" spans="1:19" ht="14.45" customHeight="1" x14ac:dyDescent="0.2">
      <c r="A329" s="831" t="s">
        <v>5512</v>
      </c>
      <c r="B329" s="832" t="s">
        <v>5513</v>
      </c>
      <c r="C329" s="832" t="s">
        <v>594</v>
      </c>
      <c r="D329" s="832" t="s">
        <v>2570</v>
      </c>
      <c r="E329" s="832" t="s">
        <v>5509</v>
      </c>
      <c r="F329" s="832" t="s">
        <v>5577</v>
      </c>
      <c r="G329" s="832" t="s">
        <v>5578</v>
      </c>
      <c r="H329" s="849">
        <v>3</v>
      </c>
      <c r="I329" s="849">
        <v>222</v>
      </c>
      <c r="J329" s="832"/>
      <c r="K329" s="832">
        <v>74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5" customHeight="1" x14ac:dyDescent="0.2">
      <c r="A330" s="831" t="s">
        <v>5512</v>
      </c>
      <c r="B330" s="832" t="s">
        <v>5513</v>
      </c>
      <c r="C330" s="832" t="s">
        <v>594</v>
      </c>
      <c r="D330" s="832" t="s">
        <v>2570</v>
      </c>
      <c r="E330" s="832" t="s">
        <v>5509</v>
      </c>
      <c r="F330" s="832" t="s">
        <v>5579</v>
      </c>
      <c r="G330" s="832" t="s">
        <v>5580</v>
      </c>
      <c r="H330" s="849">
        <v>6</v>
      </c>
      <c r="I330" s="849">
        <v>462</v>
      </c>
      <c r="J330" s="832">
        <v>1.5</v>
      </c>
      <c r="K330" s="832">
        <v>77</v>
      </c>
      <c r="L330" s="849">
        <v>4</v>
      </c>
      <c r="M330" s="849">
        <v>308</v>
      </c>
      <c r="N330" s="832">
        <v>1</v>
      </c>
      <c r="O330" s="832">
        <v>77</v>
      </c>
      <c r="P330" s="849">
        <v>1</v>
      </c>
      <c r="Q330" s="849">
        <v>78</v>
      </c>
      <c r="R330" s="837">
        <v>0.25324675324675322</v>
      </c>
      <c r="S330" s="850">
        <v>78</v>
      </c>
    </row>
    <row r="331" spans="1:19" ht="14.45" customHeight="1" x14ac:dyDescent="0.2">
      <c r="A331" s="831" t="s">
        <v>5512</v>
      </c>
      <c r="B331" s="832" t="s">
        <v>5513</v>
      </c>
      <c r="C331" s="832" t="s">
        <v>594</v>
      </c>
      <c r="D331" s="832" t="s">
        <v>2570</v>
      </c>
      <c r="E331" s="832" t="s">
        <v>5509</v>
      </c>
      <c r="F331" s="832" t="s">
        <v>5581</v>
      </c>
      <c r="G331" s="832" t="s">
        <v>5582</v>
      </c>
      <c r="H331" s="849"/>
      <c r="I331" s="849"/>
      <c r="J331" s="832"/>
      <c r="K331" s="832"/>
      <c r="L331" s="849">
        <v>1</v>
      </c>
      <c r="M331" s="849">
        <v>620</v>
      </c>
      <c r="N331" s="832">
        <v>1</v>
      </c>
      <c r="O331" s="832">
        <v>620</v>
      </c>
      <c r="P331" s="849"/>
      <c r="Q331" s="849"/>
      <c r="R331" s="837"/>
      <c r="S331" s="850"/>
    </row>
    <row r="332" spans="1:19" ht="14.45" customHeight="1" x14ac:dyDescent="0.2">
      <c r="A332" s="831" t="s">
        <v>5512</v>
      </c>
      <c r="B332" s="832" t="s">
        <v>5513</v>
      </c>
      <c r="C332" s="832" t="s">
        <v>594</v>
      </c>
      <c r="D332" s="832" t="s">
        <v>2570</v>
      </c>
      <c r="E332" s="832" t="s">
        <v>5509</v>
      </c>
      <c r="F332" s="832" t="s">
        <v>5585</v>
      </c>
      <c r="G332" s="832" t="s">
        <v>5586</v>
      </c>
      <c r="H332" s="849">
        <v>61</v>
      </c>
      <c r="I332" s="849">
        <v>10797</v>
      </c>
      <c r="J332" s="832">
        <v>1.7330658105939005</v>
      </c>
      <c r="K332" s="832">
        <v>177</v>
      </c>
      <c r="L332" s="849">
        <v>35</v>
      </c>
      <c r="M332" s="849">
        <v>6230</v>
      </c>
      <c r="N332" s="832">
        <v>1</v>
      </c>
      <c r="O332" s="832">
        <v>178</v>
      </c>
      <c r="P332" s="849">
        <v>88</v>
      </c>
      <c r="Q332" s="849">
        <v>15752</v>
      </c>
      <c r="R332" s="837">
        <v>2.5284109149277687</v>
      </c>
      <c r="S332" s="850">
        <v>179</v>
      </c>
    </row>
    <row r="333" spans="1:19" ht="14.45" customHeight="1" x14ac:dyDescent="0.2">
      <c r="A333" s="831" t="s">
        <v>5512</v>
      </c>
      <c r="B333" s="832" t="s">
        <v>5513</v>
      </c>
      <c r="C333" s="832" t="s">
        <v>594</v>
      </c>
      <c r="D333" s="832" t="s">
        <v>5484</v>
      </c>
      <c r="E333" s="832" t="s">
        <v>5509</v>
      </c>
      <c r="F333" s="832" t="s">
        <v>5561</v>
      </c>
      <c r="G333" s="832" t="s">
        <v>5562</v>
      </c>
      <c r="H333" s="849"/>
      <c r="I333" s="849"/>
      <c r="J333" s="832"/>
      <c r="K333" s="832"/>
      <c r="L333" s="849">
        <v>1</v>
      </c>
      <c r="M333" s="849">
        <v>252</v>
      </c>
      <c r="N333" s="832">
        <v>1</v>
      </c>
      <c r="O333" s="832">
        <v>252</v>
      </c>
      <c r="P333" s="849">
        <v>34</v>
      </c>
      <c r="Q333" s="849">
        <v>8636</v>
      </c>
      <c r="R333" s="837">
        <v>34.269841269841272</v>
      </c>
      <c r="S333" s="850">
        <v>254</v>
      </c>
    </row>
    <row r="334" spans="1:19" ht="14.45" customHeight="1" x14ac:dyDescent="0.2">
      <c r="A334" s="831" t="s">
        <v>5512</v>
      </c>
      <c r="B334" s="832" t="s">
        <v>5513</v>
      </c>
      <c r="C334" s="832" t="s">
        <v>594</v>
      </c>
      <c r="D334" s="832" t="s">
        <v>2571</v>
      </c>
      <c r="E334" s="832" t="s">
        <v>5509</v>
      </c>
      <c r="F334" s="832" t="s">
        <v>5555</v>
      </c>
      <c r="G334" s="832" t="s">
        <v>5556</v>
      </c>
      <c r="H334" s="849"/>
      <c r="I334" s="849"/>
      <c r="J334" s="832"/>
      <c r="K334" s="832"/>
      <c r="L334" s="849"/>
      <c r="M334" s="849"/>
      <c r="N334" s="832"/>
      <c r="O334" s="832"/>
      <c r="P334" s="849">
        <v>2</v>
      </c>
      <c r="Q334" s="849">
        <v>76</v>
      </c>
      <c r="R334" s="837"/>
      <c r="S334" s="850">
        <v>38</v>
      </c>
    </row>
    <row r="335" spans="1:19" ht="14.45" customHeight="1" x14ac:dyDescent="0.2">
      <c r="A335" s="831" t="s">
        <v>5512</v>
      </c>
      <c r="B335" s="832" t="s">
        <v>5513</v>
      </c>
      <c r="C335" s="832" t="s">
        <v>594</v>
      </c>
      <c r="D335" s="832" t="s">
        <v>2571</v>
      </c>
      <c r="E335" s="832" t="s">
        <v>5509</v>
      </c>
      <c r="F335" s="832" t="s">
        <v>5561</v>
      </c>
      <c r="G335" s="832" t="s">
        <v>5562</v>
      </c>
      <c r="H335" s="849">
        <v>53</v>
      </c>
      <c r="I335" s="849">
        <v>13303</v>
      </c>
      <c r="J335" s="832">
        <v>1.287553232675184</v>
      </c>
      <c r="K335" s="832">
        <v>251</v>
      </c>
      <c r="L335" s="849">
        <v>41</v>
      </c>
      <c r="M335" s="849">
        <v>10332</v>
      </c>
      <c r="N335" s="832">
        <v>1</v>
      </c>
      <c r="O335" s="832">
        <v>252</v>
      </c>
      <c r="P335" s="849">
        <v>127</v>
      </c>
      <c r="Q335" s="849">
        <v>32258</v>
      </c>
      <c r="R335" s="837">
        <v>3.1221447928765</v>
      </c>
      <c r="S335" s="850">
        <v>254</v>
      </c>
    </row>
    <row r="336" spans="1:19" ht="14.45" customHeight="1" x14ac:dyDescent="0.2">
      <c r="A336" s="831" t="s">
        <v>5512</v>
      </c>
      <c r="B336" s="832" t="s">
        <v>5513</v>
      </c>
      <c r="C336" s="832" t="s">
        <v>594</v>
      </c>
      <c r="D336" s="832" t="s">
        <v>5485</v>
      </c>
      <c r="E336" s="832" t="s">
        <v>5509</v>
      </c>
      <c r="F336" s="832" t="s">
        <v>5561</v>
      </c>
      <c r="G336" s="832" t="s">
        <v>5562</v>
      </c>
      <c r="H336" s="849">
        <v>12</v>
      </c>
      <c r="I336" s="849">
        <v>3012</v>
      </c>
      <c r="J336" s="832">
        <v>0.38556067588325654</v>
      </c>
      <c r="K336" s="832">
        <v>251</v>
      </c>
      <c r="L336" s="849">
        <v>31</v>
      </c>
      <c r="M336" s="849">
        <v>7812</v>
      </c>
      <c r="N336" s="832">
        <v>1</v>
      </c>
      <c r="O336" s="832">
        <v>252</v>
      </c>
      <c r="P336" s="849">
        <v>63</v>
      </c>
      <c r="Q336" s="849">
        <v>16002</v>
      </c>
      <c r="R336" s="837">
        <v>2.0483870967741935</v>
      </c>
      <c r="S336" s="850">
        <v>254</v>
      </c>
    </row>
    <row r="337" spans="1:19" ht="14.45" customHeight="1" x14ac:dyDescent="0.2">
      <c r="A337" s="831" t="s">
        <v>5512</v>
      </c>
      <c r="B337" s="832" t="s">
        <v>5513</v>
      </c>
      <c r="C337" s="832" t="s">
        <v>594</v>
      </c>
      <c r="D337" s="832" t="s">
        <v>5486</v>
      </c>
      <c r="E337" s="832" t="s">
        <v>5509</v>
      </c>
      <c r="F337" s="832" t="s">
        <v>5561</v>
      </c>
      <c r="G337" s="832" t="s">
        <v>5562</v>
      </c>
      <c r="H337" s="849">
        <v>9</v>
      </c>
      <c r="I337" s="849">
        <v>2259</v>
      </c>
      <c r="J337" s="832">
        <v>0.99603174603174605</v>
      </c>
      <c r="K337" s="832">
        <v>251</v>
      </c>
      <c r="L337" s="849">
        <v>9</v>
      </c>
      <c r="M337" s="849">
        <v>2268</v>
      </c>
      <c r="N337" s="832">
        <v>1</v>
      </c>
      <c r="O337" s="832">
        <v>252</v>
      </c>
      <c r="P337" s="849">
        <v>43</v>
      </c>
      <c r="Q337" s="849">
        <v>10922</v>
      </c>
      <c r="R337" s="837">
        <v>4.8156966490299826</v>
      </c>
      <c r="S337" s="850">
        <v>254</v>
      </c>
    </row>
    <row r="338" spans="1:19" ht="14.45" customHeight="1" x14ac:dyDescent="0.2">
      <c r="A338" s="831" t="s">
        <v>5512</v>
      </c>
      <c r="B338" s="832" t="s">
        <v>5513</v>
      </c>
      <c r="C338" s="832" t="s">
        <v>594</v>
      </c>
      <c r="D338" s="832" t="s">
        <v>2572</v>
      </c>
      <c r="E338" s="832" t="s">
        <v>5509</v>
      </c>
      <c r="F338" s="832" t="s">
        <v>5561</v>
      </c>
      <c r="G338" s="832" t="s">
        <v>5562</v>
      </c>
      <c r="H338" s="849">
        <v>13</v>
      </c>
      <c r="I338" s="849">
        <v>3263</v>
      </c>
      <c r="J338" s="832">
        <v>0.53951719576719581</v>
      </c>
      <c r="K338" s="832">
        <v>251</v>
      </c>
      <c r="L338" s="849">
        <v>24</v>
      </c>
      <c r="M338" s="849">
        <v>6048</v>
      </c>
      <c r="N338" s="832">
        <v>1</v>
      </c>
      <c r="O338" s="832">
        <v>252</v>
      </c>
      <c r="P338" s="849">
        <v>3</v>
      </c>
      <c r="Q338" s="849">
        <v>762</v>
      </c>
      <c r="R338" s="837">
        <v>0.12599206349206349</v>
      </c>
      <c r="S338" s="850">
        <v>254</v>
      </c>
    </row>
    <row r="339" spans="1:19" ht="14.45" customHeight="1" x14ac:dyDescent="0.2">
      <c r="A339" s="831" t="s">
        <v>5512</v>
      </c>
      <c r="B339" s="832" t="s">
        <v>5513</v>
      </c>
      <c r="C339" s="832" t="s">
        <v>594</v>
      </c>
      <c r="D339" s="832" t="s">
        <v>5487</v>
      </c>
      <c r="E339" s="832" t="s">
        <v>5509</v>
      </c>
      <c r="F339" s="832" t="s">
        <v>5555</v>
      </c>
      <c r="G339" s="832" t="s">
        <v>5556</v>
      </c>
      <c r="H339" s="849">
        <v>26</v>
      </c>
      <c r="I339" s="849">
        <v>962</v>
      </c>
      <c r="J339" s="832">
        <v>8.6666666666666661</v>
      </c>
      <c r="K339" s="832">
        <v>37</v>
      </c>
      <c r="L339" s="849">
        <v>3</v>
      </c>
      <c r="M339" s="849">
        <v>111</v>
      </c>
      <c r="N339" s="832">
        <v>1</v>
      </c>
      <c r="O339" s="832">
        <v>37</v>
      </c>
      <c r="P339" s="849"/>
      <c r="Q339" s="849"/>
      <c r="R339" s="837"/>
      <c r="S339" s="850"/>
    </row>
    <row r="340" spans="1:19" ht="14.45" customHeight="1" x14ac:dyDescent="0.2">
      <c r="A340" s="831" t="s">
        <v>5512</v>
      </c>
      <c r="B340" s="832" t="s">
        <v>5513</v>
      </c>
      <c r="C340" s="832" t="s">
        <v>594</v>
      </c>
      <c r="D340" s="832" t="s">
        <v>5487</v>
      </c>
      <c r="E340" s="832" t="s">
        <v>5509</v>
      </c>
      <c r="F340" s="832" t="s">
        <v>5561</v>
      </c>
      <c r="G340" s="832" t="s">
        <v>5562</v>
      </c>
      <c r="H340" s="849">
        <v>335</v>
      </c>
      <c r="I340" s="849">
        <v>84085</v>
      </c>
      <c r="J340" s="832">
        <v>0.87120270214264994</v>
      </c>
      <c r="K340" s="832">
        <v>251</v>
      </c>
      <c r="L340" s="849">
        <v>383</v>
      </c>
      <c r="M340" s="849">
        <v>96516</v>
      </c>
      <c r="N340" s="832">
        <v>1</v>
      </c>
      <c r="O340" s="832">
        <v>252</v>
      </c>
      <c r="P340" s="849">
        <v>202</v>
      </c>
      <c r="Q340" s="849">
        <v>51308</v>
      </c>
      <c r="R340" s="837">
        <v>0.5316009780761739</v>
      </c>
      <c r="S340" s="850">
        <v>254</v>
      </c>
    </row>
    <row r="341" spans="1:19" ht="14.45" customHeight="1" x14ac:dyDescent="0.2">
      <c r="A341" s="831" t="s">
        <v>5512</v>
      </c>
      <c r="B341" s="832" t="s">
        <v>5513</v>
      </c>
      <c r="C341" s="832" t="s">
        <v>594</v>
      </c>
      <c r="D341" s="832" t="s">
        <v>2574</v>
      </c>
      <c r="E341" s="832" t="s">
        <v>5514</v>
      </c>
      <c r="F341" s="832" t="s">
        <v>5516</v>
      </c>
      <c r="G341" s="832" t="s">
        <v>5517</v>
      </c>
      <c r="H341" s="849">
        <v>3.7</v>
      </c>
      <c r="I341" s="849">
        <v>542.46</v>
      </c>
      <c r="J341" s="832">
        <v>1.1973512857300521</v>
      </c>
      <c r="K341" s="832">
        <v>146.61081081081082</v>
      </c>
      <c r="L341" s="849">
        <v>6.5000000000000009</v>
      </c>
      <c r="M341" s="849">
        <v>453.04999999999995</v>
      </c>
      <c r="N341" s="832">
        <v>1</v>
      </c>
      <c r="O341" s="832">
        <v>69.699999999999989</v>
      </c>
      <c r="P341" s="849">
        <v>7</v>
      </c>
      <c r="Q341" s="849">
        <v>487.9</v>
      </c>
      <c r="R341" s="837">
        <v>1.0769230769230769</v>
      </c>
      <c r="S341" s="850">
        <v>69.7</v>
      </c>
    </row>
    <row r="342" spans="1:19" ht="14.45" customHeight="1" x14ac:dyDescent="0.2">
      <c r="A342" s="831" t="s">
        <v>5512</v>
      </c>
      <c r="B342" s="832" t="s">
        <v>5513</v>
      </c>
      <c r="C342" s="832" t="s">
        <v>594</v>
      </c>
      <c r="D342" s="832" t="s">
        <v>2574</v>
      </c>
      <c r="E342" s="832" t="s">
        <v>5514</v>
      </c>
      <c r="F342" s="832" t="s">
        <v>5518</v>
      </c>
      <c r="G342" s="832" t="s">
        <v>5519</v>
      </c>
      <c r="H342" s="849">
        <v>8.6</v>
      </c>
      <c r="I342" s="849">
        <v>2180.5299999999997</v>
      </c>
      <c r="J342" s="832">
        <v>0.623849877549152</v>
      </c>
      <c r="K342" s="832">
        <v>253.54999999999998</v>
      </c>
      <c r="L342" s="849">
        <v>10</v>
      </c>
      <c r="M342" s="849">
        <v>3495.2799999999997</v>
      </c>
      <c r="N342" s="832">
        <v>1</v>
      </c>
      <c r="O342" s="832">
        <v>349.52799999999996</v>
      </c>
      <c r="P342" s="849">
        <v>18.8</v>
      </c>
      <c r="Q342" s="849">
        <v>5359.88</v>
      </c>
      <c r="R342" s="837">
        <v>1.5334622691172097</v>
      </c>
      <c r="S342" s="850">
        <v>285.10000000000002</v>
      </c>
    </row>
    <row r="343" spans="1:19" ht="14.45" customHeight="1" x14ac:dyDescent="0.2">
      <c r="A343" s="831" t="s">
        <v>5512</v>
      </c>
      <c r="B343" s="832" t="s">
        <v>5513</v>
      </c>
      <c r="C343" s="832" t="s">
        <v>594</v>
      </c>
      <c r="D343" s="832" t="s">
        <v>2574</v>
      </c>
      <c r="E343" s="832" t="s">
        <v>5514</v>
      </c>
      <c r="F343" s="832" t="s">
        <v>5520</v>
      </c>
      <c r="G343" s="832" t="s">
        <v>703</v>
      </c>
      <c r="H343" s="849"/>
      <c r="I343" s="849"/>
      <c r="J343" s="832"/>
      <c r="K343" s="832"/>
      <c r="L343" s="849"/>
      <c r="M343" s="849"/>
      <c r="N343" s="832"/>
      <c r="O343" s="832"/>
      <c r="P343" s="849">
        <v>0.1</v>
      </c>
      <c r="Q343" s="849">
        <v>5.0599999999999996</v>
      </c>
      <c r="R343" s="837"/>
      <c r="S343" s="850">
        <v>50.599999999999994</v>
      </c>
    </row>
    <row r="344" spans="1:19" ht="14.45" customHeight="1" x14ac:dyDescent="0.2">
      <c r="A344" s="831" t="s">
        <v>5512</v>
      </c>
      <c r="B344" s="832" t="s">
        <v>5513</v>
      </c>
      <c r="C344" s="832" t="s">
        <v>594</v>
      </c>
      <c r="D344" s="832" t="s">
        <v>2574</v>
      </c>
      <c r="E344" s="832" t="s">
        <v>5514</v>
      </c>
      <c r="F344" s="832" t="s">
        <v>5521</v>
      </c>
      <c r="G344" s="832" t="s">
        <v>707</v>
      </c>
      <c r="H344" s="849">
        <v>11</v>
      </c>
      <c r="I344" s="849">
        <v>151.13999999999999</v>
      </c>
      <c r="J344" s="832">
        <v>0.61571678820222431</v>
      </c>
      <c r="K344" s="832">
        <v>13.739999999999998</v>
      </c>
      <c r="L344" s="849">
        <v>18</v>
      </c>
      <c r="M344" s="849">
        <v>245.46999999999997</v>
      </c>
      <c r="N344" s="832">
        <v>1</v>
      </c>
      <c r="O344" s="832">
        <v>13.637222222222221</v>
      </c>
      <c r="P344" s="849">
        <v>7</v>
      </c>
      <c r="Q344" s="849">
        <v>93.589999999999989</v>
      </c>
      <c r="R344" s="837">
        <v>0.38126858679268344</v>
      </c>
      <c r="S344" s="850">
        <v>13.37</v>
      </c>
    </row>
    <row r="345" spans="1:19" ht="14.45" customHeight="1" x14ac:dyDescent="0.2">
      <c r="A345" s="831" t="s">
        <v>5512</v>
      </c>
      <c r="B345" s="832" t="s">
        <v>5513</v>
      </c>
      <c r="C345" s="832" t="s">
        <v>594</v>
      </c>
      <c r="D345" s="832" t="s">
        <v>2574</v>
      </c>
      <c r="E345" s="832" t="s">
        <v>5514</v>
      </c>
      <c r="F345" s="832" t="s">
        <v>5522</v>
      </c>
      <c r="G345" s="832" t="s">
        <v>709</v>
      </c>
      <c r="H345" s="849"/>
      <c r="I345" s="849"/>
      <c r="J345" s="832"/>
      <c r="K345" s="832"/>
      <c r="L345" s="849"/>
      <c r="M345" s="849"/>
      <c r="N345" s="832"/>
      <c r="O345" s="832"/>
      <c r="P345" s="849">
        <v>0.2</v>
      </c>
      <c r="Q345" s="849">
        <v>122.28</v>
      </c>
      <c r="R345" s="837"/>
      <c r="S345" s="850">
        <v>611.4</v>
      </c>
    </row>
    <row r="346" spans="1:19" ht="14.45" customHeight="1" x14ac:dyDescent="0.2">
      <c r="A346" s="831" t="s">
        <v>5512</v>
      </c>
      <c r="B346" s="832" t="s">
        <v>5513</v>
      </c>
      <c r="C346" s="832" t="s">
        <v>594</v>
      </c>
      <c r="D346" s="832" t="s">
        <v>2574</v>
      </c>
      <c r="E346" s="832" t="s">
        <v>5514</v>
      </c>
      <c r="F346" s="832" t="s">
        <v>5525</v>
      </c>
      <c r="G346" s="832" t="s">
        <v>677</v>
      </c>
      <c r="H346" s="849">
        <v>1.9</v>
      </c>
      <c r="I346" s="849">
        <v>134.35000000000002</v>
      </c>
      <c r="J346" s="832">
        <v>0.5926334362593737</v>
      </c>
      <c r="K346" s="832">
        <v>70.710526315789494</v>
      </c>
      <c r="L346" s="849">
        <v>2.8000000000000003</v>
      </c>
      <c r="M346" s="849">
        <v>226.70000000000002</v>
      </c>
      <c r="N346" s="832">
        <v>1</v>
      </c>
      <c r="O346" s="832">
        <v>80.964285714285708</v>
      </c>
      <c r="P346" s="849">
        <v>5.8</v>
      </c>
      <c r="Q346" s="849">
        <v>348.9</v>
      </c>
      <c r="R346" s="837">
        <v>1.5390383767093072</v>
      </c>
      <c r="S346" s="850">
        <v>60.155172413793103</v>
      </c>
    </row>
    <row r="347" spans="1:19" ht="14.45" customHeight="1" x14ac:dyDescent="0.2">
      <c r="A347" s="831" t="s">
        <v>5512</v>
      </c>
      <c r="B347" s="832" t="s">
        <v>5513</v>
      </c>
      <c r="C347" s="832" t="s">
        <v>594</v>
      </c>
      <c r="D347" s="832" t="s">
        <v>2574</v>
      </c>
      <c r="E347" s="832" t="s">
        <v>5514</v>
      </c>
      <c r="F347" s="832" t="s">
        <v>5526</v>
      </c>
      <c r="G347" s="832" t="s">
        <v>5527</v>
      </c>
      <c r="H347" s="849">
        <v>0.1</v>
      </c>
      <c r="I347" s="849">
        <v>6.97</v>
      </c>
      <c r="J347" s="832"/>
      <c r="K347" s="832">
        <v>69.699999999999989</v>
      </c>
      <c r="L347" s="849"/>
      <c r="M347" s="849"/>
      <c r="N347" s="832"/>
      <c r="O347" s="832"/>
      <c r="P347" s="849">
        <v>0.5</v>
      </c>
      <c r="Q347" s="849">
        <v>25.89</v>
      </c>
      <c r="R347" s="837"/>
      <c r="S347" s="850">
        <v>51.78</v>
      </c>
    </row>
    <row r="348" spans="1:19" ht="14.45" customHeight="1" x14ac:dyDescent="0.2">
      <c r="A348" s="831" t="s">
        <v>5512</v>
      </c>
      <c r="B348" s="832" t="s">
        <v>5513</v>
      </c>
      <c r="C348" s="832" t="s">
        <v>594</v>
      </c>
      <c r="D348" s="832" t="s">
        <v>2574</v>
      </c>
      <c r="E348" s="832" t="s">
        <v>5514</v>
      </c>
      <c r="F348" s="832" t="s">
        <v>5528</v>
      </c>
      <c r="G348" s="832" t="s">
        <v>670</v>
      </c>
      <c r="H348" s="849">
        <v>2.1999999999999997</v>
      </c>
      <c r="I348" s="849">
        <v>1430</v>
      </c>
      <c r="J348" s="832">
        <v>0.79570873721579838</v>
      </c>
      <c r="K348" s="832">
        <v>650.00000000000011</v>
      </c>
      <c r="L348" s="849">
        <v>2.8</v>
      </c>
      <c r="M348" s="849">
        <v>1797.14</v>
      </c>
      <c r="N348" s="832">
        <v>1</v>
      </c>
      <c r="O348" s="832">
        <v>641.8357142857144</v>
      </c>
      <c r="P348" s="849">
        <v>4</v>
      </c>
      <c r="Q348" s="849">
        <v>2139.9399999999996</v>
      </c>
      <c r="R348" s="837">
        <v>1.1907475210612415</v>
      </c>
      <c r="S348" s="850">
        <v>534.9849999999999</v>
      </c>
    </row>
    <row r="349" spans="1:19" ht="14.45" customHeight="1" x14ac:dyDescent="0.2">
      <c r="A349" s="831" t="s">
        <v>5512</v>
      </c>
      <c r="B349" s="832" t="s">
        <v>5513</v>
      </c>
      <c r="C349" s="832" t="s">
        <v>594</v>
      </c>
      <c r="D349" s="832" t="s">
        <v>2574</v>
      </c>
      <c r="E349" s="832" t="s">
        <v>5514</v>
      </c>
      <c r="F349" s="832" t="s">
        <v>5529</v>
      </c>
      <c r="G349" s="832" t="s">
        <v>675</v>
      </c>
      <c r="H349" s="849"/>
      <c r="I349" s="849"/>
      <c r="J349" s="832"/>
      <c r="K349" s="832"/>
      <c r="L349" s="849">
        <v>5</v>
      </c>
      <c r="M349" s="849">
        <v>84</v>
      </c>
      <c r="N349" s="832">
        <v>1</v>
      </c>
      <c r="O349" s="832">
        <v>16.8</v>
      </c>
      <c r="P349" s="849">
        <v>16</v>
      </c>
      <c r="Q349" s="849">
        <v>268.8</v>
      </c>
      <c r="R349" s="837">
        <v>3.2</v>
      </c>
      <c r="S349" s="850">
        <v>16.8</v>
      </c>
    </row>
    <row r="350" spans="1:19" ht="14.45" customHeight="1" x14ac:dyDescent="0.2">
      <c r="A350" s="831" t="s">
        <v>5512</v>
      </c>
      <c r="B350" s="832" t="s">
        <v>5513</v>
      </c>
      <c r="C350" s="832" t="s">
        <v>594</v>
      </c>
      <c r="D350" s="832" t="s">
        <v>2574</v>
      </c>
      <c r="E350" s="832" t="s">
        <v>5514</v>
      </c>
      <c r="F350" s="832" t="s">
        <v>5531</v>
      </c>
      <c r="G350" s="832" t="s">
        <v>683</v>
      </c>
      <c r="H350" s="849"/>
      <c r="I350" s="849"/>
      <c r="J350" s="832"/>
      <c r="K350" s="832"/>
      <c r="L350" s="849"/>
      <c r="M350" s="849"/>
      <c r="N350" s="832"/>
      <c r="O350" s="832"/>
      <c r="P350" s="849">
        <v>0.02</v>
      </c>
      <c r="Q350" s="849">
        <v>2.4300000000000002</v>
      </c>
      <c r="R350" s="837"/>
      <c r="S350" s="850">
        <v>121.5</v>
      </c>
    </row>
    <row r="351" spans="1:19" ht="14.45" customHeight="1" x14ac:dyDescent="0.2">
      <c r="A351" s="831" t="s">
        <v>5512</v>
      </c>
      <c r="B351" s="832" t="s">
        <v>5513</v>
      </c>
      <c r="C351" s="832" t="s">
        <v>594</v>
      </c>
      <c r="D351" s="832" t="s">
        <v>2574</v>
      </c>
      <c r="E351" s="832" t="s">
        <v>5514</v>
      </c>
      <c r="F351" s="832" t="s">
        <v>5532</v>
      </c>
      <c r="G351" s="832" t="s">
        <v>683</v>
      </c>
      <c r="H351" s="849"/>
      <c r="I351" s="849"/>
      <c r="J351" s="832"/>
      <c r="K351" s="832"/>
      <c r="L351" s="849"/>
      <c r="M351" s="849"/>
      <c r="N351" s="832"/>
      <c r="O351" s="832"/>
      <c r="P351" s="849">
        <v>0.21</v>
      </c>
      <c r="Q351" s="849">
        <v>42.14</v>
      </c>
      <c r="R351" s="837"/>
      <c r="S351" s="850">
        <v>200.66666666666669</v>
      </c>
    </row>
    <row r="352" spans="1:19" ht="14.45" customHeight="1" x14ac:dyDescent="0.2">
      <c r="A352" s="831" t="s">
        <v>5512</v>
      </c>
      <c r="B352" s="832" t="s">
        <v>5513</v>
      </c>
      <c r="C352" s="832" t="s">
        <v>594</v>
      </c>
      <c r="D352" s="832" t="s">
        <v>2574</v>
      </c>
      <c r="E352" s="832" t="s">
        <v>5514</v>
      </c>
      <c r="F352" s="832" t="s">
        <v>5533</v>
      </c>
      <c r="G352" s="832" t="s">
        <v>683</v>
      </c>
      <c r="H352" s="849">
        <v>6.25</v>
      </c>
      <c r="I352" s="849">
        <v>1521.6399999999999</v>
      </c>
      <c r="J352" s="832">
        <v>1.60297494890757</v>
      </c>
      <c r="K352" s="832">
        <v>243.46239999999997</v>
      </c>
      <c r="L352" s="849">
        <v>3.8999999999999995</v>
      </c>
      <c r="M352" s="849">
        <v>949.26</v>
      </c>
      <c r="N352" s="832">
        <v>1</v>
      </c>
      <c r="O352" s="832">
        <v>243.40000000000003</v>
      </c>
      <c r="P352" s="849">
        <v>9.7999999999999989</v>
      </c>
      <c r="Q352" s="849">
        <v>2385.8500000000004</v>
      </c>
      <c r="R352" s="837">
        <v>2.5133788424667638</v>
      </c>
      <c r="S352" s="850">
        <v>243.45408163265313</v>
      </c>
    </row>
    <row r="353" spans="1:19" ht="14.45" customHeight="1" x14ac:dyDescent="0.2">
      <c r="A353" s="831" t="s">
        <v>5512</v>
      </c>
      <c r="B353" s="832" t="s">
        <v>5513</v>
      </c>
      <c r="C353" s="832" t="s">
        <v>594</v>
      </c>
      <c r="D353" s="832" t="s">
        <v>2574</v>
      </c>
      <c r="E353" s="832" t="s">
        <v>5514</v>
      </c>
      <c r="F353" s="832" t="s">
        <v>5534</v>
      </c>
      <c r="G353" s="832" t="s">
        <v>5535</v>
      </c>
      <c r="H353" s="849">
        <v>1.2</v>
      </c>
      <c r="I353" s="849">
        <v>45</v>
      </c>
      <c r="J353" s="832">
        <v>0.8571428571428571</v>
      </c>
      <c r="K353" s="832">
        <v>37.5</v>
      </c>
      <c r="L353" s="849">
        <v>1.4000000000000001</v>
      </c>
      <c r="M353" s="849">
        <v>52.5</v>
      </c>
      <c r="N353" s="832">
        <v>1</v>
      </c>
      <c r="O353" s="832">
        <v>37.499999999999993</v>
      </c>
      <c r="P353" s="849"/>
      <c r="Q353" s="849"/>
      <c r="R353" s="837"/>
      <c r="S353" s="850"/>
    </row>
    <row r="354" spans="1:19" ht="14.45" customHeight="1" x14ac:dyDescent="0.2">
      <c r="A354" s="831" t="s">
        <v>5512</v>
      </c>
      <c r="B354" s="832" t="s">
        <v>5513</v>
      </c>
      <c r="C354" s="832" t="s">
        <v>594</v>
      </c>
      <c r="D354" s="832" t="s">
        <v>2574</v>
      </c>
      <c r="E354" s="832" t="s">
        <v>5514</v>
      </c>
      <c r="F354" s="832" t="s">
        <v>5538</v>
      </c>
      <c r="G354" s="832" t="s">
        <v>693</v>
      </c>
      <c r="H354" s="849"/>
      <c r="I354" s="849"/>
      <c r="J354" s="832"/>
      <c r="K354" s="832"/>
      <c r="L354" s="849"/>
      <c r="M354" s="849"/>
      <c r="N354" s="832"/>
      <c r="O354" s="832"/>
      <c r="P354" s="849">
        <v>0.2</v>
      </c>
      <c r="Q354" s="849">
        <v>6.04</v>
      </c>
      <c r="R354" s="837"/>
      <c r="S354" s="850">
        <v>30.2</v>
      </c>
    </row>
    <row r="355" spans="1:19" ht="14.45" customHeight="1" x14ac:dyDescent="0.2">
      <c r="A355" s="831" t="s">
        <v>5512</v>
      </c>
      <c r="B355" s="832" t="s">
        <v>5513</v>
      </c>
      <c r="C355" s="832" t="s">
        <v>594</v>
      </c>
      <c r="D355" s="832" t="s">
        <v>2574</v>
      </c>
      <c r="E355" s="832" t="s">
        <v>5514</v>
      </c>
      <c r="F355" s="832" t="s">
        <v>5539</v>
      </c>
      <c r="G355" s="832" t="s">
        <v>2065</v>
      </c>
      <c r="H355" s="849"/>
      <c r="I355" s="849"/>
      <c r="J355" s="832"/>
      <c r="K355" s="832"/>
      <c r="L355" s="849"/>
      <c r="M355" s="849"/>
      <c r="N355" s="832"/>
      <c r="O355" s="832"/>
      <c r="P355" s="849">
        <v>2.0999999999999996</v>
      </c>
      <c r="Q355" s="849">
        <v>103.74</v>
      </c>
      <c r="R355" s="837"/>
      <c r="S355" s="850">
        <v>49.400000000000006</v>
      </c>
    </row>
    <row r="356" spans="1:19" ht="14.45" customHeight="1" x14ac:dyDescent="0.2">
      <c r="A356" s="831" t="s">
        <v>5512</v>
      </c>
      <c r="B356" s="832" t="s">
        <v>5513</v>
      </c>
      <c r="C356" s="832" t="s">
        <v>594</v>
      </c>
      <c r="D356" s="832" t="s">
        <v>2574</v>
      </c>
      <c r="E356" s="832" t="s">
        <v>5540</v>
      </c>
      <c r="F356" s="832" t="s">
        <v>5541</v>
      </c>
      <c r="G356" s="832" t="s">
        <v>5542</v>
      </c>
      <c r="H356" s="849"/>
      <c r="I356" s="849"/>
      <c r="J356" s="832"/>
      <c r="K356" s="832"/>
      <c r="L356" s="849">
        <v>1</v>
      </c>
      <c r="M356" s="849">
        <v>242.64</v>
      </c>
      <c r="N356" s="832">
        <v>1</v>
      </c>
      <c r="O356" s="832">
        <v>242.64</v>
      </c>
      <c r="P356" s="849">
        <v>2</v>
      </c>
      <c r="Q356" s="849">
        <v>485.28</v>
      </c>
      <c r="R356" s="837">
        <v>2</v>
      </c>
      <c r="S356" s="850">
        <v>242.64</v>
      </c>
    </row>
    <row r="357" spans="1:19" ht="14.45" customHeight="1" x14ac:dyDescent="0.2">
      <c r="A357" s="831" t="s">
        <v>5512</v>
      </c>
      <c r="B357" s="832" t="s">
        <v>5513</v>
      </c>
      <c r="C357" s="832" t="s">
        <v>594</v>
      </c>
      <c r="D357" s="832" t="s">
        <v>2574</v>
      </c>
      <c r="E357" s="832" t="s">
        <v>5540</v>
      </c>
      <c r="F357" s="832" t="s">
        <v>5543</v>
      </c>
      <c r="G357" s="832" t="s">
        <v>5544</v>
      </c>
      <c r="H357" s="849">
        <v>6</v>
      </c>
      <c r="I357" s="849">
        <v>1455.84</v>
      </c>
      <c r="J357" s="832">
        <v>0.8571428571428571</v>
      </c>
      <c r="K357" s="832">
        <v>242.64</v>
      </c>
      <c r="L357" s="849">
        <v>7</v>
      </c>
      <c r="M357" s="849">
        <v>1698.48</v>
      </c>
      <c r="N357" s="832">
        <v>1</v>
      </c>
      <c r="O357" s="832">
        <v>242.64000000000001</v>
      </c>
      <c r="P357" s="849">
        <v>20</v>
      </c>
      <c r="Q357" s="849">
        <v>4852.8</v>
      </c>
      <c r="R357" s="837">
        <v>2.8571428571428572</v>
      </c>
      <c r="S357" s="850">
        <v>242.64000000000001</v>
      </c>
    </row>
    <row r="358" spans="1:19" ht="14.45" customHeight="1" x14ac:dyDescent="0.2">
      <c r="A358" s="831" t="s">
        <v>5512</v>
      </c>
      <c r="B358" s="832" t="s">
        <v>5513</v>
      </c>
      <c r="C358" s="832" t="s">
        <v>594</v>
      </c>
      <c r="D358" s="832" t="s">
        <v>2574</v>
      </c>
      <c r="E358" s="832" t="s">
        <v>5540</v>
      </c>
      <c r="F358" s="832" t="s">
        <v>5545</v>
      </c>
      <c r="G358" s="832" t="s">
        <v>5546</v>
      </c>
      <c r="H358" s="849">
        <v>1</v>
      </c>
      <c r="I358" s="849">
        <v>242.64</v>
      </c>
      <c r="J358" s="832"/>
      <c r="K358" s="832">
        <v>242.64</v>
      </c>
      <c r="L358" s="849"/>
      <c r="M358" s="849"/>
      <c r="N358" s="832"/>
      <c r="O358" s="832"/>
      <c r="P358" s="849">
        <v>2</v>
      </c>
      <c r="Q358" s="849">
        <v>485.28</v>
      </c>
      <c r="R358" s="837"/>
      <c r="S358" s="850">
        <v>242.64</v>
      </c>
    </row>
    <row r="359" spans="1:19" ht="14.45" customHeight="1" x14ac:dyDescent="0.2">
      <c r="A359" s="831" t="s">
        <v>5512</v>
      </c>
      <c r="B359" s="832" t="s">
        <v>5513</v>
      </c>
      <c r="C359" s="832" t="s">
        <v>594</v>
      </c>
      <c r="D359" s="832" t="s">
        <v>2574</v>
      </c>
      <c r="E359" s="832" t="s">
        <v>5540</v>
      </c>
      <c r="F359" s="832" t="s">
        <v>5547</v>
      </c>
      <c r="G359" s="832" t="s">
        <v>5548</v>
      </c>
      <c r="H359" s="849">
        <v>8</v>
      </c>
      <c r="I359" s="849">
        <v>3112</v>
      </c>
      <c r="J359" s="832">
        <v>1.3333333333333333</v>
      </c>
      <c r="K359" s="832">
        <v>389</v>
      </c>
      <c r="L359" s="849">
        <v>6</v>
      </c>
      <c r="M359" s="849">
        <v>2334</v>
      </c>
      <c r="N359" s="832">
        <v>1</v>
      </c>
      <c r="O359" s="832">
        <v>389</v>
      </c>
      <c r="P359" s="849"/>
      <c r="Q359" s="849"/>
      <c r="R359" s="837"/>
      <c r="S359" s="850"/>
    </row>
    <row r="360" spans="1:19" ht="14.45" customHeight="1" x14ac:dyDescent="0.2">
      <c r="A360" s="831" t="s">
        <v>5512</v>
      </c>
      <c r="B360" s="832" t="s">
        <v>5513</v>
      </c>
      <c r="C360" s="832" t="s">
        <v>594</v>
      </c>
      <c r="D360" s="832" t="s">
        <v>2574</v>
      </c>
      <c r="E360" s="832" t="s">
        <v>5540</v>
      </c>
      <c r="F360" s="832" t="s">
        <v>5549</v>
      </c>
      <c r="G360" s="832" t="s">
        <v>5548</v>
      </c>
      <c r="H360" s="849">
        <v>109</v>
      </c>
      <c r="I360" s="849">
        <v>48941</v>
      </c>
      <c r="J360" s="832">
        <v>0.64117647058823535</v>
      </c>
      <c r="K360" s="832">
        <v>449</v>
      </c>
      <c r="L360" s="849">
        <v>170</v>
      </c>
      <c r="M360" s="849">
        <v>76330</v>
      </c>
      <c r="N360" s="832">
        <v>1</v>
      </c>
      <c r="O360" s="832">
        <v>449</v>
      </c>
      <c r="P360" s="849">
        <v>154</v>
      </c>
      <c r="Q360" s="849">
        <v>69146</v>
      </c>
      <c r="R360" s="837">
        <v>0.90588235294117647</v>
      </c>
      <c r="S360" s="850">
        <v>449</v>
      </c>
    </row>
    <row r="361" spans="1:19" ht="14.45" customHeight="1" x14ac:dyDescent="0.2">
      <c r="A361" s="831" t="s">
        <v>5512</v>
      </c>
      <c r="B361" s="832" t="s">
        <v>5513</v>
      </c>
      <c r="C361" s="832" t="s">
        <v>594</v>
      </c>
      <c r="D361" s="832" t="s">
        <v>2574</v>
      </c>
      <c r="E361" s="832" t="s">
        <v>5540</v>
      </c>
      <c r="F361" s="832" t="s">
        <v>5550</v>
      </c>
      <c r="G361" s="832" t="s">
        <v>5548</v>
      </c>
      <c r="H361" s="849">
        <v>29</v>
      </c>
      <c r="I361" s="849">
        <v>14500</v>
      </c>
      <c r="J361" s="832">
        <v>1.1153846153846154</v>
      </c>
      <c r="K361" s="832">
        <v>500</v>
      </c>
      <c r="L361" s="849">
        <v>26</v>
      </c>
      <c r="M361" s="849">
        <v>13000</v>
      </c>
      <c r="N361" s="832">
        <v>1</v>
      </c>
      <c r="O361" s="832">
        <v>500</v>
      </c>
      <c r="P361" s="849">
        <v>37</v>
      </c>
      <c r="Q361" s="849">
        <v>18500</v>
      </c>
      <c r="R361" s="837">
        <v>1.4230769230769231</v>
      </c>
      <c r="S361" s="850">
        <v>500</v>
      </c>
    </row>
    <row r="362" spans="1:19" ht="14.45" customHeight="1" x14ac:dyDescent="0.2">
      <c r="A362" s="831" t="s">
        <v>5512</v>
      </c>
      <c r="B362" s="832" t="s">
        <v>5513</v>
      </c>
      <c r="C362" s="832" t="s">
        <v>594</v>
      </c>
      <c r="D362" s="832" t="s">
        <v>2574</v>
      </c>
      <c r="E362" s="832" t="s">
        <v>5509</v>
      </c>
      <c r="F362" s="832" t="s">
        <v>5551</v>
      </c>
      <c r="G362" s="832" t="s">
        <v>5552</v>
      </c>
      <c r="H362" s="849">
        <v>9</v>
      </c>
      <c r="I362" s="849">
        <v>702</v>
      </c>
      <c r="J362" s="832">
        <v>0.27272727272727271</v>
      </c>
      <c r="K362" s="832">
        <v>78</v>
      </c>
      <c r="L362" s="849">
        <v>33</v>
      </c>
      <c r="M362" s="849">
        <v>2574</v>
      </c>
      <c r="N362" s="832">
        <v>1</v>
      </c>
      <c r="O362" s="832">
        <v>78</v>
      </c>
      <c r="P362" s="849">
        <v>18</v>
      </c>
      <c r="Q362" s="849">
        <v>1422</v>
      </c>
      <c r="R362" s="837">
        <v>0.55244755244755239</v>
      </c>
      <c r="S362" s="850">
        <v>79</v>
      </c>
    </row>
    <row r="363" spans="1:19" ht="14.45" customHeight="1" x14ac:dyDescent="0.2">
      <c r="A363" s="831" t="s">
        <v>5512</v>
      </c>
      <c r="B363" s="832" t="s">
        <v>5513</v>
      </c>
      <c r="C363" s="832" t="s">
        <v>594</v>
      </c>
      <c r="D363" s="832" t="s">
        <v>2574</v>
      </c>
      <c r="E363" s="832" t="s">
        <v>5509</v>
      </c>
      <c r="F363" s="832" t="s">
        <v>5553</v>
      </c>
      <c r="G363" s="832" t="s">
        <v>5554</v>
      </c>
      <c r="H363" s="849">
        <v>273</v>
      </c>
      <c r="I363" s="849">
        <v>40131</v>
      </c>
      <c r="J363" s="832">
        <v>0.87781350482315113</v>
      </c>
      <c r="K363" s="832">
        <v>147</v>
      </c>
      <c r="L363" s="849">
        <v>311</v>
      </c>
      <c r="M363" s="849">
        <v>45717</v>
      </c>
      <c r="N363" s="832">
        <v>1</v>
      </c>
      <c r="O363" s="832">
        <v>147</v>
      </c>
      <c r="P363" s="849">
        <v>488</v>
      </c>
      <c r="Q363" s="849">
        <v>73688</v>
      </c>
      <c r="R363" s="837">
        <v>1.6118292976354529</v>
      </c>
      <c r="S363" s="850">
        <v>151</v>
      </c>
    </row>
    <row r="364" spans="1:19" ht="14.45" customHeight="1" x14ac:dyDescent="0.2">
      <c r="A364" s="831" t="s">
        <v>5512</v>
      </c>
      <c r="B364" s="832" t="s">
        <v>5513</v>
      </c>
      <c r="C364" s="832" t="s">
        <v>594</v>
      </c>
      <c r="D364" s="832" t="s">
        <v>2574</v>
      </c>
      <c r="E364" s="832" t="s">
        <v>5509</v>
      </c>
      <c r="F364" s="832" t="s">
        <v>5555</v>
      </c>
      <c r="G364" s="832" t="s">
        <v>5556</v>
      </c>
      <c r="H364" s="849">
        <v>24</v>
      </c>
      <c r="I364" s="849">
        <v>888</v>
      </c>
      <c r="J364" s="832">
        <v>0.72727272727272729</v>
      </c>
      <c r="K364" s="832">
        <v>37</v>
      </c>
      <c r="L364" s="849">
        <v>33</v>
      </c>
      <c r="M364" s="849">
        <v>1221</v>
      </c>
      <c r="N364" s="832">
        <v>1</v>
      </c>
      <c r="O364" s="832">
        <v>37</v>
      </c>
      <c r="P364" s="849">
        <v>48</v>
      </c>
      <c r="Q364" s="849">
        <v>1824</v>
      </c>
      <c r="R364" s="837">
        <v>1.4938574938574938</v>
      </c>
      <c r="S364" s="850">
        <v>38</v>
      </c>
    </row>
    <row r="365" spans="1:19" ht="14.45" customHeight="1" x14ac:dyDescent="0.2">
      <c r="A365" s="831" t="s">
        <v>5512</v>
      </c>
      <c r="B365" s="832" t="s">
        <v>5513</v>
      </c>
      <c r="C365" s="832" t="s">
        <v>594</v>
      </c>
      <c r="D365" s="832" t="s">
        <v>2574</v>
      </c>
      <c r="E365" s="832" t="s">
        <v>5509</v>
      </c>
      <c r="F365" s="832" t="s">
        <v>5557</v>
      </c>
      <c r="G365" s="832" t="s">
        <v>5558</v>
      </c>
      <c r="H365" s="849">
        <v>8</v>
      </c>
      <c r="I365" s="849">
        <v>928</v>
      </c>
      <c r="J365" s="832"/>
      <c r="K365" s="832">
        <v>116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5" customHeight="1" x14ac:dyDescent="0.2">
      <c r="A366" s="831" t="s">
        <v>5512</v>
      </c>
      <c r="B366" s="832" t="s">
        <v>5513</v>
      </c>
      <c r="C366" s="832" t="s">
        <v>594</v>
      </c>
      <c r="D366" s="832" t="s">
        <v>2574</v>
      </c>
      <c r="E366" s="832" t="s">
        <v>5509</v>
      </c>
      <c r="F366" s="832" t="s">
        <v>5559</v>
      </c>
      <c r="G366" s="832" t="s">
        <v>5560</v>
      </c>
      <c r="H366" s="849">
        <v>10</v>
      </c>
      <c r="I366" s="849">
        <v>1290</v>
      </c>
      <c r="J366" s="832">
        <v>0.99230769230769234</v>
      </c>
      <c r="K366" s="832">
        <v>129</v>
      </c>
      <c r="L366" s="849">
        <v>10</v>
      </c>
      <c r="M366" s="849">
        <v>1300</v>
      </c>
      <c r="N366" s="832">
        <v>1</v>
      </c>
      <c r="O366" s="832">
        <v>130</v>
      </c>
      <c r="P366" s="849">
        <v>43</v>
      </c>
      <c r="Q366" s="849">
        <v>5633</v>
      </c>
      <c r="R366" s="837">
        <v>4.3330769230769235</v>
      </c>
      <c r="S366" s="850">
        <v>131</v>
      </c>
    </row>
    <row r="367" spans="1:19" ht="14.45" customHeight="1" x14ac:dyDescent="0.2">
      <c r="A367" s="831" t="s">
        <v>5512</v>
      </c>
      <c r="B367" s="832" t="s">
        <v>5513</v>
      </c>
      <c r="C367" s="832" t="s">
        <v>594</v>
      </c>
      <c r="D367" s="832" t="s">
        <v>2574</v>
      </c>
      <c r="E367" s="832" t="s">
        <v>5509</v>
      </c>
      <c r="F367" s="832" t="s">
        <v>5561</v>
      </c>
      <c r="G367" s="832" t="s">
        <v>5562</v>
      </c>
      <c r="H367" s="849"/>
      <c r="I367" s="849"/>
      <c r="J367" s="832"/>
      <c r="K367" s="832"/>
      <c r="L367" s="849">
        <v>1</v>
      </c>
      <c r="M367" s="849">
        <v>252</v>
      </c>
      <c r="N367" s="832">
        <v>1</v>
      </c>
      <c r="O367" s="832">
        <v>252</v>
      </c>
      <c r="P367" s="849"/>
      <c r="Q367" s="849"/>
      <c r="R367" s="837"/>
      <c r="S367" s="850"/>
    </row>
    <row r="368" spans="1:19" ht="14.45" customHeight="1" x14ac:dyDescent="0.2">
      <c r="A368" s="831" t="s">
        <v>5512</v>
      </c>
      <c r="B368" s="832" t="s">
        <v>5513</v>
      </c>
      <c r="C368" s="832" t="s">
        <v>594</v>
      </c>
      <c r="D368" s="832" t="s">
        <v>2574</v>
      </c>
      <c r="E368" s="832" t="s">
        <v>5509</v>
      </c>
      <c r="F368" s="832" t="s">
        <v>5563</v>
      </c>
      <c r="G368" s="832" t="s">
        <v>5564</v>
      </c>
      <c r="H368" s="849">
        <v>27</v>
      </c>
      <c r="I368" s="849">
        <v>18927</v>
      </c>
      <c r="J368" s="832">
        <v>1.4978632478632479</v>
      </c>
      <c r="K368" s="832">
        <v>701</v>
      </c>
      <c r="L368" s="849">
        <v>18</v>
      </c>
      <c r="M368" s="849">
        <v>12636</v>
      </c>
      <c r="N368" s="832">
        <v>1</v>
      </c>
      <c r="O368" s="832">
        <v>702</v>
      </c>
      <c r="P368" s="849">
        <v>31</v>
      </c>
      <c r="Q368" s="849">
        <v>21917</v>
      </c>
      <c r="R368" s="837">
        <v>1.7344887622665401</v>
      </c>
      <c r="S368" s="850">
        <v>707</v>
      </c>
    </row>
    <row r="369" spans="1:19" ht="14.45" customHeight="1" x14ac:dyDescent="0.2">
      <c r="A369" s="831" t="s">
        <v>5512</v>
      </c>
      <c r="B369" s="832" t="s">
        <v>5513</v>
      </c>
      <c r="C369" s="832" t="s">
        <v>594</v>
      </c>
      <c r="D369" s="832" t="s">
        <v>2574</v>
      </c>
      <c r="E369" s="832" t="s">
        <v>5509</v>
      </c>
      <c r="F369" s="832" t="s">
        <v>5565</v>
      </c>
      <c r="G369" s="832" t="s">
        <v>5566</v>
      </c>
      <c r="H369" s="849">
        <v>1</v>
      </c>
      <c r="I369" s="849">
        <v>355</v>
      </c>
      <c r="J369" s="832"/>
      <c r="K369" s="832">
        <v>355</v>
      </c>
      <c r="L369" s="849"/>
      <c r="M369" s="849"/>
      <c r="N369" s="832"/>
      <c r="O369" s="832"/>
      <c r="P369" s="849">
        <v>2</v>
      </c>
      <c r="Q369" s="849">
        <v>716</v>
      </c>
      <c r="R369" s="837"/>
      <c r="S369" s="850">
        <v>358</v>
      </c>
    </row>
    <row r="370" spans="1:19" ht="14.45" customHeight="1" x14ac:dyDescent="0.2">
      <c r="A370" s="831" t="s">
        <v>5512</v>
      </c>
      <c r="B370" s="832" t="s">
        <v>5513</v>
      </c>
      <c r="C370" s="832" t="s">
        <v>594</v>
      </c>
      <c r="D370" s="832" t="s">
        <v>2574</v>
      </c>
      <c r="E370" s="832" t="s">
        <v>5509</v>
      </c>
      <c r="F370" s="832" t="s">
        <v>5569</v>
      </c>
      <c r="G370" s="832" t="s">
        <v>5570</v>
      </c>
      <c r="H370" s="849">
        <v>248</v>
      </c>
      <c r="I370" s="849">
        <v>8266.67</v>
      </c>
      <c r="J370" s="832">
        <v>1.0689664090372453</v>
      </c>
      <c r="K370" s="832">
        <v>33.333346774193551</v>
      </c>
      <c r="L370" s="849">
        <v>232</v>
      </c>
      <c r="M370" s="849">
        <v>7733.33</v>
      </c>
      <c r="N370" s="832">
        <v>1</v>
      </c>
      <c r="O370" s="832">
        <v>33.333318965517243</v>
      </c>
      <c r="P370" s="849">
        <v>275</v>
      </c>
      <c r="Q370" s="849">
        <v>9166.66</v>
      </c>
      <c r="R370" s="837">
        <v>1.1853444764415846</v>
      </c>
      <c r="S370" s="850">
        <v>33.33330909090909</v>
      </c>
    </row>
    <row r="371" spans="1:19" ht="14.45" customHeight="1" x14ac:dyDescent="0.2">
      <c r="A371" s="831" t="s">
        <v>5512</v>
      </c>
      <c r="B371" s="832" t="s">
        <v>5513</v>
      </c>
      <c r="C371" s="832" t="s">
        <v>594</v>
      </c>
      <c r="D371" s="832" t="s">
        <v>2574</v>
      </c>
      <c r="E371" s="832" t="s">
        <v>5509</v>
      </c>
      <c r="F371" s="832" t="s">
        <v>5573</v>
      </c>
      <c r="G371" s="832" t="s">
        <v>5574</v>
      </c>
      <c r="H371" s="849">
        <v>577</v>
      </c>
      <c r="I371" s="849">
        <v>69240</v>
      </c>
      <c r="J371" s="832">
        <v>0.87097626325521715</v>
      </c>
      <c r="K371" s="832">
        <v>120</v>
      </c>
      <c r="L371" s="849">
        <v>657</v>
      </c>
      <c r="M371" s="849">
        <v>79497</v>
      </c>
      <c r="N371" s="832">
        <v>1</v>
      </c>
      <c r="O371" s="832">
        <v>121</v>
      </c>
      <c r="P371" s="849">
        <v>973</v>
      </c>
      <c r="Q371" s="849">
        <v>118706</v>
      </c>
      <c r="R371" s="837">
        <v>1.4932135803866813</v>
      </c>
      <c r="S371" s="850">
        <v>122</v>
      </c>
    </row>
    <row r="372" spans="1:19" ht="14.45" customHeight="1" x14ac:dyDescent="0.2">
      <c r="A372" s="831" t="s">
        <v>5512</v>
      </c>
      <c r="B372" s="832" t="s">
        <v>5513</v>
      </c>
      <c r="C372" s="832" t="s">
        <v>594</v>
      </c>
      <c r="D372" s="832" t="s">
        <v>2574</v>
      </c>
      <c r="E372" s="832" t="s">
        <v>5509</v>
      </c>
      <c r="F372" s="832" t="s">
        <v>5577</v>
      </c>
      <c r="G372" s="832" t="s">
        <v>5578</v>
      </c>
      <c r="H372" s="849">
        <v>1</v>
      </c>
      <c r="I372" s="849">
        <v>74</v>
      </c>
      <c r="J372" s="832"/>
      <c r="K372" s="832">
        <v>74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5" customHeight="1" x14ac:dyDescent="0.2">
      <c r="A373" s="831" t="s">
        <v>5512</v>
      </c>
      <c r="B373" s="832" t="s">
        <v>5513</v>
      </c>
      <c r="C373" s="832" t="s">
        <v>594</v>
      </c>
      <c r="D373" s="832" t="s">
        <v>2574</v>
      </c>
      <c r="E373" s="832" t="s">
        <v>5509</v>
      </c>
      <c r="F373" s="832" t="s">
        <v>5579</v>
      </c>
      <c r="G373" s="832" t="s">
        <v>5580</v>
      </c>
      <c r="H373" s="849">
        <v>72</v>
      </c>
      <c r="I373" s="849">
        <v>5544</v>
      </c>
      <c r="J373" s="832">
        <v>0.82758620689655171</v>
      </c>
      <c r="K373" s="832">
        <v>77</v>
      </c>
      <c r="L373" s="849">
        <v>87</v>
      </c>
      <c r="M373" s="849">
        <v>6699</v>
      </c>
      <c r="N373" s="832">
        <v>1</v>
      </c>
      <c r="O373" s="832">
        <v>77</v>
      </c>
      <c r="P373" s="849">
        <v>136</v>
      </c>
      <c r="Q373" s="849">
        <v>10608</v>
      </c>
      <c r="R373" s="837">
        <v>1.5835199283475145</v>
      </c>
      <c r="S373" s="850">
        <v>78</v>
      </c>
    </row>
    <row r="374" spans="1:19" ht="14.45" customHeight="1" x14ac:dyDescent="0.2">
      <c r="A374" s="831" t="s">
        <v>5512</v>
      </c>
      <c r="B374" s="832" t="s">
        <v>5513</v>
      </c>
      <c r="C374" s="832" t="s">
        <v>594</v>
      </c>
      <c r="D374" s="832" t="s">
        <v>2574</v>
      </c>
      <c r="E374" s="832" t="s">
        <v>5509</v>
      </c>
      <c r="F374" s="832" t="s">
        <v>5581</v>
      </c>
      <c r="G374" s="832" t="s">
        <v>5582</v>
      </c>
      <c r="H374" s="849">
        <v>11</v>
      </c>
      <c r="I374" s="849">
        <v>6809</v>
      </c>
      <c r="J374" s="832">
        <v>0.91518817204301073</v>
      </c>
      <c r="K374" s="832">
        <v>619</v>
      </c>
      <c r="L374" s="849">
        <v>12</v>
      </c>
      <c r="M374" s="849">
        <v>7440</v>
      </c>
      <c r="N374" s="832">
        <v>1</v>
      </c>
      <c r="O374" s="832">
        <v>620</v>
      </c>
      <c r="P374" s="849">
        <v>22</v>
      </c>
      <c r="Q374" s="849">
        <v>13684</v>
      </c>
      <c r="R374" s="837">
        <v>1.8392473118279571</v>
      </c>
      <c r="S374" s="850">
        <v>622</v>
      </c>
    </row>
    <row r="375" spans="1:19" ht="14.45" customHeight="1" x14ac:dyDescent="0.2">
      <c r="A375" s="831" t="s">
        <v>5512</v>
      </c>
      <c r="B375" s="832" t="s">
        <v>5513</v>
      </c>
      <c r="C375" s="832" t="s">
        <v>594</v>
      </c>
      <c r="D375" s="832" t="s">
        <v>2574</v>
      </c>
      <c r="E375" s="832" t="s">
        <v>5509</v>
      </c>
      <c r="F375" s="832" t="s">
        <v>5583</v>
      </c>
      <c r="G375" s="832" t="s">
        <v>5584</v>
      </c>
      <c r="H375" s="849">
        <v>5</v>
      </c>
      <c r="I375" s="849">
        <v>1865</v>
      </c>
      <c r="J375" s="832">
        <v>0.83110516934046341</v>
      </c>
      <c r="K375" s="832">
        <v>373</v>
      </c>
      <c r="L375" s="849">
        <v>6</v>
      </c>
      <c r="M375" s="849">
        <v>2244</v>
      </c>
      <c r="N375" s="832">
        <v>1</v>
      </c>
      <c r="O375" s="832">
        <v>374</v>
      </c>
      <c r="P375" s="849">
        <v>20</v>
      </c>
      <c r="Q375" s="849">
        <v>7520</v>
      </c>
      <c r="R375" s="837">
        <v>3.3511586452762923</v>
      </c>
      <c r="S375" s="850">
        <v>376</v>
      </c>
    </row>
    <row r="376" spans="1:19" ht="14.45" customHeight="1" x14ac:dyDescent="0.2">
      <c r="A376" s="831" t="s">
        <v>5512</v>
      </c>
      <c r="B376" s="832" t="s">
        <v>5513</v>
      </c>
      <c r="C376" s="832" t="s">
        <v>594</v>
      </c>
      <c r="D376" s="832" t="s">
        <v>2574</v>
      </c>
      <c r="E376" s="832" t="s">
        <v>5509</v>
      </c>
      <c r="F376" s="832" t="s">
        <v>5585</v>
      </c>
      <c r="G376" s="832" t="s">
        <v>5586</v>
      </c>
      <c r="H376" s="849">
        <v>223</v>
      </c>
      <c r="I376" s="849">
        <v>39471</v>
      </c>
      <c r="J376" s="832">
        <v>0.90509057555606509</v>
      </c>
      <c r="K376" s="832">
        <v>177</v>
      </c>
      <c r="L376" s="849">
        <v>245</v>
      </c>
      <c r="M376" s="849">
        <v>43610</v>
      </c>
      <c r="N376" s="832">
        <v>1</v>
      </c>
      <c r="O376" s="832">
        <v>178</v>
      </c>
      <c r="P376" s="849">
        <v>302</v>
      </c>
      <c r="Q376" s="849">
        <v>54058</v>
      </c>
      <c r="R376" s="837">
        <v>1.2395780784223802</v>
      </c>
      <c r="S376" s="850">
        <v>179</v>
      </c>
    </row>
    <row r="377" spans="1:19" ht="14.45" customHeight="1" x14ac:dyDescent="0.2">
      <c r="A377" s="831" t="s">
        <v>5512</v>
      </c>
      <c r="B377" s="832" t="s">
        <v>5513</v>
      </c>
      <c r="C377" s="832" t="s">
        <v>594</v>
      </c>
      <c r="D377" s="832" t="s">
        <v>2574</v>
      </c>
      <c r="E377" s="832" t="s">
        <v>5509</v>
      </c>
      <c r="F377" s="832" t="s">
        <v>5587</v>
      </c>
      <c r="G377" s="832" t="s">
        <v>5588</v>
      </c>
      <c r="H377" s="849">
        <v>37</v>
      </c>
      <c r="I377" s="849">
        <v>47952</v>
      </c>
      <c r="J377" s="832">
        <v>0.69703753234293686</v>
      </c>
      <c r="K377" s="832">
        <v>1296</v>
      </c>
      <c r="L377" s="849">
        <v>53</v>
      </c>
      <c r="M377" s="849">
        <v>68794</v>
      </c>
      <c r="N377" s="832">
        <v>1</v>
      </c>
      <c r="O377" s="832">
        <v>1298</v>
      </c>
      <c r="P377" s="849">
        <v>48</v>
      </c>
      <c r="Q377" s="849">
        <v>62544</v>
      </c>
      <c r="R377" s="837">
        <v>0.90914905369654331</v>
      </c>
      <c r="S377" s="850">
        <v>1303</v>
      </c>
    </row>
    <row r="378" spans="1:19" ht="14.45" customHeight="1" x14ac:dyDescent="0.2">
      <c r="A378" s="831" t="s">
        <v>5512</v>
      </c>
      <c r="B378" s="832" t="s">
        <v>5513</v>
      </c>
      <c r="C378" s="832" t="s">
        <v>594</v>
      </c>
      <c r="D378" s="832" t="s">
        <v>5489</v>
      </c>
      <c r="E378" s="832" t="s">
        <v>5509</v>
      </c>
      <c r="F378" s="832" t="s">
        <v>5569</v>
      </c>
      <c r="G378" s="832" t="s">
        <v>5570</v>
      </c>
      <c r="H378" s="849"/>
      <c r="I378" s="849"/>
      <c r="J378" s="832"/>
      <c r="K378" s="832"/>
      <c r="L378" s="849">
        <v>1</v>
      </c>
      <c r="M378" s="849">
        <v>33.33</v>
      </c>
      <c r="N378" s="832">
        <v>1</v>
      </c>
      <c r="O378" s="832">
        <v>33.33</v>
      </c>
      <c r="P378" s="849"/>
      <c r="Q378" s="849"/>
      <c r="R378" s="837"/>
      <c r="S378" s="850"/>
    </row>
    <row r="379" spans="1:19" ht="14.45" customHeight="1" x14ac:dyDescent="0.2">
      <c r="A379" s="831" t="s">
        <v>5512</v>
      </c>
      <c r="B379" s="832" t="s">
        <v>5513</v>
      </c>
      <c r="C379" s="832" t="s">
        <v>594</v>
      </c>
      <c r="D379" s="832" t="s">
        <v>5489</v>
      </c>
      <c r="E379" s="832" t="s">
        <v>5509</v>
      </c>
      <c r="F379" s="832" t="s">
        <v>5585</v>
      </c>
      <c r="G379" s="832" t="s">
        <v>5586</v>
      </c>
      <c r="H379" s="849"/>
      <c r="I379" s="849"/>
      <c r="J379" s="832"/>
      <c r="K379" s="832"/>
      <c r="L379" s="849">
        <v>1</v>
      </c>
      <c r="M379" s="849">
        <v>178</v>
      </c>
      <c r="N379" s="832">
        <v>1</v>
      </c>
      <c r="O379" s="832">
        <v>178</v>
      </c>
      <c r="P379" s="849"/>
      <c r="Q379" s="849"/>
      <c r="R379" s="837"/>
      <c r="S379" s="850"/>
    </row>
    <row r="380" spans="1:19" ht="14.45" customHeight="1" x14ac:dyDescent="0.2">
      <c r="A380" s="831" t="s">
        <v>5512</v>
      </c>
      <c r="B380" s="832" t="s">
        <v>5513</v>
      </c>
      <c r="C380" s="832" t="s">
        <v>594</v>
      </c>
      <c r="D380" s="832" t="s">
        <v>5490</v>
      </c>
      <c r="E380" s="832" t="s">
        <v>5509</v>
      </c>
      <c r="F380" s="832" t="s">
        <v>5561</v>
      </c>
      <c r="G380" s="832" t="s">
        <v>5562</v>
      </c>
      <c r="H380" s="849">
        <v>2</v>
      </c>
      <c r="I380" s="849">
        <v>502</v>
      </c>
      <c r="J380" s="832">
        <v>0.33201058201058203</v>
      </c>
      <c r="K380" s="832">
        <v>251</v>
      </c>
      <c r="L380" s="849">
        <v>6</v>
      </c>
      <c r="M380" s="849">
        <v>1512</v>
      </c>
      <c r="N380" s="832">
        <v>1</v>
      </c>
      <c r="O380" s="832">
        <v>252</v>
      </c>
      <c r="P380" s="849"/>
      <c r="Q380" s="849"/>
      <c r="R380" s="837"/>
      <c r="S380" s="850"/>
    </row>
    <row r="381" spans="1:19" ht="14.45" customHeight="1" x14ac:dyDescent="0.2">
      <c r="A381" s="831" t="s">
        <v>5512</v>
      </c>
      <c r="B381" s="832" t="s">
        <v>5513</v>
      </c>
      <c r="C381" s="832" t="s">
        <v>594</v>
      </c>
      <c r="D381" s="832" t="s">
        <v>5491</v>
      </c>
      <c r="E381" s="832" t="s">
        <v>5509</v>
      </c>
      <c r="F381" s="832" t="s">
        <v>5561</v>
      </c>
      <c r="G381" s="832" t="s">
        <v>5562</v>
      </c>
      <c r="H381" s="849">
        <v>29</v>
      </c>
      <c r="I381" s="849">
        <v>7279</v>
      </c>
      <c r="J381" s="832">
        <v>1.6991129785247432</v>
      </c>
      <c r="K381" s="832">
        <v>251</v>
      </c>
      <c r="L381" s="849">
        <v>17</v>
      </c>
      <c r="M381" s="849">
        <v>4284</v>
      </c>
      <c r="N381" s="832">
        <v>1</v>
      </c>
      <c r="O381" s="832">
        <v>252</v>
      </c>
      <c r="P381" s="849">
        <v>16</v>
      </c>
      <c r="Q381" s="849">
        <v>4064</v>
      </c>
      <c r="R381" s="837">
        <v>0.94864612511671331</v>
      </c>
      <c r="S381" s="850">
        <v>254</v>
      </c>
    </row>
    <row r="382" spans="1:19" ht="14.45" customHeight="1" x14ac:dyDescent="0.2">
      <c r="A382" s="831" t="s">
        <v>5512</v>
      </c>
      <c r="B382" s="832" t="s">
        <v>5513</v>
      </c>
      <c r="C382" s="832" t="s">
        <v>594</v>
      </c>
      <c r="D382" s="832" t="s">
        <v>5492</v>
      </c>
      <c r="E382" s="832" t="s">
        <v>5509</v>
      </c>
      <c r="F382" s="832" t="s">
        <v>5561</v>
      </c>
      <c r="G382" s="832" t="s">
        <v>5562</v>
      </c>
      <c r="H382" s="849">
        <v>1</v>
      </c>
      <c r="I382" s="849">
        <v>251</v>
      </c>
      <c r="J382" s="832"/>
      <c r="K382" s="832">
        <v>251</v>
      </c>
      <c r="L382" s="849"/>
      <c r="M382" s="849"/>
      <c r="N382" s="832"/>
      <c r="O382" s="832"/>
      <c r="P382" s="849">
        <v>1</v>
      </c>
      <c r="Q382" s="849">
        <v>254</v>
      </c>
      <c r="R382" s="837"/>
      <c r="S382" s="850">
        <v>254</v>
      </c>
    </row>
    <row r="383" spans="1:19" ht="14.45" customHeight="1" x14ac:dyDescent="0.2">
      <c r="A383" s="831" t="s">
        <v>5512</v>
      </c>
      <c r="B383" s="832" t="s">
        <v>5513</v>
      </c>
      <c r="C383" s="832" t="s">
        <v>594</v>
      </c>
      <c r="D383" s="832" t="s">
        <v>5493</v>
      </c>
      <c r="E383" s="832" t="s">
        <v>5509</v>
      </c>
      <c r="F383" s="832" t="s">
        <v>5561</v>
      </c>
      <c r="G383" s="832" t="s">
        <v>5562</v>
      </c>
      <c r="H383" s="849">
        <v>28</v>
      </c>
      <c r="I383" s="849">
        <v>7028</v>
      </c>
      <c r="J383" s="832"/>
      <c r="K383" s="832">
        <v>251</v>
      </c>
      <c r="L383" s="849"/>
      <c r="M383" s="849"/>
      <c r="N383" s="832"/>
      <c r="O383" s="832"/>
      <c r="P383" s="849">
        <v>1</v>
      </c>
      <c r="Q383" s="849">
        <v>254</v>
      </c>
      <c r="R383" s="837"/>
      <c r="S383" s="850">
        <v>254</v>
      </c>
    </row>
    <row r="384" spans="1:19" ht="14.45" customHeight="1" x14ac:dyDescent="0.2">
      <c r="A384" s="831" t="s">
        <v>5512</v>
      </c>
      <c r="B384" s="832" t="s">
        <v>5513</v>
      </c>
      <c r="C384" s="832" t="s">
        <v>594</v>
      </c>
      <c r="D384" s="832" t="s">
        <v>5493</v>
      </c>
      <c r="E384" s="832" t="s">
        <v>5509</v>
      </c>
      <c r="F384" s="832" t="s">
        <v>5565</v>
      </c>
      <c r="G384" s="832" t="s">
        <v>5566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358</v>
      </c>
      <c r="R384" s="837"/>
      <c r="S384" s="850">
        <v>358</v>
      </c>
    </row>
    <row r="385" spans="1:19" ht="14.45" customHeight="1" x14ac:dyDescent="0.2">
      <c r="A385" s="831" t="s">
        <v>5512</v>
      </c>
      <c r="B385" s="832" t="s">
        <v>5513</v>
      </c>
      <c r="C385" s="832" t="s">
        <v>594</v>
      </c>
      <c r="D385" s="832" t="s">
        <v>5493</v>
      </c>
      <c r="E385" s="832" t="s">
        <v>5509</v>
      </c>
      <c r="F385" s="832" t="s">
        <v>5569</v>
      </c>
      <c r="G385" s="832" t="s">
        <v>5570</v>
      </c>
      <c r="H385" s="849"/>
      <c r="I385" s="849"/>
      <c r="J385" s="832"/>
      <c r="K385" s="832"/>
      <c r="L385" s="849"/>
      <c r="M385" s="849"/>
      <c r="N385" s="832"/>
      <c r="O385" s="832"/>
      <c r="P385" s="849">
        <v>1</v>
      </c>
      <c r="Q385" s="849">
        <v>33.33</v>
      </c>
      <c r="R385" s="837"/>
      <c r="S385" s="850">
        <v>33.33</v>
      </c>
    </row>
    <row r="386" spans="1:19" ht="14.45" customHeight="1" x14ac:dyDescent="0.2">
      <c r="A386" s="831" t="s">
        <v>5512</v>
      </c>
      <c r="B386" s="832" t="s">
        <v>5513</v>
      </c>
      <c r="C386" s="832" t="s">
        <v>594</v>
      </c>
      <c r="D386" s="832" t="s">
        <v>2575</v>
      </c>
      <c r="E386" s="832" t="s">
        <v>5509</v>
      </c>
      <c r="F386" s="832" t="s">
        <v>5561</v>
      </c>
      <c r="G386" s="832" t="s">
        <v>5562</v>
      </c>
      <c r="H386" s="849">
        <v>76</v>
      </c>
      <c r="I386" s="849">
        <v>19076</v>
      </c>
      <c r="J386" s="832">
        <v>0.90117157974300832</v>
      </c>
      <c r="K386" s="832">
        <v>251</v>
      </c>
      <c r="L386" s="849">
        <v>84</v>
      </c>
      <c r="M386" s="849">
        <v>21168</v>
      </c>
      <c r="N386" s="832">
        <v>1</v>
      </c>
      <c r="O386" s="832">
        <v>252</v>
      </c>
      <c r="P386" s="849">
        <v>70</v>
      </c>
      <c r="Q386" s="849">
        <v>17780</v>
      </c>
      <c r="R386" s="837">
        <v>0.83994708994709</v>
      </c>
      <c r="S386" s="850">
        <v>254</v>
      </c>
    </row>
    <row r="387" spans="1:19" ht="14.45" customHeight="1" x14ac:dyDescent="0.2">
      <c r="A387" s="831" t="s">
        <v>5512</v>
      </c>
      <c r="B387" s="832" t="s">
        <v>5513</v>
      </c>
      <c r="C387" s="832" t="s">
        <v>594</v>
      </c>
      <c r="D387" s="832" t="s">
        <v>2576</v>
      </c>
      <c r="E387" s="832" t="s">
        <v>5509</v>
      </c>
      <c r="F387" s="832" t="s">
        <v>5555</v>
      </c>
      <c r="G387" s="832" t="s">
        <v>5556</v>
      </c>
      <c r="H387" s="849">
        <v>1</v>
      </c>
      <c r="I387" s="849">
        <v>37</v>
      </c>
      <c r="J387" s="832">
        <v>0.125</v>
      </c>
      <c r="K387" s="832">
        <v>37</v>
      </c>
      <c r="L387" s="849">
        <v>8</v>
      </c>
      <c r="M387" s="849">
        <v>296</v>
      </c>
      <c r="N387" s="832">
        <v>1</v>
      </c>
      <c r="O387" s="832">
        <v>37</v>
      </c>
      <c r="P387" s="849">
        <v>7</v>
      </c>
      <c r="Q387" s="849">
        <v>266</v>
      </c>
      <c r="R387" s="837">
        <v>0.89864864864864868</v>
      </c>
      <c r="S387" s="850">
        <v>38</v>
      </c>
    </row>
    <row r="388" spans="1:19" ht="14.45" customHeight="1" x14ac:dyDescent="0.2">
      <c r="A388" s="831" t="s">
        <v>5512</v>
      </c>
      <c r="B388" s="832" t="s">
        <v>5513</v>
      </c>
      <c r="C388" s="832" t="s">
        <v>594</v>
      </c>
      <c r="D388" s="832" t="s">
        <v>2576</v>
      </c>
      <c r="E388" s="832" t="s">
        <v>5509</v>
      </c>
      <c r="F388" s="832" t="s">
        <v>5561</v>
      </c>
      <c r="G388" s="832" t="s">
        <v>5562</v>
      </c>
      <c r="H388" s="849">
        <v>1</v>
      </c>
      <c r="I388" s="849">
        <v>251</v>
      </c>
      <c r="J388" s="832">
        <v>0.99603174603174605</v>
      </c>
      <c r="K388" s="832">
        <v>251</v>
      </c>
      <c r="L388" s="849">
        <v>1</v>
      </c>
      <c r="M388" s="849">
        <v>252</v>
      </c>
      <c r="N388" s="832">
        <v>1</v>
      </c>
      <c r="O388" s="832">
        <v>252</v>
      </c>
      <c r="P388" s="849">
        <v>1</v>
      </c>
      <c r="Q388" s="849">
        <v>254</v>
      </c>
      <c r="R388" s="837">
        <v>1.0079365079365079</v>
      </c>
      <c r="S388" s="850">
        <v>254</v>
      </c>
    </row>
    <row r="389" spans="1:19" ht="14.45" customHeight="1" x14ac:dyDescent="0.2">
      <c r="A389" s="831" t="s">
        <v>5512</v>
      </c>
      <c r="B389" s="832" t="s">
        <v>5513</v>
      </c>
      <c r="C389" s="832" t="s">
        <v>594</v>
      </c>
      <c r="D389" s="832" t="s">
        <v>2576</v>
      </c>
      <c r="E389" s="832" t="s">
        <v>5509</v>
      </c>
      <c r="F389" s="832" t="s">
        <v>5565</v>
      </c>
      <c r="G389" s="832" t="s">
        <v>5566</v>
      </c>
      <c r="H389" s="849">
        <v>1</v>
      </c>
      <c r="I389" s="849">
        <v>355</v>
      </c>
      <c r="J389" s="832"/>
      <c r="K389" s="832">
        <v>355</v>
      </c>
      <c r="L389" s="849"/>
      <c r="M389" s="849"/>
      <c r="N389" s="832"/>
      <c r="O389" s="832"/>
      <c r="P389" s="849">
        <v>1</v>
      </c>
      <c r="Q389" s="849">
        <v>358</v>
      </c>
      <c r="R389" s="837"/>
      <c r="S389" s="850">
        <v>358</v>
      </c>
    </row>
    <row r="390" spans="1:19" ht="14.45" customHeight="1" x14ac:dyDescent="0.2">
      <c r="A390" s="831" t="s">
        <v>5512</v>
      </c>
      <c r="B390" s="832" t="s">
        <v>5513</v>
      </c>
      <c r="C390" s="832" t="s">
        <v>594</v>
      </c>
      <c r="D390" s="832" t="s">
        <v>2576</v>
      </c>
      <c r="E390" s="832" t="s">
        <v>5509</v>
      </c>
      <c r="F390" s="832" t="s">
        <v>5569</v>
      </c>
      <c r="G390" s="832" t="s">
        <v>5570</v>
      </c>
      <c r="H390" s="849">
        <v>1</v>
      </c>
      <c r="I390" s="849">
        <v>33.33</v>
      </c>
      <c r="J390" s="832"/>
      <c r="K390" s="832">
        <v>33.33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5" customHeight="1" x14ac:dyDescent="0.2">
      <c r="A391" s="831" t="s">
        <v>5512</v>
      </c>
      <c r="B391" s="832" t="s">
        <v>5513</v>
      </c>
      <c r="C391" s="832" t="s">
        <v>594</v>
      </c>
      <c r="D391" s="832" t="s">
        <v>2577</v>
      </c>
      <c r="E391" s="832" t="s">
        <v>5509</v>
      </c>
      <c r="F391" s="832" t="s">
        <v>5555</v>
      </c>
      <c r="G391" s="832" t="s">
        <v>5556</v>
      </c>
      <c r="H391" s="849">
        <v>7</v>
      </c>
      <c r="I391" s="849">
        <v>259</v>
      </c>
      <c r="J391" s="832">
        <v>3.5</v>
      </c>
      <c r="K391" s="832">
        <v>37</v>
      </c>
      <c r="L391" s="849">
        <v>2</v>
      </c>
      <c r="M391" s="849">
        <v>74</v>
      </c>
      <c r="N391" s="832">
        <v>1</v>
      </c>
      <c r="O391" s="832">
        <v>37</v>
      </c>
      <c r="P391" s="849">
        <v>5</v>
      </c>
      <c r="Q391" s="849">
        <v>190</v>
      </c>
      <c r="R391" s="837">
        <v>2.5675675675675675</v>
      </c>
      <c r="S391" s="850">
        <v>38</v>
      </c>
    </row>
    <row r="392" spans="1:19" ht="14.45" customHeight="1" x14ac:dyDescent="0.2">
      <c r="A392" s="831" t="s">
        <v>5512</v>
      </c>
      <c r="B392" s="832" t="s">
        <v>5513</v>
      </c>
      <c r="C392" s="832" t="s">
        <v>594</v>
      </c>
      <c r="D392" s="832" t="s">
        <v>2577</v>
      </c>
      <c r="E392" s="832" t="s">
        <v>5509</v>
      </c>
      <c r="F392" s="832" t="s">
        <v>5561</v>
      </c>
      <c r="G392" s="832" t="s">
        <v>5562</v>
      </c>
      <c r="H392" s="849">
        <v>52</v>
      </c>
      <c r="I392" s="849">
        <v>13052</v>
      </c>
      <c r="J392" s="832">
        <v>1.177128427128427</v>
      </c>
      <c r="K392" s="832">
        <v>251</v>
      </c>
      <c r="L392" s="849">
        <v>44</v>
      </c>
      <c r="M392" s="849">
        <v>11088</v>
      </c>
      <c r="N392" s="832">
        <v>1</v>
      </c>
      <c r="O392" s="832">
        <v>252</v>
      </c>
      <c r="P392" s="849">
        <v>52</v>
      </c>
      <c r="Q392" s="849">
        <v>13208</v>
      </c>
      <c r="R392" s="837">
        <v>1.1911976911976911</v>
      </c>
      <c r="S392" s="850">
        <v>254</v>
      </c>
    </row>
    <row r="393" spans="1:19" ht="14.45" customHeight="1" x14ac:dyDescent="0.2">
      <c r="A393" s="831" t="s">
        <v>5512</v>
      </c>
      <c r="B393" s="832" t="s">
        <v>5513</v>
      </c>
      <c r="C393" s="832" t="s">
        <v>594</v>
      </c>
      <c r="D393" s="832" t="s">
        <v>5494</v>
      </c>
      <c r="E393" s="832" t="s">
        <v>5509</v>
      </c>
      <c r="F393" s="832" t="s">
        <v>5555</v>
      </c>
      <c r="G393" s="832" t="s">
        <v>5556</v>
      </c>
      <c r="H393" s="849">
        <v>1</v>
      </c>
      <c r="I393" s="849">
        <v>37</v>
      </c>
      <c r="J393" s="832"/>
      <c r="K393" s="832">
        <v>37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5" customHeight="1" x14ac:dyDescent="0.2">
      <c r="A394" s="831" t="s">
        <v>5512</v>
      </c>
      <c r="B394" s="832" t="s">
        <v>5513</v>
      </c>
      <c r="C394" s="832" t="s">
        <v>594</v>
      </c>
      <c r="D394" s="832" t="s">
        <v>5494</v>
      </c>
      <c r="E394" s="832" t="s">
        <v>5509</v>
      </c>
      <c r="F394" s="832" t="s">
        <v>5561</v>
      </c>
      <c r="G394" s="832" t="s">
        <v>5562</v>
      </c>
      <c r="H394" s="849">
        <v>89</v>
      </c>
      <c r="I394" s="849">
        <v>22339</v>
      </c>
      <c r="J394" s="832">
        <v>0.93312447786131991</v>
      </c>
      <c r="K394" s="832">
        <v>251</v>
      </c>
      <c r="L394" s="849">
        <v>95</v>
      </c>
      <c r="M394" s="849">
        <v>23940</v>
      </c>
      <c r="N394" s="832">
        <v>1</v>
      </c>
      <c r="O394" s="832">
        <v>252</v>
      </c>
      <c r="P394" s="849">
        <v>44</v>
      </c>
      <c r="Q394" s="849">
        <v>11176</v>
      </c>
      <c r="R394" s="837">
        <v>0.46683375104427738</v>
      </c>
      <c r="S394" s="850">
        <v>254</v>
      </c>
    </row>
    <row r="395" spans="1:19" ht="14.45" customHeight="1" x14ac:dyDescent="0.2">
      <c r="A395" s="831" t="s">
        <v>5512</v>
      </c>
      <c r="B395" s="832" t="s">
        <v>5513</v>
      </c>
      <c r="C395" s="832" t="s">
        <v>594</v>
      </c>
      <c r="D395" s="832" t="s">
        <v>2578</v>
      </c>
      <c r="E395" s="832" t="s">
        <v>5509</v>
      </c>
      <c r="F395" s="832" t="s">
        <v>5561</v>
      </c>
      <c r="G395" s="832" t="s">
        <v>5562</v>
      </c>
      <c r="H395" s="849">
        <v>55</v>
      </c>
      <c r="I395" s="849">
        <v>13805</v>
      </c>
      <c r="J395" s="832">
        <v>1.4416248955722639</v>
      </c>
      <c r="K395" s="832">
        <v>251</v>
      </c>
      <c r="L395" s="849">
        <v>38</v>
      </c>
      <c r="M395" s="849">
        <v>9576</v>
      </c>
      <c r="N395" s="832">
        <v>1</v>
      </c>
      <c r="O395" s="832">
        <v>252</v>
      </c>
      <c r="P395" s="849">
        <v>103</v>
      </c>
      <c r="Q395" s="849">
        <v>26162</v>
      </c>
      <c r="R395" s="837">
        <v>2.7320384294068503</v>
      </c>
      <c r="S395" s="850">
        <v>254</v>
      </c>
    </row>
    <row r="396" spans="1:19" ht="14.45" customHeight="1" x14ac:dyDescent="0.2">
      <c r="A396" s="831" t="s">
        <v>5512</v>
      </c>
      <c r="B396" s="832" t="s">
        <v>5513</v>
      </c>
      <c r="C396" s="832" t="s">
        <v>594</v>
      </c>
      <c r="D396" s="832" t="s">
        <v>2579</v>
      </c>
      <c r="E396" s="832" t="s">
        <v>5509</v>
      </c>
      <c r="F396" s="832" t="s">
        <v>5555</v>
      </c>
      <c r="G396" s="832" t="s">
        <v>5556</v>
      </c>
      <c r="H396" s="849"/>
      <c r="I396" s="849"/>
      <c r="J396" s="832"/>
      <c r="K396" s="832"/>
      <c r="L396" s="849"/>
      <c r="M396" s="849"/>
      <c r="N396" s="832"/>
      <c r="O396" s="832"/>
      <c r="P396" s="849">
        <v>6</v>
      </c>
      <c r="Q396" s="849">
        <v>228</v>
      </c>
      <c r="R396" s="837"/>
      <c r="S396" s="850">
        <v>38</v>
      </c>
    </row>
    <row r="397" spans="1:19" ht="14.45" customHeight="1" x14ac:dyDescent="0.2">
      <c r="A397" s="831" t="s">
        <v>5512</v>
      </c>
      <c r="B397" s="832" t="s">
        <v>5513</v>
      </c>
      <c r="C397" s="832" t="s">
        <v>594</v>
      </c>
      <c r="D397" s="832" t="s">
        <v>5498</v>
      </c>
      <c r="E397" s="832" t="s">
        <v>5509</v>
      </c>
      <c r="F397" s="832" t="s">
        <v>5561</v>
      </c>
      <c r="G397" s="832" t="s">
        <v>5562</v>
      </c>
      <c r="H397" s="849"/>
      <c r="I397" s="849"/>
      <c r="J397" s="832"/>
      <c r="K397" s="832"/>
      <c r="L397" s="849"/>
      <c r="M397" s="849"/>
      <c r="N397" s="832"/>
      <c r="O397" s="832"/>
      <c r="P397" s="849">
        <v>2</v>
      </c>
      <c r="Q397" s="849">
        <v>508</v>
      </c>
      <c r="R397" s="837"/>
      <c r="S397" s="850">
        <v>254</v>
      </c>
    </row>
    <row r="398" spans="1:19" ht="14.45" customHeight="1" x14ac:dyDescent="0.2">
      <c r="A398" s="831" t="s">
        <v>5512</v>
      </c>
      <c r="B398" s="832" t="s">
        <v>5513</v>
      </c>
      <c r="C398" s="832" t="s">
        <v>594</v>
      </c>
      <c r="D398" s="832" t="s">
        <v>5499</v>
      </c>
      <c r="E398" s="832" t="s">
        <v>5509</v>
      </c>
      <c r="F398" s="832" t="s">
        <v>5555</v>
      </c>
      <c r="G398" s="832" t="s">
        <v>5556</v>
      </c>
      <c r="H398" s="849"/>
      <c r="I398" s="849"/>
      <c r="J398" s="832"/>
      <c r="K398" s="832"/>
      <c r="L398" s="849">
        <v>2</v>
      </c>
      <c r="M398" s="849">
        <v>74</v>
      </c>
      <c r="N398" s="832">
        <v>1</v>
      </c>
      <c r="O398" s="832">
        <v>37</v>
      </c>
      <c r="P398" s="849"/>
      <c r="Q398" s="849"/>
      <c r="R398" s="837"/>
      <c r="S398" s="850"/>
    </row>
    <row r="399" spans="1:19" ht="14.45" customHeight="1" x14ac:dyDescent="0.2">
      <c r="A399" s="831" t="s">
        <v>5512</v>
      </c>
      <c r="B399" s="832" t="s">
        <v>5513</v>
      </c>
      <c r="C399" s="832" t="s">
        <v>594</v>
      </c>
      <c r="D399" s="832" t="s">
        <v>5499</v>
      </c>
      <c r="E399" s="832" t="s">
        <v>5509</v>
      </c>
      <c r="F399" s="832" t="s">
        <v>5561</v>
      </c>
      <c r="G399" s="832" t="s">
        <v>5562</v>
      </c>
      <c r="H399" s="849"/>
      <c r="I399" s="849"/>
      <c r="J399" s="832"/>
      <c r="K399" s="832"/>
      <c r="L399" s="849">
        <v>2</v>
      </c>
      <c r="M399" s="849">
        <v>504</v>
      </c>
      <c r="N399" s="832">
        <v>1</v>
      </c>
      <c r="O399" s="832">
        <v>252</v>
      </c>
      <c r="P399" s="849"/>
      <c r="Q399" s="849"/>
      <c r="R399" s="837"/>
      <c r="S399" s="850"/>
    </row>
    <row r="400" spans="1:19" ht="14.45" customHeight="1" x14ac:dyDescent="0.2">
      <c r="A400" s="831" t="s">
        <v>5512</v>
      </c>
      <c r="B400" s="832" t="s">
        <v>5513</v>
      </c>
      <c r="C400" s="832" t="s">
        <v>594</v>
      </c>
      <c r="D400" s="832" t="s">
        <v>2580</v>
      </c>
      <c r="E400" s="832" t="s">
        <v>5509</v>
      </c>
      <c r="F400" s="832" t="s">
        <v>5555</v>
      </c>
      <c r="G400" s="832" t="s">
        <v>5556</v>
      </c>
      <c r="H400" s="849"/>
      <c r="I400" s="849"/>
      <c r="J400" s="832"/>
      <c r="K400" s="832"/>
      <c r="L400" s="849">
        <v>1</v>
      </c>
      <c r="M400" s="849">
        <v>37</v>
      </c>
      <c r="N400" s="832">
        <v>1</v>
      </c>
      <c r="O400" s="832">
        <v>37</v>
      </c>
      <c r="P400" s="849">
        <v>2</v>
      </c>
      <c r="Q400" s="849">
        <v>76</v>
      </c>
      <c r="R400" s="837">
        <v>2.0540540540540539</v>
      </c>
      <c r="S400" s="850">
        <v>38</v>
      </c>
    </row>
    <row r="401" spans="1:19" ht="14.45" customHeight="1" x14ac:dyDescent="0.2">
      <c r="A401" s="831" t="s">
        <v>5512</v>
      </c>
      <c r="B401" s="832" t="s">
        <v>5513</v>
      </c>
      <c r="C401" s="832" t="s">
        <v>594</v>
      </c>
      <c r="D401" s="832" t="s">
        <v>5500</v>
      </c>
      <c r="E401" s="832" t="s">
        <v>5509</v>
      </c>
      <c r="F401" s="832" t="s">
        <v>5561</v>
      </c>
      <c r="G401" s="832" t="s">
        <v>5562</v>
      </c>
      <c r="H401" s="849">
        <v>13</v>
      </c>
      <c r="I401" s="849">
        <v>3263</v>
      </c>
      <c r="J401" s="832">
        <v>0.47957084068195177</v>
      </c>
      <c r="K401" s="832">
        <v>251</v>
      </c>
      <c r="L401" s="849">
        <v>27</v>
      </c>
      <c r="M401" s="849">
        <v>6804</v>
      </c>
      <c r="N401" s="832">
        <v>1</v>
      </c>
      <c r="O401" s="832">
        <v>252</v>
      </c>
      <c r="P401" s="849">
        <v>57</v>
      </c>
      <c r="Q401" s="849">
        <v>14478</v>
      </c>
      <c r="R401" s="837">
        <v>2.1278659611992947</v>
      </c>
      <c r="S401" s="850">
        <v>254</v>
      </c>
    </row>
    <row r="402" spans="1:19" ht="14.45" customHeight="1" x14ac:dyDescent="0.2">
      <c r="A402" s="831" t="s">
        <v>5512</v>
      </c>
      <c r="B402" s="832" t="s">
        <v>5513</v>
      </c>
      <c r="C402" s="832" t="s">
        <v>594</v>
      </c>
      <c r="D402" s="832" t="s">
        <v>2581</v>
      </c>
      <c r="E402" s="832" t="s">
        <v>5509</v>
      </c>
      <c r="F402" s="832" t="s">
        <v>5555</v>
      </c>
      <c r="G402" s="832" t="s">
        <v>5556</v>
      </c>
      <c r="H402" s="849"/>
      <c r="I402" s="849"/>
      <c r="J402" s="832"/>
      <c r="K402" s="832"/>
      <c r="L402" s="849"/>
      <c r="M402" s="849"/>
      <c r="N402" s="832"/>
      <c r="O402" s="832"/>
      <c r="P402" s="849">
        <v>1</v>
      </c>
      <c r="Q402" s="849">
        <v>38</v>
      </c>
      <c r="R402" s="837"/>
      <c r="S402" s="850">
        <v>38</v>
      </c>
    </row>
    <row r="403" spans="1:19" ht="14.45" customHeight="1" x14ac:dyDescent="0.2">
      <c r="A403" s="831" t="s">
        <v>5512</v>
      </c>
      <c r="B403" s="832" t="s">
        <v>5513</v>
      </c>
      <c r="C403" s="832" t="s">
        <v>594</v>
      </c>
      <c r="D403" s="832" t="s">
        <v>2581</v>
      </c>
      <c r="E403" s="832" t="s">
        <v>5509</v>
      </c>
      <c r="F403" s="832" t="s">
        <v>5561</v>
      </c>
      <c r="G403" s="832" t="s">
        <v>5562</v>
      </c>
      <c r="H403" s="849">
        <v>38</v>
      </c>
      <c r="I403" s="849">
        <v>9538</v>
      </c>
      <c r="J403" s="832">
        <v>0.99603174603174605</v>
      </c>
      <c r="K403" s="832">
        <v>251</v>
      </c>
      <c r="L403" s="849">
        <v>38</v>
      </c>
      <c r="M403" s="849">
        <v>9576</v>
      </c>
      <c r="N403" s="832">
        <v>1</v>
      </c>
      <c r="O403" s="832">
        <v>252</v>
      </c>
      <c r="P403" s="849">
        <v>93</v>
      </c>
      <c r="Q403" s="849">
        <v>23622</v>
      </c>
      <c r="R403" s="837">
        <v>2.4667919799498748</v>
      </c>
      <c r="S403" s="850">
        <v>254</v>
      </c>
    </row>
    <row r="404" spans="1:19" ht="14.45" customHeight="1" x14ac:dyDescent="0.2">
      <c r="A404" s="831" t="s">
        <v>5512</v>
      </c>
      <c r="B404" s="832" t="s">
        <v>5513</v>
      </c>
      <c r="C404" s="832" t="s">
        <v>594</v>
      </c>
      <c r="D404" s="832" t="s">
        <v>2582</v>
      </c>
      <c r="E404" s="832" t="s">
        <v>5509</v>
      </c>
      <c r="F404" s="832" t="s">
        <v>5555</v>
      </c>
      <c r="G404" s="832" t="s">
        <v>5556</v>
      </c>
      <c r="H404" s="849"/>
      <c r="I404" s="849"/>
      <c r="J404" s="832"/>
      <c r="K404" s="832"/>
      <c r="L404" s="849">
        <v>2</v>
      </c>
      <c r="M404" s="849">
        <v>74</v>
      </c>
      <c r="N404" s="832">
        <v>1</v>
      </c>
      <c r="O404" s="832">
        <v>37</v>
      </c>
      <c r="P404" s="849">
        <v>2</v>
      </c>
      <c r="Q404" s="849">
        <v>76</v>
      </c>
      <c r="R404" s="837">
        <v>1.027027027027027</v>
      </c>
      <c r="S404" s="850">
        <v>38</v>
      </c>
    </row>
    <row r="405" spans="1:19" ht="14.45" customHeight="1" x14ac:dyDescent="0.2">
      <c r="A405" s="831" t="s">
        <v>5512</v>
      </c>
      <c r="B405" s="832" t="s">
        <v>5513</v>
      </c>
      <c r="C405" s="832" t="s">
        <v>594</v>
      </c>
      <c r="D405" s="832" t="s">
        <v>2582</v>
      </c>
      <c r="E405" s="832" t="s">
        <v>5509</v>
      </c>
      <c r="F405" s="832" t="s">
        <v>5561</v>
      </c>
      <c r="G405" s="832" t="s">
        <v>5562</v>
      </c>
      <c r="H405" s="849">
        <v>1</v>
      </c>
      <c r="I405" s="849">
        <v>251</v>
      </c>
      <c r="J405" s="832"/>
      <c r="K405" s="832">
        <v>251</v>
      </c>
      <c r="L405" s="849"/>
      <c r="M405" s="849"/>
      <c r="N405" s="832"/>
      <c r="O405" s="832"/>
      <c r="P405" s="849">
        <v>20</v>
      </c>
      <c r="Q405" s="849">
        <v>5080</v>
      </c>
      <c r="R405" s="837"/>
      <c r="S405" s="850">
        <v>254</v>
      </c>
    </row>
    <row r="406" spans="1:19" ht="14.45" customHeight="1" x14ac:dyDescent="0.2">
      <c r="A406" s="831" t="s">
        <v>5512</v>
      </c>
      <c r="B406" s="832" t="s">
        <v>5513</v>
      </c>
      <c r="C406" s="832" t="s">
        <v>594</v>
      </c>
      <c r="D406" s="832" t="s">
        <v>2583</v>
      </c>
      <c r="E406" s="832" t="s">
        <v>5509</v>
      </c>
      <c r="F406" s="832" t="s">
        <v>5555</v>
      </c>
      <c r="G406" s="832" t="s">
        <v>5556</v>
      </c>
      <c r="H406" s="849"/>
      <c r="I406" s="849"/>
      <c r="J406" s="832"/>
      <c r="K406" s="832"/>
      <c r="L406" s="849">
        <v>1</v>
      </c>
      <c r="M406" s="849">
        <v>37</v>
      </c>
      <c r="N406" s="832">
        <v>1</v>
      </c>
      <c r="O406" s="832">
        <v>37</v>
      </c>
      <c r="P406" s="849"/>
      <c r="Q406" s="849"/>
      <c r="R406" s="837"/>
      <c r="S406" s="850"/>
    </row>
    <row r="407" spans="1:19" ht="14.45" customHeight="1" x14ac:dyDescent="0.2">
      <c r="A407" s="831" t="s">
        <v>5512</v>
      </c>
      <c r="B407" s="832" t="s">
        <v>5513</v>
      </c>
      <c r="C407" s="832" t="s">
        <v>594</v>
      </c>
      <c r="D407" s="832" t="s">
        <v>2583</v>
      </c>
      <c r="E407" s="832" t="s">
        <v>5509</v>
      </c>
      <c r="F407" s="832" t="s">
        <v>5561</v>
      </c>
      <c r="G407" s="832" t="s">
        <v>5562</v>
      </c>
      <c r="H407" s="849">
        <v>3</v>
      </c>
      <c r="I407" s="849">
        <v>753</v>
      </c>
      <c r="J407" s="832"/>
      <c r="K407" s="832">
        <v>251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5" customHeight="1" x14ac:dyDescent="0.2">
      <c r="A408" s="831" t="s">
        <v>5512</v>
      </c>
      <c r="B408" s="832" t="s">
        <v>5513</v>
      </c>
      <c r="C408" s="832" t="s">
        <v>594</v>
      </c>
      <c r="D408" s="832" t="s">
        <v>2584</v>
      </c>
      <c r="E408" s="832" t="s">
        <v>5509</v>
      </c>
      <c r="F408" s="832" t="s">
        <v>5555</v>
      </c>
      <c r="G408" s="832" t="s">
        <v>5556</v>
      </c>
      <c r="H408" s="849"/>
      <c r="I408" s="849"/>
      <c r="J408" s="832"/>
      <c r="K408" s="832"/>
      <c r="L408" s="849">
        <v>5</v>
      </c>
      <c r="M408" s="849">
        <v>185</v>
      </c>
      <c r="N408" s="832">
        <v>1</v>
      </c>
      <c r="O408" s="832">
        <v>37</v>
      </c>
      <c r="P408" s="849">
        <v>5</v>
      </c>
      <c r="Q408" s="849">
        <v>190</v>
      </c>
      <c r="R408" s="837">
        <v>1.027027027027027</v>
      </c>
      <c r="S408" s="850">
        <v>38</v>
      </c>
    </row>
    <row r="409" spans="1:19" ht="14.45" customHeight="1" x14ac:dyDescent="0.2">
      <c r="A409" s="831" t="s">
        <v>5512</v>
      </c>
      <c r="B409" s="832" t="s">
        <v>5513</v>
      </c>
      <c r="C409" s="832" t="s">
        <v>594</v>
      </c>
      <c r="D409" s="832" t="s">
        <v>2586</v>
      </c>
      <c r="E409" s="832" t="s">
        <v>5509</v>
      </c>
      <c r="F409" s="832" t="s">
        <v>5555</v>
      </c>
      <c r="G409" s="832" t="s">
        <v>5556</v>
      </c>
      <c r="H409" s="849">
        <v>8</v>
      </c>
      <c r="I409" s="849">
        <v>296</v>
      </c>
      <c r="J409" s="832">
        <v>1.6</v>
      </c>
      <c r="K409" s="832">
        <v>37</v>
      </c>
      <c r="L409" s="849">
        <v>5</v>
      </c>
      <c r="M409" s="849">
        <v>185</v>
      </c>
      <c r="N409" s="832">
        <v>1</v>
      </c>
      <c r="O409" s="832">
        <v>37</v>
      </c>
      <c r="P409" s="849">
        <v>2</v>
      </c>
      <c r="Q409" s="849">
        <v>76</v>
      </c>
      <c r="R409" s="837">
        <v>0.41081081081081083</v>
      </c>
      <c r="S409" s="850">
        <v>38</v>
      </c>
    </row>
    <row r="410" spans="1:19" ht="14.45" customHeight="1" x14ac:dyDescent="0.2">
      <c r="A410" s="831" t="s">
        <v>5512</v>
      </c>
      <c r="B410" s="832" t="s">
        <v>5513</v>
      </c>
      <c r="C410" s="832" t="s">
        <v>594</v>
      </c>
      <c r="D410" s="832" t="s">
        <v>2586</v>
      </c>
      <c r="E410" s="832" t="s">
        <v>5509</v>
      </c>
      <c r="F410" s="832" t="s">
        <v>5561</v>
      </c>
      <c r="G410" s="832" t="s">
        <v>5562</v>
      </c>
      <c r="H410" s="849">
        <v>72</v>
      </c>
      <c r="I410" s="849">
        <v>18072</v>
      </c>
      <c r="J410" s="832">
        <v>2.6560846560846563</v>
      </c>
      <c r="K410" s="832">
        <v>251</v>
      </c>
      <c r="L410" s="849">
        <v>27</v>
      </c>
      <c r="M410" s="849">
        <v>6804</v>
      </c>
      <c r="N410" s="832">
        <v>1</v>
      </c>
      <c r="O410" s="832">
        <v>252</v>
      </c>
      <c r="P410" s="849">
        <v>105</v>
      </c>
      <c r="Q410" s="849">
        <v>26670</v>
      </c>
      <c r="R410" s="837">
        <v>3.9197530864197532</v>
      </c>
      <c r="S410" s="850">
        <v>254</v>
      </c>
    </row>
    <row r="411" spans="1:19" ht="14.45" customHeight="1" x14ac:dyDescent="0.2">
      <c r="A411" s="831" t="s">
        <v>5512</v>
      </c>
      <c r="B411" s="832" t="s">
        <v>5513</v>
      </c>
      <c r="C411" s="832" t="s">
        <v>594</v>
      </c>
      <c r="D411" s="832" t="s">
        <v>5505</v>
      </c>
      <c r="E411" s="832" t="s">
        <v>5509</v>
      </c>
      <c r="F411" s="832" t="s">
        <v>5561</v>
      </c>
      <c r="G411" s="832" t="s">
        <v>5562</v>
      </c>
      <c r="H411" s="849">
        <v>71</v>
      </c>
      <c r="I411" s="849">
        <v>17821</v>
      </c>
      <c r="J411" s="832">
        <v>0.54398656898656894</v>
      </c>
      <c r="K411" s="832">
        <v>251</v>
      </c>
      <c r="L411" s="849">
        <v>130</v>
      </c>
      <c r="M411" s="849">
        <v>32760</v>
      </c>
      <c r="N411" s="832">
        <v>1</v>
      </c>
      <c r="O411" s="832">
        <v>252</v>
      </c>
      <c r="P411" s="849"/>
      <c r="Q411" s="849"/>
      <c r="R411" s="837"/>
      <c r="S411" s="850"/>
    </row>
    <row r="412" spans="1:19" ht="14.45" customHeight="1" x14ac:dyDescent="0.2">
      <c r="A412" s="831" t="s">
        <v>5512</v>
      </c>
      <c r="B412" s="832" t="s">
        <v>5513</v>
      </c>
      <c r="C412" s="832" t="s">
        <v>594</v>
      </c>
      <c r="D412" s="832" t="s">
        <v>5466</v>
      </c>
      <c r="E412" s="832" t="s">
        <v>5514</v>
      </c>
      <c r="F412" s="832" t="s">
        <v>5516</v>
      </c>
      <c r="G412" s="832" t="s">
        <v>5517</v>
      </c>
      <c r="H412" s="849">
        <v>0.1</v>
      </c>
      <c r="I412" s="849">
        <v>15.1</v>
      </c>
      <c r="J412" s="832"/>
      <c r="K412" s="832">
        <v>151</v>
      </c>
      <c r="L412" s="849"/>
      <c r="M412" s="849"/>
      <c r="N412" s="832"/>
      <c r="O412" s="832"/>
      <c r="P412" s="849"/>
      <c r="Q412" s="849"/>
      <c r="R412" s="837"/>
      <c r="S412" s="850"/>
    </row>
    <row r="413" spans="1:19" ht="14.45" customHeight="1" x14ac:dyDescent="0.2">
      <c r="A413" s="831" t="s">
        <v>5512</v>
      </c>
      <c r="B413" s="832" t="s">
        <v>5513</v>
      </c>
      <c r="C413" s="832" t="s">
        <v>594</v>
      </c>
      <c r="D413" s="832" t="s">
        <v>5466</v>
      </c>
      <c r="E413" s="832" t="s">
        <v>5514</v>
      </c>
      <c r="F413" s="832" t="s">
        <v>5518</v>
      </c>
      <c r="G413" s="832" t="s">
        <v>5519</v>
      </c>
      <c r="H413" s="849">
        <v>0.4</v>
      </c>
      <c r="I413" s="849">
        <v>101.42</v>
      </c>
      <c r="J413" s="832"/>
      <c r="K413" s="832">
        <v>253.54999999999998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5" customHeight="1" x14ac:dyDescent="0.2">
      <c r="A414" s="831" t="s">
        <v>5512</v>
      </c>
      <c r="B414" s="832" t="s">
        <v>5513</v>
      </c>
      <c r="C414" s="832" t="s">
        <v>594</v>
      </c>
      <c r="D414" s="832" t="s">
        <v>5466</v>
      </c>
      <c r="E414" s="832" t="s">
        <v>5514</v>
      </c>
      <c r="F414" s="832" t="s">
        <v>5528</v>
      </c>
      <c r="G414" s="832" t="s">
        <v>670</v>
      </c>
      <c r="H414" s="849">
        <v>0.2</v>
      </c>
      <c r="I414" s="849">
        <v>130</v>
      </c>
      <c r="J414" s="832"/>
      <c r="K414" s="832">
        <v>650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5" customHeight="1" x14ac:dyDescent="0.2">
      <c r="A415" s="831" t="s">
        <v>5512</v>
      </c>
      <c r="B415" s="832" t="s">
        <v>5513</v>
      </c>
      <c r="C415" s="832" t="s">
        <v>594</v>
      </c>
      <c r="D415" s="832" t="s">
        <v>5466</v>
      </c>
      <c r="E415" s="832" t="s">
        <v>5514</v>
      </c>
      <c r="F415" s="832" t="s">
        <v>5533</v>
      </c>
      <c r="G415" s="832" t="s">
        <v>683</v>
      </c>
      <c r="H415" s="849">
        <v>0.1</v>
      </c>
      <c r="I415" s="849">
        <v>24.34</v>
      </c>
      <c r="J415" s="832"/>
      <c r="K415" s="832">
        <v>243.39999999999998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5" customHeight="1" x14ac:dyDescent="0.2">
      <c r="A416" s="831" t="s">
        <v>5512</v>
      </c>
      <c r="B416" s="832" t="s">
        <v>5513</v>
      </c>
      <c r="C416" s="832" t="s">
        <v>594</v>
      </c>
      <c r="D416" s="832" t="s">
        <v>5466</v>
      </c>
      <c r="E416" s="832" t="s">
        <v>5514</v>
      </c>
      <c r="F416" s="832" t="s">
        <v>5534</v>
      </c>
      <c r="G416" s="832" t="s">
        <v>5535</v>
      </c>
      <c r="H416" s="849">
        <v>0.1</v>
      </c>
      <c r="I416" s="849">
        <v>3.75</v>
      </c>
      <c r="J416" s="832"/>
      <c r="K416" s="832">
        <v>37.5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5" customHeight="1" x14ac:dyDescent="0.2">
      <c r="A417" s="831" t="s">
        <v>5512</v>
      </c>
      <c r="B417" s="832" t="s">
        <v>5513</v>
      </c>
      <c r="C417" s="832" t="s">
        <v>594</v>
      </c>
      <c r="D417" s="832" t="s">
        <v>5466</v>
      </c>
      <c r="E417" s="832" t="s">
        <v>5540</v>
      </c>
      <c r="F417" s="832" t="s">
        <v>5543</v>
      </c>
      <c r="G417" s="832" t="s">
        <v>5544</v>
      </c>
      <c r="H417" s="849">
        <v>2</v>
      </c>
      <c r="I417" s="849">
        <v>485.28</v>
      </c>
      <c r="J417" s="832"/>
      <c r="K417" s="832">
        <v>242.64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5" customHeight="1" x14ac:dyDescent="0.2">
      <c r="A418" s="831" t="s">
        <v>5512</v>
      </c>
      <c r="B418" s="832" t="s">
        <v>5513</v>
      </c>
      <c r="C418" s="832" t="s">
        <v>594</v>
      </c>
      <c r="D418" s="832" t="s">
        <v>5466</v>
      </c>
      <c r="E418" s="832" t="s">
        <v>5509</v>
      </c>
      <c r="F418" s="832" t="s">
        <v>5553</v>
      </c>
      <c r="G418" s="832" t="s">
        <v>5554</v>
      </c>
      <c r="H418" s="849">
        <v>8</v>
      </c>
      <c r="I418" s="849">
        <v>1176</v>
      </c>
      <c r="J418" s="832"/>
      <c r="K418" s="832">
        <v>147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5" customHeight="1" x14ac:dyDescent="0.2">
      <c r="A419" s="831" t="s">
        <v>5512</v>
      </c>
      <c r="B419" s="832" t="s">
        <v>5513</v>
      </c>
      <c r="C419" s="832" t="s">
        <v>594</v>
      </c>
      <c r="D419" s="832" t="s">
        <v>5466</v>
      </c>
      <c r="E419" s="832" t="s">
        <v>5509</v>
      </c>
      <c r="F419" s="832" t="s">
        <v>5555</v>
      </c>
      <c r="G419" s="832" t="s">
        <v>5556</v>
      </c>
      <c r="H419" s="849">
        <v>2</v>
      </c>
      <c r="I419" s="849">
        <v>74</v>
      </c>
      <c r="J419" s="832"/>
      <c r="K419" s="832">
        <v>37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5" customHeight="1" x14ac:dyDescent="0.2">
      <c r="A420" s="831" t="s">
        <v>5512</v>
      </c>
      <c r="B420" s="832" t="s">
        <v>5513</v>
      </c>
      <c r="C420" s="832" t="s">
        <v>594</v>
      </c>
      <c r="D420" s="832" t="s">
        <v>5466</v>
      </c>
      <c r="E420" s="832" t="s">
        <v>5509</v>
      </c>
      <c r="F420" s="832" t="s">
        <v>5569</v>
      </c>
      <c r="G420" s="832" t="s">
        <v>5570</v>
      </c>
      <c r="H420" s="849">
        <v>4</v>
      </c>
      <c r="I420" s="849">
        <v>133.32999999999998</v>
      </c>
      <c r="J420" s="832"/>
      <c r="K420" s="832">
        <v>33.332499999999996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5" customHeight="1" x14ac:dyDescent="0.2">
      <c r="A421" s="831" t="s">
        <v>5512</v>
      </c>
      <c r="B421" s="832" t="s">
        <v>5513</v>
      </c>
      <c r="C421" s="832" t="s">
        <v>594</v>
      </c>
      <c r="D421" s="832" t="s">
        <v>5466</v>
      </c>
      <c r="E421" s="832" t="s">
        <v>5509</v>
      </c>
      <c r="F421" s="832" t="s">
        <v>5573</v>
      </c>
      <c r="G421" s="832" t="s">
        <v>5574</v>
      </c>
      <c r="H421" s="849">
        <v>16</v>
      </c>
      <c r="I421" s="849">
        <v>1920</v>
      </c>
      <c r="J421" s="832"/>
      <c r="K421" s="832">
        <v>120</v>
      </c>
      <c r="L421" s="849"/>
      <c r="M421" s="849"/>
      <c r="N421" s="832"/>
      <c r="O421" s="832"/>
      <c r="P421" s="849"/>
      <c r="Q421" s="849"/>
      <c r="R421" s="837"/>
      <c r="S421" s="850"/>
    </row>
    <row r="422" spans="1:19" ht="14.45" customHeight="1" x14ac:dyDescent="0.2">
      <c r="A422" s="831" t="s">
        <v>5512</v>
      </c>
      <c r="B422" s="832" t="s">
        <v>5513</v>
      </c>
      <c r="C422" s="832" t="s">
        <v>594</v>
      </c>
      <c r="D422" s="832" t="s">
        <v>5466</v>
      </c>
      <c r="E422" s="832" t="s">
        <v>5509</v>
      </c>
      <c r="F422" s="832" t="s">
        <v>5579</v>
      </c>
      <c r="G422" s="832" t="s">
        <v>5580</v>
      </c>
      <c r="H422" s="849">
        <v>2</v>
      </c>
      <c r="I422" s="849">
        <v>154</v>
      </c>
      <c r="J422" s="832"/>
      <c r="K422" s="832">
        <v>77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5" customHeight="1" x14ac:dyDescent="0.2">
      <c r="A423" s="831" t="s">
        <v>5512</v>
      </c>
      <c r="B423" s="832" t="s">
        <v>5513</v>
      </c>
      <c r="C423" s="832" t="s">
        <v>594</v>
      </c>
      <c r="D423" s="832" t="s">
        <v>5466</v>
      </c>
      <c r="E423" s="832" t="s">
        <v>5509</v>
      </c>
      <c r="F423" s="832" t="s">
        <v>5581</v>
      </c>
      <c r="G423" s="832" t="s">
        <v>5582</v>
      </c>
      <c r="H423" s="849">
        <v>1</v>
      </c>
      <c r="I423" s="849">
        <v>619</v>
      </c>
      <c r="J423" s="832"/>
      <c r="K423" s="832">
        <v>619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5" customHeight="1" x14ac:dyDescent="0.2">
      <c r="A424" s="831" t="s">
        <v>5512</v>
      </c>
      <c r="B424" s="832" t="s">
        <v>5513</v>
      </c>
      <c r="C424" s="832" t="s">
        <v>594</v>
      </c>
      <c r="D424" s="832" t="s">
        <v>5466</v>
      </c>
      <c r="E424" s="832" t="s">
        <v>5509</v>
      </c>
      <c r="F424" s="832" t="s">
        <v>5583</v>
      </c>
      <c r="G424" s="832" t="s">
        <v>5584</v>
      </c>
      <c r="H424" s="849">
        <v>1</v>
      </c>
      <c r="I424" s="849">
        <v>373</v>
      </c>
      <c r="J424" s="832"/>
      <c r="K424" s="832">
        <v>373</v>
      </c>
      <c r="L424" s="849"/>
      <c r="M424" s="849"/>
      <c r="N424" s="832"/>
      <c r="O424" s="832"/>
      <c r="P424" s="849"/>
      <c r="Q424" s="849"/>
      <c r="R424" s="837"/>
      <c r="S424" s="850"/>
    </row>
    <row r="425" spans="1:19" ht="14.45" customHeight="1" x14ac:dyDescent="0.2">
      <c r="A425" s="831" t="s">
        <v>5512</v>
      </c>
      <c r="B425" s="832" t="s">
        <v>5513</v>
      </c>
      <c r="C425" s="832" t="s">
        <v>594</v>
      </c>
      <c r="D425" s="832" t="s">
        <v>5466</v>
      </c>
      <c r="E425" s="832" t="s">
        <v>5509</v>
      </c>
      <c r="F425" s="832" t="s">
        <v>5585</v>
      </c>
      <c r="G425" s="832" t="s">
        <v>5586</v>
      </c>
      <c r="H425" s="849">
        <v>4</v>
      </c>
      <c r="I425" s="849">
        <v>708</v>
      </c>
      <c r="J425" s="832"/>
      <c r="K425" s="832">
        <v>177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5" customHeight="1" x14ac:dyDescent="0.2">
      <c r="A426" s="831" t="s">
        <v>5512</v>
      </c>
      <c r="B426" s="832" t="s">
        <v>5513</v>
      </c>
      <c r="C426" s="832" t="s">
        <v>594</v>
      </c>
      <c r="D426" s="832" t="s">
        <v>5481</v>
      </c>
      <c r="E426" s="832" t="s">
        <v>5509</v>
      </c>
      <c r="F426" s="832" t="s">
        <v>5561</v>
      </c>
      <c r="G426" s="832" t="s">
        <v>5562</v>
      </c>
      <c r="H426" s="849"/>
      <c r="I426" s="849"/>
      <c r="J426" s="832"/>
      <c r="K426" s="832"/>
      <c r="L426" s="849">
        <v>62</v>
      </c>
      <c r="M426" s="849">
        <v>15624</v>
      </c>
      <c r="N426" s="832">
        <v>1</v>
      </c>
      <c r="O426" s="832">
        <v>252</v>
      </c>
      <c r="P426" s="849">
        <v>109</v>
      </c>
      <c r="Q426" s="849">
        <v>27686</v>
      </c>
      <c r="R426" s="837">
        <v>1.7720174091141834</v>
      </c>
      <c r="S426" s="850">
        <v>254</v>
      </c>
    </row>
    <row r="427" spans="1:19" ht="14.45" customHeight="1" x14ac:dyDescent="0.2">
      <c r="A427" s="831" t="s">
        <v>5512</v>
      </c>
      <c r="B427" s="832" t="s">
        <v>5513</v>
      </c>
      <c r="C427" s="832" t="s">
        <v>594</v>
      </c>
      <c r="D427" s="832" t="s">
        <v>5502</v>
      </c>
      <c r="E427" s="832" t="s">
        <v>5509</v>
      </c>
      <c r="F427" s="832" t="s">
        <v>5561</v>
      </c>
      <c r="G427" s="832" t="s">
        <v>5562</v>
      </c>
      <c r="H427" s="849">
        <v>194</v>
      </c>
      <c r="I427" s="849">
        <v>48694</v>
      </c>
      <c r="J427" s="832">
        <v>19.323015873015873</v>
      </c>
      <c r="K427" s="832">
        <v>251</v>
      </c>
      <c r="L427" s="849">
        <v>10</v>
      </c>
      <c r="M427" s="849">
        <v>2520</v>
      </c>
      <c r="N427" s="832">
        <v>1</v>
      </c>
      <c r="O427" s="832">
        <v>252</v>
      </c>
      <c r="P427" s="849"/>
      <c r="Q427" s="849"/>
      <c r="R427" s="837"/>
      <c r="S427" s="850"/>
    </row>
    <row r="428" spans="1:19" ht="14.45" customHeight="1" x14ac:dyDescent="0.2">
      <c r="A428" s="831" t="s">
        <v>5512</v>
      </c>
      <c r="B428" s="832" t="s">
        <v>5513</v>
      </c>
      <c r="C428" s="832" t="s">
        <v>594</v>
      </c>
      <c r="D428" s="832" t="s">
        <v>5503</v>
      </c>
      <c r="E428" s="832" t="s">
        <v>5509</v>
      </c>
      <c r="F428" s="832" t="s">
        <v>5561</v>
      </c>
      <c r="G428" s="832" t="s">
        <v>5562</v>
      </c>
      <c r="H428" s="849"/>
      <c r="I428" s="849"/>
      <c r="J428" s="832"/>
      <c r="K428" s="832"/>
      <c r="L428" s="849"/>
      <c r="M428" s="849"/>
      <c r="N428" s="832"/>
      <c r="O428" s="832"/>
      <c r="P428" s="849">
        <v>49</v>
      </c>
      <c r="Q428" s="849">
        <v>12446</v>
      </c>
      <c r="R428" s="837"/>
      <c r="S428" s="850">
        <v>254</v>
      </c>
    </row>
    <row r="429" spans="1:19" ht="14.45" customHeight="1" x14ac:dyDescent="0.2">
      <c r="A429" s="831" t="s">
        <v>5512</v>
      </c>
      <c r="B429" s="832" t="s">
        <v>5513</v>
      </c>
      <c r="C429" s="832" t="s">
        <v>594</v>
      </c>
      <c r="D429" s="832" t="s">
        <v>5483</v>
      </c>
      <c r="E429" s="832" t="s">
        <v>5509</v>
      </c>
      <c r="F429" s="832" t="s">
        <v>5561</v>
      </c>
      <c r="G429" s="832" t="s">
        <v>5562</v>
      </c>
      <c r="H429" s="849"/>
      <c r="I429" s="849"/>
      <c r="J429" s="832"/>
      <c r="K429" s="832"/>
      <c r="L429" s="849">
        <v>9</v>
      </c>
      <c r="M429" s="849">
        <v>2268</v>
      </c>
      <c r="N429" s="832">
        <v>1</v>
      </c>
      <c r="O429" s="832">
        <v>252</v>
      </c>
      <c r="P429" s="849">
        <v>39</v>
      </c>
      <c r="Q429" s="849">
        <v>9906</v>
      </c>
      <c r="R429" s="837">
        <v>4.3677248677248679</v>
      </c>
      <c r="S429" s="850">
        <v>254</v>
      </c>
    </row>
    <row r="430" spans="1:19" ht="14.45" customHeight="1" x14ac:dyDescent="0.2">
      <c r="A430" s="831" t="s">
        <v>5512</v>
      </c>
      <c r="B430" s="832" t="s">
        <v>5513</v>
      </c>
      <c r="C430" s="832" t="s">
        <v>594</v>
      </c>
      <c r="D430" s="832" t="s">
        <v>2569</v>
      </c>
      <c r="E430" s="832" t="s">
        <v>5509</v>
      </c>
      <c r="F430" s="832" t="s">
        <v>5555</v>
      </c>
      <c r="G430" s="832" t="s">
        <v>5556</v>
      </c>
      <c r="H430" s="849"/>
      <c r="I430" s="849"/>
      <c r="J430" s="832"/>
      <c r="K430" s="832"/>
      <c r="L430" s="849">
        <v>2</v>
      </c>
      <c r="M430" s="849">
        <v>74</v>
      </c>
      <c r="N430" s="832">
        <v>1</v>
      </c>
      <c r="O430" s="832">
        <v>37</v>
      </c>
      <c r="P430" s="849">
        <v>2</v>
      </c>
      <c r="Q430" s="849">
        <v>76</v>
      </c>
      <c r="R430" s="837">
        <v>1.027027027027027</v>
      </c>
      <c r="S430" s="850">
        <v>38</v>
      </c>
    </row>
    <row r="431" spans="1:19" ht="14.45" customHeight="1" x14ac:dyDescent="0.2">
      <c r="A431" s="831" t="s">
        <v>5512</v>
      </c>
      <c r="B431" s="832" t="s">
        <v>5513</v>
      </c>
      <c r="C431" s="832" t="s">
        <v>594</v>
      </c>
      <c r="D431" s="832" t="s">
        <v>2569</v>
      </c>
      <c r="E431" s="832" t="s">
        <v>5509</v>
      </c>
      <c r="F431" s="832" t="s">
        <v>5561</v>
      </c>
      <c r="G431" s="832" t="s">
        <v>5562</v>
      </c>
      <c r="H431" s="849"/>
      <c r="I431" s="849"/>
      <c r="J431" s="832"/>
      <c r="K431" s="832"/>
      <c r="L431" s="849">
        <v>112</v>
      </c>
      <c r="M431" s="849">
        <v>28224</v>
      </c>
      <c r="N431" s="832">
        <v>1</v>
      </c>
      <c r="O431" s="832">
        <v>252</v>
      </c>
      <c r="P431" s="849">
        <v>88</v>
      </c>
      <c r="Q431" s="849">
        <v>22352</v>
      </c>
      <c r="R431" s="837">
        <v>0.79195011337868482</v>
      </c>
      <c r="S431" s="850">
        <v>254</v>
      </c>
    </row>
    <row r="432" spans="1:19" ht="14.45" customHeight="1" x14ac:dyDescent="0.2">
      <c r="A432" s="831" t="s">
        <v>5512</v>
      </c>
      <c r="B432" s="832" t="s">
        <v>5513</v>
      </c>
      <c r="C432" s="832" t="s">
        <v>594</v>
      </c>
      <c r="D432" s="832" t="s">
        <v>2573</v>
      </c>
      <c r="E432" s="832" t="s">
        <v>5509</v>
      </c>
      <c r="F432" s="832" t="s">
        <v>5555</v>
      </c>
      <c r="G432" s="832" t="s">
        <v>5556</v>
      </c>
      <c r="H432" s="849">
        <v>16</v>
      </c>
      <c r="I432" s="849">
        <v>592</v>
      </c>
      <c r="J432" s="832">
        <v>1.3333333333333333</v>
      </c>
      <c r="K432" s="832">
        <v>37</v>
      </c>
      <c r="L432" s="849">
        <v>12</v>
      </c>
      <c r="M432" s="849">
        <v>444</v>
      </c>
      <c r="N432" s="832">
        <v>1</v>
      </c>
      <c r="O432" s="832">
        <v>37</v>
      </c>
      <c r="P432" s="849">
        <v>6</v>
      </c>
      <c r="Q432" s="849">
        <v>228</v>
      </c>
      <c r="R432" s="837">
        <v>0.51351351351351349</v>
      </c>
      <c r="S432" s="850">
        <v>38</v>
      </c>
    </row>
    <row r="433" spans="1:19" ht="14.45" customHeight="1" x14ac:dyDescent="0.2">
      <c r="A433" s="831" t="s">
        <v>5512</v>
      </c>
      <c r="B433" s="832" t="s">
        <v>5513</v>
      </c>
      <c r="C433" s="832" t="s">
        <v>594</v>
      </c>
      <c r="D433" s="832" t="s">
        <v>2573</v>
      </c>
      <c r="E433" s="832" t="s">
        <v>5509</v>
      </c>
      <c r="F433" s="832" t="s">
        <v>5561</v>
      </c>
      <c r="G433" s="832" t="s">
        <v>5562</v>
      </c>
      <c r="H433" s="849">
        <v>732</v>
      </c>
      <c r="I433" s="849">
        <v>183732</v>
      </c>
      <c r="J433" s="832">
        <v>1.6238201293880581</v>
      </c>
      <c r="K433" s="832">
        <v>251</v>
      </c>
      <c r="L433" s="849">
        <v>449</v>
      </c>
      <c r="M433" s="849">
        <v>113148</v>
      </c>
      <c r="N433" s="832">
        <v>1</v>
      </c>
      <c r="O433" s="832">
        <v>252</v>
      </c>
      <c r="P433" s="849">
        <v>287</v>
      </c>
      <c r="Q433" s="849">
        <v>72898</v>
      </c>
      <c r="R433" s="837">
        <v>0.64427121999505077</v>
      </c>
      <c r="S433" s="850">
        <v>254</v>
      </c>
    </row>
    <row r="434" spans="1:19" ht="14.45" customHeight="1" x14ac:dyDescent="0.2">
      <c r="A434" s="831" t="s">
        <v>5512</v>
      </c>
      <c r="B434" s="832" t="s">
        <v>5513</v>
      </c>
      <c r="C434" s="832" t="s">
        <v>594</v>
      </c>
      <c r="D434" s="832" t="s">
        <v>5474</v>
      </c>
      <c r="E434" s="832" t="s">
        <v>5509</v>
      </c>
      <c r="F434" s="832" t="s">
        <v>5555</v>
      </c>
      <c r="G434" s="832" t="s">
        <v>5556</v>
      </c>
      <c r="H434" s="849"/>
      <c r="I434" s="849"/>
      <c r="J434" s="832"/>
      <c r="K434" s="832"/>
      <c r="L434" s="849">
        <v>5</v>
      </c>
      <c r="M434" s="849">
        <v>185</v>
      </c>
      <c r="N434" s="832">
        <v>1</v>
      </c>
      <c r="O434" s="832">
        <v>37</v>
      </c>
      <c r="P434" s="849"/>
      <c r="Q434" s="849"/>
      <c r="R434" s="837"/>
      <c r="S434" s="850"/>
    </row>
    <row r="435" spans="1:19" ht="14.45" customHeight="1" x14ac:dyDescent="0.2">
      <c r="A435" s="831" t="s">
        <v>5512</v>
      </c>
      <c r="B435" s="832" t="s">
        <v>5513</v>
      </c>
      <c r="C435" s="832" t="s">
        <v>594</v>
      </c>
      <c r="D435" s="832" t="s">
        <v>5474</v>
      </c>
      <c r="E435" s="832" t="s">
        <v>5509</v>
      </c>
      <c r="F435" s="832" t="s">
        <v>5561</v>
      </c>
      <c r="G435" s="832" t="s">
        <v>5562</v>
      </c>
      <c r="H435" s="849"/>
      <c r="I435" s="849"/>
      <c r="J435" s="832"/>
      <c r="K435" s="832"/>
      <c r="L435" s="849">
        <v>512</v>
      </c>
      <c r="M435" s="849">
        <v>129024</v>
      </c>
      <c r="N435" s="832">
        <v>1</v>
      </c>
      <c r="O435" s="832">
        <v>252</v>
      </c>
      <c r="P435" s="849"/>
      <c r="Q435" s="849"/>
      <c r="R435" s="837"/>
      <c r="S435" s="850"/>
    </row>
    <row r="436" spans="1:19" ht="14.45" customHeight="1" x14ac:dyDescent="0.2">
      <c r="A436" s="831" t="s">
        <v>5512</v>
      </c>
      <c r="B436" s="832" t="s">
        <v>5513</v>
      </c>
      <c r="C436" s="832" t="s">
        <v>594</v>
      </c>
      <c r="D436" s="832" t="s">
        <v>5471</v>
      </c>
      <c r="E436" s="832" t="s">
        <v>5509</v>
      </c>
      <c r="F436" s="832" t="s">
        <v>5561</v>
      </c>
      <c r="G436" s="832" t="s">
        <v>5562</v>
      </c>
      <c r="H436" s="849"/>
      <c r="I436" s="849"/>
      <c r="J436" s="832"/>
      <c r="K436" s="832"/>
      <c r="L436" s="849"/>
      <c r="M436" s="849"/>
      <c r="N436" s="832"/>
      <c r="O436" s="832"/>
      <c r="P436" s="849">
        <v>68</v>
      </c>
      <c r="Q436" s="849">
        <v>17272</v>
      </c>
      <c r="R436" s="837"/>
      <c r="S436" s="850">
        <v>254</v>
      </c>
    </row>
    <row r="437" spans="1:19" ht="14.45" customHeight="1" x14ac:dyDescent="0.2">
      <c r="A437" s="831" t="s">
        <v>5512</v>
      </c>
      <c r="B437" s="832" t="s">
        <v>5513</v>
      </c>
      <c r="C437" s="832" t="s">
        <v>594</v>
      </c>
      <c r="D437" s="832" t="s">
        <v>2585</v>
      </c>
      <c r="E437" s="832" t="s">
        <v>5509</v>
      </c>
      <c r="F437" s="832" t="s">
        <v>5561</v>
      </c>
      <c r="G437" s="832" t="s">
        <v>5562</v>
      </c>
      <c r="H437" s="849"/>
      <c r="I437" s="849"/>
      <c r="J437" s="832"/>
      <c r="K437" s="832"/>
      <c r="L437" s="849"/>
      <c r="M437" s="849"/>
      <c r="N437" s="832"/>
      <c r="O437" s="832"/>
      <c r="P437" s="849">
        <v>23</v>
      </c>
      <c r="Q437" s="849">
        <v>5842</v>
      </c>
      <c r="R437" s="837"/>
      <c r="S437" s="850">
        <v>254</v>
      </c>
    </row>
    <row r="438" spans="1:19" ht="14.45" customHeight="1" x14ac:dyDescent="0.2">
      <c r="A438" s="831" t="s">
        <v>5512</v>
      </c>
      <c r="B438" s="832" t="s">
        <v>5513</v>
      </c>
      <c r="C438" s="832" t="s">
        <v>594</v>
      </c>
      <c r="D438" s="832" t="s">
        <v>5501</v>
      </c>
      <c r="E438" s="832" t="s">
        <v>5509</v>
      </c>
      <c r="F438" s="832" t="s">
        <v>5561</v>
      </c>
      <c r="G438" s="832" t="s">
        <v>5562</v>
      </c>
      <c r="H438" s="849">
        <v>30</v>
      </c>
      <c r="I438" s="849">
        <v>7530</v>
      </c>
      <c r="J438" s="832">
        <v>1.4229024943310657</v>
      </c>
      <c r="K438" s="832">
        <v>251</v>
      </c>
      <c r="L438" s="849">
        <v>21</v>
      </c>
      <c r="M438" s="849">
        <v>5292</v>
      </c>
      <c r="N438" s="832">
        <v>1</v>
      </c>
      <c r="O438" s="832">
        <v>252</v>
      </c>
      <c r="P438" s="849">
        <v>57</v>
      </c>
      <c r="Q438" s="849">
        <v>14478</v>
      </c>
      <c r="R438" s="837">
        <v>2.7358276643990931</v>
      </c>
      <c r="S438" s="850">
        <v>254</v>
      </c>
    </row>
    <row r="439" spans="1:19" ht="14.45" customHeight="1" x14ac:dyDescent="0.2">
      <c r="A439" s="831" t="s">
        <v>5512</v>
      </c>
      <c r="B439" s="832" t="s">
        <v>5513</v>
      </c>
      <c r="C439" s="832" t="s">
        <v>594</v>
      </c>
      <c r="D439" s="832" t="s">
        <v>5501</v>
      </c>
      <c r="E439" s="832" t="s">
        <v>5509</v>
      </c>
      <c r="F439" s="832" t="s">
        <v>5571</v>
      </c>
      <c r="G439" s="832" t="s">
        <v>5572</v>
      </c>
      <c r="H439" s="849">
        <v>6</v>
      </c>
      <c r="I439" s="849">
        <v>696</v>
      </c>
      <c r="J439" s="832">
        <v>1.5</v>
      </c>
      <c r="K439" s="832">
        <v>116</v>
      </c>
      <c r="L439" s="849">
        <v>4</v>
      </c>
      <c r="M439" s="849">
        <v>464</v>
      </c>
      <c r="N439" s="832">
        <v>1</v>
      </c>
      <c r="O439" s="832">
        <v>116</v>
      </c>
      <c r="P439" s="849">
        <v>7</v>
      </c>
      <c r="Q439" s="849">
        <v>812</v>
      </c>
      <c r="R439" s="837">
        <v>1.75</v>
      </c>
      <c r="S439" s="850">
        <v>116</v>
      </c>
    </row>
    <row r="440" spans="1:19" ht="14.45" customHeight="1" x14ac:dyDescent="0.2">
      <c r="A440" s="831" t="s">
        <v>5512</v>
      </c>
      <c r="B440" s="832" t="s">
        <v>5513</v>
      </c>
      <c r="C440" s="832" t="s">
        <v>594</v>
      </c>
      <c r="D440" s="832" t="s">
        <v>2553</v>
      </c>
      <c r="E440" s="832" t="s">
        <v>5509</v>
      </c>
      <c r="F440" s="832" t="s">
        <v>5555</v>
      </c>
      <c r="G440" s="832" t="s">
        <v>5556</v>
      </c>
      <c r="H440" s="849"/>
      <c r="I440" s="849"/>
      <c r="J440" s="832"/>
      <c r="K440" s="832"/>
      <c r="L440" s="849"/>
      <c r="M440" s="849"/>
      <c r="N440" s="832"/>
      <c r="O440" s="832"/>
      <c r="P440" s="849">
        <v>1</v>
      </c>
      <c r="Q440" s="849">
        <v>38</v>
      </c>
      <c r="R440" s="837"/>
      <c r="S440" s="850">
        <v>38</v>
      </c>
    </row>
    <row r="441" spans="1:19" ht="14.45" customHeight="1" x14ac:dyDescent="0.2">
      <c r="A441" s="831" t="s">
        <v>5512</v>
      </c>
      <c r="B441" s="832" t="s">
        <v>5513</v>
      </c>
      <c r="C441" s="832" t="s">
        <v>602</v>
      </c>
      <c r="D441" s="832" t="s">
        <v>5464</v>
      </c>
      <c r="E441" s="832" t="s">
        <v>5509</v>
      </c>
      <c r="F441" s="832" t="s">
        <v>5561</v>
      </c>
      <c r="G441" s="832" t="s">
        <v>5562</v>
      </c>
      <c r="H441" s="849">
        <v>2</v>
      </c>
      <c r="I441" s="849">
        <v>502</v>
      </c>
      <c r="J441" s="832"/>
      <c r="K441" s="832">
        <v>251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5" customHeight="1" x14ac:dyDescent="0.2">
      <c r="A442" s="831" t="s">
        <v>5512</v>
      </c>
      <c r="B442" s="832" t="s">
        <v>5513</v>
      </c>
      <c r="C442" s="832" t="s">
        <v>602</v>
      </c>
      <c r="D442" s="832" t="s">
        <v>5464</v>
      </c>
      <c r="E442" s="832" t="s">
        <v>5509</v>
      </c>
      <c r="F442" s="832" t="s">
        <v>5591</v>
      </c>
      <c r="G442" s="832" t="s">
        <v>5592</v>
      </c>
      <c r="H442" s="849">
        <v>5</v>
      </c>
      <c r="I442" s="849">
        <v>630</v>
      </c>
      <c r="J442" s="832"/>
      <c r="K442" s="832">
        <v>126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5" customHeight="1" x14ac:dyDescent="0.2">
      <c r="A443" s="831" t="s">
        <v>5512</v>
      </c>
      <c r="B443" s="832" t="s">
        <v>5513</v>
      </c>
      <c r="C443" s="832" t="s">
        <v>602</v>
      </c>
      <c r="D443" s="832" t="s">
        <v>5464</v>
      </c>
      <c r="E443" s="832" t="s">
        <v>5509</v>
      </c>
      <c r="F443" s="832" t="s">
        <v>5595</v>
      </c>
      <c r="G443" s="832" t="s">
        <v>5596</v>
      </c>
      <c r="H443" s="849">
        <v>2</v>
      </c>
      <c r="I443" s="849">
        <v>990</v>
      </c>
      <c r="J443" s="832"/>
      <c r="K443" s="832">
        <v>495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5" customHeight="1" x14ac:dyDescent="0.2">
      <c r="A444" s="831" t="s">
        <v>5512</v>
      </c>
      <c r="B444" s="832" t="s">
        <v>5513</v>
      </c>
      <c r="C444" s="832" t="s">
        <v>602</v>
      </c>
      <c r="D444" s="832" t="s">
        <v>5464</v>
      </c>
      <c r="E444" s="832" t="s">
        <v>5509</v>
      </c>
      <c r="F444" s="832" t="s">
        <v>5614</v>
      </c>
      <c r="G444" s="832" t="s">
        <v>5612</v>
      </c>
      <c r="H444" s="849">
        <v>1</v>
      </c>
      <c r="I444" s="849">
        <v>380</v>
      </c>
      <c r="J444" s="832"/>
      <c r="K444" s="832">
        <v>380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5" customHeight="1" x14ac:dyDescent="0.2">
      <c r="A445" s="831" t="s">
        <v>5512</v>
      </c>
      <c r="B445" s="832" t="s">
        <v>5513</v>
      </c>
      <c r="C445" s="832" t="s">
        <v>602</v>
      </c>
      <c r="D445" s="832" t="s">
        <v>2547</v>
      </c>
      <c r="E445" s="832" t="s">
        <v>5540</v>
      </c>
      <c r="F445" s="832" t="s">
        <v>5589</v>
      </c>
      <c r="G445" s="832" t="s">
        <v>5590</v>
      </c>
      <c r="H445" s="849"/>
      <c r="I445" s="849"/>
      <c r="J445" s="832"/>
      <c r="K445" s="832"/>
      <c r="L445" s="849">
        <v>1</v>
      </c>
      <c r="M445" s="849">
        <v>904.75</v>
      </c>
      <c r="N445" s="832">
        <v>1</v>
      </c>
      <c r="O445" s="832">
        <v>904.75</v>
      </c>
      <c r="P445" s="849"/>
      <c r="Q445" s="849"/>
      <c r="R445" s="837"/>
      <c r="S445" s="850"/>
    </row>
    <row r="446" spans="1:19" ht="14.45" customHeight="1" x14ac:dyDescent="0.2">
      <c r="A446" s="831" t="s">
        <v>5512</v>
      </c>
      <c r="B446" s="832" t="s">
        <v>5513</v>
      </c>
      <c r="C446" s="832" t="s">
        <v>602</v>
      </c>
      <c r="D446" s="832" t="s">
        <v>2547</v>
      </c>
      <c r="E446" s="832" t="s">
        <v>5509</v>
      </c>
      <c r="F446" s="832" t="s">
        <v>5561</v>
      </c>
      <c r="G446" s="832" t="s">
        <v>5562</v>
      </c>
      <c r="H446" s="849">
        <v>14</v>
      </c>
      <c r="I446" s="849">
        <v>3514</v>
      </c>
      <c r="J446" s="832">
        <v>0.87152777777777779</v>
      </c>
      <c r="K446" s="832">
        <v>251</v>
      </c>
      <c r="L446" s="849">
        <v>16</v>
      </c>
      <c r="M446" s="849">
        <v>4032</v>
      </c>
      <c r="N446" s="832">
        <v>1</v>
      </c>
      <c r="O446" s="832">
        <v>252</v>
      </c>
      <c r="P446" s="849"/>
      <c r="Q446" s="849"/>
      <c r="R446" s="837"/>
      <c r="S446" s="850"/>
    </row>
    <row r="447" spans="1:19" ht="14.45" customHeight="1" x14ac:dyDescent="0.2">
      <c r="A447" s="831" t="s">
        <v>5512</v>
      </c>
      <c r="B447" s="832" t="s">
        <v>5513</v>
      </c>
      <c r="C447" s="832" t="s">
        <v>602</v>
      </c>
      <c r="D447" s="832" t="s">
        <v>2547</v>
      </c>
      <c r="E447" s="832" t="s">
        <v>5509</v>
      </c>
      <c r="F447" s="832" t="s">
        <v>5591</v>
      </c>
      <c r="G447" s="832" t="s">
        <v>5592</v>
      </c>
      <c r="H447" s="849">
        <v>40</v>
      </c>
      <c r="I447" s="849">
        <v>5040</v>
      </c>
      <c r="J447" s="832">
        <v>0.61053906723198059</v>
      </c>
      <c r="K447" s="832">
        <v>126</v>
      </c>
      <c r="L447" s="849">
        <v>65</v>
      </c>
      <c r="M447" s="849">
        <v>8255</v>
      </c>
      <c r="N447" s="832">
        <v>1</v>
      </c>
      <c r="O447" s="832">
        <v>127</v>
      </c>
      <c r="P447" s="849"/>
      <c r="Q447" s="849"/>
      <c r="R447" s="837"/>
      <c r="S447" s="850"/>
    </row>
    <row r="448" spans="1:19" ht="14.45" customHeight="1" x14ac:dyDescent="0.2">
      <c r="A448" s="831" t="s">
        <v>5512</v>
      </c>
      <c r="B448" s="832" t="s">
        <v>5513</v>
      </c>
      <c r="C448" s="832" t="s">
        <v>602</v>
      </c>
      <c r="D448" s="832" t="s">
        <v>2547</v>
      </c>
      <c r="E448" s="832" t="s">
        <v>5509</v>
      </c>
      <c r="F448" s="832" t="s">
        <v>5599</v>
      </c>
      <c r="G448" s="832" t="s">
        <v>5596</v>
      </c>
      <c r="H448" s="849"/>
      <c r="I448" s="849"/>
      <c r="J448" s="832"/>
      <c r="K448" s="832"/>
      <c r="L448" s="849">
        <v>2</v>
      </c>
      <c r="M448" s="849">
        <v>1138</v>
      </c>
      <c r="N448" s="832">
        <v>1</v>
      </c>
      <c r="O448" s="832">
        <v>569</v>
      </c>
      <c r="P448" s="849">
        <v>2</v>
      </c>
      <c r="Q448" s="849">
        <v>1146</v>
      </c>
      <c r="R448" s="837">
        <v>1.0070298769771528</v>
      </c>
      <c r="S448" s="850">
        <v>573</v>
      </c>
    </row>
    <row r="449" spans="1:19" ht="14.45" customHeight="1" x14ac:dyDescent="0.2">
      <c r="A449" s="831" t="s">
        <v>5512</v>
      </c>
      <c r="B449" s="832" t="s">
        <v>5513</v>
      </c>
      <c r="C449" s="832" t="s">
        <v>602</v>
      </c>
      <c r="D449" s="832" t="s">
        <v>2547</v>
      </c>
      <c r="E449" s="832" t="s">
        <v>5509</v>
      </c>
      <c r="F449" s="832" t="s">
        <v>5604</v>
      </c>
      <c r="G449" s="832" t="s">
        <v>5582</v>
      </c>
      <c r="H449" s="849"/>
      <c r="I449" s="849"/>
      <c r="J449" s="832"/>
      <c r="K449" s="832"/>
      <c r="L449" s="849">
        <v>1</v>
      </c>
      <c r="M449" s="849">
        <v>730</v>
      </c>
      <c r="N449" s="832">
        <v>1</v>
      </c>
      <c r="O449" s="832">
        <v>730</v>
      </c>
      <c r="P449" s="849"/>
      <c r="Q449" s="849"/>
      <c r="R449" s="837"/>
      <c r="S449" s="850"/>
    </row>
    <row r="450" spans="1:19" ht="14.45" customHeight="1" x14ac:dyDescent="0.2">
      <c r="A450" s="831" t="s">
        <v>5512</v>
      </c>
      <c r="B450" s="832" t="s">
        <v>5513</v>
      </c>
      <c r="C450" s="832" t="s">
        <v>602</v>
      </c>
      <c r="D450" s="832" t="s">
        <v>2547</v>
      </c>
      <c r="E450" s="832" t="s">
        <v>5509</v>
      </c>
      <c r="F450" s="832" t="s">
        <v>5605</v>
      </c>
      <c r="G450" s="832" t="s">
        <v>5606</v>
      </c>
      <c r="H450" s="849"/>
      <c r="I450" s="849"/>
      <c r="J450" s="832"/>
      <c r="K450" s="832"/>
      <c r="L450" s="849">
        <v>1</v>
      </c>
      <c r="M450" s="849">
        <v>834</v>
      </c>
      <c r="N450" s="832">
        <v>1</v>
      </c>
      <c r="O450" s="832">
        <v>834</v>
      </c>
      <c r="P450" s="849"/>
      <c r="Q450" s="849"/>
      <c r="R450" s="837"/>
      <c r="S450" s="850"/>
    </row>
    <row r="451" spans="1:19" ht="14.45" customHeight="1" x14ac:dyDescent="0.2">
      <c r="A451" s="831" t="s">
        <v>5512</v>
      </c>
      <c r="B451" s="832" t="s">
        <v>5513</v>
      </c>
      <c r="C451" s="832" t="s">
        <v>602</v>
      </c>
      <c r="D451" s="832" t="s">
        <v>2547</v>
      </c>
      <c r="E451" s="832" t="s">
        <v>5509</v>
      </c>
      <c r="F451" s="832" t="s">
        <v>5607</v>
      </c>
      <c r="G451" s="832" t="s">
        <v>5608</v>
      </c>
      <c r="H451" s="849">
        <v>1</v>
      </c>
      <c r="I451" s="849">
        <v>215</v>
      </c>
      <c r="J451" s="832">
        <v>0.5</v>
      </c>
      <c r="K451" s="832">
        <v>215</v>
      </c>
      <c r="L451" s="849">
        <v>2</v>
      </c>
      <c r="M451" s="849">
        <v>430</v>
      </c>
      <c r="N451" s="832">
        <v>1</v>
      </c>
      <c r="O451" s="832">
        <v>215</v>
      </c>
      <c r="P451" s="849"/>
      <c r="Q451" s="849"/>
      <c r="R451" s="837"/>
      <c r="S451" s="850"/>
    </row>
    <row r="452" spans="1:19" ht="14.45" customHeight="1" x14ac:dyDescent="0.2">
      <c r="A452" s="831" t="s">
        <v>5512</v>
      </c>
      <c r="B452" s="832" t="s">
        <v>5513</v>
      </c>
      <c r="C452" s="832" t="s">
        <v>602</v>
      </c>
      <c r="D452" s="832" t="s">
        <v>2547</v>
      </c>
      <c r="E452" s="832" t="s">
        <v>5509</v>
      </c>
      <c r="F452" s="832" t="s">
        <v>5609</v>
      </c>
      <c r="G452" s="832" t="s">
        <v>5610</v>
      </c>
      <c r="H452" s="849">
        <v>8</v>
      </c>
      <c r="I452" s="849">
        <v>680</v>
      </c>
      <c r="J452" s="832">
        <v>1.1295681063122924</v>
      </c>
      <c r="K452" s="832">
        <v>85</v>
      </c>
      <c r="L452" s="849">
        <v>7</v>
      </c>
      <c r="M452" s="849">
        <v>602</v>
      </c>
      <c r="N452" s="832">
        <v>1</v>
      </c>
      <c r="O452" s="832">
        <v>86</v>
      </c>
      <c r="P452" s="849"/>
      <c r="Q452" s="849"/>
      <c r="R452" s="837"/>
      <c r="S452" s="850"/>
    </row>
    <row r="453" spans="1:19" ht="14.45" customHeight="1" x14ac:dyDescent="0.2">
      <c r="A453" s="831" t="s">
        <v>5512</v>
      </c>
      <c r="B453" s="832" t="s">
        <v>5513</v>
      </c>
      <c r="C453" s="832" t="s">
        <v>602</v>
      </c>
      <c r="D453" s="832" t="s">
        <v>2547</v>
      </c>
      <c r="E453" s="832" t="s">
        <v>5509</v>
      </c>
      <c r="F453" s="832" t="s">
        <v>5611</v>
      </c>
      <c r="G453" s="832" t="s">
        <v>5612</v>
      </c>
      <c r="H453" s="849">
        <v>14</v>
      </c>
      <c r="I453" s="849">
        <v>4298</v>
      </c>
      <c r="J453" s="832">
        <v>4.6515151515151514</v>
      </c>
      <c r="K453" s="832">
        <v>307</v>
      </c>
      <c r="L453" s="849">
        <v>3</v>
      </c>
      <c r="M453" s="849">
        <v>924</v>
      </c>
      <c r="N453" s="832">
        <v>1</v>
      </c>
      <c r="O453" s="832">
        <v>308</v>
      </c>
      <c r="P453" s="849"/>
      <c r="Q453" s="849"/>
      <c r="R453" s="837"/>
      <c r="S453" s="850"/>
    </row>
    <row r="454" spans="1:19" ht="14.45" customHeight="1" x14ac:dyDescent="0.2">
      <c r="A454" s="831" t="s">
        <v>5512</v>
      </c>
      <c r="B454" s="832" t="s">
        <v>5513</v>
      </c>
      <c r="C454" s="832" t="s">
        <v>602</v>
      </c>
      <c r="D454" s="832" t="s">
        <v>2547</v>
      </c>
      <c r="E454" s="832" t="s">
        <v>5509</v>
      </c>
      <c r="F454" s="832" t="s">
        <v>5614</v>
      </c>
      <c r="G454" s="832" t="s">
        <v>5612</v>
      </c>
      <c r="H454" s="849"/>
      <c r="I454" s="849"/>
      <c r="J454" s="832"/>
      <c r="K454" s="832"/>
      <c r="L454" s="849">
        <v>18</v>
      </c>
      <c r="M454" s="849">
        <v>6858</v>
      </c>
      <c r="N454" s="832">
        <v>1</v>
      </c>
      <c r="O454" s="832">
        <v>381</v>
      </c>
      <c r="P454" s="849"/>
      <c r="Q454" s="849"/>
      <c r="R454" s="837"/>
      <c r="S454" s="850"/>
    </row>
    <row r="455" spans="1:19" ht="14.45" customHeight="1" x14ac:dyDescent="0.2">
      <c r="A455" s="831" t="s">
        <v>5512</v>
      </c>
      <c r="B455" s="832" t="s">
        <v>5513</v>
      </c>
      <c r="C455" s="832" t="s">
        <v>602</v>
      </c>
      <c r="D455" s="832" t="s">
        <v>2547</v>
      </c>
      <c r="E455" s="832" t="s">
        <v>5509</v>
      </c>
      <c r="F455" s="832" t="s">
        <v>5615</v>
      </c>
      <c r="G455" s="832" t="s">
        <v>5616</v>
      </c>
      <c r="H455" s="849"/>
      <c r="I455" s="849"/>
      <c r="J455" s="832"/>
      <c r="K455" s="832"/>
      <c r="L455" s="849"/>
      <c r="M455" s="849"/>
      <c r="N455" s="832"/>
      <c r="O455" s="832"/>
      <c r="P455" s="849">
        <v>1</v>
      </c>
      <c r="Q455" s="849">
        <v>275</v>
      </c>
      <c r="R455" s="837"/>
      <c r="S455" s="850">
        <v>275</v>
      </c>
    </row>
    <row r="456" spans="1:19" ht="14.45" customHeight="1" x14ac:dyDescent="0.2">
      <c r="A456" s="831" t="s">
        <v>5512</v>
      </c>
      <c r="B456" s="832" t="s">
        <v>5513</v>
      </c>
      <c r="C456" s="832" t="s">
        <v>602</v>
      </c>
      <c r="D456" s="832" t="s">
        <v>2548</v>
      </c>
      <c r="E456" s="832" t="s">
        <v>5509</v>
      </c>
      <c r="F456" s="832" t="s">
        <v>5561</v>
      </c>
      <c r="G456" s="832" t="s">
        <v>5562</v>
      </c>
      <c r="H456" s="849"/>
      <c r="I456" s="849"/>
      <c r="J456" s="832"/>
      <c r="K456" s="832"/>
      <c r="L456" s="849">
        <v>1</v>
      </c>
      <c r="M456" s="849">
        <v>252</v>
      </c>
      <c r="N456" s="832">
        <v>1</v>
      </c>
      <c r="O456" s="832">
        <v>252</v>
      </c>
      <c r="P456" s="849">
        <v>4</v>
      </c>
      <c r="Q456" s="849">
        <v>1016</v>
      </c>
      <c r="R456" s="837">
        <v>4.0317460317460316</v>
      </c>
      <c r="S456" s="850">
        <v>254</v>
      </c>
    </row>
    <row r="457" spans="1:19" ht="14.45" customHeight="1" x14ac:dyDescent="0.2">
      <c r="A457" s="831" t="s">
        <v>5512</v>
      </c>
      <c r="B457" s="832" t="s">
        <v>5513</v>
      </c>
      <c r="C457" s="832" t="s">
        <v>602</v>
      </c>
      <c r="D457" s="832" t="s">
        <v>2548</v>
      </c>
      <c r="E457" s="832" t="s">
        <v>5509</v>
      </c>
      <c r="F457" s="832" t="s">
        <v>5591</v>
      </c>
      <c r="G457" s="832" t="s">
        <v>5592</v>
      </c>
      <c r="H457" s="849"/>
      <c r="I457" s="849"/>
      <c r="J457" s="832"/>
      <c r="K457" s="832"/>
      <c r="L457" s="849">
        <v>4</v>
      </c>
      <c r="M457" s="849">
        <v>508</v>
      </c>
      <c r="N457" s="832">
        <v>1</v>
      </c>
      <c r="O457" s="832">
        <v>127</v>
      </c>
      <c r="P457" s="849">
        <v>10</v>
      </c>
      <c r="Q457" s="849">
        <v>1260</v>
      </c>
      <c r="R457" s="837">
        <v>2.4803149606299213</v>
      </c>
      <c r="S457" s="850">
        <v>126</v>
      </c>
    </row>
    <row r="458" spans="1:19" ht="14.45" customHeight="1" x14ac:dyDescent="0.2">
      <c r="A458" s="831" t="s">
        <v>5512</v>
      </c>
      <c r="B458" s="832" t="s">
        <v>5513</v>
      </c>
      <c r="C458" s="832" t="s">
        <v>602</v>
      </c>
      <c r="D458" s="832" t="s">
        <v>2548</v>
      </c>
      <c r="E458" s="832" t="s">
        <v>5509</v>
      </c>
      <c r="F458" s="832" t="s">
        <v>5607</v>
      </c>
      <c r="G458" s="832" t="s">
        <v>5608</v>
      </c>
      <c r="H458" s="849"/>
      <c r="I458" s="849"/>
      <c r="J458" s="832"/>
      <c r="K458" s="832"/>
      <c r="L458" s="849">
        <v>1</v>
      </c>
      <c r="M458" s="849">
        <v>215</v>
      </c>
      <c r="N458" s="832">
        <v>1</v>
      </c>
      <c r="O458" s="832">
        <v>215</v>
      </c>
      <c r="P458" s="849">
        <v>2</v>
      </c>
      <c r="Q458" s="849">
        <v>434</v>
      </c>
      <c r="R458" s="837">
        <v>2.0186046511627906</v>
      </c>
      <c r="S458" s="850">
        <v>217</v>
      </c>
    </row>
    <row r="459" spans="1:19" ht="14.45" customHeight="1" x14ac:dyDescent="0.2">
      <c r="A459" s="831" t="s">
        <v>5512</v>
      </c>
      <c r="B459" s="832" t="s">
        <v>5513</v>
      </c>
      <c r="C459" s="832" t="s">
        <v>602</v>
      </c>
      <c r="D459" s="832" t="s">
        <v>2548</v>
      </c>
      <c r="E459" s="832" t="s">
        <v>5509</v>
      </c>
      <c r="F459" s="832" t="s">
        <v>5609</v>
      </c>
      <c r="G459" s="832" t="s">
        <v>5610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88</v>
      </c>
      <c r="R459" s="837"/>
      <c r="S459" s="850">
        <v>88</v>
      </c>
    </row>
    <row r="460" spans="1:19" ht="14.45" customHeight="1" x14ac:dyDescent="0.2">
      <c r="A460" s="831" t="s">
        <v>5512</v>
      </c>
      <c r="B460" s="832" t="s">
        <v>5513</v>
      </c>
      <c r="C460" s="832" t="s">
        <v>602</v>
      </c>
      <c r="D460" s="832" t="s">
        <v>2548</v>
      </c>
      <c r="E460" s="832" t="s">
        <v>5509</v>
      </c>
      <c r="F460" s="832" t="s">
        <v>5611</v>
      </c>
      <c r="G460" s="832" t="s">
        <v>5612</v>
      </c>
      <c r="H460" s="849"/>
      <c r="I460" s="849"/>
      <c r="J460" s="832"/>
      <c r="K460" s="832"/>
      <c r="L460" s="849"/>
      <c r="M460" s="849"/>
      <c r="N460" s="832"/>
      <c r="O460" s="832"/>
      <c r="P460" s="849">
        <v>1</v>
      </c>
      <c r="Q460" s="849">
        <v>310</v>
      </c>
      <c r="R460" s="837"/>
      <c r="S460" s="850">
        <v>310</v>
      </c>
    </row>
    <row r="461" spans="1:19" ht="14.45" customHeight="1" x14ac:dyDescent="0.2">
      <c r="A461" s="831" t="s">
        <v>5512</v>
      </c>
      <c r="B461" s="832" t="s">
        <v>5513</v>
      </c>
      <c r="C461" s="832" t="s">
        <v>602</v>
      </c>
      <c r="D461" s="832" t="s">
        <v>2548</v>
      </c>
      <c r="E461" s="832" t="s">
        <v>5509</v>
      </c>
      <c r="F461" s="832" t="s">
        <v>5614</v>
      </c>
      <c r="G461" s="832" t="s">
        <v>5612</v>
      </c>
      <c r="H461" s="849"/>
      <c r="I461" s="849"/>
      <c r="J461" s="832"/>
      <c r="K461" s="832"/>
      <c r="L461" s="849">
        <v>2</v>
      </c>
      <c r="M461" s="849">
        <v>762</v>
      </c>
      <c r="N461" s="832">
        <v>1</v>
      </c>
      <c r="O461" s="832">
        <v>381</v>
      </c>
      <c r="P461" s="849">
        <v>8</v>
      </c>
      <c r="Q461" s="849">
        <v>3080</v>
      </c>
      <c r="R461" s="837">
        <v>4.0419947506561682</v>
      </c>
      <c r="S461" s="850">
        <v>385</v>
      </c>
    </row>
    <row r="462" spans="1:19" ht="14.45" customHeight="1" x14ac:dyDescent="0.2">
      <c r="A462" s="831" t="s">
        <v>5512</v>
      </c>
      <c r="B462" s="832" t="s">
        <v>5513</v>
      </c>
      <c r="C462" s="832" t="s">
        <v>602</v>
      </c>
      <c r="D462" s="832" t="s">
        <v>5465</v>
      </c>
      <c r="E462" s="832" t="s">
        <v>5509</v>
      </c>
      <c r="F462" s="832" t="s">
        <v>5561</v>
      </c>
      <c r="G462" s="832" t="s">
        <v>5562</v>
      </c>
      <c r="H462" s="849">
        <v>25</v>
      </c>
      <c r="I462" s="849">
        <v>6275</v>
      </c>
      <c r="J462" s="832">
        <v>0.75456950456950456</v>
      </c>
      <c r="K462" s="832">
        <v>251</v>
      </c>
      <c r="L462" s="849">
        <v>33</v>
      </c>
      <c r="M462" s="849">
        <v>8316</v>
      </c>
      <c r="N462" s="832">
        <v>1</v>
      </c>
      <c r="O462" s="832">
        <v>252</v>
      </c>
      <c r="P462" s="849">
        <v>6</v>
      </c>
      <c r="Q462" s="849">
        <v>1524</v>
      </c>
      <c r="R462" s="837">
        <v>0.18326118326118326</v>
      </c>
      <c r="S462" s="850">
        <v>254</v>
      </c>
    </row>
    <row r="463" spans="1:19" ht="14.45" customHeight="1" x14ac:dyDescent="0.2">
      <c r="A463" s="831" t="s">
        <v>5512</v>
      </c>
      <c r="B463" s="832" t="s">
        <v>5513</v>
      </c>
      <c r="C463" s="832" t="s">
        <v>602</v>
      </c>
      <c r="D463" s="832" t="s">
        <v>5465</v>
      </c>
      <c r="E463" s="832" t="s">
        <v>5509</v>
      </c>
      <c r="F463" s="832" t="s">
        <v>5591</v>
      </c>
      <c r="G463" s="832" t="s">
        <v>5592</v>
      </c>
      <c r="H463" s="849">
        <v>78</v>
      </c>
      <c r="I463" s="849">
        <v>9828</v>
      </c>
      <c r="J463" s="832">
        <v>0.59989013001281821</v>
      </c>
      <c r="K463" s="832">
        <v>126</v>
      </c>
      <c r="L463" s="849">
        <v>129</v>
      </c>
      <c r="M463" s="849">
        <v>16383</v>
      </c>
      <c r="N463" s="832">
        <v>1</v>
      </c>
      <c r="O463" s="832">
        <v>127</v>
      </c>
      <c r="P463" s="849">
        <v>36</v>
      </c>
      <c r="Q463" s="849">
        <v>4536</v>
      </c>
      <c r="R463" s="837">
        <v>0.27687236769822376</v>
      </c>
      <c r="S463" s="850">
        <v>126</v>
      </c>
    </row>
    <row r="464" spans="1:19" ht="14.45" customHeight="1" x14ac:dyDescent="0.2">
      <c r="A464" s="831" t="s">
        <v>5512</v>
      </c>
      <c r="B464" s="832" t="s">
        <v>5513</v>
      </c>
      <c r="C464" s="832" t="s">
        <v>602</v>
      </c>
      <c r="D464" s="832" t="s">
        <v>5465</v>
      </c>
      <c r="E464" s="832" t="s">
        <v>5509</v>
      </c>
      <c r="F464" s="832" t="s">
        <v>5595</v>
      </c>
      <c r="G464" s="832" t="s">
        <v>5596</v>
      </c>
      <c r="H464" s="849">
        <v>1</v>
      </c>
      <c r="I464" s="849">
        <v>495</v>
      </c>
      <c r="J464" s="832"/>
      <c r="K464" s="832">
        <v>495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5" customHeight="1" x14ac:dyDescent="0.2">
      <c r="A465" s="831" t="s">
        <v>5512</v>
      </c>
      <c r="B465" s="832" t="s">
        <v>5513</v>
      </c>
      <c r="C465" s="832" t="s">
        <v>602</v>
      </c>
      <c r="D465" s="832" t="s">
        <v>5465</v>
      </c>
      <c r="E465" s="832" t="s">
        <v>5509</v>
      </c>
      <c r="F465" s="832" t="s">
        <v>5599</v>
      </c>
      <c r="G465" s="832" t="s">
        <v>5596</v>
      </c>
      <c r="H465" s="849">
        <v>31</v>
      </c>
      <c r="I465" s="849">
        <v>17608</v>
      </c>
      <c r="J465" s="832">
        <v>0.81435574877439643</v>
      </c>
      <c r="K465" s="832">
        <v>568</v>
      </c>
      <c r="L465" s="849">
        <v>38</v>
      </c>
      <c r="M465" s="849">
        <v>21622</v>
      </c>
      <c r="N465" s="832">
        <v>1</v>
      </c>
      <c r="O465" s="832">
        <v>569</v>
      </c>
      <c r="P465" s="849">
        <v>13</v>
      </c>
      <c r="Q465" s="849">
        <v>7449</v>
      </c>
      <c r="R465" s="837">
        <v>0.34451022107113127</v>
      </c>
      <c r="S465" s="850">
        <v>573</v>
      </c>
    </row>
    <row r="466" spans="1:19" ht="14.45" customHeight="1" x14ac:dyDescent="0.2">
      <c r="A466" s="831" t="s">
        <v>5512</v>
      </c>
      <c r="B466" s="832" t="s">
        <v>5513</v>
      </c>
      <c r="C466" s="832" t="s">
        <v>602</v>
      </c>
      <c r="D466" s="832" t="s">
        <v>5465</v>
      </c>
      <c r="E466" s="832" t="s">
        <v>5509</v>
      </c>
      <c r="F466" s="832" t="s">
        <v>5614</v>
      </c>
      <c r="G466" s="832" t="s">
        <v>5612</v>
      </c>
      <c r="H466" s="849">
        <v>1</v>
      </c>
      <c r="I466" s="849">
        <v>380</v>
      </c>
      <c r="J466" s="832">
        <v>0.49868766404199477</v>
      </c>
      <c r="K466" s="832">
        <v>380</v>
      </c>
      <c r="L466" s="849">
        <v>2</v>
      </c>
      <c r="M466" s="849">
        <v>762</v>
      </c>
      <c r="N466" s="832">
        <v>1</v>
      </c>
      <c r="O466" s="832">
        <v>381</v>
      </c>
      <c r="P466" s="849"/>
      <c r="Q466" s="849"/>
      <c r="R466" s="837"/>
      <c r="S466" s="850"/>
    </row>
    <row r="467" spans="1:19" ht="14.45" customHeight="1" x14ac:dyDescent="0.2">
      <c r="A467" s="831" t="s">
        <v>5512</v>
      </c>
      <c r="B467" s="832" t="s">
        <v>5513</v>
      </c>
      <c r="C467" s="832" t="s">
        <v>602</v>
      </c>
      <c r="D467" s="832" t="s">
        <v>2549</v>
      </c>
      <c r="E467" s="832" t="s">
        <v>5509</v>
      </c>
      <c r="F467" s="832" t="s">
        <v>5561</v>
      </c>
      <c r="G467" s="832" t="s">
        <v>5562</v>
      </c>
      <c r="H467" s="849"/>
      <c r="I467" s="849"/>
      <c r="J467" s="832"/>
      <c r="K467" s="832"/>
      <c r="L467" s="849">
        <v>8</v>
      </c>
      <c r="M467" s="849">
        <v>2016</v>
      </c>
      <c r="N467" s="832">
        <v>1</v>
      </c>
      <c r="O467" s="832">
        <v>252</v>
      </c>
      <c r="P467" s="849"/>
      <c r="Q467" s="849"/>
      <c r="R467" s="837"/>
      <c r="S467" s="850"/>
    </row>
    <row r="468" spans="1:19" ht="14.45" customHeight="1" x14ac:dyDescent="0.2">
      <c r="A468" s="831" t="s">
        <v>5512</v>
      </c>
      <c r="B468" s="832" t="s">
        <v>5513</v>
      </c>
      <c r="C468" s="832" t="s">
        <v>602</v>
      </c>
      <c r="D468" s="832" t="s">
        <v>2549</v>
      </c>
      <c r="E468" s="832" t="s">
        <v>5509</v>
      </c>
      <c r="F468" s="832" t="s">
        <v>5591</v>
      </c>
      <c r="G468" s="832" t="s">
        <v>5592</v>
      </c>
      <c r="H468" s="849"/>
      <c r="I468" s="849"/>
      <c r="J468" s="832"/>
      <c r="K468" s="832"/>
      <c r="L468" s="849">
        <v>32</v>
      </c>
      <c r="M468" s="849">
        <v>4064</v>
      </c>
      <c r="N468" s="832">
        <v>1</v>
      </c>
      <c r="O468" s="832">
        <v>127</v>
      </c>
      <c r="P468" s="849"/>
      <c r="Q468" s="849"/>
      <c r="R468" s="837"/>
      <c r="S468" s="850"/>
    </row>
    <row r="469" spans="1:19" ht="14.45" customHeight="1" x14ac:dyDescent="0.2">
      <c r="A469" s="831" t="s">
        <v>5512</v>
      </c>
      <c r="B469" s="832" t="s">
        <v>5513</v>
      </c>
      <c r="C469" s="832" t="s">
        <v>602</v>
      </c>
      <c r="D469" s="832" t="s">
        <v>2549</v>
      </c>
      <c r="E469" s="832" t="s">
        <v>5509</v>
      </c>
      <c r="F469" s="832" t="s">
        <v>5611</v>
      </c>
      <c r="G469" s="832" t="s">
        <v>5612</v>
      </c>
      <c r="H469" s="849"/>
      <c r="I469" s="849"/>
      <c r="J469" s="832"/>
      <c r="K469" s="832"/>
      <c r="L469" s="849">
        <v>14</v>
      </c>
      <c r="M469" s="849">
        <v>4312</v>
      </c>
      <c r="N469" s="832">
        <v>1</v>
      </c>
      <c r="O469" s="832">
        <v>308</v>
      </c>
      <c r="P469" s="849"/>
      <c r="Q469" s="849"/>
      <c r="R469" s="837"/>
      <c r="S469" s="850"/>
    </row>
    <row r="470" spans="1:19" ht="14.45" customHeight="1" x14ac:dyDescent="0.2">
      <c r="A470" s="831" t="s">
        <v>5512</v>
      </c>
      <c r="B470" s="832" t="s">
        <v>5513</v>
      </c>
      <c r="C470" s="832" t="s">
        <v>602</v>
      </c>
      <c r="D470" s="832" t="s">
        <v>5460</v>
      </c>
      <c r="E470" s="832" t="s">
        <v>5509</v>
      </c>
      <c r="F470" s="832" t="s">
        <v>5561</v>
      </c>
      <c r="G470" s="832" t="s">
        <v>5562</v>
      </c>
      <c r="H470" s="849"/>
      <c r="I470" s="849"/>
      <c r="J470" s="832"/>
      <c r="K470" s="832"/>
      <c r="L470" s="849"/>
      <c r="M470" s="849"/>
      <c r="N470" s="832"/>
      <c r="O470" s="832"/>
      <c r="P470" s="849">
        <v>1</v>
      </c>
      <c r="Q470" s="849">
        <v>254</v>
      </c>
      <c r="R470" s="837"/>
      <c r="S470" s="850">
        <v>254</v>
      </c>
    </row>
    <row r="471" spans="1:19" ht="14.45" customHeight="1" x14ac:dyDescent="0.2">
      <c r="A471" s="831" t="s">
        <v>5512</v>
      </c>
      <c r="B471" s="832" t="s">
        <v>5513</v>
      </c>
      <c r="C471" s="832" t="s">
        <v>602</v>
      </c>
      <c r="D471" s="832" t="s">
        <v>5460</v>
      </c>
      <c r="E471" s="832" t="s">
        <v>5509</v>
      </c>
      <c r="F471" s="832" t="s">
        <v>5591</v>
      </c>
      <c r="G471" s="832" t="s">
        <v>5592</v>
      </c>
      <c r="H471" s="849">
        <v>2</v>
      </c>
      <c r="I471" s="849">
        <v>252</v>
      </c>
      <c r="J471" s="832">
        <v>0.16535433070866143</v>
      </c>
      <c r="K471" s="832">
        <v>126</v>
      </c>
      <c r="L471" s="849">
        <v>12</v>
      </c>
      <c r="M471" s="849">
        <v>1524</v>
      </c>
      <c r="N471" s="832">
        <v>1</v>
      </c>
      <c r="O471" s="832">
        <v>127</v>
      </c>
      <c r="P471" s="849">
        <v>4</v>
      </c>
      <c r="Q471" s="849">
        <v>504</v>
      </c>
      <c r="R471" s="837">
        <v>0.33070866141732286</v>
      </c>
      <c r="S471" s="850">
        <v>126</v>
      </c>
    </row>
    <row r="472" spans="1:19" ht="14.45" customHeight="1" x14ac:dyDescent="0.2">
      <c r="A472" s="831" t="s">
        <v>5512</v>
      </c>
      <c r="B472" s="832" t="s">
        <v>5513</v>
      </c>
      <c r="C472" s="832" t="s">
        <v>602</v>
      </c>
      <c r="D472" s="832" t="s">
        <v>5460</v>
      </c>
      <c r="E472" s="832" t="s">
        <v>5509</v>
      </c>
      <c r="F472" s="832" t="s">
        <v>5595</v>
      </c>
      <c r="G472" s="832" t="s">
        <v>5596</v>
      </c>
      <c r="H472" s="849"/>
      <c r="I472" s="849"/>
      <c r="J472" s="832"/>
      <c r="K472" s="832"/>
      <c r="L472" s="849"/>
      <c r="M472" s="849"/>
      <c r="N472" s="832"/>
      <c r="O472" s="832"/>
      <c r="P472" s="849">
        <v>3</v>
      </c>
      <c r="Q472" s="849">
        <v>1494</v>
      </c>
      <c r="R472" s="837"/>
      <c r="S472" s="850">
        <v>498</v>
      </c>
    </row>
    <row r="473" spans="1:19" ht="14.45" customHeight="1" x14ac:dyDescent="0.2">
      <c r="A473" s="831" t="s">
        <v>5512</v>
      </c>
      <c r="B473" s="832" t="s">
        <v>5513</v>
      </c>
      <c r="C473" s="832" t="s">
        <v>602</v>
      </c>
      <c r="D473" s="832" t="s">
        <v>5460</v>
      </c>
      <c r="E473" s="832" t="s">
        <v>5509</v>
      </c>
      <c r="F473" s="832" t="s">
        <v>5614</v>
      </c>
      <c r="G473" s="832" t="s">
        <v>5612</v>
      </c>
      <c r="H473" s="849"/>
      <c r="I473" s="849"/>
      <c r="J473" s="832"/>
      <c r="K473" s="832"/>
      <c r="L473" s="849">
        <v>1</v>
      </c>
      <c r="M473" s="849">
        <v>381</v>
      </c>
      <c r="N473" s="832">
        <v>1</v>
      </c>
      <c r="O473" s="832">
        <v>381</v>
      </c>
      <c r="P473" s="849"/>
      <c r="Q473" s="849"/>
      <c r="R473" s="837"/>
      <c r="S473" s="850"/>
    </row>
    <row r="474" spans="1:19" ht="14.45" customHeight="1" x14ac:dyDescent="0.2">
      <c r="A474" s="831" t="s">
        <v>5512</v>
      </c>
      <c r="B474" s="832" t="s">
        <v>5513</v>
      </c>
      <c r="C474" s="832" t="s">
        <v>602</v>
      </c>
      <c r="D474" s="832" t="s">
        <v>2550</v>
      </c>
      <c r="E474" s="832" t="s">
        <v>5509</v>
      </c>
      <c r="F474" s="832" t="s">
        <v>5561</v>
      </c>
      <c r="G474" s="832" t="s">
        <v>5562</v>
      </c>
      <c r="H474" s="849">
        <v>9</v>
      </c>
      <c r="I474" s="849">
        <v>2259</v>
      </c>
      <c r="J474" s="832">
        <v>0.30911330049261082</v>
      </c>
      <c r="K474" s="832">
        <v>251</v>
      </c>
      <c r="L474" s="849">
        <v>29</v>
      </c>
      <c r="M474" s="849">
        <v>7308</v>
      </c>
      <c r="N474" s="832">
        <v>1</v>
      </c>
      <c r="O474" s="832">
        <v>252</v>
      </c>
      <c r="P474" s="849"/>
      <c r="Q474" s="849"/>
      <c r="R474" s="837"/>
      <c r="S474" s="850"/>
    </row>
    <row r="475" spans="1:19" ht="14.45" customHeight="1" x14ac:dyDescent="0.2">
      <c r="A475" s="831" t="s">
        <v>5512</v>
      </c>
      <c r="B475" s="832" t="s">
        <v>5513</v>
      </c>
      <c r="C475" s="832" t="s">
        <v>602</v>
      </c>
      <c r="D475" s="832" t="s">
        <v>2550</v>
      </c>
      <c r="E475" s="832" t="s">
        <v>5509</v>
      </c>
      <c r="F475" s="832" t="s">
        <v>5591</v>
      </c>
      <c r="G475" s="832" t="s">
        <v>5592</v>
      </c>
      <c r="H475" s="849">
        <v>27</v>
      </c>
      <c r="I475" s="849">
        <v>3402</v>
      </c>
      <c r="J475" s="832">
        <v>0.31514590088003708</v>
      </c>
      <c r="K475" s="832">
        <v>126</v>
      </c>
      <c r="L475" s="849">
        <v>85</v>
      </c>
      <c r="M475" s="849">
        <v>10795</v>
      </c>
      <c r="N475" s="832">
        <v>1</v>
      </c>
      <c r="O475" s="832">
        <v>127</v>
      </c>
      <c r="P475" s="849"/>
      <c r="Q475" s="849"/>
      <c r="R475" s="837"/>
      <c r="S475" s="850"/>
    </row>
    <row r="476" spans="1:19" ht="14.45" customHeight="1" x14ac:dyDescent="0.2">
      <c r="A476" s="831" t="s">
        <v>5512</v>
      </c>
      <c r="B476" s="832" t="s">
        <v>5513</v>
      </c>
      <c r="C476" s="832" t="s">
        <v>602</v>
      </c>
      <c r="D476" s="832" t="s">
        <v>2550</v>
      </c>
      <c r="E476" s="832" t="s">
        <v>5509</v>
      </c>
      <c r="F476" s="832" t="s">
        <v>5599</v>
      </c>
      <c r="G476" s="832" t="s">
        <v>5596</v>
      </c>
      <c r="H476" s="849">
        <v>2</v>
      </c>
      <c r="I476" s="849">
        <v>1136</v>
      </c>
      <c r="J476" s="832">
        <v>1.9964850615114236</v>
      </c>
      <c r="K476" s="832">
        <v>568</v>
      </c>
      <c r="L476" s="849">
        <v>1</v>
      </c>
      <c r="M476" s="849">
        <v>569</v>
      </c>
      <c r="N476" s="832">
        <v>1</v>
      </c>
      <c r="O476" s="832">
        <v>569</v>
      </c>
      <c r="P476" s="849"/>
      <c r="Q476" s="849"/>
      <c r="R476" s="837"/>
      <c r="S476" s="850"/>
    </row>
    <row r="477" spans="1:19" ht="14.45" customHeight="1" x14ac:dyDescent="0.2">
      <c r="A477" s="831" t="s">
        <v>5512</v>
      </c>
      <c r="B477" s="832" t="s">
        <v>5513</v>
      </c>
      <c r="C477" s="832" t="s">
        <v>602</v>
      </c>
      <c r="D477" s="832" t="s">
        <v>2550</v>
      </c>
      <c r="E477" s="832" t="s">
        <v>5509</v>
      </c>
      <c r="F477" s="832" t="s">
        <v>5601</v>
      </c>
      <c r="G477" s="832" t="s">
        <v>5602</v>
      </c>
      <c r="H477" s="849">
        <v>2</v>
      </c>
      <c r="I477" s="849">
        <v>924</v>
      </c>
      <c r="J477" s="832">
        <v>0.39827586206896554</v>
      </c>
      <c r="K477" s="832">
        <v>462</v>
      </c>
      <c r="L477" s="849">
        <v>5</v>
      </c>
      <c r="M477" s="849">
        <v>2320</v>
      </c>
      <c r="N477" s="832">
        <v>1</v>
      </c>
      <c r="O477" s="832">
        <v>464</v>
      </c>
      <c r="P477" s="849"/>
      <c r="Q477" s="849"/>
      <c r="R477" s="837"/>
      <c r="S477" s="850"/>
    </row>
    <row r="478" spans="1:19" ht="14.45" customHeight="1" x14ac:dyDescent="0.2">
      <c r="A478" s="831" t="s">
        <v>5512</v>
      </c>
      <c r="B478" s="832" t="s">
        <v>5513</v>
      </c>
      <c r="C478" s="832" t="s">
        <v>602</v>
      </c>
      <c r="D478" s="832" t="s">
        <v>2550</v>
      </c>
      <c r="E478" s="832" t="s">
        <v>5509</v>
      </c>
      <c r="F478" s="832" t="s">
        <v>5607</v>
      </c>
      <c r="G478" s="832" t="s">
        <v>5608</v>
      </c>
      <c r="H478" s="849"/>
      <c r="I478" s="849"/>
      <c r="J478" s="832"/>
      <c r="K478" s="832"/>
      <c r="L478" s="849">
        <v>1</v>
      </c>
      <c r="M478" s="849">
        <v>215</v>
      </c>
      <c r="N478" s="832">
        <v>1</v>
      </c>
      <c r="O478" s="832">
        <v>215</v>
      </c>
      <c r="P478" s="849"/>
      <c r="Q478" s="849"/>
      <c r="R478" s="837"/>
      <c r="S478" s="850"/>
    </row>
    <row r="479" spans="1:19" ht="14.45" customHeight="1" x14ac:dyDescent="0.2">
      <c r="A479" s="831" t="s">
        <v>5512</v>
      </c>
      <c r="B479" s="832" t="s">
        <v>5513</v>
      </c>
      <c r="C479" s="832" t="s">
        <v>602</v>
      </c>
      <c r="D479" s="832" t="s">
        <v>2550</v>
      </c>
      <c r="E479" s="832" t="s">
        <v>5509</v>
      </c>
      <c r="F479" s="832" t="s">
        <v>5609</v>
      </c>
      <c r="G479" s="832" t="s">
        <v>5610</v>
      </c>
      <c r="H479" s="849">
        <v>1</v>
      </c>
      <c r="I479" s="849">
        <v>85</v>
      </c>
      <c r="J479" s="832"/>
      <c r="K479" s="832">
        <v>85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5" customHeight="1" x14ac:dyDescent="0.2">
      <c r="A480" s="831" t="s">
        <v>5512</v>
      </c>
      <c r="B480" s="832" t="s">
        <v>5513</v>
      </c>
      <c r="C480" s="832" t="s">
        <v>602</v>
      </c>
      <c r="D480" s="832" t="s">
        <v>2550</v>
      </c>
      <c r="E480" s="832" t="s">
        <v>5509</v>
      </c>
      <c r="F480" s="832" t="s">
        <v>5611</v>
      </c>
      <c r="G480" s="832" t="s">
        <v>5612</v>
      </c>
      <c r="H480" s="849">
        <v>1</v>
      </c>
      <c r="I480" s="849">
        <v>307</v>
      </c>
      <c r="J480" s="832">
        <v>0.99675324675324672</v>
      </c>
      <c r="K480" s="832">
        <v>307</v>
      </c>
      <c r="L480" s="849">
        <v>1</v>
      </c>
      <c r="M480" s="849">
        <v>308</v>
      </c>
      <c r="N480" s="832">
        <v>1</v>
      </c>
      <c r="O480" s="832">
        <v>308</v>
      </c>
      <c r="P480" s="849"/>
      <c r="Q480" s="849"/>
      <c r="R480" s="837"/>
      <c r="S480" s="850"/>
    </row>
    <row r="481" spans="1:19" ht="14.45" customHeight="1" x14ac:dyDescent="0.2">
      <c r="A481" s="831" t="s">
        <v>5512</v>
      </c>
      <c r="B481" s="832" t="s">
        <v>5513</v>
      </c>
      <c r="C481" s="832" t="s">
        <v>602</v>
      </c>
      <c r="D481" s="832" t="s">
        <v>2550</v>
      </c>
      <c r="E481" s="832" t="s">
        <v>5509</v>
      </c>
      <c r="F481" s="832" t="s">
        <v>5614</v>
      </c>
      <c r="G481" s="832" t="s">
        <v>5612</v>
      </c>
      <c r="H481" s="849">
        <v>8</v>
      </c>
      <c r="I481" s="849">
        <v>3040</v>
      </c>
      <c r="J481" s="832">
        <v>0.66491688538932636</v>
      </c>
      <c r="K481" s="832">
        <v>380</v>
      </c>
      <c r="L481" s="849">
        <v>12</v>
      </c>
      <c r="M481" s="849">
        <v>4572</v>
      </c>
      <c r="N481" s="832">
        <v>1</v>
      </c>
      <c r="O481" s="832">
        <v>381</v>
      </c>
      <c r="P481" s="849"/>
      <c r="Q481" s="849"/>
      <c r="R481" s="837"/>
      <c r="S481" s="850"/>
    </row>
    <row r="482" spans="1:19" ht="14.45" customHeight="1" x14ac:dyDescent="0.2">
      <c r="A482" s="831" t="s">
        <v>5512</v>
      </c>
      <c r="B482" s="832" t="s">
        <v>5513</v>
      </c>
      <c r="C482" s="832" t="s">
        <v>602</v>
      </c>
      <c r="D482" s="832" t="s">
        <v>2550</v>
      </c>
      <c r="E482" s="832" t="s">
        <v>5509</v>
      </c>
      <c r="F482" s="832" t="s">
        <v>5617</v>
      </c>
      <c r="G482" s="832" t="s">
        <v>5602</v>
      </c>
      <c r="H482" s="849"/>
      <c r="I482" s="849"/>
      <c r="J482" s="832"/>
      <c r="K482" s="832"/>
      <c r="L482" s="849">
        <v>12</v>
      </c>
      <c r="M482" s="849">
        <v>4248</v>
      </c>
      <c r="N482" s="832">
        <v>1</v>
      </c>
      <c r="O482" s="832">
        <v>354</v>
      </c>
      <c r="P482" s="849"/>
      <c r="Q482" s="849"/>
      <c r="R482" s="837"/>
      <c r="S482" s="850"/>
    </row>
    <row r="483" spans="1:19" ht="14.45" customHeight="1" x14ac:dyDescent="0.2">
      <c r="A483" s="831" t="s">
        <v>5512</v>
      </c>
      <c r="B483" s="832" t="s">
        <v>5513</v>
      </c>
      <c r="C483" s="832" t="s">
        <v>602</v>
      </c>
      <c r="D483" s="832" t="s">
        <v>5467</v>
      </c>
      <c r="E483" s="832" t="s">
        <v>5509</v>
      </c>
      <c r="F483" s="832" t="s">
        <v>5561</v>
      </c>
      <c r="G483" s="832" t="s">
        <v>5562</v>
      </c>
      <c r="H483" s="849">
        <v>1</v>
      </c>
      <c r="I483" s="849">
        <v>251</v>
      </c>
      <c r="J483" s="832">
        <v>0.33201058201058203</v>
      </c>
      <c r="K483" s="832">
        <v>251</v>
      </c>
      <c r="L483" s="849">
        <v>3</v>
      </c>
      <c r="M483" s="849">
        <v>756</v>
      </c>
      <c r="N483" s="832">
        <v>1</v>
      </c>
      <c r="O483" s="832">
        <v>252</v>
      </c>
      <c r="P483" s="849">
        <v>1</v>
      </c>
      <c r="Q483" s="849">
        <v>254</v>
      </c>
      <c r="R483" s="837">
        <v>0.33597883597883599</v>
      </c>
      <c r="S483" s="850">
        <v>254</v>
      </c>
    </row>
    <row r="484" spans="1:19" ht="14.45" customHeight="1" x14ac:dyDescent="0.2">
      <c r="A484" s="831" t="s">
        <v>5512</v>
      </c>
      <c r="B484" s="832" t="s">
        <v>5513</v>
      </c>
      <c r="C484" s="832" t="s">
        <v>602</v>
      </c>
      <c r="D484" s="832" t="s">
        <v>5467</v>
      </c>
      <c r="E484" s="832" t="s">
        <v>5509</v>
      </c>
      <c r="F484" s="832" t="s">
        <v>5591</v>
      </c>
      <c r="G484" s="832" t="s">
        <v>5592</v>
      </c>
      <c r="H484" s="849">
        <v>1</v>
      </c>
      <c r="I484" s="849">
        <v>126</v>
      </c>
      <c r="J484" s="832">
        <v>0.49606299212598426</v>
      </c>
      <c r="K484" s="832">
        <v>126</v>
      </c>
      <c r="L484" s="849">
        <v>2</v>
      </c>
      <c r="M484" s="849">
        <v>254</v>
      </c>
      <c r="N484" s="832">
        <v>1</v>
      </c>
      <c r="O484" s="832">
        <v>127</v>
      </c>
      <c r="P484" s="849">
        <v>1</v>
      </c>
      <c r="Q484" s="849">
        <v>126</v>
      </c>
      <c r="R484" s="837">
        <v>0.49606299212598426</v>
      </c>
      <c r="S484" s="850">
        <v>126</v>
      </c>
    </row>
    <row r="485" spans="1:19" ht="14.45" customHeight="1" x14ac:dyDescent="0.2">
      <c r="A485" s="831" t="s">
        <v>5512</v>
      </c>
      <c r="B485" s="832" t="s">
        <v>5513</v>
      </c>
      <c r="C485" s="832" t="s">
        <v>602</v>
      </c>
      <c r="D485" s="832" t="s">
        <v>5467</v>
      </c>
      <c r="E485" s="832" t="s">
        <v>5509</v>
      </c>
      <c r="F485" s="832" t="s">
        <v>5611</v>
      </c>
      <c r="G485" s="832" t="s">
        <v>5612</v>
      </c>
      <c r="H485" s="849">
        <v>1</v>
      </c>
      <c r="I485" s="849">
        <v>307</v>
      </c>
      <c r="J485" s="832">
        <v>0.33225108225108224</v>
      </c>
      <c r="K485" s="832">
        <v>307</v>
      </c>
      <c r="L485" s="849">
        <v>3</v>
      </c>
      <c r="M485" s="849">
        <v>924</v>
      </c>
      <c r="N485" s="832">
        <v>1</v>
      </c>
      <c r="O485" s="832">
        <v>308</v>
      </c>
      <c r="P485" s="849">
        <v>2</v>
      </c>
      <c r="Q485" s="849">
        <v>620</v>
      </c>
      <c r="R485" s="837">
        <v>0.67099567099567103</v>
      </c>
      <c r="S485" s="850">
        <v>310</v>
      </c>
    </row>
    <row r="486" spans="1:19" ht="14.45" customHeight="1" x14ac:dyDescent="0.2">
      <c r="A486" s="831" t="s">
        <v>5512</v>
      </c>
      <c r="B486" s="832" t="s">
        <v>5513</v>
      </c>
      <c r="C486" s="832" t="s">
        <v>602</v>
      </c>
      <c r="D486" s="832" t="s">
        <v>2551</v>
      </c>
      <c r="E486" s="832" t="s">
        <v>5509</v>
      </c>
      <c r="F486" s="832" t="s">
        <v>5561</v>
      </c>
      <c r="G486" s="832" t="s">
        <v>5562</v>
      </c>
      <c r="H486" s="849">
        <v>2</v>
      </c>
      <c r="I486" s="849">
        <v>502</v>
      </c>
      <c r="J486" s="832">
        <v>1.9920634920634921</v>
      </c>
      <c r="K486" s="832">
        <v>251</v>
      </c>
      <c r="L486" s="849">
        <v>1</v>
      </c>
      <c r="M486" s="849">
        <v>252</v>
      </c>
      <c r="N486" s="832">
        <v>1</v>
      </c>
      <c r="O486" s="832">
        <v>252</v>
      </c>
      <c r="P486" s="849">
        <v>2</v>
      </c>
      <c r="Q486" s="849">
        <v>508</v>
      </c>
      <c r="R486" s="837">
        <v>2.0158730158730158</v>
      </c>
      <c r="S486" s="850">
        <v>254</v>
      </c>
    </row>
    <row r="487" spans="1:19" ht="14.45" customHeight="1" x14ac:dyDescent="0.2">
      <c r="A487" s="831" t="s">
        <v>5512</v>
      </c>
      <c r="B487" s="832" t="s">
        <v>5513</v>
      </c>
      <c r="C487" s="832" t="s">
        <v>602</v>
      </c>
      <c r="D487" s="832" t="s">
        <v>2551</v>
      </c>
      <c r="E487" s="832" t="s">
        <v>5509</v>
      </c>
      <c r="F487" s="832" t="s">
        <v>5591</v>
      </c>
      <c r="G487" s="832" t="s">
        <v>5592</v>
      </c>
      <c r="H487" s="849">
        <v>7</v>
      </c>
      <c r="I487" s="849">
        <v>882</v>
      </c>
      <c r="J487" s="832">
        <v>0.38582677165354329</v>
      </c>
      <c r="K487" s="832">
        <v>126</v>
      </c>
      <c r="L487" s="849">
        <v>18</v>
      </c>
      <c r="M487" s="849">
        <v>2286</v>
      </c>
      <c r="N487" s="832">
        <v>1</v>
      </c>
      <c r="O487" s="832">
        <v>127</v>
      </c>
      <c r="P487" s="849">
        <v>8</v>
      </c>
      <c r="Q487" s="849">
        <v>1008</v>
      </c>
      <c r="R487" s="837">
        <v>0.44094488188976377</v>
      </c>
      <c r="S487" s="850">
        <v>126</v>
      </c>
    </row>
    <row r="488" spans="1:19" ht="14.45" customHeight="1" x14ac:dyDescent="0.2">
      <c r="A488" s="831" t="s">
        <v>5512</v>
      </c>
      <c r="B488" s="832" t="s">
        <v>5513</v>
      </c>
      <c r="C488" s="832" t="s">
        <v>602</v>
      </c>
      <c r="D488" s="832" t="s">
        <v>2551</v>
      </c>
      <c r="E488" s="832" t="s">
        <v>5509</v>
      </c>
      <c r="F488" s="832" t="s">
        <v>5593</v>
      </c>
      <c r="G488" s="832" t="s">
        <v>5594</v>
      </c>
      <c r="H488" s="849">
        <v>1</v>
      </c>
      <c r="I488" s="849">
        <v>331</v>
      </c>
      <c r="J488" s="832"/>
      <c r="K488" s="832">
        <v>331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5" customHeight="1" x14ac:dyDescent="0.2">
      <c r="A489" s="831" t="s">
        <v>5512</v>
      </c>
      <c r="B489" s="832" t="s">
        <v>5513</v>
      </c>
      <c r="C489" s="832" t="s">
        <v>602</v>
      </c>
      <c r="D489" s="832" t="s">
        <v>2551</v>
      </c>
      <c r="E489" s="832" t="s">
        <v>5509</v>
      </c>
      <c r="F489" s="832" t="s">
        <v>5595</v>
      </c>
      <c r="G489" s="832" t="s">
        <v>5596</v>
      </c>
      <c r="H489" s="849">
        <v>1</v>
      </c>
      <c r="I489" s="849">
        <v>495</v>
      </c>
      <c r="J489" s="832"/>
      <c r="K489" s="832">
        <v>495</v>
      </c>
      <c r="L489" s="849"/>
      <c r="M489" s="849"/>
      <c r="N489" s="832"/>
      <c r="O489" s="832"/>
      <c r="P489" s="849"/>
      <c r="Q489" s="849"/>
      <c r="R489" s="837"/>
      <c r="S489" s="850"/>
    </row>
    <row r="490" spans="1:19" ht="14.45" customHeight="1" x14ac:dyDescent="0.2">
      <c r="A490" s="831" t="s">
        <v>5512</v>
      </c>
      <c r="B490" s="832" t="s">
        <v>5513</v>
      </c>
      <c r="C490" s="832" t="s">
        <v>602</v>
      </c>
      <c r="D490" s="832" t="s">
        <v>2551</v>
      </c>
      <c r="E490" s="832" t="s">
        <v>5509</v>
      </c>
      <c r="F490" s="832" t="s">
        <v>5599</v>
      </c>
      <c r="G490" s="832" t="s">
        <v>5596</v>
      </c>
      <c r="H490" s="849"/>
      <c r="I490" s="849"/>
      <c r="J490" s="832"/>
      <c r="K490" s="832"/>
      <c r="L490" s="849">
        <v>2</v>
      </c>
      <c r="M490" s="849">
        <v>1138</v>
      </c>
      <c r="N490" s="832">
        <v>1</v>
      </c>
      <c r="O490" s="832">
        <v>569</v>
      </c>
      <c r="P490" s="849">
        <v>6</v>
      </c>
      <c r="Q490" s="849">
        <v>3438</v>
      </c>
      <c r="R490" s="837">
        <v>3.0210896309314585</v>
      </c>
      <c r="S490" s="850">
        <v>573</v>
      </c>
    </row>
    <row r="491" spans="1:19" ht="14.45" customHeight="1" x14ac:dyDescent="0.2">
      <c r="A491" s="831" t="s">
        <v>5512</v>
      </c>
      <c r="B491" s="832" t="s">
        <v>5513</v>
      </c>
      <c r="C491" s="832" t="s">
        <v>602</v>
      </c>
      <c r="D491" s="832" t="s">
        <v>2551</v>
      </c>
      <c r="E491" s="832" t="s">
        <v>5509</v>
      </c>
      <c r="F491" s="832" t="s">
        <v>5607</v>
      </c>
      <c r="G491" s="832" t="s">
        <v>5608</v>
      </c>
      <c r="H491" s="849"/>
      <c r="I491" s="849"/>
      <c r="J491" s="832"/>
      <c r="K491" s="832"/>
      <c r="L491" s="849"/>
      <c r="M491" s="849"/>
      <c r="N491" s="832"/>
      <c r="O491" s="832"/>
      <c r="P491" s="849">
        <v>1</v>
      </c>
      <c r="Q491" s="849">
        <v>217</v>
      </c>
      <c r="R491" s="837"/>
      <c r="S491" s="850">
        <v>217</v>
      </c>
    </row>
    <row r="492" spans="1:19" ht="14.45" customHeight="1" x14ac:dyDescent="0.2">
      <c r="A492" s="831" t="s">
        <v>5512</v>
      </c>
      <c r="B492" s="832" t="s">
        <v>5513</v>
      </c>
      <c r="C492" s="832" t="s">
        <v>602</v>
      </c>
      <c r="D492" s="832" t="s">
        <v>2551</v>
      </c>
      <c r="E492" s="832" t="s">
        <v>5509</v>
      </c>
      <c r="F492" s="832" t="s">
        <v>5611</v>
      </c>
      <c r="G492" s="832" t="s">
        <v>5612</v>
      </c>
      <c r="H492" s="849">
        <v>2</v>
      </c>
      <c r="I492" s="849">
        <v>614</v>
      </c>
      <c r="J492" s="832">
        <v>0.33225108225108224</v>
      </c>
      <c r="K492" s="832">
        <v>307</v>
      </c>
      <c r="L492" s="849">
        <v>6</v>
      </c>
      <c r="M492" s="849">
        <v>1848</v>
      </c>
      <c r="N492" s="832">
        <v>1</v>
      </c>
      <c r="O492" s="832">
        <v>308</v>
      </c>
      <c r="P492" s="849">
        <v>1</v>
      </c>
      <c r="Q492" s="849">
        <v>310</v>
      </c>
      <c r="R492" s="837">
        <v>0.16774891774891776</v>
      </c>
      <c r="S492" s="850">
        <v>310</v>
      </c>
    </row>
    <row r="493" spans="1:19" ht="14.45" customHeight="1" x14ac:dyDescent="0.2">
      <c r="A493" s="831" t="s">
        <v>5512</v>
      </c>
      <c r="B493" s="832" t="s">
        <v>5513</v>
      </c>
      <c r="C493" s="832" t="s">
        <v>602</v>
      </c>
      <c r="D493" s="832" t="s">
        <v>2552</v>
      </c>
      <c r="E493" s="832" t="s">
        <v>5509</v>
      </c>
      <c r="F493" s="832" t="s">
        <v>5561</v>
      </c>
      <c r="G493" s="832" t="s">
        <v>5562</v>
      </c>
      <c r="H493" s="849">
        <v>1</v>
      </c>
      <c r="I493" s="849">
        <v>251</v>
      </c>
      <c r="J493" s="832"/>
      <c r="K493" s="832">
        <v>251</v>
      </c>
      <c r="L493" s="849"/>
      <c r="M493" s="849"/>
      <c r="N493" s="832"/>
      <c r="O493" s="832"/>
      <c r="P493" s="849">
        <v>4</v>
      </c>
      <c r="Q493" s="849">
        <v>1016</v>
      </c>
      <c r="R493" s="837"/>
      <c r="S493" s="850">
        <v>254</v>
      </c>
    </row>
    <row r="494" spans="1:19" ht="14.45" customHeight="1" x14ac:dyDescent="0.2">
      <c r="A494" s="831" t="s">
        <v>5512</v>
      </c>
      <c r="B494" s="832" t="s">
        <v>5513</v>
      </c>
      <c r="C494" s="832" t="s">
        <v>602</v>
      </c>
      <c r="D494" s="832" t="s">
        <v>2552</v>
      </c>
      <c r="E494" s="832" t="s">
        <v>5509</v>
      </c>
      <c r="F494" s="832" t="s">
        <v>5591</v>
      </c>
      <c r="G494" s="832" t="s">
        <v>5592</v>
      </c>
      <c r="H494" s="849">
        <v>5</v>
      </c>
      <c r="I494" s="849">
        <v>630</v>
      </c>
      <c r="J494" s="832"/>
      <c r="K494" s="832">
        <v>126</v>
      </c>
      <c r="L494" s="849"/>
      <c r="M494" s="849"/>
      <c r="N494" s="832"/>
      <c r="O494" s="832"/>
      <c r="P494" s="849">
        <v>21</v>
      </c>
      <c r="Q494" s="849">
        <v>2646</v>
      </c>
      <c r="R494" s="837"/>
      <c r="S494" s="850">
        <v>126</v>
      </c>
    </row>
    <row r="495" spans="1:19" ht="14.45" customHeight="1" x14ac:dyDescent="0.2">
      <c r="A495" s="831" t="s">
        <v>5512</v>
      </c>
      <c r="B495" s="832" t="s">
        <v>5513</v>
      </c>
      <c r="C495" s="832" t="s">
        <v>602</v>
      </c>
      <c r="D495" s="832" t="s">
        <v>2552</v>
      </c>
      <c r="E495" s="832" t="s">
        <v>5509</v>
      </c>
      <c r="F495" s="832" t="s">
        <v>5595</v>
      </c>
      <c r="G495" s="832" t="s">
        <v>5596</v>
      </c>
      <c r="H495" s="849"/>
      <c r="I495" s="849"/>
      <c r="J495" s="832"/>
      <c r="K495" s="832"/>
      <c r="L495" s="849"/>
      <c r="M495" s="849"/>
      <c r="N495" s="832"/>
      <c r="O495" s="832"/>
      <c r="P495" s="849">
        <v>6</v>
      </c>
      <c r="Q495" s="849">
        <v>2988</v>
      </c>
      <c r="R495" s="837"/>
      <c r="S495" s="850">
        <v>498</v>
      </c>
    </row>
    <row r="496" spans="1:19" ht="14.45" customHeight="1" x14ac:dyDescent="0.2">
      <c r="A496" s="831" t="s">
        <v>5512</v>
      </c>
      <c r="B496" s="832" t="s">
        <v>5513</v>
      </c>
      <c r="C496" s="832" t="s">
        <v>602</v>
      </c>
      <c r="D496" s="832" t="s">
        <v>2552</v>
      </c>
      <c r="E496" s="832" t="s">
        <v>5509</v>
      </c>
      <c r="F496" s="832" t="s">
        <v>5607</v>
      </c>
      <c r="G496" s="832" t="s">
        <v>5608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217</v>
      </c>
      <c r="R496" s="837"/>
      <c r="S496" s="850">
        <v>217</v>
      </c>
    </row>
    <row r="497" spans="1:19" ht="14.45" customHeight="1" x14ac:dyDescent="0.2">
      <c r="A497" s="831" t="s">
        <v>5512</v>
      </c>
      <c r="B497" s="832" t="s">
        <v>5513</v>
      </c>
      <c r="C497" s="832" t="s">
        <v>602</v>
      </c>
      <c r="D497" s="832" t="s">
        <v>2552</v>
      </c>
      <c r="E497" s="832" t="s">
        <v>5509</v>
      </c>
      <c r="F497" s="832" t="s">
        <v>5611</v>
      </c>
      <c r="G497" s="832" t="s">
        <v>5612</v>
      </c>
      <c r="H497" s="849">
        <v>2</v>
      </c>
      <c r="I497" s="849">
        <v>614</v>
      </c>
      <c r="J497" s="832"/>
      <c r="K497" s="832">
        <v>307</v>
      </c>
      <c r="L497" s="849"/>
      <c r="M497" s="849"/>
      <c r="N497" s="832"/>
      <c r="O497" s="832"/>
      <c r="P497" s="849">
        <v>4</v>
      </c>
      <c r="Q497" s="849">
        <v>1240</v>
      </c>
      <c r="R497" s="837"/>
      <c r="S497" s="850">
        <v>310</v>
      </c>
    </row>
    <row r="498" spans="1:19" ht="14.45" customHeight="1" x14ac:dyDescent="0.2">
      <c r="A498" s="831" t="s">
        <v>5512</v>
      </c>
      <c r="B498" s="832" t="s">
        <v>5513</v>
      </c>
      <c r="C498" s="832" t="s">
        <v>602</v>
      </c>
      <c r="D498" s="832" t="s">
        <v>2552</v>
      </c>
      <c r="E498" s="832" t="s">
        <v>5509</v>
      </c>
      <c r="F498" s="832" t="s">
        <v>5614</v>
      </c>
      <c r="G498" s="832" t="s">
        <v>5612</v>
      </c>
      <c r="H498" s="849"/>
      <c r="I498" s="849"/>
      <c r="J498" s="832"/>
      <c r="K498" s="832"/>
      <c r="L498" s="849"/>
      <c r="M498" s="849"/>
      <c r="N498" s="832"/>
      <c r="O498" s="832"/>
      <c r="P498" s="849">
        <v>2</v>
      </c>
      <c r="Q498" s="849">
        <v>770</v>
      </c>
      <c r="R498" s="837"/>
      <c r="S498" s="850">
        <v>385</v>
      </c>
    </row>
    <row r="499" spans="1:19" ht="14.45" customHeight="1" x14ac:dyDescent="0.2">
      <c r="A499" s="831" t="s">
        <v>5512</v>
      </c>
      <c r="B499" s="832" t="s">
        <v>5513</v>
      </c>
      <c r="C499" s="832" t="s">
        <v>602</v>
      </c>
      <c r="D499" s="832" t="s">
        <v>2554</v>
      </c>
      <c r="E499" s="832" t="s">
        <v>5509</v>
      </c>
      <c r="F499" s="832" t="s">
        <v>5561</v>
      </c>
      <c r="G499" s="832" t="s">
        <v>5562</v>
      </c>
      <c r="H499" s="849">
        <v>29</v>
      </c>
      <c r="I499" s="849">
        <v>7279</v>
      </c>
      <c r="J499" s="832">
        <v>1.2035383597883598</v>
      </c>
      <c r="K499" s="832">
        <v>251</v>
      </c>
      <c r="L499" s="849">
        <v>24</v>
      </c>
      <c r="M499" s="849">
        <v>6048</v>
      </c>
      <c r="N499" s="832">
        <v>1</v>
      </c>
      <c r="O499" s="832">
        <v>252</v>
      </c>
      <c r="P499" s="849">
        <v>66</v>
      </c>
      <c r="Q499" s="849">
        <v>16764</v>
      </c>
      <c r="R499" s="837">
        <v>2.7718253968253967</v>
      </c>
      <c r="S499" s="850">
        <v>254</v>
      </c>
    </row>
    <row r="500" spans="1:19" ht="14.45" customHeight="1" x14ac:dyDescent="0.2">
      <c r="A500" s="831" t="s">
        <v>5512</v>
      </c>
      <c r="B500" s="832" t="s">
        <v>5513</v>
      </c>
      <c r="C500" s="832" t="s">
        <v>602</v>
      </c>
      <c r="D500" s="832" t="s">
        <v>2554</v>
      </c>
      <c r="E500" s="832" t="s">
        <v>5509</v>
      </c>
      <c r="F500" s="832" t="s">
        <v>5591</v>
      </c>
      <c r="G500" s="832" t="s">
        <v>5592</v>
      </c>
      <c r="H500" s="849">
        <v>39</v>
      </c>
      <c r="I500" s="849">
        <v>4914</v>
      </c>
      <c r="J500" s="832">
        <v>1.4330708661417322</v>
      </c>
      <c r="K500" s="832">
        <v>126</v>
      </c>
      <c r="L500" s="849">
        <v>27</v>
      </c>
      <c r="M500" s="849">
        <v>3429</v>
      </c>
      <c r="N500" s="832">
        <v>1</v>
      </c>
      <c r="O500" s="832">
        <v>127</v>
      </c>
      <c r="P500" s="849">
        <v>74</v>
      </c>
      <c r="Q500" s="849">
        <v>9324</v>
      </c>
      <c r="R500" s="837">
        <v>2.7191601049868765</v>
      </c>
      <c r="S500" s="850">
        <v>126</v>
      </c>
    </row>
    <row r="501" spans="1:19" ht="14.45" customHeight="1" x14ac:dyDescent="0.2">
      <c r="A501" s="831" t="s">
        <v>5512</v>
      </c>
      <c r="B501" s="832" t="s">
        <v>5513</v>
      </c>
      <c r="C501" s="832" t="s">
        <v>602</v>
      </c>
      <c r="D501" s="832" t="s">
        <v>2554</v>
      </c>
      <c r="E501" s="832" t="s">
        <v>5509</v>
      </c>
      <c r="F501" s="832" t="s">
        <v>5595</v>
      </c>
      <c r="G501" s="832" t="s">
        <v>5596</v>
      </c>
      <c r="H501" s="849">
        <v>1</v>
      </c>
      <c r="I501" s="849">
        <v>495</v>
      </c>
      <c r="J501" s="832">
        <v>0.99798387096774188</v>
      </c>
      <c r="K501" s="832">
        <v>495</v>
      </c>
      <c r="L501" s="849">
        <v>1</v>
      </c>
      <c r="M501" s="849">
        <v>496</v>
      </c>
      <c r="N501" s="832">
        <v>1</v>
      </c>
      <c r="O501" s="832">
        <v>496</v>
      </c>
      <c r="P501" s="849"/>
      <c r="Q501" s="849"/>
      <c r="R501" s="837"/>
      <c r="S501" s="850"/>
    </row>
    <row r="502" spans="1:19" ht="14.45" customHeight="1" x14ac:dyDescent="0.2">
      <c r="A502" s="831" t="s">
        <v>5512</v>
      </c>
      <c r="B502" s="832" t="s">
        <v>5513</v>
      </c>
      <c r="C502" s="832" t="s">
        <v>602</v>
      </c>
      <c r="D502" s="832" t="s">
        <v>2554</v>
      </c>
      <c r="E502" s="832" t="s">
        <v>5509</v>
      </c>
      <c r="F502" s="832" t="s">
        <v>5599</v>
      </c>
      <c r="G502" s="832" t="s">
        <v>5596</v>
      </c>
      <c r="H502" s="849"/>
      <c r="I502" s="849"/>
      <c r="J502" s="832"/>
      <c r="K502" s="832"/>
      <c r="L502" s="849">
        <v>1</v>
      </c>
      <c r="M502" s="849">
        <v>569</v>
      </c>
      <c r="N502" s="832">
        <v>1</v>
      </c>
      <c r="O502" s="832">
        <v>569</v>
      </c>
      <c r="P502" s="849"/>
      <c r="Q502" s="849"/>
      <c r="R502" s="837"/>
      <c r="S502" s="850"/>
    </row>
    <row r="503" spans="1:19" ht="14.45" customHeight="1" x14ac:dyDescent="0.2">
      <c r="A503" s="831" t="s">
        <v>5512</v>
      </c>
      <c r="B503" s="832" t="s">
        <v>5513</v>
      </c>
      <c r="C503" s="832" t="s">
        <v>602</v>
      </c>
      <c r="D503" s="832" t="s">
        <v>2554</v>
      </c>
      <c r="E503" s="832" t="s">
        <v>5509</v>
      </c>
      <c r="F503" s="832" t="s">
        <v>5600</v>
      </c>
      <c r="G503" s="832" t="s">
        <v>5598</v>
      </c>
      <c r="H503" s="849"/>
      <c r="I503" s="849"/>
      <c r="J503" s="832"/>
      <c r="K503" s="832"/>
      <c r="L503" s="849"/>
      <c r="M503" s="849"/>
      <c r="N503" s="832"/>
      <c r="O503" s="832"/>
      <c r="P503" s="849">
        <v>2</v>
      </c>
      <c r="Q503" s="849">
        <v>1532</v>
      </c>
      <c r="R503" s="837"/>
      <c r="S503" s="850">
        <v>766</v>
      </c>
    </row>
    <row r="504" spans="1:19" ht="14.45" customHeight="1" x14ac:dyDescent="0.2">
      <c r="A504" s="831" t="s">
        <v>5512</v>
      </c>
      <c r="B504" s="832" t="s">
        <v>5513</v>
      </c>
      <c r="C504" s="832" t="s">
        <v>602</v>
      </c>
      <c r="D504" s="832" t="s">
        <v>2554</v>
      </c>
      <c r="E504" s="832" t="s">
        <v>5509</v>
      </c>
      <c r="F504" s="832" t="s">
        <v>5607</v>
      </c>
      <c r="G504" s="832" t="s">
        <v>5608</v>
      </c>
      <c r="H504" s="849">
        <v>1</v>
      </c>
      <c r="I504" s="849">
        <v>215</v>
      </c>
      <c r="J504" s="832"/>
      <c r="K504" s="832">
        <v>215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5" customHeight="1" x14ac:dyDescent="0.2">
      <c r="A505" s="831" t="s">
        <v>5512</v>
      </c>
      <c r="B505" s="832" t="s">
        <v>5513</v>
      </c>
      <c r="C505" s="832" t="s">
        <v>602</v>
      </c>
      <c r="D505" s="832" t="s">
        <v>2554</v>
      </c>
      <c r="E505" s="832" t="s">
        <v>5509</v>
      </c>
      <c r="F505" s="832" t="s">
        <v>5609</v>
      </c>
      <c r="G505" s="832" t="s">
        <v>5610</v>
      </c>
      <c r="H505" s="849">
        <v>1</v>
      </c>
      <c r="I505" s="849">
        <v>85</v>
      </c>
      <c r="J505" s="832"/>
      <c r="K505" s="832">
        <v>85</v>
      </c>
      <c r="L505" s="849"/>
      <c r="M505" s="849"/>
      <c r="N505" s="832"/>
      <c r="O505" s="832"/>
      <c r="P505" s="849">
        <v>2</v>
      </c>
      <c r="Q505" s="849">
        <v>176</v>
      </c>
      <c r="R505" s="837"/>
      <c r="S505" s="850">
        <v>88</v>
      </c>
    </row>
    <row r="506" spans="1:19" ht="14.45" customHeight="1" x14ac:dyDescent="0.2">
      <c r="A506" s="831" t="s">
        <v>5512</v>
      </c>
      <c r="B506" s="832" t="s">
        <v>5513</v>
      </c>
      <c r="C506" s="832" t="s">
        <v>602</v>
      </c>
      <c r="D506" s="832" t="s">
        <v>2554</v>
      </c>
      <c r="E506" s="832" t="s">
        <v>5509</v>
      </c>
      <c r="F506" s="832" t="s">
        <v>5611</v>
      </c>
      <c r="G506" s="832" t="s">
        <v>5612</v>
      </c>
      <c r="H506" s="849">
        <v>28</v>
      </c>
      <c r="I506" s="849">
        <v>8596</v>
      </c>
      <c r="J506" s="832">
        <v>0.9303030303030303</v>
      </c>
      <c r="K506" s="832">
        <v>307</v>
      </c>
      <c r="L506" s="849">
        <v>30</v>
      </c>
      <c r="M506" s="849">
        <v>9240</v>
      </c>
      <c r="N506" s="832">
        <v>1</v>
      </c>
      <c r="O506" s="832">
        <v>308</v>
      </c>
      <c r="P506" s="849">
        <v>73</v>
      </c>
      <c r="Q506" s="849">
        <v>22630</v>
      </c>
      <c r="R506" s="837">
        <v>2.4491341991341993</v>
      </c>
      <c r="S506" s="850">
        <v>310</v>
      </c>
    </row>
    <row r="507" spans="1:19" ht="14.45" customHeight="1" x14ac:dyDescent="0.2">
      <c r="A507" s="831" t="s">
        <v>5512</v>
      </c>
      <c r="B507" s="832" t="s">
        <v>5513</v>
      </c>
      <c r="C507" s="832" t="s">
        <v>602</v>
      </c>
      <c r="D507" s="832" t="s">
        <v>2554</v>
      </c>
      <c r="E507" s="832" t="s">
        <v>5509</v>
      </c>
      <c r="F507" s="832" t="s">
        <v>5614</v>
      </c>
      <c r="G507" s="832" t="s">
        <v>5612</v>
      </c>
      <c r="H507" s="849">
        <v>2</v>
      </c>
      <c r="I507" s="849">
        <v>760</v>
      </c>
      <c r="J507" s="832"/>
      <c r="K507" s="832">
        <v>380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5" customHeight="1" x14ac:dyDescent="0.2">
      <c r="A508" s="831" t="s">
        <v>5512</v>
      </c>
      <c r="B508" s="832" t="s">
        <v>5513</v>
      </c>
      <c r="C508" s="832" t="s">
        <v>602</v>
      </c>
      <c r="D508" s="832" t="s">
        <v>2554</v>
      </c>
      <c r="E508" s="832" t="s">
        <v>5509</v>
      </c>
      <c r="F508" s="832" t="s">
        <v>5618</v>
      </c>
      <c r="G508" s="832" t="s">
        <v>5594</v>
      </c>
      <c r="H508" s="849">
        <v>1</v>
      </c>
      <c r="I508" s="849">
        <v>404</v>
      </c>
      <c r="J508" s="832"/>
      <c r="K508" s="832">
        <v>404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5" customHeight="1" x14ac:dyDescent="0.2">
      <c r="A509" s="831" t="s">
        <v>5512</v>
      </c>
      <c r="B509" s="832" t="s">
        <v>5513</v>
      </c>
      <c r="C509" s="832" t="s">
        <v>602</v>
      </c>
      <c r="D509" s="832" t="s">
        <v>5468</v>
      </c>
      <c r="E509" s="832" t="s">
        <v>5509</v>
      </c>
      <c r="F509" s="832" t="s">
        <v>5561</v>
      </c>
      <c r="G509" s="832" t="s">
        <v>5562</v>
      </c>
      <c r="H509" s="849">
        <v>9</v>
      </c>
      <c r="I509" s="849">
        <v>2259</v>
      </c>
      <c r="J509" s="832"/>
      <c r="K509" s="832">
        <v>251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5" customHeight="1" x14ac:dyDescent="0.2">
      <c r="A510" s="831" t="s">
        <v>5512</v>
      </c>
      <c r="B510" s="832" t="s">
        <v>5513</v>
      </c>
      <c r="C510" s="832" t="s">
        <v>602</v>
      </c>
      <c r="D510" s="832" t="s">
        <v>5468</v>
      </c>
      <c r="E510" s="832" t="s">
        <v>5509</v>
      </c>
      <c r="F510" s="832" t="s">
        <v>5591</v>
      </c>
      <c r="G510" s="832" t="s">
        <v>5592</v>
      </c>
      <c r="H510" s="849">
        <v>30</v>
      </c>
      <c r="I510" s="849">
        <v>3780</v>
      </c>
      <c r="J510" s="832"/>
      <c r="K510" s="832">
        <v>126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5" customHeight="1" x14ac:dyDescent="0.2">
      <c r="A511" s="831" t="s">
        <v>5512</v>
      </c>
      <c r="B511" s="832" t="s">
        <v>5513</v>
      </c>
      <c r="C511" s="832" t="s">
        <v>602</v>
      </c>
      <c r="D511" s="832" t="s">
        <v>5468</v>
      </c>
      <c r="E511" s="832" t="s">
        <v>5509</v>
      </c>
      <c r="F511" s="832" t="s">
        <v>5611</v>
      </c>
      <c r="G511" s="832" t="s">
        <v>5612</v>
      </c>
      <c r="H511" s="849">
        <v>1</v>
      </c>
      <c r="I511" s="849">
        <v>307</v>
      </c>
      <c r="J511" s="832"/>
      <c r="K511" s="832">
        <v>307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5" customHeight="1" x14ac:dyDescent="0.2">
      <c r="A512" s="831" t="s">
        <v>5512</v>
      </c>
      <c r="B512" s="832" t="s">
        <v>5513</v>
      </c>
      <c r="C512" s="832" t="s">
        <v>602</v>
      </c>
      <c r="D512" s="832" t="s">
        <v>5468</v>
      </c>
      <c r="E512" s="832" t="s">
        <v>5509</v>
      </c>
      <c r="F512" s="832" t="s">
        <v>5617</v>
      </c>
      <c r="G512" s="832" t="s">
        <v>5602</v>
      </c>
      <c r="H512" s="849">
        <v>8</v>
      </c>
      <c r="I512" s="849">
        <v>2824</v>
      </c>
      <c r="J512" s="832"/>
      <c r="K512" s="832">
        <v>353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5" customHeight="1" x14ac:dyDescent="0.2">
      <c r="A513" s="831" t="s">
        <v>5512</v>
      </c>
      <c r="B513" s="832" t="s">
        <v>5513</v>
      </c>
      <c r="C513" s="832" t="s">
        <v>602</v>
      </c>
      <c r="D513" s="832" t="s">
        <v>2555</v>
      </c>
      <c r="E513" s="832" t="s">
        <v>5509</v>
      </c>
      <c r="F513" s="832" t="s">
        <v>5561</v>
      </c>
      <c r="G513" s="832" t="s">
        <v>5562</v>
      </c>
      <c r="H513" s="849">
        <v>2</v>
      </c>
      <c r="I513" s="849">
        <v>502</v>
      </c>
      <c r="J513" s="832">
        <v>1.9920634920634921</v>
      </c>
      <c r="K513" s="832">
        <v>251</v>
      </c>
      <c r="L513" s="849">
        <v>1</v>
      </c>
      <c r="M513" s="849">
        <v>252</v>
      </c>
      <c r="N513" s="832">
        <v>1</v>
      </c>
      <c r="O513" s="832">
        <v>252</v>
      </c>
      <c r="P513" s="849">
        <v>5</v>
      </c>
      <c r="Q513" s="849">
        <v>1270</v>
      </c>
      <c r="R513" s="837">
        <v>5.0396825396825395</v>
      </c>
      <c r="S513" s="850">
        <v>254</v>
      </c>
    </row>
    <row r="514" spans="1:19" ht="14.45" customHeight="1" x14ac:dyDescent="0.2">
      <c r="A514" s="831" t="s">
        <v>5512</v>
      </c>
      <c r="B514" s="832" t="s">
        <v>5513</v>
      </c>
      <c r="C514" s="832" t="s">
        <v>602</v>
      </c>
      <c r="D514" s="832" t="s">
        <v>2555</v>
      </c>
      <c r="E514" s="832" t="s">
        <v>5509</v>
      </c>
      <c r="F514" s="832" t="s">
        <v>5591</v>
      </c>
      <c r="G514" s="832" t="s">
        <v>5592</v>
      </c>
      <c r="H514" s="849">
        <v>2</v>
      </c>
      <c r="I514" s="849">
        <v>252</v>
      </c>
      <c r="J514" s="832">
        <v>0.22047244094488189</v>
      </c>
      <c r="K514" s="832">
        <v>126</v>
      </c>
      <c r="L514" s="849">
        <v>9</v>
      </c>
      <c r="M514" s="849">
        <v>1143</v>
      </c>
      <c r="N514" s="832">
        <v>1</v>
      </c>
      <c r="O514" s="832">
        <v>127</v>
      </c>
      <c r="P514" s="849">
        <v>5</v>
      </c>
      <c r="Q514" s="849">
        <v>630</v>
      </c>
      <c r="R514" s="837">
        <v>0.55118110236220474</v>
      </c>
      <c r="S514" s="850">
        <v>126</v>
      </c>
    </row>
    <row r="515" spans="1:19" ht="14.45" customHeight="1" x14ac:dyDescent="0.2">
      <c r="A515" s="831" t="s">
        <v>5512</v>
      </c>
      <c r="B515" s="832" t="s">
        <v>5513</v>
      </c>
      <c r="C515" s="832" t="s">
        <v>602</v>
      </c>
      <c r="D515" s="832" t="s">
        <v>2555</v>
      </c>
      <c r="E515" s="832" t="s">
        <v>5509</v>
      </c>
      <c r="F515" s="832" t="s">
        <v>5593</v>
      </c>
      <c r="G515" s="832" t="s">
        <v>5594</v>
      </c>
      <c r="H515" s="849">
        <v>1</v>
      </c>
      <c r="I515" s="849">
        <v>331</v>
      </c>
      <c r="J515" s="832"/>
      <c r="K515" s="832">
        <v>331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5" customHeight="1" x14ac:dyDescent="0.2">
      <c r="A516" s="831" t="s">
        <v>5512</v>
      </c>
      <c r="B516" s="832" t="s">
        <v>5513</v>
      </c>
      <c r="C516" s="832" t="s">
        <v>602</v>
      </c>
      <c r="D516" s="832" t="s">
        <v>2555</v>
      </c>
      <c r="E516" s="832" t="s">
        <v>5509</v>
      </c>
      <c r="F516" s="832" t="s">
        <v>5573</v>
      </c>
      <c r="G516" s="832" t="s">
        <v>5574</v>
      </c>
      <c r="H516" s="849">
        <v>1</v>
      </c>
      <c r="I516" s="849">
        <v>120</v>
      </c>
      <c r="J516" s="832"/>
      <c r="K516" s="832">
        <v>120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5" customHeight="1" x14ac:dyDescent="0.2">
      <c r="A517" s="831" t="s">
        <v>5512</v>
      </c>
      <c r="B517" s="832" t="s">
        <v>5513</v>
      </c>
      <c r="C517" s="832" t="s">
        <v>602</v>
      </c>
      <c r="D517" s="832" t="s">
        <v>2555</v>
      </c>
      <c r="E517" s="832" t="s">
        <v>5509</v>
      </c>
      <c r="F517" s="832" t="s">
        <v>5611</v>
      </c>
      <c r="G517" s="832" t="s">
        <v>5612</v>
      </c>
      <c r="H517" s="849"/>
      <c r="I517" s="849"/>
      <c r="J517" s="832"/>
      <c r="K517" s="832"/>
      <c r="L517" s="849">
        <v>1</v>
      </c>
      <c r="M517" s="849">
        <v>308</v>
      </c>
      <c r="N517" s="832">
        <v>1</v>
      </c>
      <c r="O517" s="832">
        <v>308</v>
      </c>
      <c r="P517" s="849"/>
      <c r="Q517" s="849"/>
      <c r="R517" s="837"/>
      <c r="S517" s="850"/>
    </row>
    <row r="518" spans="1:19" ht="14.45" customHeight="1" x14ac:dyDescent="0.2">
      <c r="A518" s="831" t="s">
        <v>5512</v>
      </c>
      <c r="B518" s="832" t="s">
        <v>5513</v>
      </c>
      <c r="C518" s="832" t="s">
        <v>602</v>
      </c>
      <c r="D518" s="832" t="s">
        <v>2555</v>
      </c>
      <c r="E518" s="832" t="s">
        <v>5509</v>
      </c>
      <c r="F518" s="832" t="s">
        <v>5614</v>
      </c>
      <c r="G518" s="832" t="s">
        <v>5612</v>
      </c>
      <c r="H518" s="849">
        <v>1</v>
      </c>
      <c r="I518" s="849">
        <v>380</v>
      </c>
      <c r="J518" s="832">
        <v>0.33245844269466318</v>
      </c>
      <c r="K518" s="832">
        <v>380</v>
      </c>
      <c r="L518" s="849">
        <v>3</v>
      </c>
      <c r="M518" s="849">
        <v>1143</v>
      </c>
      <c r="N518" s="832">
        <v>1</v>
      </c>
      <c r="O518" s="832">
        <v>381</v>
      </c>
      <c r="P518" s="849">
        <v>5</v>
      </c>
      <c r="Q518" s="849">
        <v>1925</v>
      </c>
      <c r="R518" s="837">
        <v>1.6841644794400701</v>
      </c>
      <c r="S518" s="850">
        <v>385</v>
      </c>
    </row>
    <row r="519" spans="1:19" ht="14.45" customHeight="1" x14ac:dyDescent="0.2">
      <c r="A519" s="831" t="s">
        <v>5512</v>
      </c>
      <c r="B519" s="832" t="s">
        <v>5513</v>
      </c>
      <c r="C519" s="832" t="s">
        <v>602</v>
      </c>
      <c r="D519" s="832" t="s">
        <v>2556</v>
      </c>
      <c r="E519" s="832" t="s">
        <v>5509</v>
      </c>
      <c r="F519" s="832" t="s">
        <v>5561</v>
      </c>
      <c r="G519" s="832" t="s">
        <v>5562</v>
      </c>
      <c r="H519" s="849"/>
      <c r="I519" s="849"/>
      <c r="J519" s="832"/>
      <c r="K519" s="832"/>
      <c r="L519" s="849">
        <v>21</v>
      </c>
      <c r="M519" s="849">
        <v>5292</v>
      </c>
      <c r="N519" s="832">
        <v>1</v>
      </c>
      <c r="O519" s="832">
        <v>252</v>
      </c>
      <c r="P519" s="849">
        <v>15</v>
      </c>
      <c r="Q519" s="849">
        <v>3810</v>
      </c>
      <c r="R519" s="837">
        <v>0.71995464852607705</v>
      </c>
      <c r="S519" s="850">
        <v>254</v>
      </c>
    </row>
    <row r="520" spans="1:19" ht="14.45" customHeight="1" x14ac:dyDescent="0.2">
      <c r="A520" s="831" t="s">
        <v>5512</v>
      </c>
      <c r="B520" s="832" t="s">
        <v>5513</v>
      </c>
      <c r="C520" s="832" t="s">
        <v>602</v>
      </c>
      <c r="D520" s="832" t="s">
        <v>2556</v>
      </c>
      <c r="E520" s="832" t="s">
        <v>5509</v>
      </c>
      <c r="F520" s="832" t="s">
        <v>5591</v>
      </c>
      <c r="G520" s="832" t="s">
        <v>5592</v>
      </c>
      <c r="H520" s="849"/>
      <c r="I520" s="849"/>
      <c r="J520" s="832"/>
      <c r="K520" s="832"/>
      <c r="L520" s="849">
        <v>79</v>
      </c>
      <c r="M520" s="849">
        <v>10033</v>
      </c>
      <c r="N520" s="832">
        <v>1</v>
      </c>
      <c r="O520" s="832">
        <v>127</v>
      </c>
      <c r="P520" s="849">
        <v>86</v>
      </c>
      <c r="Q520" s="849">
        <v>10836</v>
      </c>
      <c r="R520" s="837">
        <v>1.0800358815907505</v>
      </c>
      <c r="S520" s="850">
        <v>126</v>
      </c>
    </row>
    <row r="521" spans="1:19" ht="14.45" customHeight="1" x14ac:dyDescent="0.2">
      <c r="A521" s="831" t="s">
        <v>5512</v>
      </c>
      <c r="B521" s="832" t="s">
        <v>5513</v>
      </c>
      <c r="C521" s="832" t="s">
        <v>602</v>
      </c>
      <c r="D521" s="832" t="s">
        <v>2556</v>
      </c>
      <c r="E521" s="832" t="s">
        <v>5509</v>
      </c>
      <c r="F521" s="832" t="s">
        <v>5599</v>
      </c>
      <c r="G521" s="832" t="s">
        <v>5596</v>
      </c>
      <c r="H521" s="849"/>
      <c r="I521" s="849"/>
      <c r="J521" s="832"/>
      <c r="K521" s="832"/>
      <c r="L521" s="849"/>
      <c r="M521" s="849"/>
      <c r="N521" s="832"/>
      <c r="O521" s="832"/>
      <c r="P521" s="849">
        <v>2</v>
      </c>
      <c r="Q521" s="849">
        <v>1146</v>
      </c>
      <c r="R521" s="837"/>
      <c r="S521" s="850">
        <v>573</v>
      </c>
    </row>
    <row r="522" spans="1:19" ht="14.45" customHeight="1" x14ac:dyDescent="0.2">
      <c r="A522" s="831" t="s">
        <v>5512</v>
      </c>
      <c r="B522" s="832" t="s">
        <v>5513</v>
      </c>
      <c r="C522" s="832" t="s">
        <v>602</v>
      </c>
      <c r="D522" s="832" t="s">
        <v>2556</v>
      </c>
      <c r="E522" s="832" t="s">
        <v>5509</v>
      </c>
      <c r="F522" s="832" t="s">
        <v>5607</v>
      </c>
      <c r="G522" s="832" t="s">
        <v>5608</v>
      </c>
      <c r="H522" s="849"/>
      <c r="I522" s="849"/>
      <c r="J522" s="832"/>
      <c r="K522" s="832"/>
      <c r="L522" s="849"/>
      <c r="M522" s="849"/>
      <c r="N522" s="832"/>
      <c r="O522" s="832"/>
      <c r="P522" s="849">
        <v>1</v>
      </c>
      <c r="Q522" s="849">
        <v>217</v>
      </c>
      <c r="R522" s="837"/>
      <c r="S522" s="850">
        <v>217</v>
      </c>
    </row>
    <row r="523" spans="1:19" ht="14.45" customHeight="1" x14ac:dyDescent="0.2">
      <c r="A523" s="831" t="s">
        <v>5512</v>
      </c>
      <c r="B523" s="832" t="s">
        <v>5513</v>
      </c>
      <c r="C523" s="832" t="s">
        <v>602</v>
      </c>
      <c r="D523" s="832" t="s">
        <v>2556</v>
      </c>
      <c r="E523" s="832" t="s">
        <v>5509</v>
      </c>
      <c r="F523" s="832" t="s">
        <v>5611</v>
      </c>
      <c r="G523" s="832" t="s">
        <v>5612</v>
      </c>
      <c r="H523" s="849"/>
      <c r="I523" s="849"/>
      <c r="J523" s="832"/>
      <c r="K523" s="832"/>
      <c r="L523" s="849">
        <v>23</v>
      </c>
      <c r="M523" s="849">
        <v>7084</v>
      </c>
      <c r="N523" s="832">
        <v>1</v>
      </c>
      <c r="O523" s="832">
        <v>308</v>
      </c>
      <c r="P523" s="849">
        <v>29</v>
      </c>
      <c r="Q523" s="849">
        <v>8990</v>
      </c>
      <c r="R523" s="837">
        <v>1.2690570299265951</v>
      </c>
      <c r="S523" s="850">
        <v>310</v>
      </c>
    </row>
    <row r="524" spans="1:19" ht="14.45" customHeight="1" x14ac:dyDescent="0.2">
      <c r="A524" s="831" t="s">
        <v>5512</v>
      </c>
      <c r="B524" s="832" t="s">
        <v>5513</v>
      </c>
      <c r="C524" s="832" t="s">
        <v>602</v>
      </c>
      <c r="D524" s="832" t="s">
        <v>2556</v>
      </c>
      <c r="E524" s="832" t="s">
        <v>5509</v>
      </c>
      <c r="F524" s="832" t="s">
        <v>5614</v>
      </c>
      <c r="G524" s="832" t="s">
        <v>5612</v>
      </c>
      <c r="H524" s="849"/>
      <c r="I524" s="849"/>
      <c r="J524" s="832"/>
      <c r="K524" s="832"/>
      <c r="L524" s="849">
        <v>3</v>
      </c>
      <c r="M524" s="849">
        <v>1143</v>
      </c>
      <c r="N524" s="832">
        <v>1</v>
      </c>
      <c r="O524" s="832">
        <v>381</v>
      </c>
      <c r="P524" s="849">
        <v>1</v>
      </c>
      <c r="Q524" s="849">
        <v>385</v>
      </c>
      <c r="R524" s="837">
        <v>0.33683289588801402</v>
      </c>
      <c r="S524" s="850">
        <v>385</v>
      </c>
    </row>
    <row r="525" spans="1:19" ht="14.45" customHeight="1" x14ac:dyDescent="0.2">
      <c r="A525" s="831" t="s">
        <v>5512</v>
      </c>
      <c r="B525" s="832" t="s">
        <v>5513</v>
      </c>
      <c r="C525" s="832" t="s">
        <v>602</v>
      </c>
      <c r="D525" s="832" t="s">
        <v>2558</v>
      </c>
      <c r="E525" s="832" t="s">
        <v>5509</v>
      </c>
      <c r="F525" s="832" t="s">
        <v>5561</v>
      </c>
      <c r="G525" s="832" t="s">
        <v>5562</v>
      </c>
      <c r="H525" s="849">
        <v>7</v>
      </c>
      <c r="I525" s="849">
        <v>1757</v>
      </c>
      <c r="J525" s="832">
        <v>6.9722222222222223</v>
      </c>
      <c r="K525" s="832">
        <v>251</v>
      </c>
      <c r="L525" s="849">
        <v>1</v>
      </c>
      <c r="M525" s="849">
        <v>252</v>
      </c>
      <c r="N525" s="832">
        <v>1</v>
      </c>
      <c r="O525" s="832">
        <v>252</v>
      </c>
      <c r="P525" s="849">
        <v>7</v>
      </c>
      <c r="Q525" s="849">
        <v>1778</v>
      </c>
      <c r="R525" s="837">
        <v>7.0555555555555554</v>
      </c>
      <c r="S525" s="850">
        <v>254</v>
      </c>
    </row>
    <row r="526" spans="1:19" ht="14.45" customHeight="1" x14ac:dyDescent="0.2">
      <c r="A526" s="831" t="s">
        <v>5512</v>
      </c>
      <c r="B526" s="832" t="s">
        <v>5513</v>
      </c>
      <c r="C526" s="832" t="s">
        <v>602</v>
      </c>
      <c r="D526" s="832" t="s">
        <v>2558</v>
      </c>
      <c r="E526" s="832" t="s">
        <v>5509</v>
      </c>
      <c r="F526" s="832" t="s">
        <v>5591</v>
      </c>
      <c r="G526" s="832" t="s">
        <v>5592</v>
      </c>
      <c r="H526" s="849">
        <v>29</v>
      </c>
      <c r="I526" s="849">
        <v>3654</v>
      </c>
      <c r="J526" s="832">
        <v>7.1929133858267713</v>
      </c>
      <c r="K526" s="832">
        <v>126</v>
      </c>
      <c r="L526" s="849">
        <v>4</v>
      </c>
      <c r="M526" s="849">
        <v>508</v>
      </c>
      <c r="N526" s="832">
        <v>1</v>
      </c>
      <c r="O526" s="832">
        <v>127</v>
      </c>
      <c r="P526" s="849">
        <v>28</v>
      </c>
      <c r="Q526" s="849">
        <v>3528</v>
      </c>
      <c r="R526" s="837">
        <v>6.9448818897637796</v>
      </c>
      <c r="S526" s="850">
        <v>126</v>
      </c>
    </row>
    <row r="527" spans="1:19" ht="14.45" customHeight="1" x14ac:dyDescent="0.2">
      <c r="A527" s="831" t="s">
        <v>5512</v>
      </c>
      <c r="B527" s="832" t="s">
        <v>5513</v>
      </c>
      <c r="C527" s="832" t="s">
        <v>602</v>
      </c>
      <c r="D527" s="832" t="s">
        <v>2558</v>
      </c>
      <c r="E527" s="832" t="s">
        <v>5509</v>
      </c>
      <c r="F527" s="832" t="s">
        <v>5595</v>
      </c>
      <c r="G527" s="832" t="s">
        <v>5596</v>
      </c>
      <c r="H527" s="849">
        <v>1</v>
      </c>
      <c r="I527" s="849">
        <v>495</v>
      </c>
      <c r="J527" s="832">
        <v>0.49899193548387094</v>
      </c>
      <c r="K527" s="832">
        <v>495</v>
      </c>
      <c r="L527" s="849">
        <v>2</v>
      </c>
      <c r="M527" s="849">
        <v>992</v>
      </c>
      <c r="N527" s="832">
        <v>1</v>
      </c>
      <c r="O527" s="832">
        <v>496</v>
      </c>
      <c r="P527" s="849">
        <v>1</v>
      </c>
      <c r="Q527" s="849">
        <v>498</v>
      </c>
      <c r="R527" s="837">
        <v>0.50201612903225812</v>
      </c>
      <c r="S527" s="850">
        <v>498</v>
      </c>
    </row>
    <row r="528" spans="1:19" ht="14.45" customHeight="1" x14ac:dyDescent="0.2">
      <c r="A528" s="831" t="s">
        <v>5512</v>
      </c>
      <c r="B528" s="832" t="s">
        <v>5513</v>
      </c>
      <c r="C528" s="832" t="s">
        <v>602</v>
      </c>
      <c r="D528" s="832" t="s">
        <v>2558</v>
      </c>
      <c r="E528" s="832" t="s">
        <v>5509</v>
      </c>
      <c r="F528" s="832" t="s">
        <v>5611</v>
      </c>
      <c r="G528" s="832" t="s">
        <v>5612</v>
      </c>
      <c r="H528" s="849">
        <v>7</v>
      </c>
      <c r="I528" s="849">
        <v>2149</v>
      </c>
      <c r="J528" s="832"/>
      <c r="K528" s="832">
        <v>307</v>
      </c>
      <c r="L528" s="849"/>
      <c r="M528" s="849"/>
      <c r="N528" s="832"/>
      <c r="O528" s="832"/>
      <c r="P528" s="849">
        <v>6</v>
      </c>
      <c r="Q528" s="849">
        <v>1860</v>
      </c>
      <c r="R528" s="837"/>
      <c r="S528" s="850">
        <v>310</v>
      </c>
    </row>
    <row r="529" spans="1:19" ht="14.45" customHeight="1" x14ac:dyDescent="0.2">
      <c r="A529" s="831" t="s">
        <v>5512</v>
      </c>
      <c r="B529" s="832" t="s">
        <v>5513</v>
      </c>
      <c r="C529" s="832" t="s">
        <v>602</v>
      </c>
      <c r="D529" s="832" t="s">
        <v>2558</v>
      </c>
      <c r="E529" s="832" t="s">
        <v>5509</v>
      </c>
      <c r="F529" s="832" t="s">
        <v>5614</v>
      </c>
      <c r="G529" s="832" t="s">
        <v>5612</v>
      </c>
      <c r="H529" s="849"/>
      <c r="I529" s="849"/>
      <c r="J529" s="832"/>
      <c r="K529" s="832"/>
      <c r="L529" s="849">
        <v>1</v>
      </c>
      <c r="M529" s="849">
        <v>381</v>
      </c>
      <c r="N529" s="832">
        <v>1</v>
      </c>
      <c r="O529" s="832">
        <v>381</v>
      </c>
      <c r="P529" s="849"/>
      <c r="Q529" s="849"/>
      <c r="R529" s="837"/>
      <c r="S529" s="850"/>
    </row>
    <row r="530" spans="1:19" ht="14.45" customHeight="1" x14ac:dyDescent="0.2">
      <c r="A530" s="831" t="s">
        <v>5512</v>
      </c>
      <c r="B530" s="832" t="s">
        <v>5513</v>
      </c>
      <c r="C530" s="832" t="s">
        <v>602</v>
      </c>
      <c r="D530" s="832" t="s">
        <v>2560</v>
      </c>
      <c r="E530" s="832" t="s">
        <v>5509</v>
      </c>
      <c r="F530" s="832" t="s">
        <v>5561</v>
      </c>
      <c r="G530" s="832" t="s">
        <v>5562</v>
      </c>
      <c r="H530" s="849">
        <v>53</v>
      </c>
      <c r="I530" s="849">
        <v>13303</v>
      </c>
      <c r="J530" s="832">
        <v>17.596560846560848</v>
      </c>
      <c r="K530" s="832">
        <v>251</v>
      </c>
      <c r="L530" s="849">
        <v>3</v>
      </c>
      <c r="M530" s="849">
        <v>756</v>
      </c>
      <c r="N530" s="832">
        <v>1</v>
      </c>
      <c r="O530" s="832">
        <v>252</v>
      </c>
      <c r="P530" s="849">
        <v>1</v>
      </c>
      <c r="Q530" s="849">
        <v>254</v>
      </c>
      <c r="R530" s="837">
        <v>0.33597883597883599</v>
      </c>
      <c r="S530" s="850">
        <v>254</v>
      </c>
    </row>
    <row r="531" spans="1:19" ht="14.45" customHeight="1" x14ac:dyDescent="0.2">
      <c r="A531" s="831" t="s">
        <v>5512</v>
      </c>
      <c r="B531" s="832" t="s">
        <v>5513</v>
      </c>
      <c r="C531" s="832" t="s">
        <v>602</v>
      </c>
      <c r="D531" s="832" t="s">
        <v>2560</v>
      </c>
      <c r="E531" s="832" t="s">
        <v>5509</v>
      </c>
      <c r="F531" s="832" t="s">
        <v>5591</v>
      </c>
      <c r="G531" s="832" t="s">
        <v>5592</v>
      </c>
      <c r="H531" s="849">
        <v>188</v>
      </c>
      <c r="I531" s="849">
        <v>23688</v>
      </c>
      <c r="J531" s="832">
        <v>37.303937007874019</v>
      </c>
      <c r="K531" s="832">
        <v>126</v>
      </c>
      <c r="L531" s="849">
        <v>5</v>
      </c>
      <c r="M531" s="849">
        <v>635</v>
      </c>
      <c r="N531" s="832">
        <v>1</v>
      </c>
      <c r="O531" s="832">
        <v>127</v>
      </c>
      <c r="P531" s="849">
        <v>2</v>
      </c>
      <c r="Q531" s="849">
        <v>252</v>
      </c>
      <c r="R531" s="837">
        <v>0.3968503937007874</v>
      </c>
      <c r="S531" s="850">
        <v>126</v>
      </c>
    </row>
    <row r="532" spans="1:19" ht="14.45" customHeight="1" x14ac:dyDescent="0.2">
      <c r="A532" s="831" t="s">
        <v>5512</v>
      </c>
      <c r="B532" s="832" t="s">
        <v>5513</v>
      </c>
      <c r="C532" s="832" t="s">
        <v>602</v>
      </c>
      <c r="D532" s="832" t="s">
        <v>2560</v>
      </c>
      <c r="E532" s="832" t="s">
        <v>5509</v>
      </c>
      <c r="F532" s="832" t="s">
        <v>5593</v>
      </c>
      <c r="G532" s="832" t="s">
        <v>5594</v>
      </c>
      <c r="H532" s="849">
        <v>1</v>
      </c>
      <c r="I532" s="849">
        <v>331</v>
      </c>
      <c r="J532" s="832"/>
      <c r="K532" s="832">
        <v>331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5" customHeight="1" x14ac:dyDescent="0.2">
      <c r="A533" s="831" t="s">
        <v>5512</v>
      </c>
      <c r="B533" s="832" t="s">
        <v>5513</v>
      </c>
      <c r="C533" s="832" t="s">
        <v>602</v>
      </c>
      <c r="D533" s="832" t="s">
        <v>2560</v>
      </c>
      <c r="E533" s="832" t="s">
        <v>5509</v>
      </c>
      <c r="F533" s="832" t="s">
        <v>5595</v>
      </c>
      <c r="G533" s="832" t="s">
        <v>5596</v>
      </c>
      <c r="H533" s="849">
        <v>1</v>
      </c>
      <c r="I533" s="849">
        <v>495</v>
      </c>
      <c r="J533" s="832"/>
      <c r="K533" s="832">
        <v>495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5" customHeight="1" x14ac:dyDescent="0.2">
      <c r="A534" s="831" t="s">
        <v>5512</v>
      </c>
      <c r="B534" s="832" t="s">
        <v>5513</v>
      </c>
      <c r="C534" s="832" t="s">
        <v>602</v>
      </c>
      <c r="D534" s="832" t="s">
        <v>2560</v>
      </c>
      <c r="E534" s="832" t="s">
        <v>5509</v>
      </c>
      <c r="F534" s="832" t="s">
        <v>5599</v>
      </c>
      <c r="G534" s="832" t="s">
        <v>5596</v>
      </c>
      <c r="H534" s="849">
        <v>1</v>
      </c>
      <c r="I534" s="849">
        <v>568</v>
      </c>
      <c r="J534" s="832"/>
      <c r="K534" s="832">
        <v>568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5" customHeight="1" x14ac:dyDescent="0.2">
      <c r="A535" s="831" t="s">
        <v>5512</v>
      </c>
      <c r="B535" s="832" t="s">
        <v>5513</v>
      </c>
      <c r="C535" s="832" t="s">
        <v>602</v>
      </c>
      <c r="D535" s="832" t="s">
        <v>2560</v>
      </c>
      <c r="E535" s="832" t="s">
        <v>5509</v>
      </c>
      <c r="F535" s="832" t="s">
        <v>5607</v>
      </c>
      <c r="G535" s="832" t="s">
        <v>5608</v>
      </c>
      <c r="H535" s="849"/>
      <c r="I535" s="849"/>
      <c r="J535" s="832"/>
      <c r="K535" s="832"/>
      <c r="L535" s="849">
        <v>1</v>
      </c>
      <c r="M535" s="849">
        <v>215</v>
      </c>
      <c r="N535" s="832">
        <v>1</v>
      </c>
      <c r="O535" s="832">
        <v>215</v>
      </c>
      <c r="P535" s="849"/>
      <c r="Q535" s="849"/>
      <c r="R535" s="837"/>
      <c r="S535" s="850"/>
    </row>
    <row r="536" spans="1:19" ht="14.45" customHeight="1" x14ac:dyDescent="0.2">
      <c r="A536" s="831" t="s">
        <v>5512</v>
      </c>
      <c r="B536" s="832" t="s">
        <v>5513</v>
      </c>
      <c r="C536" s="832" t="s">
        <v>602</v>
      </c>
      <c r="D536" s="832" t="s">
        <v>2560</v>
      </c>
      <c r="E536" s="832" t="s">
        <v>5509</v>
      </c>
      <c r="F536" s="832" t="s">
        <v>5611</v>
      </c>
      <c r="G536" s="832" t="s">
        <v>5612</v>
      </c>
      <c r="H536" s="849">
        <v>52</v>
      </c>
      <c r="I536" s="849">
        <v>15964</v>
      </c>
      <c r="J536" s="832">
        <v>51.831168831168831</v>
      </c>
      <c r="K536" s="832">
        <v>307</v>
      </c>
      <c r="L536" s="849">
        <v>1</v>
      </c>
      <c r="M536" s="849">
        <v>308</v>
      </c>
      <c r="N536" s="832">
        <v>1</v>
      </c>
      <c r="O536" s="832">
        <v>308</v>
      </c>
      <c r="P536" s="849">
        <v>2</v>
      </c>
      <c r="Q536" s="849">
        <v>620</v>
      </c>
      <c r="R536" s="837">
        <v>2.0129870129870131</v>
      </c>
      <c r="S536" s="850">
        <v>310</v>
      </c>
    </row>
    <row r="537" spans="1:19" ht="14.45" customHeight="1" x14ac:dyDescent="0.2">
      <c r="A537" s="831" t="s">
        <v>5512</v>
      </c>
      <c r="B537" s="832" t="s">
        <v>5513</v>
      </c>
      <c r="C537" s="832" t="s">
        <v>602</v>
      </c>
      <c r="D537" s="832" t="s">
        <v>2560</v>
      </c>
      <c r="E537" s="832" t="s">
        <v>5509</v>
      </c>
      <c r="F537" s="832" t="s">
        <v>5614</v>
      </c>
      <c r="G537" s="832" t="s">
        <v>5612</v>
      </c>
      <c r="H537" s="849">
        <v>4</v>
      </c>
      <c r="I537" s="849">
        <v>1520</v>
      </c>
      <c r="J537" s="832">
        <v>0.79790026246719159</v>
      </c>
      <c r="K537" s="832">
        <v>380</v>
      </c>
      <c r="L537" s="849">
        <v>5</v>
      </c>
      <c r="M537" s="849">
        <v>1905</v>
      </c>
      <c r="N537" s="832">
        <v>1</v>
      </c>
      <c r="O537" s="832">
        <v>381</v>
      </c>
      <c r="P537" s="849"/>
      <c r="Q537" s="849"/>
      <c r="R537" s="837"/>
      <c r="S537" s="850"/>
    </row>
    <row r="538" spans="1:19" ht="14.45" customHeight="1" x14ac:dyDescent="0.2">
      <c r="A538" s="831" t="s">
        <v>5512</v>
      </c>
      <c r="B538" s="832" t="s">
        <v>5513</v>
      </c>
      <c r="C538" s="832" t="s">
        <v>602</v>
      </c>
      <c r="D538" s="832" t="s">
        <v>2561</v>
      </c>
      <c r="E538" s="832" t="s">
        <v>5509</v>
      </c>
      <c r="F538" s="832" t="s">
        <v>5561</v>
      </c>
      <c r="G538" s="832" t="s">
        <v>5562</v>
      </c>
      <c r="H538" s="849">
        <v>6</v>
      </c>
      <c r="I538" s="849">
        <v>1506</v>
      </c>
      <c r="J538" s="832">
        <v>5.9761904761904763</v>
      </c>
      <c r="K538" s="832">
        <v>251</v>
      </c>
      <c r="L538" s="849">
        <v>1</v>
      </c>
      <c r="M538" s="849">
        <v>252</v>
      </c>
      <c r="N538" s="832">
        <v>1</v>
      </c>
      <c r="O538" s="832">
        <v>252</v>
      </c>
      <c r="P538" s="849"/>
      <c r="Q538" s="849"/>
      <c r="R538" s="837"/>
      <c r="S538" s="850"/>
    </row>
    <row r="539" spans="1:19" ht="14.45" customHeight="1" x14ac:dyDescent="0.2">
      <c r="A539" s="831" t="s">
        <v>5512</v>
      </c>
      <c r="B539" s="832" t="s">
        <v>5513</v>
      </c>
      <c r="C539" s="832" t="s">
        <v>602</v>
      </c>
      <c r="D539" s="832" t="s">
        <v>2561</v>
      </c>
      <c r="E539" s="832" t="s">
        <v>5509</v>
      </c>
      <c r="F539" s="832" t="s">
        <v>5591</v>
      </c>
      <c r="G539" s="832" t="s">
        <v>5592</v>
      </c>
      <c r="H539" s="849">
        <v>25</v>
      </c>
      <c r="I539" s="849">
        <v>3150</v>
      </c>
      <c r="J539" s="832">
        <v>24.803149606299211</v>
      </c>
      <c r="K539" s="832">
        <v>126</v>
      </c>
      <c r="L539" s="849">
        <v>1</v>
      </c>
      <c r="M539" s="849">
        <v>127</v>
      </c>
      <c r="N539" s="832">
        <v>1</v>
      </c>
      <c r="O539" s="832">
        <v>127</v>
      </c>
      <c r="P539" s="849"/>
      <c r="Q539" s="849"/>
      <c r="R539" s="837"/>
      <c r="S539" s="850"/>
    </row>
    <row r="540" spans="1:19" ht="14.45" customHeight="1" x14ac:dyDescent="0.2">
      <c r="A540" s="831" t="s">
        <v>5512</v>
      </c>
      <c r="B540" s="832" t="s">
        <v>5513</v>
      </c>
      <c r="C540" s="832" t="s">
        <v>602</v>
      </c>
      <c r="D540" s="832" t="s">
        <v>2561</v>
      </c>
      <c r="E540" s="832" t="s">
        <v>5509</v>
      </c>
      <c r="F540" s="832" t="s">
        <v>5599</v>
      </c>
      <c r="G540" s="832" t="s">
        <v>5596</v>
      </c>
      <c r="H540" s="849">
        <v>14</v>
      </c>
      <c r="I540" s="849">
        <v>7952</v>
      </c>
      <c r="J540" s="832"/>
      <c r="K540" s="832">
        <v>568</v>
      </c>
      <c r="L540" s="849"/>
      <c r="M540" s="849"/>
      <c r="N540" s="832"/>
      <c r="O540" s="832"/>
      <c r="P540" s="849"/>
      <c r="Q540" s="849"/>
      <c r="R540" s="837"/>
      <c r="S540" s="850"/>
    </row>
    <row r="541" spans="1:19" ht="14.45" customHeight="1" x14ac:dyDescent="0.2">
      <c r="A541" s="831" t="s">
        <v>5512</v>
      </c>
      <c r="B541" s="832" t="s">
        <v>5513</v>
      </c>
      <c r="C541" s="832" t="s">
        <v>602</v>
      </c>
      <c r="D541" s="832" t="s">
        <v>2561</v>
      </c>
      <c r="E541" s="832" t="s">
        <v>5509</v>
      </c>
      <c r="F541" s="832" t="s">
        <v>5611</v>
      </c>
      <c r="G541" s="832" t="s">
        <v>5612</v>
      </c>
      <c r="H541" s="849"/>
      <c r="I541" s="849"/>
      <c r="J541" s="832"/>
      <c r="K541" s="832"/>
      <c r="L541" s="849">
        <v>1</v>
      </c>
      <c r="M541" s="849">
        <v>308</v>
      </c>
      <c r="N541" s="832">
        <v>1</v>
      </c>
      <c r="O541" s="832">
        <v>308</v>
      </c>
      <c r="P541" s="849"/>
      <c r="Q541" s="849"/>
      <c r="R541" s="837"/>
      <c r="S541" s="850"/>
    </row>
    <row r="542" spans="1:19" ht="14.45" customHeight="1" x14ac:dyDescent="0.2">
      <c r="A542" s="831" t="s">
        <v>5512</v>
      </c>
      <c r="B542" s="832" t="s">
        <v>5513</v>
      </c>
      <c r="C542" s="832" t="s">
        <v>602</v>
      </c>
      <c r="D542" s="832" t="s">
        <v>5473</v>
      </c>
      <c r="E542" s="832" t="s">
        <v>5509</v>
      </c>
      <c r="F542" s="832" t="s">
        <v>5561</v>
      </c>
      <c r="G542" s="832" t="s">
        <v>5562</v>
      </c>
      <c r="H542" s="849">
        <v>2</v>
      </c>
      <c r="I542" s="849">
        <v>502</v>
      </c>
      <c r="J542" s="832"/>
      <c r="K542" s="832">
        <v>251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5" customHeight="1" x14ac:dyDescent="0.2">
      <c r="A543" s="831" t="s">
        <v>5512</v>
      </c>
      <c r="B543" s="832" t="s">
        <v>5513</v>
      </c>
      <c r="C543" s="832" t="s">
        <v>602</v>
      </c>
      <c r="D543" s="832" t="s">
        <v>5473</v>
      </c>
      <c r="E543" s="832" t="s">
        <v>5509</v>
      </c>
      <c r="F543" s="832" t="s">
        <v>5591</v>
      </c>
      <c r="G543" s="832" t="s">
        <v>5592</v>
      </c>
      <c r="H543" s="849">
        <v>5</v>
      </c>
      <c r="I543" s="849">
        <v>630</v>
      </c>
      <c r="J543" s="832"/>
      <c r="K543" s="832">
        <v>126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5" customHeight="1" x14ac:dyDescent="0.2">
      <c r="A544" s="831" t="s">
        <v>5512</v>
      </c>
      <c r="B544" s="832" t="s">
        <v>5513</v>
      </c>
      <c r="C544" s="832" t="s">
        <v>602</v>
      </c>
      <c r="D544" s="832" t="s">
        <v>5473</v>
      </c>
      <c r="E544" s="832" t="s">
        <v>5509</v>
      </c>
      <c r="F544" s="832" t="s">
        <v>5599</v>
      </c>
      <c r="G544" s="832" t="s">
        <v>5596</v>
      </c>
      <c r="H544" s="849">
        <v>2</v>
      </c>
      <c r="I544" s="849">
        <v>1136</v>
      </c>
      <c r="J544" s="832"/>
      <c r="K544" s="832">
        <v>568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5" customHeight="1" x14ac:dyDescent="0.2">
      <c r="A545" s="831" t="s">
        <v>5512</v>
      </c>
      <c r="B545" s="832" t="s">
        <v>5513</v>
      </c>
      <c r="C545" s="832" t="s">
        <v>602</v>
      </c>
      <c r="D545" s="832" t="s">
        <v>5473</v>
      </c>
      <c r="E545" s="832" t="s">
        <v>5509</v>
      </c>
      <c r="F545" s="832" t="s">
        <v>5614</v>
      </c>
      <c r="G545" s="832" t="s">
        <v>5612</v>
      </c>
      <c r="H545" s="849">
        <v>1</v>
      </c>
      <c r="I545" s="849">
        <v>380</v>
      </c>
      <c r="J545" s="832"/>
      <c r="K545" s="832">
        <v>380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5" customHeight="1" x14ac:dyDescent="0.2">
      <c r="A546" s="831" t="s">
        <v>5512</v>
      </c>
      <c r="B546" s="832" t="s">
        <v>5513</v>
      </c>
      <c r="C546" s="832" t="s">
        <v>602</v>
      </c>
      <c r="D546" s="832" t="s">
        <v>5475</v>
      </c>
      <c r="E546" s="832" t="s">
        <v>5509</v>
      </c>
      <c r="F546" s="832" t="s">
        <v>5561</v>
      </c>
      <c r="G546" s="832" t="s">
        <v>5562</v>
      </c>
      <c r="H546" s="849"/>
      <c r="I546" s="849"/>
      <c r="J546" s="832"/>
      <c r="K546" s="832"/>
      <c r="L546" s="849"/>
      <c r="M546" s="849"/>
      <c r="N546" s="832"/>
      <c r="O546" s="832"/>
      <c r="P546" s="849">
        <v>1</v>
      </c>
      <c r="Q546" s="849">
        <v>254</v>
      </c>
      <c r="R546" s="837"/>
      <c r="S546" s="850">
        <v>254</v>
      </c>
    </row>
    <row r="547" spans="1:19" ht="14.45" customHeight="1" x14ac:dyDescent="0.2">
      <c r="A547" s="831" t="s">
        <v>5512</v>
      </c>
      <c r="B547" s="832" t="s">
        <v>5513</v>
      </c>
      <c r="C547" s="832" t="s">
        <v>602</v>
      </c>
      <c r="D547" s="832" t="s">
        <v>5475</v>
      </c>
      <c r="E547" s="832" t="s">
        <v>5509</v>
      </c>
      <c r="F547" s="832" t="s">
        <v>5591</v>
      </c>
      <c r="G547" s="832" t="s">
        <v>5592</v>
      </c>
      <c r="H547" s="849"/>
      <c r="I547" s="849"/>
      <c r="J547" s="832"/>
      <c r="K547" s="832"/>
      <c r="L547" s="849"/>
      <c r="M547" s="849"/>
      <c r="N547" s="832"/>
      <c r="O547" s="832"/>
      <c r="P547" s="849">
        <v>1</v>
      </c>
      <c r="Q547" s="849">
        <v>126</v>
      </c>
      <c r="R547" s="837"/>
      <c r="S547" s="850">
        <v>126</v>
      </c>
    </row>
    <row r="548" spans="1:19" ht="14.45" customHeight="1" x14ac:dyDescent="0.2">
      <c r="A548" s="831" t="s">
        <v>5512</v>
      </c>
      <c r="B548" s="832" t="s">
        <v>5513</v>
      </c>
      <c r="C548" s="832" t="s">
        <v>602</v>
      </c>
      <c r="D548" s="832" t="s">
        <v>5475</v>
      </c>
      <c r="E548" s="832" t="s">
        <v>5509</v>
      </c>
      <c r="F548" s="832" t="s">
        <v>5614</v>
      </c>
      <c r="G548" s="832" t="s">
        <v>5612</v>
      </c>
      <c r="H548" s="849"/>
      <c r="I548" s="849"/>
      <c r="J548" s="832"/>
      <c r="K548" s="832"/>
      <c r="L548" s="849"/>
      <c r="M548" s="849"/>
      <c r="N548" s="832"/>
      <c r="O548" s="832"/>
      <c r="P548" s="849">
        <v>1</v>
      </c>
      <c r="Q548" s="849">
        <v>385</v>
      </c>
      <c r="R548" s="837"/>
      <c r="S548" s="850">
        <v>385</v>
      </c>
    </row>
    <row r="549" spans="1:19" ht="14.45" customHeight="1" x14ac:dyDescent="0.2">
      <c r="A549" s="831" t="s">
        <v>5512</v>
      </c>
      <c r="B549" s="832" t="s">
        <v>5513</v>
      </c>
      <c r="C549" s="832" t="s">
        <v>602</v>
      </c>
      <c r="D549" s="832" t="s">
        <v>2562</v>
      </c>
      <c r="E549" s="832" t="s">
        <v>5509</v>
      </c>
      <c r="F549" s="832" t="s">
        <v>5561</v>
      </c>
      <c r="G549" s="832" t="s">
        <v>5562</v>
      </c>
      <c r="H549" s="849"/>
      <c r="I549" s="849"/>
      <c r="J549" s="832"/>
      <c r="K549" s="832"/>
      <c r="L549" s="849"/>
      <c r="M549" s="849"/>
      <c r="N549" s="832"/>
      <c r="O549" s="832"/>
      <c r="P549" s="849">
        <v>46</v>
      </c>
      <c r="Q549" s="849">
        <v>11684</v>
      </c>
      <c r="R549" s="837"/>
      <c r="S549" s="850">
        <v>254</v>
      </c>
    </row>
    <row r="550" spans="1:19" ht="14.45" customHeight="1" x14ac:dyDescent="0.2">
      <c r="A550" s="831" t="s">
        <v>5512</v>
      </c>
      <c r="B550" s="832" t="s">
        <v>5513</v>
      </c>
      <c r="C550" s="832" t="s">
        <v>602</v>
      </c>
      <c r="D550" s="832" t="s">
        <v>2562</v>
      </c>
      <c r="E550" s="832" t="s">
        <v>5509</v>
      </c>
      <c r="F550" s="832" t="s">
        <v>5591</v>
      </c>
      <c r="G550" s="832" t="s">
        <v>5592</v>
      </c>
      <c r="H550" s="849"/>
      <c r="I550" s="849"/>
      <c r="J550" s="832"/>
      <c r="K550" s="832"/>
      <c r="L550" s="849"/>
      <c r="M550" s="849"/>
      <c r="N550" s="832"/>
      <c r="O550" s="832"/>
      <c r="P550" s="849">
        <v>174</v>
      </c>
      <c r="Q550" s="849">
        <v>21924</v>
      </c>
      <c r="R550" s="837"/>
      <c r="S550" s="850">
        <v>126</v>
      </c>
    </row>
    <row r="551" spans="1:19" ht="14.45" customHeight="1" x14ac:dyDescent="0.2">
      <c r="A551" s="831" t="s">
        <v>5512</v>
      </c>
      <c r="B551" s="832" t="s">
        <v>5513</v>
      </c>
      <c r="C551" s="832" t="s">
        <v>602</v>
      </c>
      <c r="D551" s="832" t="s">
        <v>2562</v>
      </c>
      <c r="E551" s="832" t="s">
        <v>5509</v>
      </c>
      <c r="F551" s="832" t="s">
        <v>5595</v>
      </c>
      <c r="G551" s="832" t="s">
        <v>5596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498</v>
      </c>
      <c r="R551" s="837"/>
      <c r="S551" s="850">
        <v>498</v>
      </c>
    </row>
    <row r="552" spans="1:19" ht="14.45" customHeight="1" x14ac:dyDescent="0.2">
      <c r="A552" s="831" t="s">
        <v>5512</v>
      </c>
      <c r="B552" s="832" t="s">
        <v>5513</v>
      </c>
      <c r="C552" s="832" t="s">
        <v>602</v>
      </c>
      <c r="D552" s="832" t="s">
        <v>2562</v>
      </c>
      <c r="E552" s="832" t="s">
        <v>5509</v>
      </c>
      <c r="F552" s="832" t="s">
        <v>5599</v>
      </c>
      <c r="G552" s="832" t="s">
        <v>5596</v>
      </c>
      <c r="H552" s="849"/>
      <c r="I552" s="849"/>
      <c r="J552" s="832"/>
      <c r="K552" s="832"/>
      <c r="L552" s="849"/>
      <c r="M552" s="849"/>
      <c r="N552" s="832"/>
      <c r="O552" s="832"/>
      <c r="P552" s="849">
        <v>60</v>
      </c>
      <c r="Q552" s="849">
        <v>34380</v>
      </c>
      <c r="R552" s="837"/>
      <c r="S552" s="850">
        <v>573</v>
      </c>
    </row>
    <row r="553" spans="1:19" ht="14.45" customHeight="1" x14ac:dyDescent="0.2">
      <c r="A553" s="831" t="s">
        <v>5512</v>
      </c>
      <c r="B553" s="832" t="s">
        <v>5513</v>
      </c>
      <c r="C553" s="832" t="s">
        <v>602</v>
      </c>
      <c r="D553" s="832" t="s">
        <v>2562</v>
      </c>
      <c r="E553" s="832" t="s">
        <v>5509</v>
      </c>
      <c r="F553" s="832" t="s">
        <v>5607</v>
      </c>
      <c r="G553" s="832" t="s">
        <v>5608</v>
      </c>
      <c r="H553" s="849"/>
      <c r="I553" s="849"/>
      <c r="J553" s="832"/>
      <c r="K553" s="832"/>
      <c r="L553" s="849"/>
      <c r="M553" s="849"/>
      <c r="N553" s="832"/>
      <c r="O553" s="832"/>
      <c r="P553" s="849">
        <v>1</v>
      </c>
      <c r="Q553" s="849">
        <v>217</v>
      </c>
      <c r="R553" s="837"/>
      <c r="S553" s="850">
        <v>217</v>
      </c>
    </row>
    <row r="554" spans="1:19" ht="14.45" customHeight="1" x14ac:dyDescent="0.2">
      <c r="A554" s="831" t="s">
        <v>5512</v>
      </c>
      <c r="B554" s="832" t="s">
        <v>5513</v>
      </c>
      <c r="C554" s="832" t="s">
        <v>602</v>
      </c>
      <c r="D554" s="832" t="s">
        <v>2562</v>
      </c>
      <c r="E554" s="832" t="s">
        <v>5509</v>
      </c>
      <c r="F554" s="832" t="s">
        <v>5609</v>
      </c>
      <c r="G554" s="832" t="s">
        <v>5610</v>
      </c>
      <c r="H554" s="849"/>
      <c r="I554" s="849"/>
      <c r="J554" s="832"/>
      <c r="K554" s="832"/>
      <c r="L554" s="849"/>
      <c r="M554" s="849"/>
      <c r="N554" s="832"/>
      <c r="O554" s="832"/>
      <c r="P554" s="849">
        <v>4</v>
      </c>
      <c r="Q554" s="849">
        <v>352</v>
      </c>
      <c r="R554" s="837"/>
      <c r="S554" s="850">
        <v>88</v>
      </c>
    </row>
    <row r="555" spans="1:19" ht="14.45" customHeight="1" x14ac:dyDescent="0.2">
      <c r="A555" s="831" t="s">
        <v>5512</v>
      </c>
      <c r="B555" s="832" t="s">
        <v>5513</v>
      </c>
      <c r="C555" s="832" t="s">
        <v>602</v>
      </c>
      <c r="D555" s="832" t="s">
        <v>2562</v>
      </c>
      <c r="E555" s="832" t="s">
        <v>5509</v>
      </c>
      <c r="F555" s="832" t="s">
        <v>5614</v>
      </c>
      <c r="G555" s="832" t="s">
        <v>5612</v>
      </c>
      <c r="H555" s="849"/>
      <c r="I555" s="849"/>
      <c r="J555" s="832"/>
      <c r="K555" s="832"/>
      <c r="L555" s="849"/>
      <c r="M555" s="849"/>
      <c r="N555" s="832"/>
      <c r="O555" s="832"/>
      <c r="P555" s="849">
        <v>1</v>
      </c>
      <c r="Q555" s="849">
        <v>385</v>
      </c>
      <c r="R555" s="837"/>
      <c r="S555" s="850">
        <v>385</v>
      </c>
    </row>
    <row r="556" spans="1:19" ht="14.45" customHeight="1" x14ac:dyDescent="0.2">
      <c r="A556" s="831" t="s">
        <v>5512</v>
      </c>
      <c r="B556" s="832" t="s">
        <v>5513</v>
      </c>
      <c r="C556" s="832" t="s">
        <v>602</v>
      </c>
      <c r="D556" s="832" t="s">
        <v>5476</v>
      </c>
      <c r="E556" s="832" t="s">
        <v>5509</v>
      </c>
      <c r="F556" s="832" t="s">
        <v>5561</v>
      </c>
      <c r="G556" s="832" t="s">
        <v>5562</v>
      </c>
      <c r="H556" s="849"/>
      <c r="I556" s="849"/>
      <c r="J556" s="832"/>
      <c r="K556" s="832"/>
      <c r="L556" s="849">
        <v>3</v>
      </c>
      <c r="M556" s="849">
        <v>756</v>
      </c>
      <c r="N556" s="832">
        <v>1</v>
      </c>
      <c r="O556" s="832">
        <v>252</v>
      </c>
      <c r="P556" s="849"/>
      <c r="Q556" s="849"/>
      <c r="R556" s="837"/>
      <c r="S556" s="850"/>
    </row>
    <row r="557" spans="1:19" ht="14.45" customHeight="1" x14ac:dyDescent="0.2">
      <c r="A557" s="831" t="s">
        <v>5512</v>
      </c>
      <c r="B557" s="832" t="s">
        <v>5513</v>
      </c>
      <c r="C557" s="832" t="s">
        <v>602</v>
      </c>
      <c r="D557" s="832" t="s">
        <v>5476</v>
      </c>
      <c r="E557" s="832" t="s">
        <v>5509</v>
      </c>
      <c r="F557" s="832" t="s">
        <v>5591</v>
      </c>
      <c r="G557" s="832" t="s">
        <v>5592</v>
      </c>
      <c r="H557" s="849"/>
      <c r="I557" s="849"/>
      <c r="J557" s="832"/>
      <c r="K557" s="832"/>
      <c r="L557" s="849">
        <v>3</v>
      </c>
      <c r="M557" s="849">
        <v>381</v>
      </c>
      <c r="N557" s="832">
        <v>1</v>
      </c>
      <c r="O557" s="832">
        <v>127</v>
      </c>
      <c r="P557" s="849">
        <v>8</v>
      </c>
      <c r="Q557" s="849">
        <v>1008</v>
      </c>
      <c r="R557" s="837">
        <v>2.6456692913385829</v>
      </c>
      <c r="S557" s="850">
        <v>126</v>
      </c>
    </row>
    <row r="558" spans="1:19" ht="14.45" customHeight="1" x14ac:dyDescent="0.2">
      <c r="A558" s="831" t="s">
        <v>5512</v>
      </c>
      <c r="B558" s="832" t="s">
        <v>5513</v>
      </c>
      <c r="C558" s="832" t="s">
        <v>602</v>
      </c>
      <c r="D558" s="832" t="s">
        <v>5476</v>
      </c>
      <c r="E558" s="832" t="s">
        <v>5509</v>
      </c>
      <c r="F558" s="832" t="s">
        <v>5593</v>
      </c>
      <c r="G558" s="832" t="s">
        <v>5594</v>
      </c>
      <c r="H558" s="849"/>
      <c r="I558" s="849"/>
      <c r="J558" s="832"/>
      <c r="K558" s="832"/>
      <c r="L558" s="849"/>
      <c r="M558" s="849"/>
      <c r="N558" s="832"/>
      <c r="O558" s="832"/>
      <c r="P558" s="849">
        <v>1</v>
      </c>
      <c r="Q558" s="849">
        <v>334</v>
      </c>
      <c r="R558" s="837"/>
      <c r="S558" s="850">
        <v>334</v>
      </c>
    </row>
    <row r="559" spans="1:19" ht="14.45" customHeight="1" x14ac:dyDescent="0.2">
      <c r="A559" s="831" t="s">
        <v>5512</v>
      </c>
      <c r="B559" s="832" t="s">
        <v>5513</v>
      </c>
      <c r="C559" s="832" t="s">
        <v>602</v>
      </c>
      <c r="D559" s="832" t="s">
        <v>5476</v>
      </c>
      <c r="E559" s="832" t="s">
        <v>5509</v>
      </c>
      <c r="F559" s="832" t="s">
        <v>5595</v>
      </c>
      <c r="G559" s="832" t="s">
        <v>5596</v>
      </c>
      <c r="H559" s="849"/>
      <c r="I559" s="849"/>
      <c r="J559" s="832"/>
      <c r="K559" s="832"/>
      <c r="L559" s="849">
        <v>3</v>
      </c>
      <c r="M559" s="849">
        <v>1488</v>
      </c>
      <c r="N559" s="832">
        <v>1</v>
      </c>
      <c r="O559" s="832">
        <v>496</v>
      </c>
      <c r="P559" s="849"/>
      <c r="Q559" s="849"/>
      <c r="R559" s="837"/>
      <c r="S559" s="850"/>
    </row>
    <row r="560" spans="1:19" ht="14.45" customHeight="1" x14ac:dyDescent="0.2">
      <c r="A560" s="831" t="s">
        <v>5512</v>
      </c>
      <c r="B560" s="832" t="s">
        <v>5513</v>
      </c>
      <c r="C560" s="832" t="s">
        <v>602</v>
      </c>
      <c r="D560" s="832" t="s">
        <v>5476</v>
      </c>
      <c r="E560" s="832" t="s">
        <v>5509</v>
      </c>
      <c r="F560" s="832" t="s">
        <v>5611</v>
      </c>
      <c r="G560" s="832" t="s">
        <v>5612</v>
      </c>
      <c r="H560" s="849"/>
      <c r="I560" s="849"/>
      <c r="J560" s="832"/>
      <c r="K560" s="832"/>
      <c r="L560" s="849">
        <v>2</v>
      </c>
      <c r="M560" s="849">
        <v>616</v>
      </c>
      <c r="N560" s="832">
        <v>1</v>
      </c>
      <c r="O560" s="832">
        <v>308</v>
      </c>
      <c r="P560" s="849">
        <v>1</v>
      </c>
      <c r="Q560" s="849">
        <v>310</v>
      </c>
      <c r="R560" s="837">
        <v>0.50324675324675328</v>
      </c>
      <c r="S560" s="850">
        <v>310</v>
      </c>
    </row>
    <row r="561" spans="1:19" ht="14.45" customHeight="1" x14ac:dyDescent="0.2">
      <c r="A561" s="831" t="s">
        <v>5512</v>
      </c>
      <c r="B561" s="832" t="s">
        <v>5513</v>
      </c>
      <c r="C561" s="832" t="s">
        <v>602</v>
      </c>
      <c r="D561" s="832" t="s">
        <v>2563</v>
      </c>
      <c r="E561" s="832" t="s">
        <v>5509</v>
      </c>
      <c r="F561" s="832" t="s">
        <v>5561</v>
      </c>
      <c r="G561" s="832" t="s">
        <v>5562</v>
      </c>
      <c r="H561" s="849">
        <v>1</v>
      </c>
      <c r="I561" s="849">
        <v>251</v>
      </c>
      <c r="J561" s="832">
        <v>0.49801587301587302</v>
      </c>
      <c r="K561" s="832">
        <v>251</v>
      </c>
      <c r="L561" s="849">
        <v>2</v>
      </c>
      <c r="M561" s="849">
        <v>504</v>
      </c>
      <c r="N561" s="832">
        <v>1</v>
      </c>
      <c r="O561" s="832">
        <v>252</v>
      </c>
      <c r="P561" s="849">
        <v>3</v>
      </c>
      <c r="Q561" s="849">
        <v>762</v>
      </c>
      <c r="R561" s="837">
        <v>1.5119047619047619</v>
      </c>
      <c r="S561" s="850">
        <v>254</v>
      </c>
    </row>
    <row r="562" spans="1:19" ht="14.45" customHeight="1" x14ac:dyDescent="0.2">
      <c r="A562" s="831" t="s">
        <v>5512</v>
      </c>
      <c r="B562" s="832" t="s">
        <v>5513</v>
      </c>
      <c r="C562" s="832" t="s">
        <v>602</v>
      </c>
      <c r="D562" s="832" t="s">
        <v>2563</v>
      </c>
      <c r="E562" s="832" t="s">
        <v>5509</v>
      </c>
      <c r="F562" s="832" t="s">
        <v>5591</v>
      </c>
      <c r="G562" s="832" t="s">
        <v>5592</v>
      </c>
      <c r="H562" s="849">
        <v>4</v>
      </c>
      <c r="I562" s="849">
        <v>504</v>
      </c>
      <c r="J562" s="832">
        <v>0.99212598425196852</v>
      </c>
      <c r="K562" s="832">
        <v>126</v>
      </c>
      <c r="L562" s="849">
        <v>4</v>
      </c>
      <c r="M562" s="849">
        <v>508</v>
      </c>
      <c r="N562" s="832">
        <v>1</v>
      </c>
      <c r="O562" s="832">
        <v>127</v>
      </c>
      <c r="P562" s="849">
        <v>9</v>
      </c>
      <c r="Q562" s="849">
        <v>1134</v>
      </c>
      <c r="R562" s="837">
        <v>2.2322834645669292</v>
      </c>
      <c r="S562" s="850">
        <v>126</v>
      </c>
    </row>
    <row r="563" spans="1:19" ht="14.45" customHeight="1" x14ac:dyDescent="0.2">
      <c r="A563" s="831" t="s">
        <v>5512</v>
      </c>
      <c r="B563" s="832" t="s">
        <v>5513</v>
      </c>
      <c r="C563" s="832" t="s">
        <v>602</v>
      </c>
      <c r="D563" s="832" t="s">
        <v>2563</v>
      </c>
      <c r="E563" s="832" t="s">
        <v>5509</v>
      </c>
      <c r="F563" s="832" t="s">
        <v>5595</v>
      </c>
      <c r="G563" s="832" t="s">
        <v>5596</v>
      </c>
      <c r="H563" s="849"/>
      <c r="I563" s="849"/>
      <c r="J563" s="832"/>
      <c r="K563" s="832"/>
      <c r="L563" s="849">
        <v>2</v>
      </c>
      <c r="M563" s="849">
        <v>992</v>
      </c>
      <c r="N563" s="832">
        <v>1</v>
      </c>
      <c r="O563" s="832">
        <v>496</v>
      </c>
      <c r="P563" s="849"/>
      <c r="Q563" s="849"/>
      <c r="R563" s="837"/>
      <c r="S563" s="850"/>
    </row>
    <row r="564" spans="1:19" ht="14.45" customHeight="1" x14ac:dyDescent="0.2">
      <c r="A564" s="831" t="s">
        <v>5512</v>
      </c>
      <c r="B564" s="832" t="s">
        <v>5513</v>
      </c>
      <c r="C564" s="832" t="s">
        <v>602</v>
      </c>
      <c r="D564" s="832" t="s">
        <v>2563</v>
      </c>
      <c r="E564" s="832" t="s">
        <v>5509</v>
      </c>
      <c r="F564" s="832" t="s">
        <v>5599</v>
      </c>
      <c r="G564" s="832" t="s">
        <v>5596</v>
      </c>
      <c r="H564" s="849">
        <v>1</v>
      </c>
      <c r="I564" s="849">
        <v>568</v>
      </c>
      <c r="J564" s="832"/>
      <c r="K564" s="832">
        <v>568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5" customHeight="1" x14ac:dyDescent="0.2">
      <c r="A565" s="831" t="s">
        <v>5512</v>
      </c>
      <c r="B565" s="832" t="s">
        <v>5513</v>
      </c>
      <c r="C565" s="832" t="s">
        <v>602</v>
      </c>
      <c r="D565" s="832" t="s">
        <v>2563</v>
      </c>
      <c r="E565" s="832" t="s">
        <v>5509</v>
      </c>
      <c r="F565" s="832" t="s">
        <v>5609</v>
      </c>
      <c r="G565" s="832" t="s">
        <v>5610</v>
      </c>
      <c r="H565" s="849">
        <v>1</v>
      </c>
      <c r="I565" s="849">
        <v>85</v>
      </c>
      <c r="J565" s="832">
        <v>0.4941860465116279</v>
      </c>
      <c r="K565" s="832">
        <v>85</v>
      </c>
      <c r="L565" s="849">
        <v>2</v>
      </c>
      <c r="M565" s="849">
        <v>172</v>
      </c>
      <c r="N565" s="832">
        <v>1</v>
      </c>
      <c r="O565" s="832">
        <v>86</v>
      </c>
      <c r="P565" s="849"/>
      <c r="Q565" s="849"/>
      <c r="R565" s="837"/>
      <c r="S565" s="850"/>
    </row>
    <row r="566" spans="1:19" ht="14.45" customHeight="1" x14ac:dyDescent="0.2">
      <c r="A566" s="831" t="s">
        <v>5512</v>
      </c>
      <c r="B566" s="832" t="s">
        <v>5513</v>
      </c>
      <c r="C566" s="832" t="s">
        <v>602</v>
      </c>
      <c r="D566" s="832" t="s">
        <v>2563</v>
      </c>
      <c r="E566" s="832" t="s">
        <v>5509</v>
      </c>
      <c r="F566" s="832" t="s">
        <v>5611</v>
      </c>
      <c r="G566" s="832" t="s">
        <v>5612</v>
      </c>
      <c r="H566" s="849"/>
      <c r="I566" s="849"/>
      <c r="J566" s="832"/>
      <c r="K566" s="832"/>
      <c r="L566" s="849"/>
      <c r="M566" s="849"/>
      <c r="N566" s="832"/>
      <c r="O566" s="832"/>
      <c r="P566" s="849">
        <v>3</v>
      </c>
      <c r="Q566" s="849">
        <v>930</v>
      </c>
      <c r="R566" s="837"/>
      <c r="S566" s="850">
        <v>310</v>
      </c>
    </row>
    <row r="567" spans="1:19" ht="14.45" customHeight="1" x14ac:dyDescent="0.2">
      <c r="A567" s="831" t="s">
        <v>5512</v>
      </c>
      <c r="B567" s="832" t="s">
        <v>5513</v>
      </c>
      <c r="C567" s="832" t="s">
        <v>602</v>
      </c>
      <c r="D567" s="832" t="s">
        <v>2563</v>
      </c>
      <c r="E567" s="832" t="s">
        <v>5509</v>
      </c>
      <c r="F567" s="832" t="s">
        <v>5614</v>
      </c>
      <c r="G567" s="832" t="s">
        <v>5612</v>
      </c>
      <c r="H567" s="849"/>
      <c r="I567" s="849"/>
      <c r="J567" s="832"/>
      <c r="K567" s="832"/>
      <c r="L567" s="849">
        <v>3</v>
      </c>
      <c r="M567" s="849">
        <v>1143</v>
      </c>
      <c r="N567" s="832">
        <v>1</v>
      </c>
      <c r="O567" s="832">
        <v>381</v>
      </c>
      <c r="P567" s="849">
        <v>1</v>
      </c>
      <c r="Q567" s="849">
        <v>385</v>
      </c>
      <c r="R567" s="837">
        <v>0.33683289588801402</v>
      </c>
      <c r="S567" s="850">
        <v>385</v>
      </c>
    </row>
    <row r="568" spans="1:19" ht="14.45" customHeight="1" x14ac:dyDescent="0.2">
      <c r="A568" s="831" t="s">
        <v>5512</v>
      </c>
      <c r="B568" s="832" t="s">
        <v>5513</v>
      </c>
      <c r="C568" s="832" t="s">
        <v>602</v>
      </c>
      <c r="D568" s="832" t="s">
        <v>5477</v>
      </c>
      <c r="E568" s="832" t="s">
        <v>5509</v>
      </c>
      <c r="F568" s="832" t="s">
        <v>5561</v>
      </c>
      <c r="G568" s="832" t="s">
        <v>5562</v>
      </c>
      <c r="H568" s="849">
        <v>2</v>
      </c>
      <c r="I568" s="849">
        <v>502</v>
      </c>
      <c r="J568" s="832"/>
      <c r="K568" s="832">
        <v>251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5" customHeight="1" x14ac:dyDescent="0.2">
      <c r="A569" s="831" t="s">
        <v>5512</v>
      </c>
      <c r="B569" s="832" t="s">
        <v>5513</v>
      </c>
      <c r="C569" s="832" t="s">
        <v>602</v>
      </c>
      <c r="D569" s="832" t="s">
        <v>5477</v>
      </c>
      <c r="E569" s="832" t="s">
        <v>5509</v>
      </c>
      <c r="F569" s="832" t="s">
        <v>5591</v>
      </c>
      <c r="G569" s="832" t="s">
        <v>5592</v>
      </c>
      <c r="H569" s="849">
        <v>2</v>
      </c>
      <c r="I569" s="849">
        <v>252</v>
      </c>
      <c r="J569" s="832"/>
      <c r="K569" s="832">
        <v>126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5" customHeight="1" x14ac:dyDescent="0.2">
      <c r="A570" s="831" t="s">
        <v>5512</v>
      </c>
      <c r="B570" s="832" t="s">
        <v>5513</v>
      </c>
      <c r="C570" s="832" t="s">
        <v>602</v>
      </c>
      <c r="D570" s="832" t="s">
        <v>5477</v>
      </c>
      <c r="E570" s="832" t="s">
        <v>5509</v>
      </c>
      <c r="F570" s="832" t="s">
        <v>5614</v>
      </c>
      <c r="G570" s="832" t="s">
        <v>5612</v>
      </c>
      <c r="H570" s="849">
        <v>2</v>
      </c>
      <c r="I570" s="849">
        <v>760</v>
      </c>
      <c r="J570" s="832"/>
      <c r="K570" s="832">
        <v>380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5" customHeight="1" x14ac:dyDescent="0.2">
      <c r="A571" s="831" t="s">
        <v>5512</v>
      </c>
      <c r="B571" s="832" t="s">
        <v>5513</v>
      </c>
      <c r="C571" s="832" t="s">
        <v>602</v>
      </c>
      <c r="D571" s="832" t="s">
        <v>2564</v>
      </c>
      <c r="E571" s="832" t="s">
        <v>5509</v>
      </c>
      <c r="F571" s="832" t="s">
        <v>5561</v>
      </c>
      <c r="G571" s="832" t="s">
        <v>5562</v>
      </c>
      <c r="H571" s="849">
        <v>3</v>
      </c>
      <c r="I571" s="849">
        <v>753</v>
      </c>
      <c r="J571" s="832"/>
      <c r="K571" s="832">
        <v>251</v>
      </c>
      <c r="L571" s="849"/>
      <c r="M571" s="849"/>
      <c r="N571" s="832"/>
      <c r="O571" s="832"/>
      <c r="P571" s="849">
        <v>2</v>
      </c>
      <c r="Q571" s="849">
        <v>508</v>
      </c>
      <c r="R571" s="837"/>
      <c r="S571" s="850">
        <v>254</v>
      </c>
    </row>
    <row r="572" spans="1:19" ht="14.45" customHeight="1" x14ac:dyDescent="0.2">
      <c r="A572" s="831" t="s">
        <v>5512</v>
      </c>
      <c r="B572" s="832" t="s">
        <v>5513</v>
      </c>
      <c r="C572" s="832" t="s">
        <v>602</v>
      </c>
      <c r="D572" s="832" t="s">
        <v>2564</v>
      </c>
      <c r="E572" s="832" t="s">
        <v>5509</v>
      </c>
      <c r="F572" s="832" t="s">
        <v>5591</v>
      </c>
      <c r="G572" s="832" t="s">
        <v>5592</v>
      </c>
      <c r="H572" s="849">
        <v>7</v>
      </c>
      <c r="I572" s="849">
        <v>882</v>
      </c>
      <c r="J572" s="832"/>
      <c r="K572" s="832">
        <v>126</v>
      </c>
      <c r="L572" s="849"/>
      <c r="M572" s="849"/>
      <c r="N572" s="832"/>
      <c r="O572" s="832"/>
      <c r="P572" s="849">
        <v>8</v>
      </c>
      <c r="Q572" s="849">
        <v>1008</v>
      </c>
      <c r="R572" s="837"/>
      <c r="S572" s="850">
        <v>126</v>
      </c>
    </row>
    <row r="573" spans="1:19" ht="14.45" customHeight="1" x14ac:dyDescent="0.2">
      <c r="A573" s="831" t="s">
        <v>5512</v>
      </c>
      <c r="B573" s="832" t="s">
        <v>5513</v>
      </c>
      <c r="C573" s="832" t="s">
        <v>602</v>
      </c>
      <c r="D573" s="832" t="s">
        <v>2564</v>
      </c>
      <c r="E573" s="832" t="s">
        <v>5509</v>
      </c>
      <c r="F573" s="832" t="s">
        <v>5611</v>
      </c>
      <c r="G573" s="832" t="s">
        <v>5612</v>
      </c>
      <c r="H573" s="849">
        <v>1</v>
      </c>
      <c r="I573" s="849">
        <v>307</v>
      </c>
      <c r="J573" s="832"/>
      <c r="K573" s="832">
        <v>307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5" customHeight="1" x14ac:dyDescent="0.2">
      <c r="A574" s="831" t="s">
        <v>5512</v>
      </c>
      <c r="B574" s="832" t="s">
        <v>5513</v>
      </c>
      <c r="C574" s="832" t="s">
        <v>602</v>
      </c>
      <c r="D574" s="832" t="s">
        <v>2564</v>
      </c>
      <c r="E574" s="832" t="s">
        <v>5509</v>
      </c>
      <c r="F574" s="832" t="s">
        <v>5614</v>
      </c>
      <c r="G574" s="832" t="s">
        <v>5612</v>
      </c>
      <c r="H574" s="849">
        <v>3</v>
      </c>
      <c r="I574" s="849">
        <v>1140</v>
      </c>
      <c r="J574" s="832"/>
      <c r="K574" s="832">
        <v>380</v>
      </c>
      <c r="L574" s="849"/>
      <c r="M574" s="849"/>
      <c r="N574" s="832"/>
      <c r="O574" s="832"/>
      <c r="P574" s="849">
        <v>2</v>
      </c>
      <c r="Q574" s="849">
        <v>770</v>
      </c>
      <c r="R574" s="837"/>
      <c r="S574" s="850">
        <v>385</v>
      </c>
    </row>
    <row r="575" spans="1:19" ht="14.45" customHeight="1" x14ac:dyDescent="0.2">
      <c r="A575" s="831" t="s">
        <v>5512</v>
      </c>
      <c r="B575" s="832" t="s">
        <v>5513</v>
      </c>
      <c r="C575" s="832" t="s">
        <v>602</v>
      </c>
      <c r="D575" s="832" t="s">
        <v>2565</v>
      </c>
      <c r="E575" s="832" t="s">
        <v>5509</v>
      </c>
      <c r="F575" s="832" t="s">
        <v>5561</v>
      </c>
      <c r="G575" s="832" t="s">
        <v>5562</v>
      </c>
      <c r="H575" s="849"/>
      <c r="I575" s="849"/>
      <c r="J575" s="832"/>
      <c r="K575" s="832"/>
      <c r="L575" s="849">
        <v>4</v>
      </c>
      <c r="M575" s="849">
        <v>1008</v>
      </c>
      <c r="N575" s="832">
        <v>1</v>
      </c>
      <c r="O575" s="832">
        <v>252</v>
      </c>
      <c r="P575" s="849">
        <v>6</v>
      </c>
      <c r="Q575" s="849">
        <v>1524</v>
      </c>
      <c r="R575" s="837">
        <v>1.5119047619047619</v>
      </c>
      <c r="S575" s="850">
        <v>254</v>
      </c>
    </row>
    <row r="576" spans="1:19" ht="14.45" customHeight="1" x14ac:dyDescent="0.2">
      <c r="A576" s="831" t="s">
        <v>5512</v>
      </c>
      <c r="B576" s="832" t="s">
        <v>5513</v>
      </c>
      <c r="C576" s="832" t="s">
        <v>602</v>
      </c>
      <c r="D576" s="832" t="s">
        <v>2565</v>
      </c>
      <c r="E576" s="832" t="s">
        <v>5509</v>
      </c>
      <c r="F576" s="832" t="s">
        <v>5591</v>
      </c>
      <c r="G576" s="832" t="s">
        <v>5592</v>
      </c>
      <c r="H576" s="849"/>
      <c r="I576" s="849"/>
      <c r="J576" s="832"/>
      <c r="K576" s="832"/>
      <c r="L576" s="849">
        <v>5</v>
      </c>
      <c r="M576" s="849">
        <v>635</v>
      </c>
      <c r="N576" s="832">
        <v>1</v>
      </c>
      <c r="O576" s="832">
        <v>127</v>
      </c>
      <c r="P576" s="849">
        <v>10</v>
      </c>
      <c r="Q576" s="849">
        <v>1260</v>
      </c>
      <c r="R576" s="837">
        <v>1.984251968503937</v>
      </c>
      <c r="S576" s="850">
        <v>126</v>
      </c>
    </row>
    <row r="577" spans="1:19" ht="14.45" customHeight="1" x14ac:dyDescent="0.2">
      <c r="A577" s="831" t="s">
        <v>5512</v>
      </c>
      <c r="B577" s="832" t="s">
        <v>5513</v>
      </c>
      <c r="C577" s="832" t="s">
        <v>602</v>
      </c>
      <c r="D577" s="832" t="s">
        <v>2565</v>
      </c>
      <c r="E577" s="832" t="s">
        <v>5509</v>
      </c>
      <c r="F577" s="832" t="s">
        <v>5595</v>
      </c>
      <c r="G577" s="832" t="s">
        <v>5596</v>
      </c>
      <c r="H577" s="849"/>
      <c r="I577" s="849"/>
      <c r="J577" s="832"/>
      <c r="K577" s="832"/>
      <c r="L577" s="849">
        <v>1</v>
      </c>
      <c r="M577" s="849">
        <v>496</v>
      </c>
      <c r="N577" s="832">
        <v>1</v>
      </c>
      <c r="O577" s="832">
        <v>496</v>
      </c>
      <c r="P577" s="849"/>
      <c r="Q577" s="849"/>
      <c r="R577" s="837"/>
      <c r="S577" s="850"/>
    </row>
    <row r="578" spans="1:19" ht="14.45" customHeight="1" x14ac:dyDescent="0.2">
      <c r="A578" s="831" t="s">
        <v>5512</v>
      </c>
      <c r="B578" s="832" t="s">
        <v>5513</v>
      </c>
      <c r="C578" s="832" t="s">
        <v>602</v>
      </c>
      <c r="D578" s="832" t="s">
        <v>2565</v>
      </c>
      <c r="E578" s="832" t="s">
        <v>5509</v>
      </c>
      <c r="F578" s="832" t="s">
        <v>5611</v>
      </c>
      <c r="G578" s="832" t="s">
        <v>5612</v>
      </c>
      <c r="H578" s="849"/>
      <c r="I578" s="849"/>
      <c r="J578" s="832"/>
      <c r="K578" s="832"/>
      <c r="L578" s="849">
        <v>1</v>
      </c>
      <c r="M578" s="849">
        <v>308</v>
      </c>
      <c r="N578" s="832">
        <v>1</v>
      </c>
      <c r="O578" s="832">
        <v>308</v>
      </c>
      <c r="P578" s="849"/>
      <c r="Q578" s="849"/>
      <c r="R578" s="837"/>
      <c r="S578" s="850"/>
    </row>
    <row r="579" spans="1:19" ht="14.45" customHeight="1" x14ac:dyDescent="0.2">
      <c r="A579" s="831" t="s">
        <v>5512</v>
      </c>
      <c r="B579" s="832" t="s">
        <v>5513</v>
      </c>
      <c r="C579" s="832" t="s">
        <v>602</v>
      </c>
      <c r="D579" s="832" t="s">
        <v>2565</v>
      </c>
      <c r="E579" s="832" t="s">
        <v>5509</v>
      </c>
      <c r="F579" s="832" t="s">
        <v>5614</v>
      </c>
      <c r="G579" s="832" t="s">
        <v>5612</v>
      </c>
      <c r="H579" s="849"/>
      <c r="I579" s="849"/>
      <c r="J579" s="832"/>
      <c r="K579" s="832"/>
      <c r="L579" s="849">
        <v>3</v>
      </c>
      <c r="M579" s="849">
        <v>1143</v>
      </c>
      <c r="N579" s="832">
        <v>1</v>
      </c>
      <c r="O579" s="832">
        <v>381</v>
      </c>
      <c r="P579" s="849">
        <v>7</v>
      </c>
      <c r="Q579" s="849">
        <v>2695</v>
      </c>
      <c r="R579" s="837">
        <v>2.3578302712160979</v>
      </c>
      <c r="S579" s="850">
        <v>385</v>
      </c>
    </row>
    <row r="580" spans="1:19" ht="14.45" customHeight="1" x14ac:dyDescent="0.2">
      <c r="A580" s="831" t="s">
        <v>5512</v>
      </c>
      <c r="B580" s="832" t="s">
        <v>5513</v>
      </c>
      <c r="C580" s="832" t="s">
        <v>602</v>
      </c>
      <c r="D580" s="832" t="s">
        <v>2566</v>
      </c>
      <c r="E580" s="832" t="s">
        <v>5509</v>
      </c>
      <c r="F580" s="832" t="s">
        <v>5561</v>
      </c>
      <c r="G580" s="832" t="s">
        <v>5562</v>
      </c>
      <c r="H580" s="849">
        <v>1</v>
      </c>
      <c r="I580" s="849">
        <v>251</v>
      </c>
      <c r="J580" s="832"/>
      <c r="K580" s="832">
        <v>251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5" customHeight="1" x14ac:dyDescent="0.2">
      <c r="A581" s="831" t="s">
        <v>5512</v>
      </c>
      <c r="B581" s="832" t="s">
        <v>5513</v>
      </c>
      <c r="C581" s="832" t="s">
        <v>602</v>
      </c>
      <c r="D581" s="832" t="s">
        <v>2566</v>
      </c>
      <c r="E581" s="832" t="s">
        <v>5509</v>
      </c>
      <c r="F581" s="832" t="s">
        <v>5591</v>
      </c>
      <c r="G581" s="832" t="s">
        <v>5592</v>
      </c>
      <c r="H581" s="849">
        <v>1</v>
      </c>
      <c r="I581" s="849">
        <v>126</v>
      </c>
      <c r="J581" s="832"/>
      <c r="K581" s="832">
        <v>126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5" customHeight="1" x14ac:dyDescent="0.2">
      <c r="A582" s="831" t="s">
        <v>5512</v>
      </c>
      <c r="B582" s="832" t="s">
        <v>5513</v>
      </c>
      <c r="C582" s="832" t="s">
        <v>602</v>
      </c>
      <c r="D582" s="832" t="s">
        <v>2566</v>
      </c>
      <c r="E582" s="832" t="s">
        <v>5509</v>
      </c>
      <c r="F582" s="832" t="s">
        <v>5611</v>
      </c>
      <c r="G582" s="832" t="s">
        <v>5612</v>
      </c>
      <c r="H582" s="849">
        <v>1</v>
      </c>
      <c r="I582" s="849">
        <v>307</v>
      </c>
      <c r="J582" s="832"/>
      <c r="K582" s="832">
        <v>307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5" customHeight="1" x14ac:dyDescent="0.2">
      <c r="A583" s="831" t="s">
        <v>5512</v>
      </c>
      <c r="B583" s="832" t="s">
        <v>5513</v>
      </c>
      <c r="C583" s="832" t="s">
        <v>602</v>
      </c>
      <c r="D583" s="832" t="s">
        <v>5480</v>
      </c>
      <c r="E583" s="832" t="s">
        <v>5509</v>
      </c>
      <c r="F583" s="832" t="s">
        <v>5561</v>
      </c>
      <c r="G583" s="832" t="s">
        <v>5562</v>
      </c>
      <c r="H583" s="849">
        <v>1</v>
      </c>
      <c r="I583" s="849">
        <v>251</v>
      </c>
      <c r="J583" s="832"/>
      <c r="K583" s="832">
        <v>251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5" customHeight="1" x14ac:dyDescent="0.2">
      <c r="A584" s="831" t="s">
        <v>5512</v>
      </c>
      <c r="B584" s="832" t="s">
        <v>5513</v>
      </c>
      <c r="C584" s="832" t="s">
        <v>602</v>
      </c>
      <c r="D584" s="832" t="s">
        <v>5480</v>
      </c>
      <c r="E584" s="832" t="s">
        <v>5509</v>
      </c>
      <c r="F584" s="832" t="s">
        <v>5591</v>
      </c>
      <c r="G584" s="832" t="s">
        <v>5592</v>
      </c>
      <c r="H584" s="849">
        <v>4</v>
      </c>
      <c r="I584" s="849">
        <v>504</v>
      </c>
      <c r="J584" s="832"/>
      <c r="K584" s="832">
        <v>126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5" customHeight="1" x14ac:dyDescent="0.2">
      <c r="A585" s="831" t="s">
        <v>5512</v>
      </c>
      <c r="B585" s="832" t="s">
        <v>5513</v>
      </c>
      <c r="C585" s="832" t="s">
        <v>602</v>
      </c>
      <c r="D585" s="832" t="s">
        <v>5480</v>
      </c>
      <c r="E585" s="832" t="s">
        <v>5509</v>
      </c>
      <c r="F585" s="832" t="s">
        <v>5611</v>
      </c>
      <c r="G585" s="832" t="s">
        <v>5612</v>
      </c>
      <c r="H585" s="849">
        <v>1</v>
      </c>
      <c r="I585" s="849">
        <v>307</v>
      </c>
      <c r="J585" s="832"/>
      <c r="K585" s="832">
        <v>307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5" customHeight="1" x14ac:dyDescent="0.2">
      <c r="A586" s="831" t="s">
        <v>5512</v>
      </c>
      <c r="B586" s="832" t="s">
        <v>5513</v>
      </c>
      <c r="C586" s="832" t="s">
        <v>602</v>
      </c>
      <c r="D586" s="832" t="s">
        <v>2567</v>
      </c>
      <c r="E586" s="832" t="s">
        <v>5509</v>
      </c>
      <c r="F586" s="832" t="s">
        <v>5561</v>
      </c>
      <c r="G586" s="832" t="s">
        <v>5562</v>
      </c>
      <c r="H586" s="849">
        <v>18</v>
      </c>
      <c r="I586" s="849">
        <v>4518</v>
      </c>
      <c r="J586" s="832">
        <v>0.61822660098522164</v>
      </c>
      <c r="K586" s="832">
        <v>251</v>
      </c>
      <c r="L586" s="849">
        <v>29</v>
      </c>
      <c r="M586" s="849">
        <v>7308</v>
      </c>
      <c r="N586" s="832">
        <v>1</v>
      </c>
      <c r="O586" s="832">
        <v>252</v>
      </c>
      <c r="P586" s="849">
        <v>43</v>
      </c>
      <c r="Q586" s="849">
        <v>10922</v>
      </c>
      <c r="R586" s="837">
        <v>1.4945265462506843</v>
      </c>
      <c r="S586" s="850">
        <v>254</v>
      </c>
    </row>
    <row r="587" spans="1:19" ht="14.45" customHeight="1" x14ac:dyDescent="0.2">
      <c r="A587" s="831" t="s">
        <v>5512</v>
      </c>
      <c r="B587" s="832" t="s">
        <v>5513</v>
      </c>
      <c r="C587" s="832" t="s">
        <v>602</v>
      </c>
      <c r="D587" s="832" t="s">
        <v>2567</v>
      </c>
      <c r="E587" s="832" t="s">
        <v>5509</v>
      </c>
      <c r="F587" s="832" t="s">
        <v>5591</v>
      </c>
      <c r="G587" s="832" t="s">
        <v>5592</v>
      </c>
      <c r="H587" s="849">
        <v>31</v>
      </c>
      <c r="I587" s="849">
        <v>3906</v>
      </c>
      <c r="J587" s="832">
        <v>0.24803149606299213</v>
      </c>
      <c r="K587" s="832">
        <v>126</v>
      </c>
      <c r="L587" s="849">
        <v>124</v>
      </c>
      <c r="M587" s="849">
        <v>15748</v>
      </c>
      <c r="N587" s="832">
        <v>1</v>
      </c>
      <c r="O587" s="832">
        <v>127</v>
      </c>
      <c r="P587" s="849">
        <v>212</v>
      </c>
      <c r="Q587" s="849">
        <v>26712</v>
      </c>
      <c r="R587" s="837">
        <v>1.6962153924307848</v>
      </c>
      <c r="S587" s="850">
        <v>126</v>
      </c>
    </row>
    <row r="588" spans="1:19" ht="14.45" customHeight="1" x14ac:dyDescent="0.2">
      <c r="A588" s="831" t="s">
        <v>5512</v>
      </c>
      <c r="B588" s="832" t="s">
        <v>5513</v>
      </c>
      <c r="C588" s="832" t="s">
        <v>602</v>
      </c>
      <c r="D588" s="832" t="s">
        <v>2567</v>
      </c>
      <c r="E588" s="832" t="s">
        <v>5509</v>
      </c>
      <c r="F588" s="832" t="s">
        <v>5595</v>
      </c>
      <c r="G588" s="832" t="s">
        <v>5596</v>
      </c>
      <c r="H588" s="849">
        <v>1</v>
      </c>
      <c r="I588" s="849">
        <v>495</v>
      </c>
      <c r="J588" s="832"/>
      <c r="K588" s="832">
        <v>495</v>
      </c>
      <c r="L588" s="849"/>
      <c r="M588" s="849"/>
      <c r="N588" s="832"/>
      <c r="O588" s="832"/>
      <c r="P588" s="849">
        <v>1</v>
      </c>
      <c r="Q588" s="849">
        <v>498</v>
      </c>
      <c r="R588" s="837"/>
      <c r="S588" s="850">
        <v>498</v>
      </c>
    </row>
    <row r="589" spans="1:19" ht="14.45" customHeight="1" x14ac:dyDescent="0.2">
      <c r="A589" s="831" t="s">
        <v>5512</v>
      </c>
      <c r="B589" s="832" t="s">
        <v>5513</v>
      </c>
      <c r="C589" s="832" t="s">
        <v>602</v>
      </c>
      <c r="D589" s="832" t="s">
        <v>2567</v>
      </c>
      <c r="E589" s="832" t="s">
        <v>5509</v>
      </c>
      <c r="F589" s="832" t="s">
        <v>5599</v>
      </c>
      <c r="G589" s="832" t="s">
        <v>5596</v>
      </c>
      <c r="H589" s="849"/>
      <c r="I589" s="849"/>
      <c r="J589" s="832"/>
      <c r="K589" s="832"/>
      <c r="L589" s="849"/>
      <c r="M589" s="849"/>
      <c r="N589" s="832"/>
      <c r="O589" s="832"/>
      <c r="P589" s="849">
        <v>1</v>
      </c>
      <c r="Q589" s="849">
        <v>573</v>
      </c>
      <c r="R589" s="837"/>
      <c r="S589" s="850">
        <v>573</v>
      </c>
    </row>
    <row r="590" spans="1:19" ht="14.45" customHeight="1" x14ac:dyDescent="0.2">
      <c r="A590" s="831" t="s">
        <v>5512</v>
      </c>
      <c r="B590" s="832" t="s">
        <v>5513</v>
      </c>
      <c r="C590" s="832" t="s">
        <v>602</v>
      </c>
      <c r="D590" s="832" t="s">
        <v>2567</v>
      </c>
      <c r="E590" s="832" t="s">
        <v>5509</v>
      </c>
      <c r="F590" s="832" t="s">
        <v>5601</v>
      </c>
      <c r="G590" s="832" t="s">
        <v>5602</v>
      </c>
      <c r="H590" s="849">
        <v>3</v>
      </c>
      <c r="I590" s="849">
        <v>1386</v>
      </c>
      <c r="J590" s="832"/>
      <c r="K590" s="832">
        <v>462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5" customHeight="1" x14ac:dyDescent="0.2">
      <c r="A591" s="831" t="s">
        <v>5512</v>
      </c>
      <c r="B591" s="832" t="s">
        <v>5513</v>
      </c>
      <c r="C591" s="832" t="s">
        <v>602</v>
      </c>
      <c r="D591" s="832" t="s">
        <v>2567</v>
      </c>
      <c r="E591" s="832" t="s">
        <v>5509</v>
      </c>
      <c r="F591" s="832" t="s">
        <v>5614</v>
      </c>
      <c r="G591" s="832" t="s">
        <v>5612</v>
      </c>
      <c r="H591" s="849">
        <v>23</v>
      </c>
      <c r="I591" s="849">
        <v>8740</v>
      </c>
      <c r="J591" s="832">
        <v>0.52135528513481266</v>
      </c>
      <c r="K591" s="832">
        <v>380</v>
      </c>
      <c r="L591" s="849">
        <v>44</v>
      </c>
      <c r="M591" s="849">
        <v>16764</v>
      </c>
      <c r="N591" s="832">
        <v>1</v>
      </c>
      <c r="O591" s="832">
        <v>381</v>
      </c>
      <c r="P591" s="849">
        <v>93</v>
      </c>
      <c r="Q591" s="849">
        <v>35805</v>
      </c>
      <c r="R591" s="837">
        <v>2.1358267716535435</v>
      </c>
      <c r="S591" s="850">
        <v>385</v>
      </c>
    </row>
    <row r="592" spans="1:19" ht="14.45" customHeight="1" x14ac:dyDescent="0.2">
      <c r="A592" s="831" t="s">
        <v>5512</v>
      </c>
      <c r="B592" s="832" t="s">
        <v>5513</v>
      </c>
      <c r="C592" s="832" t="s">
        <v>602</v>
      </c>
      <c r="D592" s="832" t="s">
        <v>2568</v>
      </c>
      <c r="E592" s="832" t="s">
        <v>5509</v>
      </c>
      <c r="F592" s="832" t="s">
        <v>5561</v>
      </c>
      <c r="G592" s="832" t="s">
        <v>5562</v>
      </c>
      <c r="H592" s="849">
        <v>26</v>
      </c>
      <c r="I592" s="849">
        <v>6526</v>
      </c>
      <c r="J592" s="832">
        <v>12.948412698412698</v>
      </c>
      <c r="K592" s="832">
        <v>251</v>
      </c>
      <c r="L592" s="849">
        <v>2</v>
      </c>
      <c r="M592" s="849">
        <v>504</v>
      </c>
      <c r="N592" s="832">
        <v>1</v>
      </c>
      <c r="O592" s="832">
        <v>252</v>
      </c>
      <c r="P592" s="849">
        <v>4</v>
      </c>
      <c r="Q592" s="849">
        <v>1016</v>
      </c>
      <c r="R592" s="837">
        <v>2.0158730158730158</v>
      </c>
      <c r="S592" s="850">
        <v>254</v>
      </c>
    </row>
    <row r="593" spans="1:19" ht="14.45" customHeight="1" x14ac:dyDescent="0.2">
      <c r="A593" s="831" t="s">
        <v>5512</v>
      </c>
      <c r="B593" s="832" t="s">
        <v>5513</v>
      </c>
      <c r="C593" s="832" t="s">
        <v>602</v>
      </c>
      <c r="D593" s="832" t="s">
        <v>2568</v>
      </c>
      <c r="E593" s="832" t="s">
        <v>5509</v>
      </c>
      <c r="F593" s="832" t="s">
        <v>5591</v>
      </c>
      <c r="G593" s="832" t="s">
        <v>5592</v>
      </c>
      <c r="H593" s="849">
        <v>84</v>
      </c>
      <c r="I593" s="849">
        <v>10584</v>
      </c>
      <c r="J593" s="832">
        <v>2.5254115962777379</v>
      </c>
      <c r="K593" s="832">
        <v>126</v>
      </c>
      <c r="L593" s="849">
        <v>33</v>
      </c>
      <c r="M593" s="849">
        <v>4191</v>
      </c>
      <c r="N593" s="832">
        <v>1</v>
      </c>
      <c r="O593" s="832">
        <v>127</v>
      </c>
      <c r="P593" s="849">
        <v>5</v>
      </c>
      <c r="Q593" s="849">
        <v>630</v>
      </c>
      <c r="R593" s="837">
        <v>0.15032211882605584</v>
      </c>
      <c r="S593" s="850">
        <v>126</v>
      </c>
    </row>
    <row r="594" spans="1:19" ht="14.45" customHeight="1" x14ac:dyDescent="0.2">
      <c r="A594" s="831" t="s">
        <v>5512</v>
      </c>
      <c r="B594" s="832" t="s">
        <v>5513</v>
      </c>
      <c r="C594" s="832" t="s">
        <v>602</v>
      </c>
      <c r="D594" s="832" t="s">
        <v>2568</v>
      </c>
      <c r="E594" s="832" t="s">
        <v>5509</v>
      </c>
      <c r="F594" s="832" t="s">
        <v>5595</v>
      </c>
      <c r="G594" s="832" t="s">
        <v>5596</v>
      </c>
      <c r="H594" s="849">
        <v>3</v>
      </c>
      <c r="I594" s="849">
        <v>1485</v>
      </c>
      <c r="J594" s="832"/>
      <c r="K594" s="832">
        <v>495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5" customHeight="1" x14ac:dyDescent="0.2">
      <c r="A595" s="831" t="s">
        <v>5512</v>
      </c>
      <c r="B595" s="832" t="s">
        <v>5513</v>
      </c>
      <c r="C595" s="832" t="s">
        <v>602</v>
      </c>
      <c r="D595" s="832" t="s">
        <v>2568</v>
      </c>
      <c r="E595" s="832" t="s">
        <v>5509</v>
      </c>
      <c r="F595" s="832" t="s">
        <v>5599</v>
      </c>
      <c r="G595" s="832" t="s">
        <v>5596</v>
      </c>
      <c r="H595" s="849">
        <v>4</v>
      </c>
      <c r="I595" s="849">
        <v>2272</v>
      </c>
      <c r="J595" s="832"/>
      <c r="K595" s="832">
        <v>568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5" customHeight="1" x14ac:dyDescent="0.2">
      <c r="A596" s="831" t="s">
        <v>5512</v>
      </c>
      <c r="B596" s="832" t="s">
        <v>5513</v>
      </c>
      <c r="C596" s="832" t="s">
        <v>602</v>
      </c>
      <c r="D596" s="832" t="s">
        <v>2568</v>
      </c>
      <c r="E596" s="832" t="s">
        <v>5509</v>
      </c>
      <c r="F596" s="832" t="s">
        <v>5601</v>
      </c>
      <c r="G596" s="832" t="s">
        <v>5602</v>
      </c>
      <c r="H596" s="849">
        <v>1</v>
      </c>
      <c r="I596" s="849">
        <v>462</v>
      </c>
      <c r="J596" s="832"/>
      <c r="K596" s="832">
        <v>462</v>
      </c>
      <c r="L596" s="849"/>
      <c r="M596" s="849"/>
      <c r="N596" s="832"/>
      <c r="O596" s="832"/>
      <c r="P596" s="849">
        <v>1</v>
      </c>
      <c r="Q596" s="849">
        <v>468</v>
      </c>
      <c r="R596" s="837"/>
      <c r="S596" s="850">
        <v>468</v>
      </c>
    </row>
    <row r="597" spans="1:19" ht="14.45" customHeight="1" x14ac:dyDescent="0.2">
      <c r="A597" s="831" t="s">
        <v>5512</v>
      </c>
      <c r="B597" s="832" t="s">
        <v>5513</v>
      </c>
      <c r="C597" s="832" t="s">
        <v>602</v>
      </c>
      <c r="D597" s="832" t="s">
        <v>2568</v>
      </c>
      <c r="E597" s="832" t="s">
        <v>5509</v>
      </c>
      <c r="F597" s="832" t="s">
        <v>5609</v>
      </c>
      <c r="G597" s="832" t="s">
        <v>5610</v>
      </c>
      <c r="H597" s="849">
        <v>3</v>
      </c>
      <c r="I597" s="849">
        <v>255</v>
      </c>
      <c r="J597" s="832"/>
      <c r="K597" s="832">
        <v>85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5" customHeight="1" x14ac:dyDescent="0.2">
      <c r="A598" s="831" t="s">
        <v>5512</v>
      </c>
      <c r="B598" s="832" t="s">
        <v>5513</v>
      </c>
      <c r="C598" s="832" t="s">
        <v>602</v>
      </c>
      <c r="D598" s="832" t="s">
        <v>2568</v>
      </c>
      <c r="E598" s="832" t="s">
        <v>5509</v>
      </c>
      <c r="F598" s="832" t="s">
        <v>5611</v>
      </c>
      <c r="G598" s="832" t="s">
        <v>5612</v>
      </c>
      <c r="H598" s="849">
        <v>14</v>
      </c>
      <c r="I598" s="849">
        <v>4298</v>
      </c>
      <c r="J598" s="832"/>
      <c r="K598" s="832">
        <v>307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5" customHeight="1" x14ac:dyDescent="0.2">
      <c r="A599" s="831" t="s">
        <v>5512</v>
      </c>
      <c r="B599" s="832" t="s">
        <v>5513</v>
      </c>
      <c r="C599" s="832" t="s">
        <v>602</v>
      </c>
      <c r="D599" s="832" t="s">
        <v>2568</v>
      </c>
      <c r="E599" s="832" t="s">
        <v>5509</v>
      </c>
      <c r="F599" s="832" t="s">
        <v>5614</v>
      </c>
      <c r="G599" s="832" t="s">
        <v>5612</v>
      </c>
      <c r="H599" s="849">
        <v>15</v>
      </c>
      <c r="I599" s="849">
        <v>5700</v>
      </c>
      <c r="J599" s="832">
        <v>1.3600572655690766</v>
      </c>
      <c r="K599" s="832">
        <v>380</v>
      </c>
      <c r="L599" s="849">
        <v>11</v>
      </c>
      <c r="M599" s="849">
        <v>4191</v>
      </c>
      <c r="N599" s="832">
        <v>1</v>
      </c>
      <c r="O599" s="832">
        <v>381</v>
      </c>
      <c r="P599" s="849">
        <v>5</v>
      </c>
      <c r="Q599" s="849">
        <v>1925</v>
      </c>
      <c r="R599" s="837">
        <v>0.45931758530183725</v>
      </c>
      <c r="S599" s="850">
        <v>385</v>
      </c>
    </row>
    <row r="600" spans="1:19" ht="14.45" customHeight="1" x14ac:dyDescent="0.2">
      <c r="A600" s="831" t="s">
        <v>5512</v>
      </c>
      <c r="B600" s="832" t="s">
        <v>5513</v>
      </c>
      <c r="C600" s="832" t="s">
        <v>602</v>
      </c>
      <c r="D600" s="832" t="s">
        <v>2568</v>
      </c>
      <c r="E600" s="832" t="s">
        <v>5509</v>
      </c>
      <c r="F600" s="832" t="s">
        <v>5615</v>
      </c>
      <c r="G600" s="832" t="s">
        <v>5616</v>
      </c>
      <c r="H600" s="849"/>
      <c r="I600" s="849"/>
      <c r="J600" s="832"/>
      <c r="K600" s="832"/>
      <c r="L600" s="849">
        <v>1</v>
      </c>
      <c r="M600" s="849">
        <v>273</v>
      </c>
      <c r="N600" s="832">
        <v>1</v>
      </c>
      <c r="O600" s="832">
        <v>273</v>
      </c>
      <c r="P600" s="849"/>
      <c r="Q600" s="849"/>
      <c r="R600" s="837"/>
      <c r="S600" s="850"/>
    </row>
    <row r="601" spans="1:19" ht="14.45" customHeight="1" x14ac:dyDescent="0.2">
      <c r="A601" s="831" t="s">
        <v>5512</v>
      </c>
      <c r="B601" s="832" t="s">
        <v>5513</v>
      </c>
      <c r="C601" s="832" t="s">
        <v>602</v>
      </c>
      <c r="D601" s="832" t="s">
        <v>2568</v>
      </c>
      <c r="E601" s="832" t="s">
        <v>5509</v>
      </c>
      <c r="F601" s="832" t="s">
        <v>5618</v>
      </c>
      <c r="G601" s="832" t="s">
        <v>5594</v>
      </c>
      <c r="H601" s="849">
        <v>2</v>
      </c>
      <c r="I601" s="849">
        <v>808</v>
      </c>
      <c r="J601" s="832">
        <v>1.9950617283950618</v>
      </c>
      <c r="K601" s="832">
        <v>404</v>
      </c>
      <c r="L601" s="849">
        <v>1</v>
      </c>
      <c r="M601" s="849">
        <v>405</v>
      </c>
      <c r="N601" s="832">
        <v>1</v>
      </c>
      <c r="O601" s="832">
        <v>405</v>
      </c>
      <c r="P601" s="849"/>
      <c r="Q601" s="849"/>
      <c r="R601" s="837"/>
      <c r="S601" s="850"/>
    </row>
    <row r="602" spans="1:19" ht="14.45" customHeight="1" x14ac:dyDescent="0.2">
      <c r="A602" s="831" t="s">
        <v>5512</v>
      </c>
      <c r="B602" s="832" t="s">
        <v>5513</v>
      </c>
      <c r="C602" s="832" t="s">
        <v>602</v>
      </c>
      <c r="D602" s="832" t="s">
        <v>2570</v>
      </c>
      <c r="E602" s="832" t="s">
        <v>5509</v>
      </c>
      <c r="F602" s="832" t="s">
        <v>5561</v>
      </c>
      <c r="G602" s="832" t="s">
        <v>5562</v>
      </c>
      <c r="H602" s="849">
        <v>20</v>
      </c>
      <c r="I602" s="849">
        <v>5020</v>
      </c>
      <c r="J602" s="832">
        <v>1.1067019400352733</v>
      </c>
      <c r="K602" s="832">
        <v>251</v>
      </c>
      <c r="L602" s="849">
        <v>18</v>
      </c>
      <c r="M602" s="849">
        <v>4536</v>
      </c>
      <c r="N602" s="832">
        <v>1</v>
      </c>
      <c r="O602" s="832">
        <v>252</v>
      </c>
      <c r="P602" s="849">
        <v>4</v>
      </c>
      <c r="Q602" s="849">
        <v>1016</v>
      </c>
      <c r="R602" s="837">
        <v>0.22398589065255731</v>
      </c>
      <c r="S602" s="850">
        <v>254</v>
      </c>
    </row>
    <row r="603" spans="1:19" ht="14.45" customHeight="1" x14ac:dyDescent="0.2">
      <c r="A603" s="831" t="s">
        <v>5512</v>
      </c>
      <c r="B603" s="832" t="s">
        <v>5513</v>
      </c>
      <c r="C603" s="832" t="s">
        <v>602</v>
      </c>
      <c r="D603" s="832" t="s">
        <v>2570</v>
      </c>
      <c r="E603" s="832" t="s">
        <v>5509</v>
      </c>
      <c r="F603" s="832" t="s">
        <v>5591</v>
      </c>
      <c r="G603" s="832" t="s">
        <v>5592</v>
      </c>
      <c r="H603" s="849">
        <v>23</v>
      </c>
      <c r="I603" s="849">
        <v>2898</v>
      </c>
      <c r="J603" s="832">
        <v>1.1409448818897638</v>
      </c>
      <c r="K603" s="832">
        <v>126</v>
      </c>
      <c r="L603" s="849">
        <v>20</v>
      </c>
      <c r="M603" s="849">
        <v>2540</v>
      </c>
      <c r="N603" s="832">
        <v>1</v>
      </c>
      <c r="O603" s="832">
        <v>127</v>
      </c>
      <c r="P603" s="849">
        <v>4</v>
      </c>
      <c r="Q603" s="849">
        <v>504</v>
      </c>
      <c r="R603" s="837">
        <v>0.1984251968503937</v>
      </c>
      <c r="S603" s="850">
        <v>126</v>
      </c>
    </row>
    <row r="604" spans="1:19" ht="14.45" customHeight="1" x14ac:dyDescent="0.2">
      <c r="A604" s="831" t="s">
        <v>5512</v>
      </c>
      <c r="B604" s="832" t="s">
        <v>5513</v>
      </c>
      <c r="C604" s="832" t="s">
        <v>602</v>
      </c>
      <c r="D604" s="832" t="s">
        <v>2570</v>
      </c>
      <c r="E604" s="832" t="s">
        <v>5509</v>
      </c>
      <c r="F604" s="832" t="s">
        <v>5595</v>
      </c>
      <c r="G604" s="832" t="s">
        <v>5596</v>
      </c>
      <c r="H604" s="849">
        <v>21</v>
      </c>
      <c r="I604" s="849">
        <v>10395</v>
      </c>
      <c r="J604" s="832">
        <v>1.496975806451613</v>
      </c>
      <c r="K604" s="832">
        <v>495</v>
      </c>
      <c r="L604" s="849">
        <v>14</v>
      </c>
      <c r="M604" s="849">
        <v>6944</v>
      </c>
      <c r="N604" s="832">
        <v>1</v>
      </c>
      <c r="O604" s="832">
        <v>496</v>
      </c>
      <c r="P604" s="849">
        <v>3</v>
      </c>
      <c r="Q604" s="849">
        <v>1494</v>
      </c>
      <c r="R604" s="837">
        <v>0.21514976958525345</v>
      </c>
      <c r="S604" s="850">
        <v>498</v>
      </c>
    </row>
    <row r="605" spans="1:19" ht="14.45" customHeight="1" x14ac:dyDescent="0.2">
      <c r="A605" s="831" t="s">
        <v>5512</v>
      </c>
      <c r="B605" s="832" t="s">
        <v>5513</v>
      </c>
      <c r="C605" s="832" t="s">
        <v>602</v>
      </c>
      <c r="D605" s="832" t="s">
        <v>2570</v>
      </c>
      <c r="E605" s="832" t="s">
        <v>5509</v>
      </c>
      <c r="F605" s="832" t="s">
        <v>5599</v>
      </c>
      <c r="G605" s="832" t="s">
        <v>5596</v>
      </c>
      <c r="H605" s="849">
        <v>4</v>
      </c>
      <c r="I605" s="849">
        <v>2272</v>
      </c>
      <c r="J605" s="832">
        <v>0.99824253075571179</v>
      </c>
      <c r="K605" s="832">
        <v>568</v>
      </c>
      <c r="L605" s="849">
        <v>4</v>
      </c>
      <c r="M605" s="849">
        <v>2276</v>
      </c>
      <c r="N605" s="832">
        <v>1</v>
      </c>
      <c r="O605" s="832">
        <v>569</v>
      </c>
      <c r="P605" s="849">
        <v>1</v>
      </c>
      <c r="Q605" s="849">
        <v>573</v>
      </c>
      <c r="R605" s="837">
        <v>0.25175746924428821</v>
      </c>
      <c r="S605" s="850">
        <v>573</v>
      </c>
    </row>
    <row r="606" spans="1:19" ht="14.45" customHeight="1" x14ac:dyDescent="0.2">
      <c r="A606" s="831" t="s">
        <v>5512</v>
      </c>
      <c r="B606" s="832" t="s">
        <v>5513</v>
      </c>
      <c r="C606" s="832" t="s">
        <v>602</v>
      </c>
      <c r="D606" s="832" t="s">
        <v>2570</v>
      </c>
      <c r="E606" s="832" t="s">
        <v>5509</v>
      </c>
      <c r="F606" s="832" t="s">
        <v>5611</v>
      </c>
      <c r="G606" s="832" t="s">
        <v>5612</v>
      </c>
      <c r="H606" s="849"/>
      <c r="I606" s="849"/>
      <c r="J606" s="832"/>
      <c r="K606" s="832"/>
      <c r="L606" s="849">
        <v>2</v>
      </c>
      <c r="M606" s="849">
        <v>616</v>
      </c>
      <c r="N606" s="832">
        <v>1</v>
      </c>
      <c r="O606" s="832">
        <v>308</v>
      </c>
      <c r="P606" s="849"/>
      <c r="Q606" s="849"/>
      <c r="R606" s="837"/>
      <c r="S606" s="850"/>
    </row>
    <row r="607" spans="1:19" ht="14.45" customHeight="1" x14ac:dyDescent="0.2">
      <c r="A607" s="831" t="s">
        <v>5512</v>
      </c>
      <c r="B607" s="832" t="s">
        <v>5513</v>
      </c>
      <c r="C607" s="832" t="s">
        <v>602</v>
      </c>
      <c r="D607" s="832" t="s">
        <v>5482</v>
      </c>
      <c r="E607" s="832" t="s">
        <v>5509</v>
      </c>
      <c r="F607" s="832" t="s">
        <v>5561</v>
      </c>
      <c r="G607" s="832" t="s">
        <v>5562</v>
      </c>
      <c r="H607" s="849"/>
      <c r="I607" s="849"/>
      <c r="J607" s="832"/>
      <c r="K607" s="832"/>
      <c r="L607" s="849"/>
      <c r="M607" s="849"/>
      <c r="N607" s="832"/>
      <c r="O607" s="832"/>
      <c r="P607" s="849">
        <v>1</v>
      </c>
      <c r="Q607" s="849">
        <v>254</v>
      </c>
      <c r="R607" s="837"/>
      <c r="S607" s="850">
        <v>254</v>
      </c>
    </row>
    <row r="608" spans="1:19" ht="14.45" customHeight="1" x14ac:dyDescent="0.2">
      <c r="A608" s="831" t="s">
        <v>5512</v>
      </c>
      <c r="B608" s="832" t="s">
        <v>5513</v>
      </c>
      <c r="C608" s="832" t="s">
        <v>602</v>
      </c>
      <c r="D608" s="832" t="s">
        <v>5482</v>
      </c>
      <c r="E608" s="832" t="s">
        <v>5509</v>
      </c>
      <c r="F608" s="832" t="s">
        <v>5591</v>
      </c>
      <c r="G608" s="832" t="s">
        <v>5592</v>
      </c>
      <c r="H608" s="849"/>
      <c r="I608" s="849"/>
      <c r="J608" s="832"/>
      <c r="K608" s="832"/>
      <c r="L608" s="849"/>
      <c r="M608" s="849"/>
      <c r="N608" s="832"/>
      <c r="O608" s="832"/>
      <c r="P608" s="849">
        <v>1</v>
      </c>
      <c r="Q608" s="849">
        <v>126</v>
      </c>
      <c r="R608" s="837"/>
      <c r="S608" s="850">
        <v>126</v>
      </c>
    </row>
    <row r="609" spans="1:19" ht="14.45" customHeight="1" x14ac:dyDescent="0.2">
      <c r="A609" s="831" t="s">
        <v>5512</v>
      </c>
      <c r="B609" s="832" t="s">
        <v>5513</v>
      </c>
      <c r="C609" s="832" t="s">
        <v>602</v>
      </c>
      <c r="D609" s="832" t="s">
        <v>5482</v>
      </c>
      <c r="E609" s="832" t="s">
        <v>5509</v>
      </c>
      <c r="F609" s="832" t="s">
        <v>5595</v>
      </c>
      <c r="G609" s="832" t="s">
        <v>5596</v>
      </c>
      <c r="H609" s="849"/>
      <c r="I609" s="849"/>
      <c r="J609" s="832"/>
      <c r="K609" s="832"/>
      <c r="L609" s="849"/>
      <c r="M609" s="849"/>
      <c r="N609" s="832"/>
      <c r="O609" s="832"/>
      <c r="P609" s="849">
        <v>1</v>
      </c>
      <c r="Q609" s="849">
        <v>498</v>
      </c>
      <c r="R609" s="837"/>
      <c r="S609" s="850">
        <v>498</v>
      </c>
    </row>
    <row r="610" spans="1:19" ht="14.45" customHeight="1" x14ac:dyDescent="0.2">
      <c r="A610" s="831" t="s">
        <v>5512</v>
      </c>
      <c r="B610" s="832" t="s">
        <v>5513</v>
      </c>
      <c r="C610" s="832" t="s">
        <v>602</v>
      </c>
      <c r="D610" s="832" t="s">
        <v>5484</v>
      </c>
      <c r="E610" s="832" t="s">
        <v>5509</v>
      </c>
      <c r="F610" s="832" t="s">
        <v>5561</v>
      </c>
      <c r="G610" s="832" t="s">
        <v>5562</v>
      </c>
      <c r="H610" s="849"/>
      <c r="I610" s="849"/>
      <c r="J610" s="832"/>
      <c r="K610" s="832"/>
      <c r="L610" s="849"/>
      <c r="M610" s="849"/>
      <c r="N610" s="832"/>
      <c r="O610" s="832"/>
      <c r="P610" s="849">
        <v>11</v>
      </c>
      <c r="Q610" s="849">
        <v>2794</v>
      </c>
      <c r="R610" s="837"/>
      <c r="S610" s="850">
        <v>254</v>
      </c>
    </row>
    <row r="611" spans="1:19" ht="14.45" customHeight="1" x14ac:dyDescent="0.2">
      <c r="A611" s="831" t="s">
        <v>5512</v>
      </c>
      <c r="B611" s="832" t="s">
        <v>5513</v>
      </c>
      <c r="C611" s="832" t="s">
        <v>602</v>
      </c>
      <c r="D611" s="832" t="s">
        <v>5484</v>
      </c>
      <c r="E611" s="832" t="s">
        <v>5509</v>
      </c>
      <c r="F611" s="832" t="s">
        <v>5591</v>
      </c>
      <c r="G611" s="832" t="s">
        <v>5592</v>
      </c>
      <c r="H611" s="849"/>
      <c r="I611" s="849"/>
      <c r="J611" s="832"/>
      <c r="K611" s="832"/>
      <c r="L611" s="849"/>
      <c r="M611" s="849"/>
      <c r="N611" s="832"/>
      <c r="O611" s="832"/>
      <c r="P611" s="849">
        <v>38</v>
      </c>
      <c r="Q611" s="849">
        <v>4788</v>
      </c>
      <c r="R611" s="837"/>
      <c r="S611" s="850">
        <v>126</v>
      </c>
    </row>
    <row r="612" spans="1:19" ht="14.45" customHeight="1" x14ac:dyDescent="0.2">
      <c r="A612" s="831" t="s">
        <v>5512</v>
      </c>
      <c r="B612" s="832" t="s">
        <v>5513</v>
      </c>
      <c r="C612" s="832" t="s">
        <v>602</v>
      </c>
      <c r="D612" s="832" t="s">
        <v>5484</v>
      </c>
      <c r="E612" s="832" t="s">
        <v>5509</v>
      </c>
      <c r="F612" s="832" t="s">
        <v>5614</v>
      </c>
      <c r="G612" s="832" t="s">
        <v>5612</v>
      </c>
      <c r="H612" s="849"/>
      <c r="I612" s="849"/>
      <c r="J612" s="832"/>
      <c r="K612" s="832"/>
      <c r="L612" s="849"/>
      <c r="M612" s="849"/>
      <c r="N612" s="832"/>
      <c r="O612" s="832"/>
      <c r="P612" s="849">
        <v>12</v>
      </c>
      <c r="Q612" s="849">
        <v>4620</v>
      </c>
      <c r="R612" s="837"/>
      <c r="S612" s="850">
        <v>385</v>
      </c>
    </row>
    <row r="613" spans="1:19" ht="14.45" customHeight="1" x14ac:dyDescent="0.2">
      <c r="A613" s="831" t="s">
        <v>5512</v>
      </c>
      <c r="B613" s="832" t="s">
        <v>5513</v>
      </c>
      <c r="C613" s="832" t="s">
        <v>602</v>
      </c>
      <c r="D613" s="832" t="s">
        <v>2571</v>
      </c>
      <c r="E613" s="832" t="s">
        <v>5509</v>
      </c>
      <c r="F613" s="832" t="s">
        <v>5561</v>
      </c>
      <c r="G613" s="832" t="s">
        <v>5562</v>
      </c>
      <c r="H613" s="849">
        <v>9</v>
      </c>
      <c r="I613" s="849">
        <v>2259</v>
      </c>
      <c r="J613" s="832">
        <v>0.99603174603174605</v>
      </c>
      <c r="K613" s="832">
        <v>251</v>
      </c>
      <c r="L613" s="849">
        <v>9</v>
      </c>
      <c r="M613" s="849">
        <v>2268</v>
      </c>
      <c r="N613" s="832">
        <v>1</v>
      </c>
      <c r="O613" s="832">
        <v>252</v>
      </c>
      <c r="P613" s="849">
        <v>11</v>
      </c>
      <c r="Q613" s="849">
        <v>2794</v>
      </c>
      <c r="R613" s="837">
        <v>1.2319223985890653</v>
      </c>
      <c r="S613" s="850">
        <v>254</v>
      </c>
    </row>
    <row r="614" spans="1:19" ht="14.45" customHeight="1" x14ac:dyDescent="0.2">
      <c r="A614" s="831" t="s">
        <v>5512</v>
      </c>
      <c r="B614" s="832" t="s">
        <v>5513</v>
      </c>
      <c r="C614" s="832" t="s">
        <v>602</v>
      </c>
      <c r="D614" s="832" t="s">
        <v>2571</v>
      </c>
      <c r="E614" s="832" t="s">
        <v>5509</v>
      </c>
      <c r="F614" s="832" t="s">
        <v>5591</v>
      </c>
      <c r="G614" s="832" t="s">
        <v>5592</v>
      </c>
      <c r="H614" s="849">
        <v>6</v>
      </c>
      <c r="I614" s="849">
        <v>756</v>
      </c>
      <c r="J614" s="832">
        <v>1.1905511811023621</v>
      </c>
      <c r="K614" s="832">
        <v>126</v>
      </c>
      <c r="L614" s="849">
        <v>5</v>
      </c>
      <c r="M614" s="849">
        <v>635</v>
      </c>
      <c r="N614" s="832">
        <v>1</v>
      </c>
      <c r="O614" s="832">
        <v>127</v>
      </c>
      <c r="P614" s="849">
        <v>12</v>
      </c>
      <c r="Q614" s="849">
        <v>1512</v>
      </c>
      <c r="R614" s="837">
        <v>2.3811023622047243</v>
      </c>
      <c r="S614" s="850">
        <v>126</v>
      </c>
    </row>
    <row r="615" spans="1:19" ht="14.45" customHeight="1" x14ac:dyDescent="0.2">
      <c r="A615" s="831" t="s">
        <v>5512</v>
      </c>
      <c r="B615" s="832" t="s">
        <v>5513</v>
      </c>
      <c r="C615" s="832" t="s">
        <v>602</v>
      </c>
      <c r="D615" s="832" t="s">
        <v>2571</v>
      </c>
      <c r="E615" s="832" t="s">
        <v>5509</v>
      </c>
      <c r="F615" s="832" t="s">
        <v>5595</v>
      </c>
      <c r="G615" s="832" t="s">
        <v>5596</v>
      </c>
      <c r="H615" s="849">
        <v>3</v>
      </c>
      <c r="I615" s="849">
        <v>1485</v>
      </c>
      <c r="J615" s="832">
        <v>1.496975806451613</v>
      </c>
      <c r="K615" s="832">
        <v>495</v>
      </c>
      <c r="L615" s="849">
        <v>2</v>
      </c>
      <c r="M615" s="849">
        <v>992</v>
      </c>
      <c r="N615" s="832">
        <v>1</v>
      </c>
      <c r="O615" s="832">
        <v>496</v>
      </c>
      <c r="P615" s="849">
        <v>2</v>
      </c>
      <c r="Q615" s="849">
        <v>996</v>
      </c>
      <c r="R615" s="837">
        <v>1.0040322580645162</v>
      </c>
      <c r="S615" s="850">
        <v>498</v>
      </c>
    </row>
    <row r="616" spans="1:19" ht="14.45" customHeight="1" x14ac:dyDescent="0.2">
      <c r="A616" s="831" t="s">
        <v>5512</v>
      </c>
      <c r="B616" s="832" t="s">
        <v>5513</v>
      </c>
      <c r="C616" s="832" t="s">
        <v>602</v>
      </c>
      <c r="D616" s="832" t="s">
        <v>2571</v>
      </c>
      <c r="E616" s="832" t="s">
        <v>5509</v>
      </c>
      <c r="F616" s="832" t="s">
        <v>5611</v>
      </c>
      <c r="G616" s="832" t="s">
        <v>5612</v>
      </c>
      <c r="H616" s="849">
        <v>6</v>
      </c>
      <c r="I616" s="849">
        <v>1842</v>
      </c>
      <c r="J616" s="832">
        <v>0.99675324675324672</v>
      </c>
      <c r="K616" s="832">
        <v>307</v>
      </c>
      <c r="L616" s="849">
        <v>6</v>
      </c>
      <c r="M616" s="849">
        <v>1848</v>
      </c>
      <c r="N616" s="832">
        <v>1</v>
      </c>
      <c r="O616" s="832">
        <v>308</v>
      </c>
      <c r="P616" s="849">
        <v>11</v>
      </c>
      <c r="Q616" s="849">
        <v>3410</v>
      </c>
      <c r="R616" s="837">
        <v>1.8452380952380953</v>
      </c>
      <c r="S616" s="850">
        <v>310</v>
      </c>
    </row>
    <row r="617" spans="1:19" ht="14.45" customHeight="1" x14ac:dyDescent="0.2">
      <c r="A617" s="831" t="s">
        <v>5512</v>
      </c>
      <c r="B617" s="832" t="s">
        <v>5513</v>
      </c>
      <c r="C617" s="832" t="s">
        <v>602</v>
      </c>
      <c r="D617" s="832" t="s">
        <v>2571</v>
      </c>
      <c r="E617" s="832" t="s">
        <v>5509</v>
      </c>
      <c r="F617" s="832" t="s">
        <v>5613</v>
      </c>
      <c r="G617" s="832" t="s">
        <v>5608</v>
      </c>
      <c r="H617" s="849"/>
      <c r="I617" s="849"/>
      <c r="J617" s="832"/>
      <c r="K617" s="832"/>
      <c r="L617" s="849"/>
      <c r="M617" s="849"/>
      <c r="N617" s="832"/>
      <c r="O617" s="832"/>
      <c r="P617" s="849">
        <v>1</v>
      </c>
      <c r="Q617" s="849">
        <v>179</v>
      </c>
      <c r="R617" s="837"/>
      <c r="S617" s="850">
        <v>179</v>
      </c>
    </row>
    <row r="618" spans="1:19" ht="14.45" customHeight="1" x14ac:dyDescent="0.2">
      <c r="A618" s="831" t="s">
        <v>5512</v>
      </c>
      <c r="B618" s="832" t="s">
        <v>5513</v>
      </c>
      <c r="C618" s="832" t="s">
        <v>602</v>
      </c>
      <c r="D618" s="832" t="s">
        <v>2571</v>
      </c>
      <c r="E618" s="832" t="s">
        <v>5509</v>
      </c>
      <c r="F618" s="832" t="s">
        <v>5614</v>
      </c>
      <c r="G618" s="832" t="s">
        <v>5612</v>
      </c>
      <c r="H618" s="849">
        <v>2</v>
      </c>
      <c r="I618" s="849">
        <v>760</v>
      </c>
      <c r="J618" s="832">
        <v>1.9947506561679791</v>
      </c>
      <c r="K618" s="832">
        <v>380</v>
      </c>
      <c r="L618" s="849">
        <v>1</v>
      </c>
      <c r="M618" s="849">
        <v>381</v>
      </c>
      <c r="N618" s="832">
        <v>1</v>
      </c>
      <c r="O618" s="832">
        <v>381</v>
      </c>
      <c r="P618" s="849"/>
      <c r="Q618" s="849"/>
      <c r="R618" s="837"/>
      <c r="S618" s="850"/>
    </row>
    <row r="619" spans="1:19" ht="14.45" customHeight="1" x14ac:dyDescent="0.2">
      <c r="A619" s="831" t="s">
        <v>5512</v>
      </c>
      <c r="B619" s="832" t="s">
        <v>5513</v>
      </c>
      <c r="C619" s="832" t="s">
        <v>602</v>
      </c>
      <c r="D619" s="832" t="s">
        <v>5485</v>
      </c>
      <c r="E619" s="832" t="s">
        <v>5509</v>
      </c>
      <c r="F619" s="832" t="s">
        <v>5561</v>
      </c>
      <c r="G619" s="832" t="s">
        <v>5562</v>
      </c>
      <c r="H619" s="849">
        <v>3</v>
      </c>
      <c r="I619" s="849">
        <v>753</v>
      </c>
      <c r="J619" s="832"/>
      <c r="K619" s="832">
        <v>251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5" customHeight="1" x14ac:dyDescent="0.2">
      <c r="A620" s="831" t="s">
        <v>5512</v>
      </c>
      <c r="B620" s="832" t="s">
        <v>5513</v>
      </c>
      <c r="C620" s="832" t="s">
        <v>602</v>
      </c>
      <c r="D620" s="832" t="s">
        <v>5485</v>
      </c>
      <c r="E620" s="832" t="s">
        <v>5509</v>
      </c>
      <c r="F620" s="832" t="s">
        <v>5591</v>
      </c>
      <c r="G620" s="832" t="s">
        <v>5592</v>
      </c>
      <c r="H620" s="849">
        <v>7</v>
      </c>
      <c r="I620" s="849">
        <v>882</v>
      </c>
      <c r="J620" s="832"/>
      <c r="K620" s="832">
        <v>126</v>
      </c>
      <c r="L620" s="849"/>
      <c r="M620" s="849"/>
      <c r="N620" s="832"/>
      <c r="O620" s="832"/>
      <c r="P620" s="849">
        <v>8</v>
      </c>
      <c r="Q620" s="849">
        <v>1008</v>
      </c>
      <c r="R620" s="837"/>
      <c r="S620" s="850">
        <v>126</v>
      </c>
    </row>
    <row r="621" spans="1:19" ht="14.45" customHeight="1" x14ac:dyDescent="0.2">
      <c r="A621" s="831" t="s">
        <v>5512</v>
      </c>
      <c r="B621" s="832" t="s">
        <v>5513</v>
      </c>
      <c r="C621" s="832" t="s">
        <v>602</v>
      </c>
      <c r="D621" s="832" t="s">
        <v>5485</v>
      </c>
      <c r="E621" s="832" t="s">
        <v>5509</v>
      </c>
      <c r="F621" s="832" t="s">
        <v>5595</v>
      </c>
      <c r="G621" s="832" t="s">
        <v>5596</v>
      </c>
      <c r="H621" s="849">
        <v>3</v>
      </c>
      <c r="I621" s="849">
        <v>1485</v>
      </c>
      <c r="J621" s="832"/>
      <c r="K621" s="832">
        <v>495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5" customHeight="1" x14ac:dyDescent="0.2">
      <c r="A622" s="831" t="s">
        <v>5512</v>
      </c>
      <c r="B622" s="832" t="s">
        <v>5513</v>
      </c>
      <c r="C622" s="832" t="s">
        <v>602</v>
      </c>
      <c r="D622" s="832" t="s">
        <v>5485</v>
      </c>
      <c r="E622" s="832" t="s">
        <v>5509</v>
      </c>
      <c r="F622" s="832" t="s">
        <v>5611</v>
      </c>
      <c r="G622" s="832" t="s">
        <v>5612</v>
      </c>
      <c r="H622" s="849">
        <v>6</v>
      </c>
      <c r="I622" s="849">
        <v>1842</v>
      </c>
      <c r="J622" s="832"/>
      <c r="K622" s="832">
        <v>307</v>
      </c>
      <c r="L622" s="849"/>
      <c r="M622" s="849"/>
      <c r="N622" s="832"/>
      <c r="O622" s="832"/>
      <c r="P622" s="849">
        <v>3</v>
      </c>
      <c r="Q622" s="849">
        <v>930</v>
      </c>
      <c r="R622" s="837"/>
      <c r="S622" s="850">
        <v>310</v>
      </c>
    </row>
    <row r="623" spans="1:19" ht="14.45" customHeight="1" x14ac:dyDescent="0.2">
      <c r="A623" s="831" t="s">
        <v>5512</v>
      </c>
      <c r="B623" s="832" t="s">
        <v>5513</v>
      </c>
      <c r="C623" s="832" t="s">
        <v>602</v>
      </c>
      <c r="D623" s="832" t="s">
        <v>5485</v>
      </c>
      <c r="E623" s="832" t="s">
        <v>5509</v>
      </c>
      <c r="F623" s="832" t="s">
        <v>5619</v>
      </c>
      <c r="G623" s="832" t="s">
        <v>5620</v>
      </c>
      <c r="H623" s="849">
        <v>1</v>
      </c>
      <c r="I623" s="849">
        <v>449</v>
      </c>
      <c r="J623" s="832"/>
      <c r="K623" s="832">
        <v>449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5" customHeight="1" x14ac:dyDescent="0.2">
      <c r="A624" s="831" t="s">
        <v>5512</v>
      </c>
      <c r="B624" s="832" t="s">
        <v>5513</v>
      </c>
      <c r="C624" s="832" t="s">
        <v>602</v>
      </c>
      <c r="D624" s="832" t="s">
        <v>2572</v>
      </c>
      <c r="E624" s="832" t="s">
        <v>5509</v>
      </c>
      <c r="F624" s="832" t="s">
        <v>5561</v>
      </c>
      <c r="G624" s="832" t="s">
        <v>5562</v>
      </c>
      <c r="H624" s="849">
        <v>9</v>
      </c>
      <c r="I624" s="849">
        <v>2259</v>
      </c>
      <c r="J624" s="832">
        <v>0.89642857142857146</v>
      </c>
      <c r="K624" s="832">
        <v>251</v>
      </c>
      <c r="L624" s="849">
        <v>10</v>
      </c>
      <c r="M624" s="849">
        <v>2520</v>
      </c>
      <c r="N624" s="832">
        <v>1</v>
      </c>
      <c r="O624" s="832">
        <v>252</v>
      </c>
      <c r="P624" s="849">
        <v>5</v>
      </c>
      <c r="Q624" s="849">
        <v>1270</v>
      </c>
      <c r="R624" s="837">
        <v>0.50396825396825395</v>
      </c>
      <c r="S624" s="850">
        <v>254</v>
      </c>
    </row>
    <row r="625" spans="1:19" ht="14.45" customHeight="1" x14ac:dyDescent="0.2">
      <c r="A625" s="831" t="s">
        <v>5512</v>
      </c>
      <c r="B625" s="832" t="s">
        <v>5513</v>
      </c>
      <c r="C625" s="832" t="s">
        <v>602</v>
      </c>
      <c r="D625" s="832" t="s">
        <v>2572</v>
      </c>
      <c r="E625" s="832" t="s">
        <v>5509</v>
      </c>
      <c r="F625" s="832" t="s">
        <v>5591</v>
      </c>
      <c r="G625" s="832" t="s">
        <v>5592</v>
      </c>
      <c r="H625" s="849">
        <v>31</v>
      </c>
      <c r="I625" s="849">
        <v>3906</v>
      </c>
      <c r="J625" s="832">
        <v>0.69899785254115965</v>
      </c>
      <c r="K625" s="832">
        <v>126</v>
      </c>
      <c r="L625" s="849">
        <v>44</v>
      </c>
      <c r="M625" s="849">
        <v>5588</v>
      </c>
      <c r="N625" s="832">
        <v>1</v>
      </c>
      <c r="O625" s="832">
        <v>127</v>
      </c>
      <c r="P625" s="849">
        <v>28</v>
      </c>
      <c r="Q625" s="849">
        <v>3528</v>
      </c>
      <c r="R625" s="837">
        <v>0.63135289906943448</v>
      </c>
      <c r="S625" s="850">
        <v>126</v>
      </c>
    </row>
    <row r="626" spans="1:19" ht="14.45" customHeight="1" x14ac:dyDescent="0.2">
      <c r="A626" s="831" t="s">
        <v>5512</v>
      </c>
      <c r="B626" s="832" t="s">
        <v>5513</v>
      </c>
      <c r="C626" s="832" t="s">
        <v>602</v>
      </c>
      <c r="D626" s="832" t="s">
        <v>2572</v>
      </c>
      <c r="E626" s="832" t="s">
        <v>5509</v>
      </c>
      <c r="F626" s="832" t="s">
        <v>5600</v>
      </c>
      <c r="G626" s="832" t="s">
        <v>5598</v>
      </c>
      <c r="H626" s="849">
        <v>4</v>
      </c>
      <c r="I626" s="849">
        <v>3044</v>
      </c>
      <c r="J626" s="832"/>
      <c r="K626" s="832">
        <v>761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5" customHeight="1" x14ac:dyDescent="0.2">
      <c r="A627" s="831" t="s">
        <v>5512</v>
      </c>
      <c r="B627" s="832" t="s">
        <v>5513</v>
      </c>
      <c r="C627" s="832" t="s">
        <v>602</v>
      </c>
      <c r="D627" s="832" t="s">
        <v>2572</v>
      </c>
      <c r="E627" s="832" t="s">
        <v>5509</v>
      </c>
      <c r="F627" s="832" t="s">
        <v>5607</v>
      </c>
      <c r="G627" s="832" t="s">
        <v>5608</v>
      </c>
      <c r="H627" s="849">
        <v>1</v>
      </c>
      <c r="I627" s="849">
        <v>215</v>
      </c>
      <c r="J627" s="832"/>
      <c r="K627" s="832">
        <v>215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5" customHeight="1" x14ac:dyDescent="0.2">
      <c r="A628" s="831" t="s">
        <v>5512</v>
      </c>
      <c r="B628" s="832" t="s">
        <v>5513</v>
      </c>
      <c r="C628" s="832" t="s">
        <v>602</v>
      </c>
      <c r="D628" s="832" t="s">
        <v>2572</v>
      </c>
      <c r="E628" s="832" t="s">
        <v>5509</v>
      </c>
      <c r="F628" s="832" t="s">
        <v>5609</v>
      </c>
      <c r="G628" s="832" t="s">
        <v>5610</v>
      </c>
      <c r="H628" s="849">
        <v>4</v>
      </c>
      <c r="I628" s="849">
        <v>340</v>
      </c>
      <c r="J628" s="832"/>
      <c r="K628" s="832">
        <v>85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5" customHeight="1" x14ac:dyDescent="0.2">
      <c r="A629" s="831" t="s">
        <v>5512</v>
      </c>
      <c r="B629" s="832" t="s">
        <v>5513</v>
      </c>
      <c r="C629" s="832" t="s">
        <v>602</v>
      </c>
      <c r="D629" s="832" t="s">
        <v>2572</v>
      </c>
      <c r="E629" s="832" t="s">
        <v>5509</v>
      </c>
      <c r="F629" s="832" t="s">
        <v>5611</v>
      </c>
      <c r="G629" s="832" t="s">
        <v>5612</v>
      </c>
      <c r="H629" s="849">
        <v>13</v>
      </c>
      <c r="I629" s="849">
        <v>3991</v>
      </c>
      <c r="J629" s="832">
        <v>1.0798160173160174</v>
      </c>
      <c r="K629" s="832">
        <v>307</v>
      </c>
      <c r="L629" s="849">
        <v>12</v>
      </c>
      <c r="M629" s="849">
        <v>3696</v>
      </c>
      <c r="N629" s="832">
        <v>1</v>
      </c>
      <c r="O629" s="832">
        <v>308</v>
      </c>
      <c r="P629" s="849">
        <v>12</v>
      </c>
      <c r="Q629" s="849">
        <v>3720</v>
      </c>
      <c r="R629" s="837">
        <v>1.0064935064935066</v>
      </c>
      <c r="S629" s="850">
        <v>310</v>
      </c>
    </row>
    <row r="630" spans="1:19" ht="14.45" customHeight="1" x14ac:dyDescent="0.2">
      <c r="A630" s="831" t="s">
        <v>5512</v>
      </c>
      <c r="B630" s="832" t="s">
        <v>5513</v>
      </c>
      <c r="C630" s="832" t="s">
        <v>602</v>
      </c>
      <c r="D630" s="832" t="s">
        <v>2572</v>
      </c>
      <c r="E630" s="832" t="s">
        <v>5509</v>
      </c>
      <c r="F630" s="832" t="s">
        <v>5614</v>
      </c>
      <c r="G630" s="832" t="s">
        <v>5612</v>
      </c>
      <c r="H630" s="849"/>
      <c r="I630" s="849"/>
      <c r="J630" s="832"/>
      <c r="K630" s="832"/>
      <c r="L630" s="849">
        <v>1</v>
      </c>
      <c r="M630" s="849">
        <v>381</v>
      </c>
      <c r="N630" s="832">
        <v>1</v>
      </c>
      <c r="O630" s="832">
        <v>381</v>
      </c>
      <c r="P630" s="849"/>
      <c r="Q630" s="849"/>
      <c r="R630" s="837"/>
      <c r="S630" s="850"/>
    </row>
    <row r="631" spans="1:19" ht="14.45" customHeight="1" x14ac:dyDescent="0.2">
      <c r="A631" s="831" t="s">
        <v>5512</v>
      </c>
      <c r="B631" s="832" t="s">
        <v>5513</v>
      </c>
      <c r="C631" s="832" t="s">
        <v>602</v>
      </c>
      <c r="D631" s="832" t="s">
        <v>5487</v>
      </c>
      <c r="E631" s="832" t="s">
        <v>5509</v>
      </c>
      <c r="F631" s="832" t="s">
        <v>5561</v>
      </c>
      <c r="G631" s="832" t="s">
        <v>5562</v>
      </c>
      <c r="H631" s="849">
        <v>3</v>
      </c>
      <c r="I631" s="849">
        <v>753</v>
      </c>
      <c r="J631" s="832">
        <v>1.4940476190476191</v>
      </c>
      <c r="K631" s="832">
        <v>251</v>
      </c>
      <c r="L631" s="849">
        <v>2</v>
      </c>
      <c r="M631" s="849">
        <v>504</v>
      </c>
      <c r="N631" s="832">
        <v>1</v>
      </c>
      <c r="O631" s="832">
        <v>252</v>
      </c>
      <c r="P631" s="849">
        <v>7</v>
      </c>
      <c r="Q631" s="849">
        <v>1778</v>
      </c>
      <c r="R631" s="837">
        <v>3.5277777777777777</v>
      </c>
      <c r="S631" s="850">
        <v>254</v>
      </c>
    </row>
    <row r="632" spans="1:19" ht="14.45" customHeight="1" x14ac:dyDescent="0.2">
      <c r="A632" s="831" t="s">
        <v>5512</v>
      </c>
      <c r="B632" s="832" t="s">
        <v>5513</v>
      </c>
      <c r="C632" s="832" t="s">
        <v>602</v>
      </c>
      <c r="D632" s="832" t="s">
        <v>5487</v>
      </c>
      <c r="E632" s="832" t="s">
        <v>5509</v>
      </c>
      <c r="F632" s="832" t="s">
        <v>5591</v>
      </c>
      <c r="G632" s="832" t="s">
        <v>5592</v>
      </c>
      <c r="H632" s="849">
        <v>3</v>
      </c>
      <c r="I632" s="849">
        <v>378</v>
      </c>
      <c r="J632" s="832">
        <v>1.4881889763779528</v>
      </c>
      <c r="K632" s="832">
        <v>126</v>
      </c>
      <c r="L632" s="849">
        <v>2</v>
      </c>
      <c r="M632" s="849">
        <v>254</v>
      </c>
      <c r="N632" s="832">
        <v>1</v>
      </c>
      <c r="O632" s="832">
        <v>127</v>
      </c>
      <c r="P632" s="849">
        <v>32</v>
      </c>
      <c r="Q632" s="849">
        <v>4032</v>
      </c>
      <c r="R632" s="837">
        <v>15.874015748031496</v>
      </c>
      <c r="S632" s="850">
        <v>126</v>
      </c>
    </row>
    <row r="633" spans="1:19" ht="14.45" customHeight="1" x14ac:dyDescent="0.2">
      <c r="A633" s="831" t="s">
        <v>5512</v>
      </c>
      <c r="B633" s="832" t="s">
        <v>5513</v>
      </c>
      <c r="C633" s="832" t="s">
        <v>602</v>
      </c>
      <c r="D633" s="832" t="s">
        <v>5487</v>
      </c>
      <c r="E633" s="832" t="s">
        <v>5509</v>
      </c>
      <c r="F633" s="832" t="s">
        <v>5595</v>
      </c>
      <c r="G633" s="832" t="s">
        <v>5596</v>
      </c>
      <c r="H633" s="849">
        <v>5</v>
      </c>
      <c r="I633" s="849">
        <v>2475</v>
      </c>
      <c r="J633" s="832"/>
      <c r="K633" s="832">
        <v>495</v>
      </c>
      <c r="L633" s="849"/>
      <c r="M633" s="849"/>
      <c r="N633" s="832"/>
      <c r="O633" s="832"/>
      <c r="P633" s="849">
        <v>2</v>
      </c>
      <c r="Q633" s="849">
        <v>996</v>
      </c>
      <c r="R633" s="837"/>
      <c r="S633" s="850">
        <v>498</v>
      </c>
    </row>
    <row r="634" spans="1:19" ht="14.45" customHeight="1" x14ac:dyDescent="0.2">
      <c r="A634" s="831" t="s">
        <v>5512</v>
      </c>
      <c r="B634" s="832" t="s">
        <v>5513</v>
      </c>
      <c r="C634" s="832" t="s">
        <v>602</v>
      </c>
      <c r="D634" s="832" t="s">
        <v>5487</v>
      </c>
      <c r="E634" s="832" t="s">
        <v>5509</v>
      </c>
      <c r="F634" s="832" t="s">
        <v>5599</v>
      </c>
      <c r="G634" s="832" t="s">
        <v>5596</v>
      </c>
      <c r="H634" s="849">
        <v>1</v>
      </c>
      <c r="I634" s="849">
        <v>568</v>
      </c>
      <c r="J634" s="832"/>
      <c r="K634" s="832">
        <v>568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5" customHeight="1" x14ac:dyDescent="0.2">
      <c r="A635" s="831" t="s">
        <v>5512</v>
      </c>
      <c r="B635" s="832" t="s">
        <v>5513</v>
      </c>
      <c r="C635" s="832" t="s">
        <v>602</v>
      </c>
      <c r="D635" s="832" t="s">
        <v>5487</v>
      </c>
      <c r="E635" s="832" t="s">
        <v>5509</v>
      </c>
      <c r="F635" s="832" t="s">
        <v>5614</v>
      </c>
      <c r="G635" s="832" t="s">
        <v>5612</v>
      </c>
      <c r="H635" s="849"/>
      <c r="I635" s="849"/>
      <c r="J635" s="832"/>
      <c r="K635" s="832"/>
      <c r="L635" s="849">
        <v>3</v>
      </c>
      <c r="M635" s="849">
        <v>1143</v>
      </c>
      <c r="N635" s="832">
        <v>1</v>
      </c>
      <c r="O635" s="832">
        <v>381</v>
      </c>
      <c r="P635" s="849">
        <v>7</v>
      </c>
      <c r="Q635" s="849">
        <v>2695</v>
      </c>
      <c r="R635" s="837">
        <v>2.3578302712160979</v>
      </c>
      <c r="S635" s="850">
        <v>385</v>
      </c>
    </row>
    <row r="636" spans="1:19" ht="14.45" customHeight="1" x14ac:dyDescent="0.2">
      <c r="A636" s="831" t="s">
        <v>5512</v>
      </c>
      <c r="B636" s="832" t="s">
        <v>5513</v>
      </c>
      <c r="C636" s="832" t="s">
        <v>602</v>
      </c>
      <c r="D636" s="832" t="s">
        <v>5488</v>
      </c>
      <c r="E636" s="832" t="s">
        <v>5509</v>
      </c>
      <c r="F636" s="832" t="s">
        <v>5561</v>
      </c>
      <c r="G636" s="832" t="s">
        <v>5562</v>
      </c>
      <c r="H636" s="849">
        <v>1</v>
      </c>
      <c r="I636" s="849">
        <v>251</v>
      </c>
      <c r="J636" s="832"/>
      <c r="K636" s="832">
        <v>251</v>
      </c>
      <c r="L636" s="849"/>
      <c r="M636" s="849"/>
      <c r="N636" s="832"/>
      <c r="O636" s="832"/>
      <c r="P636" s="849"/>
      <c r="Q636" s="849"/>
      <c r="R636" s="837"/>
      <c r="S636" s="850"/>
    </row>
    <row r="637" spans="1:19" ht="14.45" customHeight="1" x14ac:dyDescent="0.2">
      <c r="A637" s="831" t="s">
        <v>5512</v>
      </c>
      <c r="B637" s="832" t="s">
        <v>5513</v>
      </c>
      <c r="C637" s="832" t="s">
        <v>602</v>
      </c>
      <c r="D637" s="832" t="s">
        <v>5488</v>
      </c>
      <c r="E637" s="832" t="s">
        <v>5509</v>
      </c>
      <c r="F637" s="832" t="s">
        <v>5591</v>
      </c>
      <c r="G637" s="832" t="s">
        <v>5592</v>
      </c>
      <c r="H637" s="849">
        <v>4</v>
      </c>
      <c r="I637" s="849">
        <v>504</v>
      </c>
      <c r="J637" s="832"/>
      <c r="K637" s="832">
        <v>126</v>
      </c>
      <c r="L637" s="849"/>
      <c r="M637" s="849"/>
      <c r="N637" s="832"/>
      <c r="O637" s="832"/>
      <c r="P637" s="849"/>
      <c r="Q637" s="849"/>
      <c r="R637" s="837"/>
      <c r="S637" s="850"/>
    </row>
    <row r="638" spans="1:19" ht="14.45" customHeight="1" x14ac:dyDescent="0.2">
      <c r="A638" s="831" t="s">
        <v>5512</v>
      </c>
      <c r="B638" s="832" t="s">
        <v>5513</v>
      </c>
      <c r="C638" s="832" t="s">
        <v>602</v>
      </c>
      <c r="D638" s="832" t="s">
        <v>5488</v>
      </c>
      <c r="E638" s="832" t="s">
        <v>5509</v>
      </c>
      <c r="F638" s="832" t="s">
        <v>5611</v>
      </c>
      <c r="G638" s="832" t="s">
        <v>5612</v>
      </c>
      <c r="H638" s="849">
        <v>1</v>
      </c>
      <c r="I638" s="849">
        <v>307</v>
      </c>
      <c r="J638" s="832"/>
      <c r="K638" s="832">
        <v>307</v>
      </c>
      <c r="L638" s="849"/>
      <c r="M638" s="849"/>
      <c r="N638" s="832"/>
      <c r="O638" s="832"/>
      <c r="P638" s="849"/>
      <c r="Q638" s="849"/>
      <c r="R638" s="837"/>
      <c r="S638" s="850"/>
    </row>
    <row r="639" spans="1:19" ht="14.45" customHeight="1" x14ac:dyDescent="0.2">
      <c r="A639" s="831" t="s">
        <v>5512</v>
      </c>
      <c r="B639" s="832" t="s">
        <v>5513</v>
      </c>
      <c r="C639" s="832" t="s">
        <v>602</v>
      </c>
      <c r="D639" s="832" t="s">
        <v>2574</v>
      </c>
      <c r="E639" s="832" t="s">
        <v>5509</v>
      </c>
      <c r="F639" s="832" t="s">
        <v>5561</v>
      </c>
      <c r="G639" s="832" t="s">
        <v>5562</v>
      </c>
      <c r="H639" s="849"/>
      <c r="I639" s="849"/>
      <c r="J639" s="832"/>
      <c r="K639" s="832"/>
      <c r="L639" s="849">
        <v>4</v>
      </c>
      <c r="M639" s="849">
        <v>1008</v>
      </c>
      <c r="N639" s="832">
        <v>1</v>
      </c>
      <c r="O639" s="832">
        <v>252</v>
      </c>
      <c r="P639" s="849">
        <v>3</v>
      </c>
      <c r="Q639" s="849">
        <v>762</v>
      </c>
      <c r="R639" s="837">
        <v>0.75595238095238093</v>
      </c>
      <c r="S639" s="850">
        <v>254</v>
      </c>
    </row>
    <row r="640" spans="1:19" ht="14.45" customHeight="1" x14ac:dyDescent="0.2">
      <c r="A640" s="831" t="s">
        <v>5512</v>
      </c>
      <c r="B640" s="832" t="s">
        <v>5513</v>
      </c>
      <c r="C640" s="832" t="s">
        <v>602</v>
      </c>
      <c r="D640" s="832" t="s">
        <v>2574</v>
      </c>
      <c r="E640" s="832" t="s">
        <v>5509</v>
      </c>
      <c r="F640" s="832" t="s">
        <v>5591</v>
      </c>
      <c r="G640" s="832" t="s">
        <v>5592</v>
      </c>
      <c r="H640" s="849"/>
      <c r="I640" s="849"/>
      <c r="J640" s="832"/>
      <c r="K640" s="832"/>
      <c r="L640" s="849">
        <v>28</v>
      </c>
      <c r="M640" s="849">
        <v>3556</v>
      </c>
      <c r="N640" s="832">
        <v>1</v>
      </c>
      <c r="O640" s="832">
        <v>127</v>
      </c>
      <c r="P640" s="849">
        <v>2</v>
      </c>
      <c r="Q640" s="849">
        <v>252</v>
      </c>
      <c r="R640" s="837">
        <v>7.0866141732283464E-2</v>
      </c>
      <c r="S640" s="850">
        <v>126</v>
      </c>
    </row>
    <row r="641" spans="1:19" ht="14.45" customHeight="1" x14ac:dyDescent="0.2">
      <c r="A641" s="831" t="s">
        <v>5512</v>
      </c>
      <c r="B641" s="832" t="s">
        <v>5513</v>
      </c>
      <c r="C641" s="832" t="s">
        <v>602</v>
      </c>
      <c r="D641" s="832" t="s">
        <v>2574</v>
      </c>
      <c r="E641" s="832" t="s">
        <v>5509</v>
      </c>
      <c r="F641" s="832" t="s">
        <v>5601</v>
      </c>
      <c r="G641" s="832" t="s">
        <v>5602</v>
      </c>
      <c r="H641" s="849"/>
      <c r="I641" s="849"/>
      <c r="J641" s="832"/>
      <c r="K641" s="832"/>
      <c r="L641" s="849">
        <v>2</v>
      </c>
      <c r="M641" s="849">
        <v>928</v>
      </c>
      <c r="N641" s="832">
        <v>1</v>
      </c>
      <c r="O641" s="832">
        <v>464</v>
      </c>
      <c r="P641" s="849"/>
      <c r="Q641" s="849"/>
      <c r="R641" s="837"/>
      <c r="S641" s="850"/>
    </row>
    <row r="642" spans="1:19" ht="14.45" customHeight="1" x14ac:dyDescent="0.2">
      <c r="A642" s="831" t="s">
        <v>5512</v>
      </c>
      <c r="B642" s="832" t="s">
        <v>5513</v>
      </c>
      <c r="C642" s="832" t="s">
        <v>602</v>
      </c>
      <c r="D642" s="832" t="s">
        <v>2574</v>
      </c>
      <c r="E642" s="832" t="s">
        <v>5509</v>
      </c>
      <c r="F642" s="832" t="s">
        <v>5603</v>
      </c>
      <c r="G642" s="832" t="s">
        <v>5584</v>
      </c>
      <c r="H642" s="849"/>
      <c r="I642" s="849"/>
      <c r="J642" s="832"/>
      <c r="K642" s="832"/>
      <c r="L642" s="849">
        <v>4</v>
      </c>
      <c r="M642" s="849">
        <v>1788</v>
      </c>
      <c r="N642" s="832">
        <v>1</v>
      </c>
      <c r="O642" s="832">
        <v>447</v>
      </c>
      <c r="P642" s="849"/>
      <c r="Q642" s="849"/>
      <c r="R642" s="837"/>
      <c r="S642" s="850"/>
    </row>
    <row r="643" spans="1:19" ht="14.45" customHeight="1" x14ac:dyDescent="0.2">
      <c r="A643" s="831" t="s">
        <v>5512</v>
      </c>
      <c r="B643" s="832" t="s">
        <v>5513</v>
      </c>
      <c r="C643" s="832" t="s">
        <v>602</v>
      </c>
      <c r="D643" s="832" t="s">
        <v>2574</v>
      </c>
      <c r="E643" s="832" t="s">
        <v>5509</v>
      </c>
      <c r="F643" s="832" t="s">
        <v>5609</v>
      </c>
      <c r="G643" s="832" t="s">
        <v>5610</v>
      </c>
      <c r="H643" s="849"/>
      <c r="I643" s="849"/>
      <c r="J643" s="832"/>
      <c r="K643" s="832"/>
      <c r="L643" s="849">
        <v>0</v>
      </c>
      <c r="M643" s="849">
        <v>0</v>
      </c>
      <c r="N643" s="832"/>
      <c r="O643" s="832"/>
      <c r="P643" s="849"/>
      <c r="Q643" s="849"/>
      <c r="R643" s="837"/>
      <c r="S643" s="850"/>
    </row>
    <row r="644" spans="1:19" ht="14.45" customHeight="1" x14ac:dyDescent="0.2">
      <c r="A644" s="831" t="s">
        <v>5512</v>
      </c>
      <c r="B644" s="832" t="s">
        <v>5513</v>
      </c>
      <c r="C644" s="832" t="s">
        <v>602</v>
      </c>
      <c r="D644" s="832" t="s">
        <v>2574</v>
      </c>
      <c r="E644" s="832" t="s">
        <v>5509</v>
      </c>
      <c r="F644" s="832" t="s">
        <v>5614</v>
      </c>
      <c r="G644" s="832" t="s">
        <v>5612</v>
      </c>
      <c r="H644" s="849"/>
      <c r="I644" s="849"/>
      <c r="J644" s="832"/>
      <c r="K644" s="832"/>
      <c r="L644" s="849">
        <v>3</v>
      </c>
      <c r="M644" s="849">
        <v>1143</v>
      </c>
      <c r="N644" s="832">
        <v>1</v>
      </c>
      <c r="O644" s="832">
        <v>381</v>
      </c>
      <c r="P644" s="849">
        <v>4</v>
      </c>
      <c r="Q644" s="849">
        <v>1540</v>
      </c>
      <c r="R644" s="837">
        <v>1.3473315835520561</v>
      </c>
      <c r="S644" s="850">
        <v>385</v>
      </c>
    </row>
    <row r="645" spans="1:19" ht="14.45" customHeight="1" x14ac:dyDescent="0.2">
      <c r="A645" s="831" t="s">
        <v>5512</v>
      </c>
      <c r="B645" s="832" t="s">
        <v>5513</v>
      </c>
      <c r="C645" s="832" t="s">
        <v>602</v>
      </c>
      <c r="D645" s="832" t="s">
        <v>5490</v>
      </c>
      <c r="E645" s="832" t="s">
        <v>5509</v>
      </c>
      <c r="F645" s="832" t="s">
        <v>5561</v>
      </c>
      <c r="G645" s="832" t="s">
        <v>5562</v>
      </c>
      <c r="H645" s="849">
        <v>12</v>
      </c>
      <c r="I645" s="849">
        <v>3012</v>
      </c>
      <c r="J645" s="832">
        <v>2.9880952380952381</v>
      </c>
      <c r="K645" s="832">
        <v>251</v>
      </c>
      <c r="L645" s="849">
        <v>4</v>
      </c>
      <c r="M645" s="849">
        <v>1008</v>
      </c>
      <c r="N645" s="832">
        <v>1</v>
      </c>
      <c r="O645" s="832">
        <v>252</v>
      </c>
      <c r="P645" s="849"/>
      <c r="Q645" s="849"/>
      <c r="R645" s="837"/>
      <c r="S645" s="850"/>
    </row>
    <row r="646" spans="1:19" ht="14.45" customHeight="1" x14ac:dyDescent="0.2">
      <c r="A646" s="831" t="s">
        <v>5512</v>
      </c>
      <c r="B646" s="832" t="s">
        <v>5513</v>
      </c>
      <c r="C646" s="832" t="s">
        <v>602</v>
      </c>
      <c r="D646" s="832" t="s">
        <v>5490</v>
      </c>
      <c r="E646" s="832" t="s">
        <v>5509</v>
      </c>
      <c r="F646" s="832" t="s">
        <v>5591</v>
      </c>
      <c r="G646" s="832" t="s">
        <v>5592</v>
      </c>
      <c r="H646" s="849">
        <v>57</v>
      </c>
      <c r="I646" s="849">
        <v>7182</v>
      </c>
      <c r="J646" s="832">
        <v>3.1417322834645671</v>
      </c>
      <c r="K646" s="832">
        <v>126</v>
      </c>
      <c r="L646" s="849">
        <v>18</v>
      </c>
      <c r="M646" s="849">
        <v>2286</v>
      </c>
      <c r="N646" s="832">
        <v>1</v>
      </c>
      <c r="O646" s="832">
        <v>127</v>
      </c>
      <c r="P646" s="849"/>
      <c r="Q646" s="849"/>
      <c r="R646" s="837"/>
      <c r="S646" s="850"/>
    </row>
    <row r="647" spans="1:19" ht="14.45" customHeight="1" x14ac:dyDescent="0.2">
      <c r="A647" s="831" t="s">
        <v>5512</v>
      </c>
      <c r="B647" s="832" t="s">
        <v>5513</v>
      </c>
      <c r="C647" s="832" t="s">
        <v>602</v>
      </c>
      <c r="D647" s="832" t="s">
        <v>5490</v>
      </c>
      <c r="E647" s="832" t="s">
        <v>5509</v>
      </c>
      <c r="F647" s="832" t="s">
        <v>5599</v>
      </c>
      <c r="G647" s="832" t="s">
        <v>5596</v>
      </c>
      <c r="H647" s="849"/>
      <c r="I647" s="849"/>
      <c r="J647" s="832"/>
      <c r="K647" s="832"/>
      <c r="L647" s="849">
        <v>2</v>
      </c>
      <c r="M647" s="849">
        <v>1138</v>
      </c>
      <c r="N647" s="832">
        <v>1</v>
      </c>
      <c r="O647" s="832">
        <v>569</v>
      </c>
      <c r="P647" s="849"/>
      <c r="Q647" s="849"/>
      <c r="R647" s="837"/>
      <c r="S647" s="850"/>
    </row>
    <row r="648" spans="1:19" ht="14.45" customHeight="1" x14ac:dyDescent="0.2">
      <c r="A648" s="831" t="s">
        <v>5512</v>
      </c>
      <c r="B648" s="832" t="s">
        <v>5513</v>
      </c>
      <c r="C648" s="832" t="s">
        <v>602</v>
      </c>
      <c r="D648" s="832" t="s">
        <v>5490</v>
      </c>
      <c r="E648" s="832" t="s">
        <v>5509</v>
      </c>
      <c r="F648" s="832" t="s">
        <v>5614</v>
      </c>
      <c r="G648" s="832" t="s">
        <v>5612</v>
      </c>
      <c r="H648" s="849">
        <v>26</v>
      </c>
      <c r="I648" s="849">
        <v>9880</v>
      </c>
      <c r="J648" s="832">
        <v>2.357432593653066</v>
      </c>
      <c r="K648" s="832">
        <v>380</v>
      </c>
      <c r="L648" s="849">
        <v>11</v>
      </c>
      <c r="M648" s="849">
        <v>4191</v>
      </c>
      <c r="N648" s="832">
        <v>1</v>
      </c>
      <c r="O648" s="832">
        <v>381</v>
      </c>
      <c r="P648" s="849"/>
      <c r="Q648" s="849"/>
      <c r="R648" s="837"/>
      <c r="S648" s="850"/>
    </row>
    <row r="649" spans="1:19" ht="14.45" customHeight="1" x14ac:dyDescent="0.2">
      <c r="A649" s="831" t="s">
        <v>5512</v>
      </c>
      <c r="B649" s="832" t="s">
        <v>5513</v>
      </c>
      <c r="C649" s="832" t="s">
        <v>602</v>
      </c>
      <c r="D649" s="832" t="s">
        <v>5491</v>
      </c>
      <c r="E649" s="832" t="s">
        <v>5509</v>
      </c>
      <c r="F649" s="832" t="s">
        <v>5561</v>
      </c>
      <c r="G649" s="832" t="s">
        <v>5562</v>
      </c>
      <c r="H649" s="849">
        <v>45</v>
      </c>
      <c r="I649" s="849">
        <v>11295</v>
      </c>
      <c r="J649" s="832"/>
      <c r="K649" s="832">
        <v>251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5" customHeight="1" x14ac:dyDescent="0.2">
      <c r="A650" s="831" t="s">
        <v>5512</v>
      </c>
      <c r="B650" s="832" t="s">
        <v>5513</v>
      </c>
      <c r="C650" s="832" t="s">
        <v>602</v>
      </c>
      <c r="D650" s="832" t="s">
        <v>5491</v>
      </c>
      <c r="E650" s="832" t="s">
        <v>5509</v>
      </c>
      <c r="F650" s="832" t="s">
        <v>5591</v>
      </c>
      <c r="G650" s="832" t="s">
        <v>5592</v>
      </c>
      <c r="H650" s="849">
        <v>198</v>
      </c>
      <c r="I650" s="849">
        <v>24948</v>
      </c>
      <c r="J650" s="832"/>
      <c r="K650" s="832">
        <v>126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5" customHeight="1" x14ac:dyDescent="0.2">
      <c r="A651" s="831" t="s">
        <v>5512</v>
      </c>
      <c r="B651" s="832" t="s">
        <v>5513</v>
      </c>
      <c r="C651" s="832" t="s">
        <v>602</v>
      </c>
      <c r="D651" s="832" t="s">
        <v>5491</v>
      </c>
      <c r="E651" s="832" t="s">
        <v>5509</v>
      </c>
      <c r="F651" s="832" t="s">
        <v>5593</v>
      </c>
      <c r="G651" s="832" t="s">
        <v>5594</v>
      </c>
      <c r="H651" s="849">
        <v>1</v>
      </c>
      <c r="I651" s="849">
        <v>331</v>
      </c>
      <c r="J651" s="832"/>
      <c r="K651" s="832">
        <v>331</v>
      </c>
      <c r="L651" s="849"/>
      <c r="M651" s="849"/>
      <c r="N651" s="832"/>
      <c r="O651" s="832"/>
      <c r="P651" s="849"/>
      <c r="Q651" s="849"/>
      <c r="R651" s="837"/>
      <c r="S651" s="850"/>
    </row>
    <row r="652" spans="1:19" ht="14.45" customHeight="1" x14ac:dyDescent="0.2">
      <c r="A652" s="831" t="s">
        <v>5512</v>
      </c>
      <c r="B652" s="832" t="s">
        <v>5513</v>
      </c>
      <c r="C652" s="832" t="s">
        <v>602</v>
      </c>
      <c r="D652" s="832" t="s">
        <v>5491</v>
      </c>
      <c r="E652" s="832" t="s">
        <v>5509</v>
      </c>
      <c r="F652" s="832" t="s">
        <v>5595</v>
      </c>
      <c r="G652" s="832" t="s">
        <v>5596</v>
      </c>
      <c r="H652" s="849">
        <v>55</v>
      </c>
      <c r="I652" s="849">
        <v>27225</v>
      </c>
      <c r="J652" s="832"/>
      <c r="K652" s="832">
        <v>495</v>
      </c>
      <c r="L652" s="849"/>
      <c r="M652" s="849"/>
      <c r="N652" s="832"/>
      <c r="O652" s="832"/>
      <c r="P652" s="849"/>
      <c r="Q652" s="849"/>
      <c r="R652" s="837"/>
      <c r="S652" s="850"/>
    </row>
    <row r="653" spans="1:19" ht="14.45" customHeight="1" x14ac:dyDescent="0.2">
      <c r="A653" s="831" t="s">
        <v>5512</v>
      </c>
      <c r="B653" s="832" t="s">
        <v>5513</v>
      </c>
      <c r="C653" s="832" t="s">
        <v>602</v>
      </c>
      <c r="D653" s="832" t="s">
        <v>5491</v>
      </c>
      <c r="E653" s="832" t="s">
        <v>5509</v>
      </c>
      <c r="F653" s="832" t="s">
        <v>5599</v>
      </c>
      <c r="G653" s="832" t="s">
        <v>5596</v>
      </c>
      <c r="H653" s="849">
        <v>2</v>
      </c>
      <c r="I653" s="849">
        <v>1136</v>
      </c>
      <c r="J653" s="832"/>
      <c r="K653" s="832">
        <v>568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5" customHeight="1" x14ac:dyDescent="0.2">
      <c r="A654" s="831" t="s">
        <v>5512</v>
      </c>
      <c r="B654" s="832" t="s">
        <v>5513</v>
      </c>
      <c r="C654" s="832" t="s">
        <v>602</v>
      </c>
      <c r="D654" s="832" t="s">
        <v>5491</v>
      </c>
      <c r="E654" s="832" t="s">
        <v>5509</v>
      </c>
      <c r="F654" s="832" t="s">
        <v>5607</v>
      </c>
      <c r="G654" s="832" t="s">
        <v>5608</v>
      </c>
      <c r="H654" s="849">
        <v>1</v>
      </c>
      <c r="I654" s="849">
        <v>215</v>
      </c>
      <c r="J654" s="832"/>
      <c r="K654" s="832">
        <v>215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5" customHeight="1" x14ac:dyDescent="0.2">
      <c r="A655" s="831" t="s">
        <v>5512</v>
      </c>
      <c r="B655" s="832" t="s">
        <v>5513</v>
      </c>
      <c r="C655" s="832" t="s">
        <v>602</v>
      </c>
      <c r="D655" s="832" t="s">
        <v>5491</v>
      </c>
      <c r="E655" s="832" t="s">
        <v>5509</v>
      </c>
      <c r="F655" s="832" t="s">
        <v>5609</v>
      </c>
      <c r="G655" s="832" t="s">
        <v>5610</v>
      </c>
      <c r="H655" s="849">
        <v>2</v>
      </c>
      <c r="I655" s="849">
        <v>170</v>
      </c>
      <c r="J655" s="832"/>
      <c r="K655" s="832">
        <v>85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5" customHeight="1" x14ac:dyDescent="0.2">
      <c r="A656" s="831" t="s">
        <v>5512</v>
      </c>
      <c r="B656" s="832" t="s">
        <v>5513</v>
      </c>
      <c r="C656" s="832" t="s">
        <v>602</v>
      </c>
      <c r="D656" s="832" t="s">
        <v>5491</v>
      </c>
      <c r="E656" s="832" t="s">
        <v>5509</v>
      </c>
      <c r="F656" s="832" t="s">
        <v>5611</v>
      </c>
      <c r="G656" s="832" t="s">
        <v>5612</v>
      </c>
      <c r="H656" s="849">
        <v>1</v>
      </c>
      <c r="I656" s="849">
        <v>307</v>
      </c>
      <c r="J656" s="832"/>
      <c r="K656" s="832">
        <v>307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5" customHeight="1" x14ac:dyDescent="0.2">
      <c r="A657" s="831" t="s">
        <v>5512</v>
      </c>
      <c r="B657" s="832" t="s">
        <v>5513</v>
      </c>
      <c r="C657" s="832" t="s">
        <v>602</v>
      </c>
      <c r="D657" s="832" t="s">
        <v>5492</v>
      </c>
      <c r="E657" s="832" t="s">
        <v>5509</v>
      </c>
      <c r="F657" s="832" t="s">
        <v>5561</v>
      </c>
      <c r="G657" s="832" t="s">
        <v>5562</v>
      </c>
      <c r="H657" s="849">
        <v>1</v>
      </c>
      <c r="I657" s="849">
        <v>251</v>
      </c>
      <c r="J657" s="832">
        <v>0.49801587301587302</v>
      </c>
      <c r="K657" s="832">
        <v>251</v>
      </c>
      <c r="L657" s="849">
        <v>2</v>
      </c>
      <c r="M657" s="849">
        <v>504</v>
      </c>
      <c r="N657" s="832">
        <v>1</v>
      </c>
      <c r="O657" s="832">
        <v>252</v>
      </c>
      <c r="P657" s="849"/>
      <c r="Q657" s="849"/>
      <c r="R657" s="837"/>
      <c r="S657" s="850"/>
    </row>
    <row r="658" spans="1:19" ht="14.45" customHeight="1" x14ac:dyDescent="0.2">
      <c r="A658" s="831" t="s">
        <v>5512</v>
      </c>
      <c r="B658" s="832" t="s">
        <v>5513</v>
      </c>
      <c r="C658" s="832" t="s">
        <v>602</v>
      </c>
      <c r="D658" s="832" t="s">
        <v>5492</v>
      </c>
      <c r="E658" s="832" t="s">
        <v>5509</v>
      </c>
      <c r="F658" s="832" t="s">
        <v>5591</v>
      </c>
      <c r="G658" s="832" t="s">
        <v>5592</v>
      </c>
      <c r="H658" s="849">
        <v>4</v>
      </c>
      <c r="I658" s="849">
        <v>504</v>
      </c>
      <c r="J658" s="832">
        <v>3.9685039370078741</v>
      </c>
      <c r="K658" s="832">
        <v>126</v>
      </c>
      <c r="L658" s="849">
        <v>1</v>
      </c>
      <c r="M658" s="849">
        <v>127</v>
      </c>
      <c r="N658" s="832">
        <v>1</v>
      </c>
      <c r="O658" s="832">
        <v>127</v>
      </c>
      <c r="P658" s="849"/>
      <c r="Q658" s="849"/>
      <c r="R658" s="837"/>
      <c r="S658" s="850"/>
    </row>
    <row r="659" spans="1:19" ht="14.45" customHeight="1" x14ac:dyDescent="0.2">
      <c r="A659" s="831" t="s">
        <v>5512</v>
      </c>
      <c r="B659" s="832" t="s">
        <v>5513</v>
      </c>
      <c r="C659" s="832" t="s">
        <v>602</v>
      </c>
      <c r="D659" s="832" t="s">
        <v>5492</v>
      </c>
      <c r="E659" s="832" t="s">
        <v>5509</v>
      </c>
      <c r="F659" s="832" t="s">
        <v>5599</v>
      </c>
      <c r="G659" s="832" t="s">
        <v>5596</v>
      </c>
      <c r="H659" s="849"/>
      <c r="I659" s="849"/>
      <c r="J659" s="832"/>
      <c r="K659" s="832"/>
      <c r="L659" s="849">
        <v>1</v>
      </c>
      <c r="M659" s="849">
        <v>569</v>
      </c>
      <c r="N659" s="832">
        <v>1</v>
      </c>
      <c r="O659" s="832">
        <v>569</v>
      </c>
      <c r="P659" s="849"/>
      <c r="Q659" s="849"/>
      <c r="R659" s="837"/>
      <c r="S659" s="850"/>
    </row>
    <row r="660" spans="1:19" ht="14.45" customHeight="1" x14ac:dyDescent="0.2">
      <c r="A660" s="831" t="s">
        <v>5512</v>
      </c>
      <c r="B660" s="832" t="s">
        <v>5513</v>
      </c>
      <c r="C660" s="832" t="s">
        <v>602</v>
      </c>
      <c r="D660" s="832" t="s">
        <v>5492</v>
      </c>
      <c r="E660" s="832" t="s">
        <v>5509</v>
      </c>
      <c r="F660" s="832" t="s">
        <v>5611</v>
      </c>
      <c r="G660" s="832" t="s">
        <v>5612</v>
      </c>
      <c r="H660" s="849">
        <v>1</v>
      </c>
      <c r="I660" s="849">
        <v>307</v>
      </c>
      <c r="J660" s="832"/>
      <c r="K660" s="832">
        <v>307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5" customHeight="1" x14ac:dyDescent="0.2">
      <c r="A661" s="831" t="s">
        <v>5512</v>
      </c>
      <c r="B661" s="832" t="s">
        <v>5513</v>
      </c>
      <c r="C661" s="832" t="s">
        <v>602</v>
      </c>
      <c r="D661" s="832" t="s">
        <v>5492</v>
      </c>
      <c r="E661" s="832" t="s">
        <v>5509</v>
      </c>
      <c r="F661" s="832" t="s">
        <v>5614</v>
      </c>
      <c r="G661" s="832" t="s">
        <v>5612</v>
      </c>
      <c r="H661" s="849"/>
      <c r="I661" s="849"/>
      <c r="J661" s="832"/>
      <c r="K661" s="832"/>
      <c r="L661" s="849">
        <v>1</v>
      </c>
      <c r="M661" s="849">
        <v>381</v>
      </c>
      <c r="N661" s="832">
        <v>1</v>
      </c>
      <c r="O661" s="832">
        <v>381</v>
      </c>
      <c r="P661" s="849"/>
      <c r="Q661" s="849"/>
      <c r="R661" s="837"/>
      <c r="S661" s="850"/>
    </row>
    <row r="662" spans="1:19" ht="14.45" customHeight="1" x14ac:dyDescent="0.2">
      <c r="A662" s="831" t="s">
        <v>5512</v>
      </c>
      <c r="B662" s="832" t="s">
        <v>5513</v>
      </c>
      <c r="C662" s="832" t="s">
        <v>602</v>
      </c>
      <c r="D662" s="832" t="s">
        <v>5493</v>
      </c>
      <c r="E662" s="832" t="s">
        <v>5509</v>
      </c>
      <c r="F662" s="832" t="s">
        <v>5573</v>
      </c>
      <c r="G662" s="832" t="s">
        <v>5574</v>
      </c>
      <c r="H662" s="849"/>
      <c r="I662" s="849"/>
      <c r="J662" s="832"/>
      <c r="K662" s="832"/>
      <c r="L662" s="849"/>
      <c r="M662" s="849"/>
      <c r="N662" s="832"/>
      <c r="O662" s="832"/>
      <c r="P662" s="849">
        <v>8</v>
      </c>
      <c r="Q662" s="849">
        <v>976</v>
      </c>
      <c r="R662" s="837"/>
      <c r="S662" s="850">
        <v>122</v>
      </c>
    </row>
    <row r="663" spans="1:19" ht="14.45" customHeight="1" x14ac:dyDescent="0.2">
      <c r="A663" s="831" t="s">
        <v>5512</v>
      </c>
      <c r="B663" s="832" t="s">
        <v>5513</v>
      </c>
      <c r="C663" s="832" t="s">
        <v>602</v>
      </c>
      <c r="D663" s="832" t="s">
        <v>5493</v>
      </c>
      <c r="E663" s="832" t="s">
        <v>5509</v>
      </c>
      <c r="F663" s="832" t="s">
        <v>5581</v>
      </c>
      <c r="G663" s="832" t="s">
        <v>5582</v>
      </c>
      <c r="H663" s="849"/>
      <c r="I663" s="849"/>
      <c r="J663" s="832"/>
      <c r="K663" s="832"/>
      <c r="L663" s="849"/>
      <c r="M663" s="849"/>
      <c r="N663" s="832"/>
      <c r="O663" s="832"/>
      <c r="P663" s="849">
        <v>1</v>
      </c>
      <c r="Q663" s="849">
        <v>622</v>
      </c>
      <c r="R663" s="837"/>
      <c r="S663" s="850">
        <v>622</v>
      </c>
    </row>
    <row r="664" spans="1:19" ht="14.45" customHeight="1" x14ac:dyDescent="0.2">
      <c r="A664" s="831" t="s">
        <v>5512</v>
      </c>
      <c r="B664" s="832" t="s">
        <v>5513</v>
      </c>
      <c r="C664" s="832" t="s">
        <v>602</v>
      </c>
      <c r="D664" s="832" t="s">
        <v>2575</v>
      </c>
      <c r="E664" s="832" t="s">
        <v>5509</v>
      </c>
      <c r="F664" s="832" t="s">
        <v>5561</v>
      </c>
      <c r="G664" s="832" t="s">
        <v>5562</v>
      </c>
      <c r="H664" s="849">
        <v>31</v>
      </c>
      <c r="I664" s="849">
        <v>7781</v>
      </c>
      <c r="J664" s="832">
        <v>2.3751526251526252</v>
      </c>
      <c r="K664" s="832">
        <v>251</v>
      </c>
      <c r="L664" s="849">
        <v>13</v>
      </c>
      <c r="M664" s="849">
        <v>3276</v>
      </c>
      <c r="N664" s="832">
        <v>1</v>
      </c>
      <c r="O664" s="832">
        <v>252</v>
      </c>
      <c r="P664" s="849">
        <v>16</v>
      </c>
      <c r="Q664" s="849">
        <v>4064</v>
      </c>
      <c r="R664" s="837">
        <v>1.2405372405372406</v>
      </c>
      <c r="S664" s="850">
        <v>254</v>
      </c>
    </row>
    <row r="665" spans="1:19" ht="14.45" customHeight="1" x14ac:dyDescent="0.2">
      <c r="A665" s="831" t="s">
        <v>5512</v>
      </c>
      <c r="B665" s="832" t="s">
        <v>5513</v>
      </c>
      <c r="C665" s="832" t="s">
        <v>602</v>
      </c>
      <c r="D665" s="832" t="s">
        <v>2575</v>
      </c>
      <c r="E665" s="832" t="s">
        <v>5509</v>
      </c>
      <c r="F665" s="832" t="s">
        <v>5591</v>
      </c>
      <c r="G665" s="832" t="s">
        <v>5592</v>
      </c>
      <c r="H665" s="849">
        <v>105</v>
      </c>
      <c r="I665" s="849">
        <v>13230</v>
      </c>
      <c r="J665" s="832">
        <v>1.7362204724409449</v>
      </c>
      <c r="K665" s="832">
        <v>126</v>
      </c>
      <c r="L665" s="849">
        <v>60</v>
      </c>
      <c r="M665" s="849">
        <v>7620</v>
      </c>
      <c r="N665" s="832">
        <v>1</v>
      </c>
      <c r="O665" s="832">
        <v>127</v>
      </c>
      <c r="P665" s="849">
        <v>75</v>
      </c>
      <c r="Q665" s="849">
        <v>9450</v>
      </c>
      <c r="R665" s="837">
        <v>1.2401574803149606</v>
      </c>
      <c r="S665" s="850">
        <v>126</v>
      </c>
    </row>
    <row r="666" spans="1:19" ht="14.45" customHeight="1" x14ac:dyDescent="0.2">
      <c r="A666" s="831" t="s">
        <v>5512</v>
      </c>
      <c r="B666" s="832" t="s">
        <v>5513</v>
      </c>
      <c r="C666" s="832" t="s">
        <v>602</v>
      </c>
      <c r="D666" s="832" t="s">
        <v>2575</v>
      </c>
      <c r="E666" s="832" t="s">
        <v>5509</v>
      </c>
      <c r="F666" s="832" t="s">
        <v>5599</v>
      </c>
      <c r="G666" s="832" t="s">
        <v>5596</v>
      </c>
      <c r="H666" s="849">
        <v>4</v>
      </c>
      <c r="I666" s="849">
        <v>2272</v>
      </c>
      <c r="J666" s="832">
        <v>1.3309900410076156</v>
      </c>
      <c r="K666" s="832">
        <v>568</v>
      </c>
      <c r="L666" s="849">
        <v>3</v>
      </c>
      <c r="M666" s="849">
        <v>1707</v>
      </c>
      <c r="N666" s="832">
        <v>1</v>
      </c>
      <c r="O666" s="832">
        <v>569</v>
      </c>
      <c r="P666" s="849">
        <v>2</v>
      </c>
      <c r="Q666" s="849">
        <v>1146</v>
      </c>
      <c r="R666" s="837">
        <v>0.67135325131810197</v>
      </c>
      <c r="S666" s="850">
        <v>573</v>
      </c>
    </row>
    <row r="667" spans="1:19" ht="14.45" customHeight="1" x14ac:dyDescent="0.2">
      <c r="A667" s="831" t="s">
        <v>5512</v>
      </c>
      <c r="B667" s="832" t="s">
        <v>5513</v>
      </c>
      <c r="C667" s="832" t="s">
        <v>602</v>
      </c>
      <c r="D667" s="832" t="s">
        <v>2575</v>
      </c>
      <c r="E667" s="832" t="s">
        <v>5509</v>
      </c>
      <c r="F667" s="832" t="s">
        <v>5600</v>
      </c>
      <c r="G667" s="832" t="s">
        <v>5598</v>
      </c>
      <c r="H667" s="849">
        <v>1</v>
      </c>
      <c r="I667" s="849">
        <v>761</v>
      </c>
      <c r="J667" s="832"/>
      <c r="K667" s="832">
        <v>761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5" customHeight="1" x14ac:dyDescent="0.2">
      <c r="A668" s="831" t="s">
        <v>5512</v>
      </c>
      <c r="B668" s="832" t="s">
        <v>5513</v>
      </c>
      <c r="C668" s="832" t="s">
        <v>602</v>
      </c>
      <c r="D668" s="832" t="s">
        <v>2575</v>
      </c>
      <c r="E668" s="832" t="s">
        <v>5509</v>
      </c>
      <c r="F668" s="832" t="s">
        <v>5607</v>
      </c>
      <c r="G668" s="832" t="s">
        <v>5608</v>
      </c>
      <c r="H668" s="849"/>
      <c r="I668" s="849"/>
      <c r="J668" s="832"/>
      <c r="K668" s="832"/>
      <c r="L668" s="849"/>
      <c r="M668" s="849"/>
      <c r="N668" s="832"/>
      <c r="O668" s="832"/>
      <c r="P668" s="849">
        <v>1</v>
      </c>
      <c r="Q668" s="849">
        <v>217</v>
      </c>
      <c r="R668" s="837"/>
      <c r="S668" s="850">
        <v>217</v>
      </c>
    </row>
    <row r="669" spans="1:19" ht="14.45" customHeight="1" x14ac:dyDescent="0.2">
      <c r="A669" s="831" t="s">
        <v>5512</v>
      </c>
      <c r="B669" s="832" t="s">
        <v>5513</v>
      </c>
      <c r="C669" s="832" t="s">
        <v>602</v>
      </c>
      <c r="D669" s="832" t="s">
        <v>2575</v>
      </c>
      <c r="E669" s="832" t="s">
        <v>5509</v>
      </c>
      <c r="F669" s="832" t="s">
        <v>5611</v>
      </c>
      <c r="G669" s="832" t="s">
        <v>5612</v>
      </c>
      <c r="H669" s="849">
        <v>14</v>
      </c>
      <c r="I669" s="849">
        <v>4298</v>
      </c>
      <c r="J669" s="832"/>
      <c r="K669" s="832">
        <v>307</v>
      </c>
      <c r="L669" s="849"/>
      <c r="M669" s="849"/>
      <c r="N669" s="832"/>
      <c r="O669" s="832"/>
      <c r="P669" s="849"/>
      <c r="Q669" s="849"/>
      <c r="R669" s="837"/>
      <c r="S669" s="850"/>
    </row>
    <row r="670" spans="1:19" ht="14.45" customHeight="1" x14ac:dyDescent="0.2">
      <c r="A670" s="831" t="s">
        <v>5512</v>
      </c>
      <c r="B670" s="832" t="s">
        <v>5513</v>
      </c>
      <c r="C670" s="832" t="s">
        <v>602</v>
      </c>
      <c r="D670" s="832" t="s">
        <v>2575</v>
      </c>
      <c r="E670" s="832" t="s">
        <v>5509</v>
      </c>
      <c r="F670" s="832" t="s">
        <v>5614</v>
      </c>
      <c r="G670" s="832" t="s">
        <v>5612</v>
      </c>
      <c r="H670" s="849">
        <v>13</v>
      </c>
      <c r="I670" s="849">
        <v>4940</v>
      </c>
      <c r="J670" s="832">
        <v>0.8643919510061242</v>
      </c>
      <c r="K670" s="832">
        <v>380</v>
      </c>
      <c r="L670" s="849">
        <v>15</v>
      </c>
      <c r="M670" s="849">
        <v>5715</v>
      </c>
      <c r="N670" s="832">
        <v>1</v>
      </c>
      <c r="O670" s="832">
        <v>381</v>
      </c>
      <c r="P670" s="849">
        <v>20</v>
      </c>
      <c r="Q670" s="849">
        <v>7700</v>
      </c>
      <c r="R670" s="837">
        <v>1.3473315835520561</v>
      </c>
      <c r="S670" s="850">
        <v>385</v>
      </c>
    </row>
    <row r="671" spans="1:19" ht="14.45" customHeight="1" x14ac:dyDescent="0.2">
      <c r="A671" s="831" t="s">
        <v>5512</v>
      </c>
      <c r="B671" s="832" t="s">
        <v>5513</v>
      </c>
      <c r="C671" s="832" t="s">
        <v>602</v>
      </c>
      <c r="D671" s="832" t="s">
        <v>2576</v>
      </c>
      <c r="E671" s="832" t="s">
        <v>5509</v>
      </c>
      <c r="F671" s="832" t="s">
        <v>5561</v>
      </c>
      <c r="G671" s="832" t="s">
        <v>5562</v>
      </c>
      <c r="H671" s="849">
        <v>6</v>
      </c>
      <c r="I671" s="849">
        <v>1506</v>
      </c>
      <c r="J671" s="832"/>
      <c r="K671" s="832">
        <v>251</v>
      </c>
      <c r="L671" s="849"/>
      <c r="M671" s="849"/>
      <c r="N671" s="832"/>
      <c r="O671" s="832"/>
      <c r="P671" s="849"/>
      <c r="Q671" s="849"/>
      <c r="R671" s="837"/>
      <c r="S671" s="850"/>
    </row>
    <row r="672" spans="1:19" ht="14.45" customHeight="1" x14ac:dyDescent="0.2">
      <c r="A672" s="831" t="s">
        <v>5512</v>
      </c>
      <c r="B672" s="832" t="s">
        <v>5513</v>
      </c>
      <c r="C672" s="832" t="s">
        <v>602</v>
      </c>
      <c r="D672" s="832" t="s">
        <v>2576</v>
      </c>
      <c r="E672" s="832" t="s">
        <v>5509</v>
      </c>
      <c r="F672" s="832" t="s">
        <v>5591</v>
      </c>
      <c r="G672" s="832" t="s">
        <v>5592</v>
      </c>
      <c r="H672" s="849">
        <v>7</v>
      </c>
      <c r="I672" s="849">
        <v>882</v>
      </c>
      <c r="J672" s="832"/>
      <c r="K672" s="832">
        <v>126</v>
      </c>
      <c r="L672" s="849"/>
      <c r="M672" s="849"/>
      <c r="N672" s="832"/>
      <c r="O672" s="832"/>
      <c r="P672" s="849"/>
      <c r="Q672" s="849"/>
      <c r="R672" s="837"/>
      <c r="S672" s="850"/>
    </row>
    <row r="673" spans="1:19" ht="14.45" customHeight="1" x14ac:dyDescent="0.2">
      <c r="A673" s="831" t="s">
        <v>5512</v>
      </c>
      <c r="B673" s="832" t="s">
        <v>5513</v>
      </c>
      <c r="C673" s="832" t="s">
        <v>602</v>
      </c>
      <c r="D673" s="832" t="s">
        <v>2576</v>
      </c>
      <c r="E673" s="832" t="s">
        <v>5509</v>
      </c>
      <c r="F673" s="832" t="s">
        <v>5611</v>
      </c>
      <c r="G673" s="832" t="s">
        <v>5612</v>
      </c>
      <c r="H673" s="849">
        <v>7</v>
      </c>
      <c r="I673" s="849">
        <v>2149</v>
      </c>
      <c r="J673" s="832"/>
      <c r="K673" s="832">
        <v>307</v>
      </c>
      <c r="L673" s="849"/>
      <c r="M673" s="849"/>
      <c r="N673" s="832"/>
      <c r="O673" s="832"/>
      <c r="P673" s="849"/>
      <c r="Q673" s="849"/>
      <c r="R673" s="837"/>
      <c r="S673" s="850"/>
    </row>
    <row r="674" spans="1:19" ht="14.45" customHeight="1" x14ac:dyDescent="0.2">
      <c r="A674" s="831" t="s">
        <v>5512</v>
      </c>
      <c r="B674" s="832" t="s">
        <v>5513</v>
      </c>
      <c r="C674" s="832" t="s">
        <v>602</v>
      </c>
      <c r="D674" s="832" t="s">
        <v>2576</v>
      </c>
      <c r="E674" s="832" t="s">
        <v>5509</v>
      </c>
      <c r="F674" s="832" t="s">
        <v>5614</v>
      </c>
      <c r="G674" s="832" t="s">
        <v>5612</v>
      </c>
      <c r="H674" s="849">
        <v>1</v>
      </c>
      <c r="I674" s="849">
        <v>380</v>
      </c>
      <c r="J674" s="832"/>
      <c r="K674" s="832">
        <v>380</v>
      </c>
      <c r="L674" s="849"/>
      <c r="M674" s="849"/>
      <c r="N674" s="832"/>
      <c r="O674" s="832"/>
      <c r="P674" s="849"/>
      <c r="Q674" s="849"/>
      <c r="R674" s="837"/>
      <c r="S674" s="850"/>
    </row>
    <row r="675" spans="1:19" ht="14.45" customHeight="1" x14ac:dyDescent="0.2">
      <c r="A675" s="831" t="s">
        <v>5512</v>
      </c>
      <c r="B675" s="832" t="s">
        <v>5513</v>
      </c>
      <c r="C675" s="832" t="s">
        <v>602</v>
      </c>
      <c r="D675" s="832" t="s">
        <v>2577</v>
      </c>
      <c r="E675" s="832" t="s">
        <v>5509</v>
      </c>
      <c r="F675" s="832" t="s">
        <v>5561</v>
      </c>
      <c r="G675" s="832" t="s">
        <v>5562</v>
      </c>
      <c r="H675" s="849">
        <v>5</v>
      </c>
      <c r="I675" s="849">
        <v>1255</v>
      </c>
      <c r="J675" s="832">
        <v>0.19920634920634919</v>
      </c>
      <c r="K675" s="832">
        <v>251</v>
      </c>
      <c r="L675" s="849">
        <v>25</v>
      </c>
      <c r="M675" s="849">
        <v>6300</v>
      </c>
      <c r="N675" s="832">
        <v>1</v>
      </c>
      <c r="O675" s="832">
        <v>252</v>
      </c>
      <c r="P675" s="849">
        <v>18</v>
      </c>
      <c r="Q675" s="849">
        <v>4572</v>
      </c>
      <c r="R675" s="837">
        <v>0.72571428571428576</v>
      </c>
      <c r="S675" s="850">
        <v>254</v>
      </c>
    </row>
    <row r="676" spans="1:19" ht="14.45" customHeight="1" x14ac:dyDescent="0.2">
      <c r="A676" s="831" t="s">
        <v>5512</v>
      </c>
      <c r="B676" s="832" t="s">
        <v>5513</v>
      </c>
      <c r="C676" s="832" t="s">
        <v>602</v>
      </c>
      <c r="D676" s="832" t="s">
        <v>2577</v>
      </c>
      <c r="E676" s="832" t="s">
        <v>5509</v>
      </c>
      <c r="F676" s="832" t="s">
        <v>5591</v>
      </c>
      <c r="G676" s="832" t="s">
        <v>5592</v>
      </c>
      <c r="H676" s="849">
        <v>112</v>
      </c>
      <c r="I676" s="849">
        <v>14112</v>
      </c>
      <c r="J676" s="832">
        <v>0.94167890030695311</v>
      </c>
      <c r="K676" s="832">
        <v>126</v>
      </c>
      <c r="L676" s="849">
        <v>118</v>
      </c>
      <c r="M676" s="849">
        <v>14986</v>
      </c>
      <c r="N676" s="832">
        <v>1</v>
      </c>
      <c r="O676" s="832">
        <v>127</v>
      </c>
      <c r="P676" s="849">
        <v>74</v>
      </c>
      <c r="Q676" s="849">
        <v>9324</v>
      </c>
      <c r="R676" s="837">
        <v>0.6221807019885226</v>
      </c>
      <c r="S676" s="850">
        <v>126</v>
      </c>
    </row>
    <row r="677" spans="1:19" ht="14.45" customHeight="1" x14ac:dyDescent="0.2">
      <c r="A677" s="831" t="s">
        <v>5512</v>
      </c>
      <c r="B677" s="832" t="s">
        <v>5513</v>
      </c>
      <c r="C677" s="832" t="s">
        <v>602</v>
      </c>
      <c r="D677" s="832" t="s">
        <v>2577</v>
      </c>
      <c r="E677" s="832" t="s">
        <v>5509</v>
      </c>
      <c r="F677" s="832" t="s">
        <v>5595</v>
      </c>
      <c r="G677" s="832" t="s">
        <v>5596</v>
      </c>
      <c r="H677" s="849">
        <v>1</v>
      </c>
      <c r="I677" s="849">
        <v>495</v>
      </c>
      <c r="J677" s="832"/>
      <c r="K677" s="832">
        <v>495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5" customHeight="1" x14ac:dyDescent="0.2">
      <c r="A678" s="831" t="s">
        <v>5512</v>
      </c>
      <c r="B678" s="832" t="s">
        <v>5513</v>
      </c>
      <c r="C678" s="832" t="s">
        <v>602</v>
      </c>
      <c r="D678" s="832" t="s">
        <v>2577</v>
      </c>
      <c r="E678" s="832" t="s">
        <v>5509</v>
      </c>
      <c r="F678" s="832" t="s">
        <v>5599</v>
      </c>
      <c r="G678" s="832" t="s">
        <v>5596</v>
      </c>
      <c r="H678" s="849">
        <v>5</v>
      </c>
      <c r="I678" s="849">
        <v>2840</v>
      </c>
      <c r="J678" s="832">
        <v>2.4956063268892796</v>
      </c>
      <c r="K678" s="832">
        <v>568</v>
      </c>
      <c r="L678" s="849">
        <v>2</v>
      </c>
      <c r="M678" s="849">
        <v>1138</v>
      </c>
      <c r="N678" s="832">
        <v>1</v>
      </c>
      <c r="O678" s="832">
        <v>569</v>
      </c>
      <c r="P678" s="849">
        <v>1</v>
      </c>
      <c r="Q678" s="849">
        <v>573</v>
      </c>
      <c r="R678" s="837">
        <v>0.50351493848857642</v>
      </c>
      <c r="S678" s="850">
        <v>573</v>
      </c>
    </row>
    <row r="679" spans="1:19" ht="14.45" customHeight="1" x14ac:dyDescent="0.2">
      <c r="A679" s="831" t="s">
        <v>5512</v>
      </c>
      <c r="B679" s="832" t="s">
        <v>5513</v>
      </c>
      <c r="C679" s="832" t="s">
        <v>602</v>
      </c>
      <c r="D679" s="832" t="s">
        <v>2577</v>
      </c>
      <c r="E679" s="832" t="s">
        <v>5509</v>
      </c>
      <c r="F679" s="832" t="s">
        <v>5601</v>
      </c>
      <c r="G679" s="832" t="s">
        <v>5602</v>
      </c>
      <c r="H679" s="849"/>
      <c r="I679" s="849"/>
      <c r="J679" s="832"/>
      <c r="K679" s="832"/>
      <c r="L679" s="849">
        <v>1</v>
      </c>
      <c r="M679" s="849">
        <v>464</v>
      </c>
      <c r="N679" s="832">
        <v>1</v>
      </c>
      <c r="O679" s="832">
        <v>464</v>
      </c>
      <c r="P679" s="849">
        <v>10</v>
      </c>
      <c r="Q679" s="849">
        <v>4680</v>
      </c>
      <c r="R679" s="837">
        <v>10.086206896551724</v>
      </c>
      <c r="S679" s="850">
        <v>468</v>
      </c>
    </row>
    <row r="680" spans="1:19" ht="14.45" customHeight="1" x14ac:dyDescent="0.2">
      <c r="A680" s="831" t="s">
        <v>5512</v>
      </c>
      <c r="B680" s="832" t="s">
        <v>5513</v>
      </c>
      <c r="C680" s="832" t="s">
        <v>602</v>
      </c>
      <c r="D680" s="832" t="s">
        <v>2577</v>
      </c>
      <c r="E680" s="832" t="s">
        <v>5509</v>
      </c>
      <c r="F680" s="832" t="s">
        <v>5614</v>
      </c>
      <c r="G680" s="832" t="s">
        <v>5612</v>
      </c>
      <c r="H680" s="849">
        <v>29</v>
      </c>
      <c r="I680" s="849">
        <v>11020</v>
      </c>
      <c r="J680" s="832">
        <v>0.96412948381452324</v>
      </c>
      <c r="K680" s="832">
        <v>380</v>
      </c>
      <c r="L680" s="849">
        <v>30</v>
      </c>
      <c r="M680" s="849">
        <v>11430</v>
      </c>
      <c r="N680" s="832">
        <v>1</v>
      </c>
      <c r="O680" s="832">
        <v>381</v>
      </c>
      <c r="P680" s="849">
        <v>14</v>
      </c>
      <c r="Q680" s="849">
        <v>5390</v>
      </c>
      <c r="R680" s="837">
        <v>0.47156605424321962</v>
      </c>
      <c r="S680" s="850">
        <v>385</v>
      </c>
    </row>
    <row r="681" spans="1:19" ht="14.45" customHeight="1" x14ac:dyDescent="0.2">
      <c r="A681" s="831" t="s">
        <v>5512</v>
      </c>
      <c r="B681" s="832" t="s">
        <v>5513</v>
      </c>
      <c r="C681" s="832" t="s">
        <v>602</v>
      </c>
      <c r="D681" s="832" t="s">
        <v>2577</v>
      </c>
      <c r="E681" s="832" t="s">
        <v>5509</v>
      </c>
      <c r="F681" s="832" t="s">
        <v>5615</v>
      </c>
      <c r="G681" s="832" t="s">
        <v>5616</v>
      </c>
      <c r="H681" s="849">
        <v>3</v>
      </c>
      <c r="I681" s="849">
        <v>816</v>
      </c>
      <c r="J681" s="832"/>
      <c r="K681" s="832">
        <v>272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5" customHeight="1" x14ac:dyDescent="0.2">
      <c r="A682" s="831" t="s">
        <v>5512</v>
      </c>
      <c r="B682" s="832" t="s">
        <v>5513</v>
      </c>
      <c r="C682" s="832" t="s">
        <v>602</v>
      </c>
      <c r="D682" s="832" t="s">
        <v>2577</v>
      </c>
      <c r="E682" s="832" t="s">
        <v>5509</v>
      </c>
      <c r="F682" s="832" t="s">
        <v>5618</v>
      </c>
      <c r="G682" s="832" t="s">
        <v>5594</v>
      </c>
      <c r="H682" s="849">
        <v>1</v>
      </c>
      <c r="I682" s="849">
        <v>404</v>
      </c>
      <c r="J682" s="832"/>
      <c r="K682" s="832">
        <v>404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5" customHeight="1" x14ac:dyDescent="0.2">
      <c r="A683" s="831" t="s">
        <v>5512</v>
      </c>
      <c r="B683" s="832" t="s">
        <v>5513</v>
      </c>
      <c r="C683" s="832" t="s">
        <v>602</v>
      </c>
      <c r="D683" s="832" t="s">
        <v>5494</v>
      </c>
      <c r="E683" s="832" t="s">
        <v>5509</v>
      </c>
      <c r="F683" s="832" t="s">
        <v>5561</v>
      </c>
      <c r="G683" s="832" t="s">
        <v>5562</v>
      </c>
      <c r="H683" s="849">
        <v>14</v>
      </c>
      <c r="I683" s="849">
        <v>3514</v>
      </c>
      <c r="J683" s="832">
        <v>0.69722222222222219</v>
      </c>
      <c r="K683" s="832">
        <v>251</v>
      </c>
      <c r="L683" s="849">
        <v>20</v>
      </c>
      <c r="M683" s="849">
        <v>5040</v>
      </c>
      <c r="N683" s="832">
        <v>1</v>
      </c>
      <c r="O683" s="832">
        <v>252</v>
      </c>
      <c r="P683" s="849">
        <v>16</v>
      </c>
      <c r="Q683" s="849">
        <v>4064</v>
      </c>
      <c r="R683" s="837">
        <v>0.80634920634920637</v>
      </c>
      <c r="S683" s="850">
        <v>254</v>
      </c>
    </row>
    <row r="684" spans="1:19" ht="14.45" customHeight="1" x14ac:dyDescent="0.2">
      <c r="A684" s="831" t="s">
        <v>5512</v>
      </c>
      <c r="B684" s="832" t="s">
        <v>5513</v>
      </c>
      <c r="C684" s="832" t="s">
        <v>602</v>
      </c>
      <c r="D684" s="832" t="s">
        <v>5494</v>
      </c>
      <c r="E684" s="832" t="s">
        <v>5509</v>
      </c>
      <c r="F684" s="832" t="s">
        <v>5591</v>
      </c>
      <c r="G684" s="832" t="s">
        <v>5592</v>
      </c>
      <c r="H684" s="849">
        <v>40</v>
      </c>
      <c r="I684" s="849">
        <v>5040</v>
      </c>
      <c r="J684" s="832">
        <v>0.76317383403997574</v>
      </c>
      <c r="K684" s="832">
        <v>126</v>
      </c>
      <c r="L684" s="849">
        <v>52</v>
      </c>
      <c r="M684" s="849">
        <v>6604</v>
      </c>
      <c r="N684" s="832">
        <v>1</v>
      </c>
      <c r="O684" s="832">
        <v>127</v>
      </c>
      <c r="P684" s="849">
        <v>66</v>
      </c>
      <c r="Q684" s="849">
        <v>8316</v>
      </c>
      <c r="R684" s="837">
        <v>1.2592368261659601</v>
      </c>
      <c r="S684" s="850">
        <v>126</v>
      </c>
    </row>
    <row r="685" spans="1:19" ht="14.45" customHeight="1" x14ac:dyDescent="0.2">
      <c r="A685" s="831" t="s">
        <v>5512</v>
      </c>
      <c r="B685" s="832" t="s">
        <v>5513</v>
      </c>
      <c r="C685" s="832" t="s">
        <v>602</v>
      </c>
      <c r="D685" s="832" t="s">
        <v>5494</v>
      </c>
      <c r="E685" s="832" t="s">
        <v>5509</v>
      </c>
      <c r="F685" s="832" t="s">
        <v>5595</v>
      </c>
      <c r="G685" s="832" t="s">
        <v>5596</v>
      </c>
      <c r="H685" s="849"/>
      <c r="I685" s="849"/>
      <c r="J685" s="832"/>
      <c r="K685" s="832"/>
      <c r="L685" s="849">
        <v>1</v>
      </c>
      <c r="M685" s="849">
        <v>496</v>
      </c>
      <c r="N685" s="832">
        <v>1</v>
      </c>
      <c r="O685" s="832">
        <v>496</v>
      </c>
      <c r="P685" s="849"/>
      <c r="Q685" s="849"/>
      <c r="R685" s="837"/>
      <c r="S685" s="850"/>
    </row>
    <row r="686" spans="1:19" ht="14.45" customHeight="1" x14ac:dyDescent="0.2">
      <c r="A686" s="831" t="s">
        <v>5512</v>
      </c>
      <c r="B686" s="832" t="s">
        <v>5513</v>
      </c>
      <c r="C686" s="832" t="s">
        <v>602</v>
      </c>
      <c r="D686" s="832" t="s">
        <v>5494</v>
      </c>
      <c r="E686" s="832" t="s">
        <v>5509</v>
      </c>
      <c r="F686" s="832" t="s">
        <v>5599</v>
      </c>
      <c r="G686" s="832" t="s">
        <v>5596</v>
      </c>
      <c r="H686" s="849">
        <v>7</v>
      </c>
      <c r="I686" s="849">
        <v>3976</v>
      </c>
      <c r="J686" s="832">
        <v>3.4938488576449913</v>
      </c>
      <c r="K686" s="832">
        <v>568</v>
      </c>
      <c r="L686" s="849">
        <v>2</v>
      </c>
      <c r="M686" s="849">
        <v>1138</v>
      </c>
      <c r="N686" s="832">
        <v>1</v>
      </c>
      <c r="O686" s="832">
        <v>569</v>
      </c>
      <c r="P686" s="849">
        <v>19</v>
      </c>
      <c r="Q686" s="849">
        <v>10887</v>
      </c>
      <c r="R686" s="837">
        <v>9.5667838312829527</v>
      </c>
      <c r="S686" s="850">
        <v>573</v>
      </c>
    </row>
    <row r="687" spans="1:19" ht="14.45" customHeight="1" x14ac:dyDescent="0.2">
      <c r="A687" s="831" t="s">
        <v>5512</v>
      </c>
      <c r="B687" s="832" t="s">
        <v>5513</v>
      </c>
      <c r="C687" s="832" t="s">
        <v>602</v>
      </c>
      <c r="D687" s="832" t="s">
        <v>5494</v>
      </c>
      <c r="E687" s="832" t="s">
        <v>5509</v>
      </c>
      <c r="F687" s="832" t="s">
        <v>5601</v>
      </c>
      <c r="G687" s="832" t="s">
        <v>5602</v>
      </c>
      <c r="H687" s="849">
        <v>2</v>
      </c>
      <c r="I687" s="849">
        <v>924</v>
      </c>
      <c r="J687" s="832"/>
      <c r="K687" s="832">
        <v>462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5" customHeight="1" x14ac:dyDescent="0.2">
      <c r="A688" s="831" t="s">
        <v>5512</v>
      </c>
      <c r="B688" s="832" t="s">
        <v>5513</v>
      </c>
      <c r="C688" s="832" t="s">
        <v>602</v>
      </c>
      <c r="D688" s="832" t="s">
        <v>5494</v>
      </c>
      <c r="E688" s="832" t="s">
        <v>5509</v>
      </c>
      <c r="F688" s="832" t="s">
        <v>5611</v>
      </c>
      <c r="G688" s="832" t="s">
        <v>5612</v>
      </c>
      <c r="H688" s="849">
        <v>1</v>
      </c>
      <c r="I688" s="849">
        <v>307</v>
      </c>
      <c r="J688" s="832">
        <v>5.5375180375180376E-2</v>
      </c>
      <c r="K688" s="832">
        <v>307</v>
      </c>
      <c r="L688" s="849">
        <v>18</v>
      </c>
      <c r="M688" s="849">
        <v>5544</v>
      </c>
      <c r="N688" s="832">
        <v>1</v>
      </c>
      <c r="O688" s="832">
        <v>308</v>
      </c>
      <c r="P688" s="849">
        <v>1</v>
      </c>
      <c r="Q688" s="849">
        <v>310</v>
      </c>
      <c r="R688" s="837">
        <v>5.591630591630592E-2</v>
      </c>
      <c r="S688" s="850">
        <v>310</v>
      </c>
    </row>
    <row r="689" spans="1:19" ht="14.45" customHeight="1" x14ac:dyDescent="0.2">
      <c r="A689" s="831" t="s">
        <v>5512</v>
      </c>
      <c r="B689" s="832" t="s">
        <v>5513</v>
      </c>
      <c r="C689" s="832" t="s">
        <v>602</v>
      </c>
      <c r="D689" s="832" t="s">
        <v>5494</v>
      </c>
      <c r="E689" s="832" t="s">
        <v>5509</v>
      </c>
      <c r="F689" s="832" t="s">
        <v>5614</v>
      </c>
      <c r="G689" s="832" t="s">
        <v>5612</v>
      </c>
      <c r="H689" s="849">
        <v>6</v>
      </c>
      <c r="I689" s="849">
        <v>2280</v>
      </c>
      <c r="J689" s="832">
        <v>5.984251968503937</v>
      </c>
      <c r="K689" s="832">
        <v>380</v>
      </c>
      <c r="L689" s="849">
        <v>1</v>
      </c>
      <c r="M689" s="849">
        <v>381</v>
      </c>
      <c r="N689" s="832">
        <v>1</v>
      </c>
      <c r="O689" s="832">
        <v>381</v>
      </c>
      <c r="P689" s="849"/>
      <c r="Q689" s="849"/>
      <c r="R689" s="837"/>
      <c r="S689" s="850"/>
    </row>
    <row r="690" spans="1:19" ht="14.45" customHeight="1" x14ac:dyDescent="0.2">
      <c r="A690" s="831" t="s">
        <v>5512</v>
      </c>
      <c r="B690" s="832" t="s">
        <v>5513</v>
      </c>
      <c r="C690" s="832" t="s">
        <v>602</v>
      </c>
      <c r="D690" s="832" t="s">
        <v>5495</v>
      </c>
      <c r="E690" s="832" t="s">
        <v>5509</v>
      </c>
      <c r="F690" s="832" t="s">
        <v>5561</v>
      </c>
      <c r="G690" s="832" t="s">
        <v>5562</v>
      </c>
      <c r="H690" s="849"/>
      <c r="I690" s="849"/>
      <c r="J690" s="832"/>
      <c r="K690" s="832"/>
      <c r="L690" s="849"/>
      <c r="M690" s="849"/>
      <c r="N690" s="832"/>
      <c r="O690" s="832"/>
      <c r="P690" s="849">
        <v>1</v>
      </c>
      <c r="Q690" s="849">
        <v>254</v>
      </c>
      <c r="R690" s="837"/>
      <c r="S690" s="850">
        <v>254</v>
      </c>
    </row>
    <row r="691" spans="1:19" ht="14.45" customHeight="1" x14ac:dyDescent="0.2">
      <c r="A691" s="831" t="s">
        <v>5512</v>
      </c>
      <c r="B691" s="832" t="s">
        <v>5513</v>
      </c>
      <c r="C691" s="832" t="s">
        <v>602</v>
      </c>
      <c r="D691" s="832" t="s">
        <v>5495</v>
      </c>
      <c r="E691" s="832" t="s">
        <v>5509</v>
      </c>
      <c r="F691" s="832" t="s">
        <v>5591</v>
      </c>
      <c r="G691" s="832" t="s">
        <v>5592</v>
      </c>
      <c r="H691" s="849"/>
      <c r="I691" s="849"/>
      <c r="J691" s="832"/>
      <c r="K691" s="832"/>
      <c r="L691" s="849"/>
      <c r="M691" s="849"/>
      <c r="N691" s="832"/>
      <c r="O691" s="832"/>
      <c r="P691" s="849">
        <v>4</v>
      </c>
      <c r="Q691" s="849">
        <v>504</v>
      </c>
      <c r="R691" s="837"/>
      <c r="S691" s="850">
        <v>126</v>
      </c>
    </row>
    <row r="692" spans="1:19" ht="14.45" customHeight="1" x14ac:dyDescent="0.2">
      <c r="A692" s="831" t="s">
        <v>5512</v>
      </c>
      <c r="B692" s="832" t="s">
        <v>5513</v>
      </c>
      <c r="C692" s="832" t="s">
        <v>602</v>
      </c>
      <c r="D692" s="832" t="s">
        <v>5495</v>
      </c>
      <c r="E692" s="832" t="s">
        <v>5509</v>
      </c>
      <c r="F692" s="832" t="s">
        <v>5599</v>
      </c>
      <c r="G692" s="832" t="s">
        <v>5596</v>
      </c>
      <c r="H692" s="849"/>
      <c r="I692" s="849"/>
      <c r="J692" s="832"/>
      <c r="K692" s="832"/>
      <c r="L692" s="849"/>
      <c r="M692" s="849"/>
      <c r="N692" s="832"/>
      <c r="O692" s="832"/>
      <c r="P692" s="849">
        <v>1</v>
      </c>
      <c r="Q692" s="849">
        <v>573</v>
      </c>
      <c r="R692" s="837"/>
      <c r="S692" s="850">
        <v>573</v>
      </c>
    </row>
    <row r="693" spans="1:19" ht="14.45" customHeight="1" x14ac:dyDescent="0.2">
      <c r="A693" s="831" t="s">
        <v>5512</v>
      </c>
      <c r="B693" s="832" t="s">
        <v>5513</v>
      </c>
      <c r="C693" s="832" t="s">
        <v>602</v>
      </c>
      <c r="D693" s="832" t="s">
        <v>2578</v>
      </c>
      <c r="E693" s="832" t="s">
        <v>5509</v>
      </c>
      <c r="F693" s="832" t="s">
        <v>5561</v>
      </c>
      <c r="G693" s="832" t="s">
        <v>5562</v>
      </c>
      <c r="H693" s="849">
        <v>15</v>
      </c>
      <c r="I693" s="849">
        <v>3765</v>
      </c>
      <c r="J693" s="832">
        <v>2.4900793650793651</v>
      </c>
      <c r="K693" s="832">
        <v>251</v>
      </c>
      <c r="L693" s="849">
        <v>6</v>
      </c>
      <c r="M693" s="849">
        <v>1512</v>
      </c>
      <c r="N693" s="832">
        <v>1</v>
      </c>
      <c r="O693" s="832">
        <v>252</v>
      </c>
      <c r="P693" s="849">
        <v>19</v>
      </c>
      <c r="Q693" s="849">
        <v>4826</v>
      </c>
      <c r="R693" s="837">
        <v>3.1917989417989419</v>
      </c>
      <c r="S693" s="850">
        <v>254</v>
      </c>
    </row>
    <row r="694" spans="1:19" ht="14.45" customHeight="1" x14ac:dyDescent="0.2">
      <c r="A694" s="831" t="s">
        <v>5512</v>
      </c>
      <c r="B694" s="832" t="s">
        <v>5513</v>
      </c>
      <c r="C694" s="832" t="s">
        <v>602</v>
      </c>
      <c r="D694" s="832" t="s">
        <v>2578</v>
      </c>
      <c r="E694" s="832" t="s">
        <v>5509</v>
      </c>
      <c r="F694" s="832" t="s">
        <v>5591</v>
      </c>
      <c r="G694" s="832" t="s">
        <v>5592</v>
      </c>
      <c r="H694" s="849">
        <v>42</v>
      </c>
      <c r="I694" s="849">
        <v>5292</v>
      </c>
      <c r="J694" s="832">
        <v>4.6299212598425195</v>
      </c>
      <c r="K694" s="832">
        <v>126</v>
      </c>
      <c r="L694" s="849">
        <v>9</v>
      </c>
      <c r="M694" s="849">
        <v>1143</v>
      </c>
      <c r="N694" s="832">
        <v>1</v>
      </c>
      <c r="O694" s="832">
        <v>127</v>
      </c>
      <c r="P694" s="849">
        <v>64</v>
      </c>
      <c r="Q694" s="849">
        <v>8064</v>
      </c>
      <c r="R694" s="837">
        <v>7.0551181102362204</v>
      </c>
      <c r="S694" s="850">
        <v>126</v>
      </c>
    </row>
    <row r="695" spans="1:19" ht="14.45" customHeight="1" x14ac:dyDescent="0.2">
      <c r="A695" s="831" t="s">
        <v>5512</v>
      </c>
      <c r="B695" s="832" t="s">
        <v>5513</v>
      </c>
      <c r="C695" s="832" t="s">
        <v>602</v>
      </c>
      <c r="D695" s="832" t="s">
        <v>2578</v>
      </c>
      <c r="E695" s="832" t="s">
        <v>5509</v>
      </c>
      <c r="F695" s="832" t="s">
        <v>5599</v>
      </c>
      <c r="G695" s="832" t="s">
        <v>5596</v>
      </c>
      <c r="H695" s="849"/>
      <c r="I695" s="849"/>
      <c r="J695" s="832"/>
      <c r="K695" s="832"/>
      <c r="L695" s="849">
        <v>3</v>
      </c>
      <c r="M695" s="849">
        <v>1707</v>
      </c>
      <c r="N695" s="832">
        <v>1</v>
      </c>
      <c r="O695" s="832">
        <v>569</v>
      </c>
      <c r="P695" s="849">
        <v>2</v>
      </c>
      <c r="Q695" s="849">
        <v>1146</v>
      </c>
      <c r="R695" s="837">
        <v>0.67135325131810197</v>
      </c>
      <c r="S695" s="850">
        <v>573</v>
      </c>
    </row>
    <row r="696" spans="1:19" ht="14.45" customHeight="1" x14ac:dyDescent="0.2">
      <c r="A696" s="831" t="s">
        <v>5512</v>
      </c>
      <c r="B696" s="832" t="s">
        <v>5513</v>
      </c>
      <c r="C696" s="832" t="s">
        <v>602</v>
      </c>
      <c r="D696" s="832" t="s">
        <v>2578</v>
      </c>
      <c r="E696" s="832" t="s">
        <v>5509</v>
      </c>
      <c r="F696" s="832" t="s">
        <v>5607</v>
      </c>
      <c r="G696" s="832" t="s">
        <v>5608</v>
      </c>
      <c r="H696" s="849"/>
      <c r="I696" s="849"/>
      <c r="J696" s="832"/>
      <c r="K696" s="832"/>
      <c r="L696" s="849"/>
      <c r="M696" s="849"/>
      <c r="N696" s="832"/>
      <c r="O696" s="832"/>
      <c r="P696" s="849">
        <v>1</v>
      </c>
      <c r="Q696" s="849">
        <v>217</v>
      </c>
      <c r="R696" s="837"/>
      <c r="S696" s="850">
        <v>217</v>
      </c>
    </row>
    <row r="697" spans="1:19" ht="14.45" customHeight="1" x14ac:dyDescent="0.2">
      <c r="A697" s="831" t="s">
        <v>5512</v>
      </c>
      <c r="B697" s="832" t="s">
        <v>5513</v>
      </c>
      <c r="C697" s="832" t="s">
        <v>602</v>
      </c>
      <c r="D697" s="832" t="s">
        <v>2578</v>
      </c>
      <c r="E697" s="832" t="s">
        <v>5509</v>
      </c>
      <c r="F697" s="832" t="s">
        <v>5609</v>
      </c>
      <c r="G697" s="832" t="s">
        <v>5610</v>
      </c>
      <c r="H697" s="849">
        <v>1</v>
      </c>
      <c r="I697" s="849">
        <v>85</v>
      </c>
      <c r="J697" s="832"/>
      <c r="K697" s="832">
        <v>85</v>
      </c>
      <c r="L697" s="849"/>
      <c r="M697" s="849"/>
      <c r="N697" s="832"/>
      <c r="O697" s="832"/>
      <c r="P697" s="849"/>
      <c r="Q697" s="849"/>
      <c r="R697" s="837"/>
      <c r="S697" s="850"/>
    </row>
    <row r="698" spans="1:19" ht="14.45" customHeight="1" x14ac:dyDescent="0.2">
      <c r="A698" s="831" t="s">
        <v>5512</v>
      </c>
      <c r="B698" s="832" t="s">
        <v>5513</v>
      </c>
      <c r="C698" s="832" t="s">
        <v>602</v>
      </c>
      <c r="D698" s="832" t="s">
        <v>2578</v>
      </c>
      <c r="E698" s="832" t="s">
        <v>5509</v>
      </c>
      <c r="F698" s="832" t="s">
        <v>5611</v>
      </c>
      <c r="G698" s="832" t="s">
        <v>5612</v>
      </c>
      <c r="H698" s="849">
        <v>6</v>
      </c>
      <c r="I698" s="849">
        <v>1842</v>
      </c>
      <c r="J698" s="832">
        <v>5.9805194805194803</v>
      </c>
      <c r="K698" s="832">
        <v>307</v>
      </c>
      <c r="L698" s="849">
        <v>1</v>
      </c>
      <c r="M698" s="849">
        <v>308</v>
      </c>
      <c r="N698" s="832">
        <v>1</v>
      </c>
      <c r="O698" s="832">
        <v>308</v>
      </c>
      <c r="P698" s="849"/>
      <c r="Q698" s="849"/>
      <c r="R698" s="837"/>
      <c r="S698" s="850"/>
    </row>
    <row r="699" spans="1:19" ht="14.45" customHeight="1" x14ac:dyDescent="0.2">
      <c r="A699" s="831" t="s">
        <v>5512</v>
      </c>
      <c r="B699" s="832" t="s">
        <v>5513</v>
      </c>
      <c r="C699" s="832" t="s">
        <v>602</v>
      </c>
      <c r="D699" s="832" t="s">
        <v>2578</v>
      </c>
      <c r="E699" s="832" t="s">
        <v>5509</v>
      </c>
      <c r="F699" s="832" t="s">
        <v>5614</v>
      </c>
      <c r="G699" s="832" t="s">
        <v>5612</v>
      </c>
      <c r="H699" s="849">
        <v>14</v>
      </c>
      <c r="I699" s="849">
        <v>5320</v>
      </c>
      <c r="J699" s="832">
        <v>2.7926509186351707</v>
      </c>
      <c r="K699" s="832">
        <v>380</v>
      </c>
      <c r="L699" s="849">
        <v>5</v>
      </c>
      <c r="M699" s="849">
        <v>1905</v>
      </c>
      <c r="N699" s="832">
        <v>1</v>
      </c>
      <c r="O699" s="832">
        <v>381</v>
      </c>
      <c r="P699" s="849">
        <v>21</v>
      </c>
      <c r="Q699" s="849">
        <v>8085</v>
      </c>
      <c r="R699" s="837">
        <v>4.2440944881889759</v>
      </c>
      <c r="S699" s="850">
        <v>385</v>
      </c>
    </row>
    <row r="700" spans="1:19" ht="14.45" customHeight="1" x14ac:dyDescent="0.2">
      <c r="A700" s="831" t="s">
        <v>5512</v>
      </c>
      <c r="B700" s="832" t="s">
        <v>5513</v>
      </c>
      <c r="C700" s="832" t="s">
        <v>602</v>
      </c>
      <c r="D700" s="832" t="s">
        <v>2578</v>
      </c>
      <c r="E700" s="832" t="s">
        <v>5509</v>
      </c>
      <c r="F700" s="832" t="s">
        <v>5615</v>
      </c>
      <c r="G700" s="832" t="s">
        <v>5616</v>
      </c>
      <c r="H700" s="849">
        <v>1</v>
      </c>
      <c r="I700" s="849">
        <v>272</v>
      </c>
      <c r="J700" s="832"/>
      <c r="K700" s="832">
        <v>272</v>
      </c>
      <c r="L700" s="849"/>
      <c r="M700" s="849"/>
      <c r="N700" s="832"/>
      <c r="O700" s="832"/>
      <c r="P700" s="849"/>
      <c r="Q700" s="849"/>
      <c r="R700" s="837"/>
      <c r="S700" s="850"/>
    </row>
    <row r="701" spans="1:19" ht="14.45" customHeight="1" x14ac:dyDescent="0.2">
      <c r="A701" s="831" t="s">
        <v>5512</v>
      </c>
      <c r="B701" s="832" t="s">
        <v>5513</v>
      </c>
      <c r="C701" s="832" t="s">
        <v>602</v>
      </c>
      <c r="D701" s="832" t="s">
        <v>2579</v>
      </c>
      <c r="E701" s="832" t="s">
        <v>5509</v>
      </c>
      <c r="F701" s="832" t="s">
        <v>5561</v>
      </c>
      <c r="G701" s="832" t="s">
        <v>5562</v>
      </c>
      <c r="H701" s="849"/>
      <c r="I701" s="849"/>
      <c r="J701" s="832"/>
      <c r="K701" s="832"/>
      <c r="L701" s="849">
        <v>1</v>
      </c>
      <c r="M701" s="849">
        <v>252</v>
      </c>
      <c r="N701" s="832">
        <v>1</v>
      </c>
      <c r="O701" s="832">
        <v>252</v>
      </c>
      <c r="P701" s="849">
        <v>1</v>
      </c>
      <c r="Q701" s="849">
        <v>254</v>
      </c>
      <c r="R701" s="837">
        <v>1.0079365079365079</v>
      </c>
      <c r="S701" s="850">
        <v>254</v>
      </c>
    </row>
    <row r="702" spans="1:19" ht="14.45" customHeight="1" x14ac:dyDescent="0.2">
      <c r="A702" s="831" t="s">
        <v>5512</v>
      </c>
      <c r="B702" s="832" t="s">
        <v>5513</v>
      </c>
      <c r="C702" s="832" t="s">
        <v>602</v>
      </c>
      <c r="D702" s="832" t="s">
        <v>2579</v>
      </c>
      <c r="E702" s="832" t="s">
        <v>5509</v>
      </c>
      <c r="F702" s="832" t="s">
        <v>5591</v>
      </c>
      <c r="G702" s="832" t="s">
        <v>5592</v>
      </c>
      <c r="H702" s="849"/>
      <c r="I702" s="849"/>
      <c r="J702" s="832"/>
      <c r="K702" s="832"/>
      <c r="L702" s="849">
        <v>4</v>
      </c>
      <c r="M702" s="849">
        <v>508</v>
      </c>
      <c r="N702" s="832">
        <v>1</v>
      </c>
      <c r="O702" s="832">
        <v>127</v>
      </c>
      <c r="P702" s="849">
        <v>4</v>
      </c>
      <c r="Q702" s="849">
        <v>504</v>
      </c>
      <c r="R702" s="837">
        <v>0.99212598425196852</v>
      </c>
      <c r="S702" s="850">
        <v>126</v>
      </c>
    </row>
    <row r="703" spans="1:19" ht="14.45" customHeight="1" x14ac:dyDescent="0.2">
      <c r="A703" s="831" t="s">
        <v>5512</v>
      </c>
      <c r="B703" s="832" t="s">
        <v>5513</v>
      </c>
      <c r="C703" s="832" t="s">
        <v>602</v>
      </c>
      <c r="D703" s="832" t="s">
        <v>2579</v>
      </c>
      <c r="E703" s="832" t="s">
        <v>5509</v>
      </c>
      <c r="F703" s="832" t="s">
        <v>5611</v>
      </c>
      <c r="G703" s="832" t="s">
        <v>5612</v>
      </c>
      <c r="H703" s="849"/>
      <c r="I703" s="849"/>
      <c r="J703" s="832"/>
      <c r="K703" s="832"/>
      <c r="L703" s="849">
        <v>2</v>
      </c>
      <c r="M703" s="849">
        <v>616</v>
      </c>
      <c r="N703" s="832">
        <v>1</v>
      </c>
      <c r="O703" s="832">
        <v>308</v>
      </c>
      <c r="P703" s="849">
        <v>2</v>
      </c>
      <c r="Q703" s="849">
        <v>620</v>
      </c>
      <c r="R703" s="837">
        <v>1.0064935064935066</v>
      </c>
      <c r="S703" s="850">
        <v>310</v>
      </c>
    </row>
    <row r="704" spans="1:19" ht="14.45" customHeight="1" x14ac:dyDescent="0.2">
      <c r="A704" s="831" t="s">
        <v>5512</v>
      </c>
      <c r="B704" s="832" t="s">
        <v>5513</v>
      </c>
      <c r="C704" s="832" t="s">
        <v>602</v>
      </c>
      <c r="D704" s="832" t="s">
        <v>5498</v>
      </c>
      <c r="E704" s="832" t="s">
        <v>5509</v>
      </c>
      <c r="F704" s="832" t="s">
        <v>5561</v>
      </c>
      <c r="G704" s="832" t="s">
        <v>5562</v>
      </c>
      <c r="H704" s="849">
        <v>31</v>
      </c>
      <c r="I704" s="849">
        <v>7781</v>
      </c>
      <c r="J704" s="832">
        <v>6.1753968253968257</v>
      </c>
      <c r="K704" s="832">
        <v>251</v>
      </c>
      <c r="L704" s="849">
        <v>5</v>
      </c>
      <c r="M704" s="849">
        <v>1260</v>
      </c>
      <c r="N704" s="832">
        <v>1</v>
      </c>
      <c r="O704" s="832">
        <v>252</v>
      </c>
      <c r="P704" s="849"/>
      <c r="Q704" s="849"/>
      <c r="R704" s="837"/>
      <c r="S704" s="850"/>
    </row>
    <row r="705" spans="1:19" ht="14.45" customHeight="1" x14ac:dyDescent="0.2">
      <c r="A705" s="831" t="s">
        <v>5512</v>
      </c>
      <c r="B705" s="832" t="s">
        <v>5513</v>
      </c>
      <c r="C705" s="832" t="s">
        <v>602</v>
      </c>
      <c r="D705" s="832" t="s">
        <v>5498</v>
      </c>
      <c r="E705" s="832" t="s">
        <v>5509</v>
      </c>
      <c r="F705" s="832" t="s">
        <v>5591</v>
      </c>
      <c r="G705" s="832" t="s">
        <v>5592</v>
      </c>
      <c r="H705" s="849">
        <v>126</v>
      </c>
      <c r="I705" s="849">
        <v>15876</v>
      </c>
      <c r="J705" s="832">
        <v>5.2086614173228343</v>
      </c>
      <c r="K705" s="832">
        <v>126</v>
      </c>
      <c r="L705" s="849">
        <v>24</v>
      </c>
      <c r="M705" s="849">
        <v>3048</v>
      </c>
      <c r="N705" s="832">
        <v>1</v>
      </c>
      <c r="O705" s="832">
        <v>127</v>
      </c>
      <c r="P705" s="849"/>
      <c r="Q705" s="849"/>
      <c r="R705" s="837"/>
      <c r="S705" s="850"/>
    </row>
    <row r="706" spans="1:19" ht="14.45" customHeight="1" x14ac:dyDescent="0.2">
      <c r="A706" s="831" t="s">
        <v>5512</v>
      </c>
      <c r="B706" s="832" t="s">
        <v>5513</v>
      </c>
      <c r="C706" s="832" t="s">
        <v>602</v>
      </c>
      <c r="D706" s="832" t="s">
        <v>5498</v>
      </c>
      <c r="E706" s="832" t="s">
        <v>5509</v>
      </c>
      <c r="F706" s="832" t="s">
        <v>5611</v>
      </c>
      <c r="G706" s="832" t="s">
        <v>5612</v>
      </c>
      <c r="H706" s="849">
        <v>33</v>
      </c>
      <c r="I706" s="849">
        <v>10131</v>
      </c>
      <c r="J706" s="832">
        <v>4.6989795918367347</v>
      </c>
      <c r="K706" s="832">
        <v>307</v>
      </c>
      <c r="L706" s="849">
        <v>7</v>
      </c>
      <c r="M706" s="849">
        <v>2156</v>
      </c>
      <c r="N706" s="832">
        <v>1</v>
      </c>
      <c r="O706" s="832">
        <v>308</v>
      </c>
      <c r="P706" s="849"/>
      <c r="Q706" s="849"/>
      <c r="R706" s="837"/>
      <c r="S706" s="850"/>
    </row>
    <row r="707" spans="1:19" ht="14.45" customHeight="1" x14ac:dyDescent="0.2">
      <c r="A707" s="831" t="s">
        <v>5512</v>
      </c>
      <c r="B707" s="832" t="s">
        <v>5513</v>
      </c>
      <c r="C707" s="832" t="s">
        <v>602</v>
      </c>
      <c r="D707" s="832" t="s">
        <v>5499</v>
      </c>
      <c r="E707" s="832" t="s">
        <v>5509</v>
      </c>
      <c r="F707" s="832" t="s">
        <v>5561</v>
      </c>
      <c r="G707" s="832" t="s">
        <v>5562</v>
      </c>
      <c r="H707" s="849">
        <v>3</v>
      </c>
      <c r="I707" s="849">
        <v>753</v>
      </c>
      <c r="J707" s="832">
        <v>1.4940476190476191</v>
      </c>
      <c r="K707" s="832">
        <v>251</v>
      </c>
      <c r="L707" s="849">
        <v>2</v>
      </c>
      <c r="M707" s="849">
        <v>504</v>
      </c>
      <c r="N707" s="832">
        <v>1</v>
      </c>
      <c r="O707" s="832">
        <v>252</v>
      </c>
      <c r="P707" s="849">
        <v>12</v>
      </c>
      <c r="Q707" s="849">
        <v>3048</v>
      </c>
      <c r="R707" s="837">
        <v>6.0476190476190474</v>
      </c>
      <c r="S707" s="850">
        <v>254</v>
      </c>
    </row>
    <row r="708" spans="1:19" ht="14.45" customHeight="1" x14ac:dyDescent="0.2">
      <c r="A708" s="831" t="s">
        <v>5512</v>
      </c>
      <c r="B708" s="832" t="s">
        <v>5513</v>
      </c>
      <c r="C708" s="832" t="s">
        <v>602</v>
      </c>
      <c r="D708" s="832" t="s">
        <v>5499</v>
      </c>
      <c r="E708" s="832" t="s">
        <v>5509</v>
      </c>
      <c r="F708" s="832" t="s">
        <v>5591</v>
      </c>
      <c r="G708" s="832" t="s">
        <v>5592</v>
      </c>
      <c r="H708" s="849">
        <v>7</v>
      </c>
      <c r="I708" s="849">
        <v>882</v>
      </c>
      <c r="J708" s="832">
        <v>1.1574803149606299</v>
      </c>
      <c r="K708" s="832">
        <v>126</v>
      </c>
      <c r="L708" s="849">
        <v>6</v>
      </c>
      <c r="M708" s="849">
        <v>762</v>
      </c>
      <c r="N708" s="832">
        <v>1</v>
      </c>
      <c r="O708" s="832">
        <v>127</v>
      </c>
      <c r="P708" s="849">
        <v>45</v>
      </c>
      <c r="Q708" s="849">
        <v>5670</v>
      </c>
      <c r="R708" s="837">
        <v>7.4409448818897639</v>
      </c>
      <c r="S708" s="850">
        <v>126</v>
      </c>
    </row>
    <row r="709" spans="1:19" ht="14.45" customHeight="1" x14ac:dyDescent="0.2">
      <c r="A709" s="831" t="s">
        <v>5512</v>
      </c>
      <c r="B709" s="832" t="s">
        <v>5513</v>
      </c>
      <c r="C709" s="832" t="s">
        <v>602</v>
      </c>
      <c r="D709" s="832" t="s">
        <v>5499</v>
      </c>
      <c r="E709" s="832" t="s">
        <v>5509</v>
      </c>
      <c r="F709" s="832" t="s">
        <v>5595</v>
      </c>
      <c r="G709" s="832" t="s">
        <v>5596</v>
      </c>
      <c r="H709" s="849">
        <v>1</v>
      </c>
      <c r="I709" s="849">
        <v>495</v>
      </c>
      <c r="J709" s="832">
        <v>0.24949596774193547</v>
      </c>
      <c r="K709" s="832">
        <v>495</v>
      </c>
      <c r="L709" s="849">
        <v>4</v>
      </c>
      <c r="M709" s="849">
        <v>1984</v>
      </c>
      <c r="N709" s="832">
        <v>1</v>
      </c>
      <c r="O709" s="832">
        <v>496</v>
      </c>
      <c r="P709" s="849">
        <v>12</v>
      </c>
      <c r="Q709" s="849">
        <v>5976</v>
      </c>
      <c r="R709" s="837">
        <v>3.0120967741935485</v>
      </c>
      <c r="S709" s="850">
        <v>498</v>
      </c>
    </row>
    <row r="710" spans="1:19" ht="14.45" customHeight="1" x14ac:dyDescent="0.2">
      <c r="A710" s="831" t="s">
        <v>5512</v>
      </c>
      <c r="B710" s="832" t="s">
        <v>5513</v>
      </c>
      <c r="C710" s="832" t="s">
        <v>602</v>
      </c>
      <c r="D710" s="832" t="s">
        <v>5499</v>
      </c>
      <c r="E710" s="832" t="s">
        <v>5509</v>
      </c>
      <c r="F710" s="832" t="s">
        <v>5597</v>
      </c>
      <c r="G710" s="832" t="s">
        <v>5598</v>
      </c>
      <c r="H710" s="849"/>
      <c r="I710" s="849"/>
      <c r="J710" s="832"/>
      <c r="K710" s="832"/>
      <c r="L710" s="849">
        <v>2</v>
      </c>
      <c r="M710" s="849">
        <v>1378</v>
      </c>
      <c r="N710" s="832">
        <v>1</v>
      </c>
      <c r="O710" s="832">
        <v>689</v>
      </c>
      <c r="P710" s="849"/>
      <c r="Q710" s="849"/>
      <c r="R710" s="837"/>
      <c r="S710" s="850"/>
    </row>
    <row r="711" spans="1:19" ht="14.45" customHeight="1" x14ac:dyDescent="0.2">
      <c r="A711" s="831" t="s">
        <v>5512</v>
      </c>
      <c r="B711" s="832" t="s">
        <v>5513</v>
      </c>
      <c r="C711" s="832" t="s">
        <v>602</v>
      </c>
      <c r="D711" s="832" t="s">
        <v>5499</v>
      </c>
      <c r="E711" s="832" t="s">
        <v>5509</v>
      </c>
      <c r="F711" s="832" t="s">
        <v>5609</v>
      </c>
      <c r="G711" s="832" t="s">
        <v>5610</v>
      </c>
      <c r="H711" s="849"/>
      <c r="I711" s="849"/>
      <c r="J711" s="832"/>
      <c r="K711" s="832"/>
      <c r="L711" s="849">
        <v>2</v>
      </c>
      <c r="M711" s="849">
        <v>172</v>
      </c>
      <c r="N711" s="832">
        <v>1</v>
      </c>
      <c r="O711" s="832">
        <v>86</v>
      </c>
      <c r="P711" s="849"/>
      <c r="Q711" s="849"/>
      <c r="R711" s="837"/>
      <c r="S711" s="850"/>
    </row>
    <row r="712" spans="1:19" ht="14.45" customHeight="1" x14ac:dyDescent="0.2">
      <c r="A712" s="831" t="s">
        <v>5512</v>
      </c>
      <c r="B712" s="832" t="s">
        <v>5513</v>
      </c>
      <c r="C712" s="832" t="s">
        <v>602</v>
      </c>
      <c r="D712" s="832" t="s">
        <v>5499</v>
      </c>
      <c r="E712" s="832" t="s">
        <v>5509</v>
      </c>
      <c r="F712" s="832" t="s">
        <v>5611</v>
      </c>
      <c r="G712" s="832" t="s">
        <v>5612</v>
      </c>
      <c r="H712" s="849">
        <v>3</v>
      </c>
      <c r="I712" s="849">
        <v>921</v>
      </c>
      <c r="J712" s="832"/>
      <c r="K712" s="832">
        <v>307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5" customHeight="1" x14ac:dyDescent="0.2">
      <c r="A713" s="831" t="s">
        <v>5512</v>
      </c>
      <c r="B713" s="832" t="s">
        <v>5513</v>
      </c>
      <c r="C713" s="832" t="s">
        <v>602</v>
      </c>
      <c r="D713" s="832" t="s">
        <v>5499</v>
      </c>
      <c r="E713" s="832" t="s">
        <v>5509</v>
      </c>
      <c r="F713" s="832" t="s">
        <v>5613</v>
      </c>
      <c r="G713" s="832" t="s">
        <v>5608</v>
      </c>
      <c r="H713" s="849"/>
      <c r="I713" s="849"/>
      <c r="J713" s="832"/>
      <c r="K713" s="832"/>
      <c r="L713" s="849">
        <v>1</v>
      </c>
      <c r="M713" s="849">
        <v>179</v>
      </c>
      <c r="N713" s="832">
        <v>1</v>
      </c>
      <c r="O713" s="832">
        <v>179</v>
      </c>
      <c r="P713" s="849"/>
      <c r="Q713" s="849"/>
      <c r="R713" s="837"/>
      <c r="S713" s="850"/>
    </row>
    <row r="714" spans="1:19" ht="14.45" customHeight="1" x14ac:dyDescent="0.2">
      <c r="A714" s="831" t="s">
        <v>5512</v>
      </c>
      <c r="B714" s="832" t="s">
        <v>5513</v>
      </c>
      <c r="C714" s="832" t="s">
        <v>602</v>
      </c>
      <c r="D714" s="832" t="s">
        <v>5499</v>
      </c>
      <c r="E714" s="832" t="s">
        <v>5509</v>
      </c>
      <c r="F714" s="832" t="s">
        <v>5615</v>
      </c>
      <c r="G714" s="832" t="s">
        <v>5616</v>
      </c>
      <c r="H714" s="849"/>
      <c r="I714" s="849"/>
      <c r="J714" s="832"/>
      <c r="K714" s="832"/>
      <c r="L714" s="849">
        <v>1</v>
      </c>
      <c r="M714" s="849">
        <v>273</v>
      </c>
      <c r="N714" s="832">
        <v>1</v>
      </c>
      <c r="O714" s="832">
        <v>273</v>
      </c>
      <c r="P714" s="849"/>
      <c r="Q714" s="849"/>
      <c r="R714" s="837"/>
      <c r="S714" s="850"/>
    </row>
    <row r="715" spans="1:19" ht="14.45" customHeight="1" x14ac:dyDescent="0.2">
      <c r="A715" s="831" t="s">
        <v>5512</v>
      </c>
      <c r="B715" s="832" t="s">
        <v>5513</v>
      </c>
      <c r="C715" s="832" t="s">
        <v>602</v>
      </c>
      <c r="D715" s="832" t="s">
        <v>2580</v>
      </c>
      <c r="E715" s="832" t="s">
        <v>5509</v>
      </c>
      <c r="F715" s="832" t="s">
        <v>5561</v>
      </c>
      <c r="G715" s="832" t="s">
        <v>5562</v>
      </c>
      <c r="H715" s="849">
        <v>1</v>
      </c>
      <c r="I715" s="849">
        <v>251</v>
      </c>
      <c r="J715" s="832">
        <v>0.99603174603174605</v>
      </c>
      <c r="K715" s="832">
        <v>251</v>
      </c>
      <c r="L715" s="849">
        <v>1</v>
      </c>
      <c r="M715" s="849">
        <v>252</v>
      </c>
      <c r="N715" s="832">
        <v>1</v>
      </c>
      <c r="O715" s="832">
        <v>252</v>
      </c>
      <c r="P715" s="849"/>
      <c r="Q715" s="849"/>
      <c r="R715" s="837"/>
      <c r="S715" s="850"/>
    </row>
    <row r="716" spans="1:19" ht="14.45" customHeight="1" x14ac:dyDescent="0.2">
      <c r="A716" s="831" t="s">
        <v>5512</v>
      </c>
      <c r="B716" s="832" t="s">
        <v>5513</v>
      </c>
      <c r="C716" s="832" t="s">
        <v>602</v>
      </c>
      <c r="D716" s="832" t="s">
        <v>2580</v>
      </c>
      <c r="E716" s="832" t="s">
        <v>5509</v>
      </c>
      <c r="F716" s="832" t="s">
        <v>5591</v>
      </c>
      <c r="G716" s="832" t="s">
        <v>5592</v>
      </c>
      <c r="H716" s="849">
        <v>1</v>
      </c>
      <c r="I716" s="849">
        <v>126</v>
      </c>
      <c r="J716" s="832">
        <v>0.99212598425196852</v>
      </c>
      <c r="K716" s="832">
        <v>126</v>
      </c>
      <c r="L716" s="849">
        <v>1</v>
      </c>
      <c r="M716" s="849">
        <v>127</v>
      </c>
      <c r="N716" s="832">
        <v>1</v>
      </c>
      <c r="O716" s="832">
        <v>127</v>
      </c>
      <c r="P716" s="849"/>
      <c r="Q716" s="849"/>
      <c r="R716" s="837"/>
      <c r="S716" s="850"/>
    </row>
    <row r="717" spans="1:19" ht="14.45" customHeight="1" x14ac:dyDescent="0.2">
      <c r="A717" s="831" t="s">
        <v>5512</v>
      </c>
      <c r="B717" s="832" t="s">
        <v>5513</v>
      </c>
      <c r="C717" s="832" t="s">
        <v>602</v>
      </c>
      <c r="D717" s="832" t="s">
        <v>2580</v>
      </c>
      <c r="E717" s="832" t="s">
        <v>5509</v>
      </c>
      <c r="F717" s="832" t="s">
        <v>5599</v>
      </c>
      <c r="G717" s="832" t="s">
        <v>5596</v>
      </c>
      <c r="H717" s="849">
        <v>1</v>
      </c>
      <c r="I717" s="849">
        <v>568</v>
      </c>
      <c r="J717" s="832">
        <v>0.49912126537785589</v>
      </c>
      <c r="K717" s="832">
        <v>568</v>
      </c>
      <c r="L717" s="849">
        <v>2</v>
      </c>
      <c r="M717" s="849">
        <v>1138</v>
      </c>
      <c r="N717" s="832">
        <v>1</v>
      </c>
      <c r="O717" s="832">
        <v>569</v>
      </c>
      <c r="P717" s="849"/>
      <c r="Q717" s="849"/>
      <c r="R717" s="837"/>
      <c r="S717" s="850"/>
    </row>
    <row r="718" spans="1:19" ht="14.45" customHeight="1" x14ac:dyDescent="0.2">
      <c r="A718" s="831" t="s">
        <v>5512</v>
      </c>
      <c r="B718" s="832" t="s">
        <v>5513</v>
      </c>
      <c r="C718" s="832" t="s">
        <v>602</v>
      </c>
      <c r="D718" s="832" t="s">
        <v>5500</v>
      </c>
      <c r="E718" s="832" t="s">
        <v>5509</v>
      </c>
      <c r="F718" s="832" t="s">
        <v>5561</v>
      </c>
      <c r="G718" s="832" t="s">
        <v>5562</v>
      </c>
      <c r="H718" s="849">
        <v>31</v>
      </c>
      <c r="I718" s="849">
        <v>7781</v>
      </c>
      <c r="J718" s="832">
        <v>0.71806939830195649</v>
      </c>
      <c r="K718" s="832">
        <v>251</v>
      </c>
      <c r="L718" s="849">
        <v>43</v>
      </c>
      <c r="M718" s="849">
        <v>10836</v>
      </c>
      <c r="N718" s="832">
        <v>1</v>
      </c>
      <c r="O718" s="832">
        <v>252</v>
      </c>
      <c r="P718" s="849">
        <v>15</v>
      </c>
      <c r="Q718" s="849">
        <v>3810</v>
      </c>
      <c r="R718" s="837">
        <v>0.35160575858250276</v>
      </c>
      <c r="S718" s="850">
        <v>254</v>
      </c>
    </row>
    <row r="719" spans="1:19" ht="14.45" customHeight="1" x14ac:dyDescent="0.2">
      <c r="A719" s="831" t="s">
        <v>5512</v>
      </c>
      <c r="B719" s="832" t="s">
        <v>5513</v>
      </c>
      <c r="C719" s="832" t="s">
        <v>602</v>
      </c>
      <c r="D719" s="832" t="s">
        <v>5500</v>
      </c>
      <c r="E719" s="832" t="s">
        <v>5509</v>
      </c>
      <c r="F719" s="832" t="s">
        <v>5591</v>
      </c>
      <c r="G719" s="832" t="s">
        <v>5592</v>
      </c>
      <c r="H719" s="849">
        <v>127</v>
      </c>
      <c r="I719" s="849">
        <v>16002</v>
      </c>
      <c r="J719" s="832">
        <v>0.65968586387434558</v>
      </c>
      <c r="K719" s="832">
        <v>126</v>
      </c>
      <c r="L719" s="849">
        <v>191</v>
      </c>
      <c r="M719" s="849">
        <v>24257</v>
      </c>
      <c r="N719" s="832">
        <v>1</v>
      </c>
      <c r="O719" s="832">
        <v>127</v>
      </c>
      <c r="P719" s="849">
        <v>93</v>
      </c>
      <c r="Q719" s="849">
        <v>11718</v>
      </c>
      <c r="R719" s="837">
        <v>0.48307704992373335</v>
      </c>
      <c r="S719" s="850">
        <v>126</v>
      </c>
    </row>
    <row r="720" spans="1:19" ht="14.45" customHeight="1" x14ac:dyDescent="0.2">
      <c r="A720" s="831" t="s">
        <v>5512</v>
      </c>
      <c r="B720" s="832" t="s">
        <v>5513</v>
      </c>
      <c r="C720" s="832" t="s">
        <v>602</v>
      </c>
      <c r="D720" s="832" t="s">
        <v>5500</v>
      </c>
      <c r="E720" s="832" t="s">
        <v>5509</v>
      </c>
      <c r="F720" s="832" t="s">
        <v>5595</v>
      </c>
      <c r="G720" s="832" t="s">
        <v>5596</v>
      </c>
      <c r="H720" s="849">
        <v>1</v>
      </c>
      <c r="I720" s="849">
        <v>495</v>
      </c>
      <c r="J720" s="832">
        <v>0.99798387096774188</v>
      </c>
      <c r="K720" s="832">
        <v>495</v>
      </c>
      <c r="L720" s="849">
        <v>1</v>
      </c>
      <c r="M720" s="849">
        <v>496</v>
      </c>
      <c r="N720" s="832">
        <v>1</v>
      </c>
      <c r="O720" s="832">
        <v>496</v>
      </c>
      <c r="P720" s="849">
        <v>1</v>
      </c>
      <c r="Q720" s="849">
        <v>498</v>
      </c>
      <c r="R720" s="837">
        <v>1.0040322580645162</v>
      </c>
      <c r="S720" s="850">
        <v>498</v>
      </c>
    </row>
    <row r="721" spans="1:19" ht="14.45" customHeight="1" x14ac:dyDescent="0.2">
      <c r="A721" s="831" t="s">
        <v>5512</v>
      </c>
      <c r="B721" s="832" t="s">
        <v>5513</v>
      </c>
      <c r="C721" s="832" t="s">
        <v>602</v>
      </c>
      <c r="D721" s="832" t="s">
        <v>5500</v>
      </c>
      <c r="E721" s="832" t="s">
        <v>5509</v>
      </c>
      <c r="F721" s="832" t="s">
        <v>5597</v>
      </c>
      <c r="G721" s="832" t="s">
        <v>5598</v>
      </c>
      <c r="H721" s="849"/>
      <c r="I721" s="849"/>
      <c r="J721" s="832"/>
      <c r="K721" s="832"/>
      <c r="L721" s="849">
        <v>1</v>
      </c>
      <c r="M721" s="849">
        <v>689</v>
      </c>
      <c r="N721" s="832">
        <v>1</v>
      </c>
      <c r="O721" s="832">
        <v>689</v>
      </c>
      <c r="P721" s="849"/>
      <c r="Q721" s="849"/>
      <c r="R721" s="837"/>
      <c r="S721" s="850"/>
    </row>
    <row r="722" spans="1:19" ht="14.45" customHeight="1" x14ac:dyDescent="0.2">
      <c r="A722" s="831" t="s">
        <v>5512</v>
      </c>
      <c r="B722" s="832" t="s">
        <v>5513</v>
      </c>
      <c r="C722" s="832" t="s">
        <v>602</v>
      </c>
      <c r="D722" s="832" t="s">
        <v>5500</v>
      </c>
      <c r="E722" s="832" t="s">
        <v>5509</v>
      </c>
      <c r="F722" s="832" t="s">
        <v>5599</v>
      </c>
      <c r="G722" s="832" t="s">
        <v>5596</v>
      </c>
      <c r="H722" s="849">
        <v>3</v>
      </c>
      <c r="I722" s="849">
        <v>1704</v>
      </c>
      <c r="J722" s="832"/>
      <c r="K722" s="832">
        <v>568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5" customHeight="1" x14ac:dyDescent="0.2">
      <c r="A723" s="831" t="s">
        <v>5512</v>
      </c>
      <c r="B723" s="832" t="s">
        <v>5513</v>
      </c>
      <c r="C723" s="832" t="s">
        <v>602</v>
      </c>
      <c r="D723" s="832" t="s">
        <v>5500</v>
      </c>
      <c r="E723" s="832" t="s">
        <v>5509</v>
      </c>
      <c r="F723" s="832" t="s">
        <v>5607</v>
      </c>
      <c r="G723" s="832" t="s">
        <v>5608</v>
      </c>
      <c r="H723" s="849">
        <v>1</v>
      </c>
      <c r="I723" s="849">
        <v>215</v>
      </c>
      <c r="J723" s="832"/>
      <c r="K723" s="832">
        <v>215</v>
      </c>
      <c r="L723" s="849"/>
      <c r="M723" s="849"/>
      <c r="N723" s="832"/>
      <c r="O723" s="832"/>
      <c r="P723" s="849"/>
      <c r="Q723" s="849"/>
      <c r="R723" s="837"/>
      <c r="S723" s="850"/>
    </row>
    <row r="724" spans="1:19" ht="14.45" customHeight="1" x14ac:dyDescent="0.2">
      <c r="A724" s="831" t="s">
        <v>5512</v>
      </c>
      <c r="B724" s="832" t="s">
        <v>5513</v>
      </c>
      <c r="C724" s="832" t="s">
        <v>602</v>
      </c>
      <c r="D724" s="832" t="s">
        <v>5500</v>
      </c>
      <c r="E724" s="832" t="s">
        <v>5509</v>
      </c>
      <c r="F724" s="832" t="s">
        <v>5611</v>
      </c>
      <c r="G724" s="832" t="s">
        <v>5612</v>
      </c>
      <c r="H724" s="849">
        <v>2</v>
      </c>
      <c r="I724" s="849">
        <v>614</v>
      </c>
      <c r="J724" s="832">
        <v>3.8336663336663336E-2</v>
      </c>
      <c r="K724" s="832">
        <v>307</v>
      </c>
      <c r="L724" s="849">
        <v>52</v>
      </c>
      <c r="M724" s="849">
        <v>16016</v>
      </c>
      <c r="N724" s="832">
        <v>1</v>
      </c>
      <c r="O724" s="832">
        <v>308</v>
      </c>
      <c r="P724" s="849">
        <v>8</v>
      </c>
      <c r="Q724" s="849">
        <v>2480</v>
      </c>
      <c r="R724" s="837">
        <v>0.15484515484515485</v>
      </c>
      <c r="S724" s="850">
        <v>310</v>
      </c>
    </row>
    <row r="725" spans="1:19" ht="14.45" customHeight="1" x14ac:dyDescent="0.2">
      <c r="A725" s="831" t="s">
        <v>5512</v>
      </c>
      <c r="B725" s="832" t="s">
        <v>5513</v>
      </c>
      <c r="C725" s="832" t="s">
        <v>602</v>
      </c>
      <c r="D725" s="832" t="s">
        <v>5500</v>
      </c>
      <c r="E725" s="832" t="s">
        <v>5509</v>
      </c>
      <c r="F725" s="832" t="s">
        <v>5614</v>
      </c>
      <c r="G725" s="832" t="s">
        <v>5612</v>
      </c>
      <c r="H725" s="849">
        <v>33</v>
      </c>
      <c r="I725" s="849">
        <v>12540</v>
      </c>
      <c r="J725" s="832">
        <v>10.971128608923884</v>
      </c>
      <c r="K725" s="832">
        <v>380</v>
      </c>
      <c r="L725" s="849">
        <v>3</v>
      </c>
      <c r="M725" s="849">
        <v>1143</v>
      </c>
      <c r="N725" s="832">
        <v>1</v>
      </c>
      <c r="O725" s="832">
        <v>381</v>
      </c>
      <c r="P725" s="849">
        <v>17</v>
      </c>
      <c r="Q725" s="849">
        <v>6545</v>
      </c>
      <c r="R725" s="837">
        <v>5.7261592300962381</v>
      </c>
      <c r="S725" s="850">
        <v>385</v>
      </c>
    </row>
    <row r="726" spans="1:19" ht="14.45" customHeight="1" x14ac:dyDescent="0.2">
      <c r="A726" s="831" t="s">
        <v>5512</v>
      </c>
      <c r="B726" s="832" t="s">
        <v>5513</v>
      </c>
      <c r="C726" s="832" t="s">
        <v>602</v>
      </c>
      <c r="D726" s="832" t="s">
        <v>5500</v>
      </c>
      <c r="E726" s="832" t="s">
        <v>5509</v>
      </c>
      <c r="F726" s="832" t="s">
        <v>5619</v>
      </c>
      <c r="G726" s="832" t="s">
        <v>5620</v>
      </c>
      <c r="H726" s="849"/>
      <c r="I726" s="849"/>
      <c r="J726" s="832"/>
      <c r="K726" s="832"/>
      <c r="L726" s="849">
        <v>1</v>
      </c>
      <c r="M726" s="849">
        <v>451</v>
      </c>
      <c r="N726" s="832">
        <v>1</v>
      </c>
      <c r="O726" s="832">
        <v>451</v>
      </c>
      <c r="P726" s="849"/>
      <c r="Q726" s="849"/>
      <c r="R726" s="837"/>
      <c r="S726" s="850"/>
    </row>
    <row r="727" spans="1:19" ht="14.45" customHeight="1" x14ac:dyDescent="0.2">
      <c r="A727" s="831" t="s">
        <v>5512</v>
      </c>
      <c r="B727" s="832" t="s">
        <v>5513</v>
      </c>
      <c r="C727" s="832" t="s">
        <v>602</v>
      </c>
      <c r="D727" s="832" t="s">
        <v>2581</v>
      </c>
      <c r="E727" s="832" t="s">
        <v>5509</v>
      </c>
      <c r="F727" s="832" t="s">
        <v>5561</v>
      </c>
      <c r="G727" s="832" t="s">
        <v>5562</v>
      </c>
      <c r="H727" s="849">
        <v>13</v>
      </c>
      <c r="I727" s="849">
        <v>3263</v>
      </c>
      <c r="J727" s="832">
        <v>0.92488662131519273</v>
      </c>
      <c r="K727" s="832">
        <v>251</v>
      </c>
      <c r="L727" s="849">
        <v>14</v>
      </c>
      <c r="M727" s="849">
        <v>3528</v>
      </c>
      <c r="N727" s="832">
        <v>1</v>
      </c>
      <c r="O727" s="832">
        <v>252</v>
      </c>
      <c r="P727" s="849">
        <v>16</v>
      </c>
      <c r="Q727" s="849">
        <v>4064</v>
      </c>
      <c r="R727" s="837">
        <v>1.1519274376417235</v>
      </c>
      <c r="S727" s="850">
        <v>254</v>
      </c>
    </row>
    <row r="728" spans="1:19" ht="14.45" customHeight="1" x14ac:dyDescent="0.2">
      <c r="A728" s="831" t="s">
        <v>5512</v>
      </c>
      <c r="B728" s="832" t="s">
        <v>5513</v>
      </c>
      <c r="C728" s="832" t="s">
        <v>602</v>
      </c>
      <c r="D728" s="832" t="s">
        <v>2581</v>
      </c>
      <c r="E728" s="832" t="s">
        <v>5509</v>
      </c>
      <c r="F728" s="832" t="s">
        <v>5591</v>
      </c>
      <c r="G728" s="832" t="s">
        <v>5592</v>
      </c>
      <c r="H728" s="849">
        <v>35</v>
      </c>
      <c r="I728" s="849">
        <v>4410</v>
      </c>
      <c r="J728" s="832">
        <v>0.72342519685039375</v>
      </c>
      <c r="K728" s="832">
        <v>126</v>
      </c>
      <c r="L728" s="849">
        <v>48</v>
      </c>
      <c r="M728" s="849">
        <v>6096</v>
      </c>
      <c r="N728" s="832">
        <v>1</v>
      </c>
      <c r="O728" s="832">
        <v>127</v>
      </c>
      <c r="P728" s="849">
        <v>67</v>
      </c>
      <c r="Q728" s="849">
        <v>8442</v>
      </c>
      <c r="R728" s="837">
        <v>1.3848425196850394</v>
      </c>
      <c r="S728" s="850">
        <v>126</v>
      </c>
    </row>
    <row r="729" spans="1:19" ht="14.45" customHeight="1" x14ac:dyDescent="0.2">
      <c r="A729" s="831" t="s">
        <v>5512</v>
      </c>
      <c r="B729" s="832" t="s">
        <v>5513</v>
      </c>
      <c r="C729" s="832" t="s">
        <v>602</v>
      </c>
      <c r="D729" s="832" t="s">
        <v>2581</v>
      </c>
      <c r="E729" s="832" t="s">
        <v>5509</v>
      </c>
      <c r="F729" s="832" t="s">
        <v>5599</v>
      </c>
      <c r="G729" s="832" t="s">
        <v>5596</v>
      </c>
      <c r="H729" s="849"/>
      <c r="I729" s="849"/>
      <c r="J729" s="832"/>
      <c r="K729" s="832"/>
      <c r="L729" s="849">
        <v>19</v>
      </c>
      <c r="M729" s="849">
        <v>10811</v>
      </c>
      <c r="N729" s="832">
        <v>1</v>
      </c>
      <c r="O729" s="832">
        <v>569</v>
      </c>
      <c r="P729" s="849">
        <v>26</v>
      </c>
      <c r="Q729" s="849">
        <v>14898</v>
      </c>
      <c r="R729" s="837">
        <v>1.3780408842845251</v>
      </c>
      <c r="S729" s="850">
        <v>573</v>
      </c>
    </row>
    <row r="730" spans="1:19" ht="14.45" customHeight="1" x14ac:dyDescent="0.2">
      <c r="A730" s="831" t="s">
        <v>5512</v>
      </c>
      <c r="B730" s="832" t="s">
        <v>5513</v>
      </c>
      <c r="C730" s="832" t="s">
        <v>602</v>
      </c>
      <c r="D730" s="832" t="s">
        <v>2581</v>
      </c>
      <c r="E730" s="832" t="s">
        <v>5509</v>
      </c>
      <c r="F730" s="832" t="s">
        <v>5609</v>
      </c>
      <c r="G730" s="832" t="s">
        <v>5610</v>
      </c>
      <c r="H730" s="849">
        <v>1</v>
      </c>
      <c r="I730" s="849">
        <v>85</v>
      </c>
      <c r="J730" s="832"/>
      <c r="K730" s="832">
        <v>85</v>
      </c>
      <c r="L730" s="849"/>
      <c r="M730" s="849"/>
      <c r="N730" s="832"/>
      <c r="O730" s="832"/>
      <c r="P730" s="849"/>
      <c r="Q730" s="849"/>
      <c r="R730" s="837"/>
      <c r="S730" s="850"/>
    </row>
    <row r="731" spans="1:19" ht="14.45" customHeight="1" x14ac:dyDescent="0.2">
      <c r="A731" s="831" t="s">
        <v>5512</v>
      </c>
      <c r="B731" s="832" t="s">
        <v>5513</v>
      </c>
      <c r="C731" s="832" t="s">
        <v>602</v>
      </c>
      <c r="D731" s="832" t="s">
        <v>2581</v>
      </c>
      <c r="E731" s="832" t="s">
        <v>5509</v>
      </c>
      <c r="F731" s="832" t="s">
        <v>5611</v>
      </c>
      <c r="G731" s="832" t="s">
        <v>5612</v>
      </c>
      <c r="H731" s="849">
        <v>5</v>
      </c>
      <c r="I731" s="849">
        <v>1535</v>
      </c>
      <c r="J731" s="832"/>
      <c r="K731" s="832">
        <v>307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5" customHeight="1" x14ac:dyDescent="0.2">
      <c r="A732" s="831" t="s">
        <v>5512</v>
      </c>
      <c r="B732" s="832" t="s">
        <v>5513</v>
      </c>
      <c r="C732" s="832" t="s">
        <v>602</v>
      </c>
      <c r="D732" s="832" t="s">
        <v>2581</v>
      </c>
      <c r="E732" s="832" t="s">
        <v>5509</v>
      </c>
      <c r="F732" s="832" t="s">
        <v>5614</v>
      </c>
      <c r="G732" s="832" t="s">
        <v>5612</v>
      </c>
      <c r="H732" s="849">
        <v>14</v>
      </c>
      <c r="I732" s="849">
        <v>5320</v>
      </c>
      <c r="J732" s="832"/>
      <c r="K732" s="832">
        <v>380</v>
      </c>
      <c r="L732" s="849"/>
      <c r="M732" s="849"/>
      <c r="N732" s="832"/>
      <c r="O732" s="832"/>
      <c r="P732" s="849"/>
      <c r="Q732" s="849"/>
      <c r="R732" s="837"/>
      <c r="S732" s="850"/>
    </row>
    <row r="733" spans="1:19" ht="14.45" customHeight="1" x14ac:dyDescent="0.2">
      <c r="A733" s="831" t="s">
        <v>5512</v>
      </c>
      <c r="B733" s="832" t="s">
        <v>5513</v>
      </c>
      <c r="C733" s="832" t="s">
        <v>602</v>
      </c>
      <c r="D733" s="832" t="s">
        <v>2582</v>
      </c>
      <c r="E733" s="832" t="s">
        <v>5509</v>
      </c>
      <c r="F733" s="832" t="s">
        <v>5561</v>
      </c>
      <c r="G733" s="832" t="s">
        <v>5562</v>
      </c>
      <c r="H733" s="849"/>
      <c r="I733" s="849"/>
      <c r="J733" s="832"/>
      <c r="K733" s="832"/>
      <c r="L733" s="849">
        <v>10</v>
      </c>
      <c r="M733" s="849">
        <v>2520</v>
      </c>
      <c r="N733" s="832">
        <v>1</v>
      </c>
      <c r="O733" s="832">
        <v>252</v>
      </c>
      <c r="P733" s="849">
        <v>1</v>
      </c>
      <c r="Q733" s="849">
        <v>254</v>
      </c>
      <c r="R733" s="837">
        <v>0.1007936507936508</v>
      </c>
      <c r="S733" s="850">
        <v>254</v>
      </c>
    </row>
    <row r="734" spans="1:19" ht="14.45" customHeight="1" x14ac:dyDescent="0.2">
      <c r="A734" s="831" t="s">
        <v>5512</v>
      </c>
      <c r="B734" s="832" t="s">
        <v>5513</v>
      </c>
      <c r="C734" s="832" t="s">
        <v>602</v>
      </c>
      <c r="D734" s="832" t="s">
        <v>2582</v>
      </c>
      <c r="E734" s="832" t="s">
        <v>5509</v>
      </c>
      <c r="F734" s="832" t="s">
        <v>5591</v>
      </c>
      <c r="G734" s="832" t="s">
        <v>5592</v>
      </c>
      <c r="H734" s="849"/>
      <c r="I734" s="849"/>
      <c r="J734" s="832"/>
      <c r="K734" s="832"/>
      <c r="L734" s="849">
        <v>48</v>
      </c>
      <c r="M734" s="849">
        <v>6096</v>
      </c>
      <c r="N734" s="832">
        <v>1</v>
      </c>
      <c r="O734" s="832">
        <v>127</v>
      </c>
      <c r="P734" s="849">
        <v>1</v>
      </c>
      <c r="Q734" s="849">
        <v>126</v>
      </c>
      <c r="R734" s="837">
        <v>2.0669291338582679E-2</v>
      </c>
      <c r="S734" s="850">
        <v>126</v>
      </c>
    </row>
    <row r="735" spans="1:19" ht="14.45" customHeight="1" x14ac:dyDescent="0.2">
      <c r="A735" s="831" t="s">
        <v>5512</v>
      </c>
      <c r="B735" s="832" t="s">
        <v>5513</v>
      </c>
      <c r="C735" s="832" t="s">
        <v>602</v>
      </c>
      <c r="D735" s="832" t="s">
        <v>2582</v>
      </c>
      <c r="E735" s="832" t="s">
        <v>5509</v>
      </c>
      <c r="F735" s="832" t="s">
        <v>5595</v>
      </c>
      <c r="G735" s="832" t="s">
        <v>5596</v>
      </c>
      <c r="H735" s="849"/>
      <c r="I735" s="849"/>
      <c r="J735" s="832"/>
      <c r="K735" s="832"/>
      <c r="L735" s="849">
        <v>12</v>
      </c>
      <c r="M735" s="849">
        <v>5952</v>
      </c>
      <c r="N735" s="832">
        <v>1</v>
      </c>
      <c r="O735" s="832">
        <v>496</v>
      </c>
      <c r="P735" s="849">
        <v>1</v>
      </c>
      <c r="Q735" s="849">
        <v>498</v>
      </c>
      <c r="R735" s="837">
        <v>8.3669354838709672E-2</v>
      </c>
      <c r="S735" s="850">
        <v>498</v>
      </c>
    </row>
    <row r="736" spans="1:19" ht="14.45" customHeight="1" x14ac:dyDescent="0.2">
      <c r="A736" s="831" t="s">
        <v>5512</v>
      </c>
      <c r="B736" s="832" t="s">
        <v>5513</v>
      </c>
      <c r="C736" s="832" t="s">
        <v>602</v>
      </c>
      <c r="D736" s="832" t="s">
        <v>2582</v>
      </c>
      <c r="E736" s="832" t="s">
        <v>5509</v>
      </c>
      <c r="F736" s="832" t="s">
        <v>5599</v>
      </c>
      <c r="G736" s="832" t="s">
        <v>5596</v>
      </c>
      <c r="H736" s="849"/>
      <c r="I736" s="849"/>
      <c r="J736" s="832"/>
      <c r="K736" s="832"/>
      <c r="L736" s="849">
        <v>3</v>
      </c>
      <c r="M736" s="849">
        <v>1707</v>
      </c>
      <c r="N736" s="832">
        <v>1</v>
      </c>
      <c r="O736" s="832">
        <v>569</v>
      </c>
      <c r="P736" s="849"/>
      <c r="Q736" s="849"/>
      <c r="R736" s="837"/>
      <c r="S736" s="850"/>
    </row>
    <row r="737" spans="1:19" ht="14.45" customHeight="1" x14ac:dyDescent="0.2">
      <c r="A737" s="831" t="s">
        <v>5512</v>
      </c>
      <c r="B737" s="832" t="s">
        <v>5513</v>
      </c>
      <c r="C737" s="832" t="s">
        <v>602</v>
      </c>
      <c r="D737" s="832" t="s">
        <v>2584</v>
      </c>
      <c r="E737" s="832" t="s">
        <v>5509</v>
      </c>
      <c r="F737" s="832" t="s">
        <v>5561</v>
      </c>
      <c r="G737" s="832" t="s">
        <v>5562</v>
      </c>
      <c r="H737" s="849">
        <v>1</v>
      </c>
      <c r="I737" s="849">
        <v>251</v>
      </c>
      <c r="J737" s="832">
        <v>3.8308913308913312E-2</v>
      </c>
      <c r="K737" s="832">
        <v>251</v>
      </c>
      <c r="L737" s="849">
        <v>26</v>
      </c>
      <c r="M737" s="849">
        <v>6552</v>
      </c>
      <c r="N737" s="832">
        <v>1</v>
      </c>
      <c r="O737" s="832">
        <v>252</v>
      </c>
      <c r="P737" s="849"/>
      <c r="Q737" s="849"/>
      <c r="R737" s="837"/>
      <c r="S737" s="850"/>
    </row>
    <row r="738" spans="1:19" ht="14.45" customHeight="1" x14ac:dyDescent="0.2">
      <c r="A738" s="831" t="s">
        <v>5512</v>
      </c>
      <c r="B738" s="832" t="s">
        <v>5513</v>
      </c>
      <c r="C738" s="832" t="s">
        <v>602</v>
      </c>
      <c r="D738" s="832" t="s">
        <v>2584</v>
      </c>
      <c r="E738" s="832" t="s">
        <v>5509</v>
      </c>
      <c r="F738" s="832" t="s">
        <v>5591</v>
      </c>
      <c r="G738" s="832" t="s">
        <v>5592</v>
      </c>
      <c r="H738" s="849">
        <v>4</v>
      </c>
      <c r="I738" s="849">
        <v>504</v>
      </c>
      <c r="J738" s="832">
        <v>4.7813300445877997E-2</v>
      </c>
      <c r="K738" s="832">
        <v>126</v>
      </c>
      <c r="L738" s="849">
        <v>83</v>
      </c>
      <c r="M738" s="849">
        <v>10541</v>
      </c>
      <c r="N738" s="832">
        <v>1</v>
      </c>
      <c r="O738" s="832">
        <v>127</v>
      </c>
      <c r="P738" s="849"/>
      <c r="Q738" s="849"/>
      <c r="R738" s="837"/>
      <c r="S738" s="850"/>
    </row>
    <row r="739" spans="1:19" ht="14.45" customHeight="1" x14ac:dyDescent="0.2">
      <c r="A739" s="831" t="s">
        <v>5512</v>
      </c>
      <c r="B739" s="832" t="s">
        <v>5513</v>
      </c>
      <c r="C739" s="832" t="s">
        <v>602</v>
      </c>
      <c r="D739" s="832" t="s">
        <v>2584</v>
      </c>
      <c r="E739" s="832" t="s">
        <v>5509</v>
      </c>
      <c r="F739" s="832" t="s">
        <v>5599</v>
      </c>
      <c r="G739" s="832" t="s">
        <v>5596</v>
      </c>
      <c r="H739" s="849"/>
      <c r="I739" s="849"/>
      <c r="J739" s="832"/>
      <c r="K739" s="832"/>
      <c r="L739" s="849">
        <v>17</v>
      </c>
      <c r="M739" s="849">
        <v>9673</v>
      </c>
      <c r="N739" s="832">
        <v>1</v>
      </c>
      <c r="O739" s="832">
        <v>569</v>
      </c>
      <c r="P739" s="849"/>
      <c r="Q739" s="849"/>
      <c r="R739" s="837"/>
      <c r="S739" s="850"/>
    </row>
    <row r="740" spans="1:19" ht="14.45" customHeight="1" x14ac:dyDescent="0.2">
      <c r="A740" s="831" t="s">
        <v>5512</v>
      </c>
      <c r="B740" s="832" t="s">
        <v>5513</v>
      </c>
      <c r="C740" s="832" t="s">
        <v>602</v>
      </c>
      <c r="D740" s="832" t="s">
        <v>2584</v>
      </c>
      <c r="E740" s="832" t="s">
        <v>5509</v>
      </c>
      <c r="F740" s="832" t="s">
        <v>5614</v>
      </c>
      <c r="G740" s="832" t="s">
        <v>5612</v>
      </c>
      <c r="H740" s="849">
        <v>1</v>
      </c>
      <c r="I740" s="849">
        <v>380</v>
      </c>
      <c r="J740" s="832">
        <v>9.0670484371271773E-2</v>
      </c>
      <c r="K740" s="832">
        <v>380</v>
      </c>
      <c r="L740" s="849">
        <v>11</v>
      </c>
      <c r="M740" s="849">
        <v>4191</v>
      </c>
      <c r="N740" s="832">
        <v>1</v>
      </c>
      <c r="O740" s="832">
        <v>381</v>
      </c>
      <c r="P740" s="849"/>
      <c r="Q740" s="849"/>
      <c r="R740" s="837"/>
      <c r="S740" s="850"/>
    </row>
    <row r="741" spans="1:19" ht="14.45" customHeight="1" x14ac:dyDescent="0.2">
      <c r="A741" s="831" t="s">
        <v>5512</v>
      </c>
      <c r="B741" s="832" t="s">
        <v>5513</v>
      </c>
      <c r="C741" s="832" t="s">
        <v>602</v>
      </c>
      <c r="D741" s="832" t="s">
        <v>5504</v>
      </c>
      <c r="E741" s="832" t="s">
        <v>5509</v>
      </c>
      <c r="F741" s="832" t="s">
        <v>5561</v>
      </c>
      <c r="G741" s="832" t="s">
        <v>5562</v>
      </c>
      <c r="H741" s="849">
        <v>5</v>
      </c>
      <c r="I741" s="849">
        <v>1255</v>
      </c>
      <c r="J741" s="832"/>
      <c r="K741" s="832">
        <v>251</v>
      </c>
      <c r="L741" s="849"/>
      <c r="M741" s="849"/>
      <c r="N741" s="832"/>
      <c r="O741" s="832"/>
      <c r="P741" s="849"/>
      <c r="Q741" s="849"/>
      <c r="R741" s="837"/>
      <c r="S741" s="850"/>
    </row>
    <row r="742" spans="1:19" ht="14.45" customHeight="1" x14ac:dyDescent="0.2">
      <c r="A742" s="831" t="s">
        <v>5512</v>
      </c>
      <c r="B742" s="832" t="s">
        <v>5513</v>
      </c>
      <c r="C742" s="832" t="s">
        <v>602</v>
      </c>
      <c r="D742" s="832" t="s">
        <v>5504</v>
      </c>
      <c r="E742" s="832" t="s">
        <v>5509</v>
      </c>
      <c r="F742" s="832" t="s">
        <v>5591</v>
      </c>
      <c r="G742" s="832" t="s">
        <v>5592</v>
      </c>
      <c r="H742" s="849">
        <v>24</v>
      </c>
      <c r="I742" s="849">
        <v>3024</v>
      </c>
      <c r="J742" s="832"/>
      <c r="K742" s="832">
        <v>126</v>
      </c>
      <c r="L742" s="849"/>
      <c r="M742" s="849"/>
      <c r="N742" s="832"/>
      <c r="O742" s="832"/>
      <c r="P742" s="849"/>
      <c r="Q742" s="849"/>
      <c r="R742" s="837"/>
      <c r="S742" s="850"/>
    </row>
    <row r="743" spans="1:19" ht="14.45" customHeight="1" x14ac:dyDescent="0.2">
      <c r="A743" s="831" t="s">
        <v>5512</v>
      </c>
      <c r="B743" s="832" t="s">
        <v>5513</v>
      </c>
      <c r="C743" s="832" t="s">
        <v>602</v>
      </c>
      <c r="D743" s="832" t="s">
        <v>5504</v>
      </c>
      <c r="E743" s="832" t="s">
        <v>5509</v>
      </c>
      <c r="F743" s="832" t="s">
        <v>5595</v>
      </c>
      <c r="G743" s="832" t="s">
        <v>5596</v>
      </c>
      <c r="H743" s="849">
        <v>10</v>
      </c>
      <c r="I743" s="849">
        <v>4950</v>
      </c>
      <c r="J743" s="832"/>
      <c r="K743" s="832">
        <v>495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5" customHeight="1" x14ac:dyDescent="0.2">
      <c r="A744" s="831" t="s">
        <v>5512</v>
      </c>
      <c r="B744" s="832" t="s">
        <v>5513</v>
      </c>
      <c r="C744" s="832" t="s">
        <v>602</v>
      </c>
      <c r="D744" s="832" t="s">
        <v>2586</v>
      </c>
      <c r="E744" s="832" t="s">
        <v>5509</v>
      </c>
      <c r="F744" s="832" t="s">
        <v>5561</v>
      </c>
      <c r="G744" s="832" t="s">
        <v>5562</v>
      </c>
      <c r="H744" s="849">
        <v>156</v>
      </c>
      <c r="I744" s="849">
        <v>39156</v>
      </c>
      <c r="J744" s="832">
        <v>1.1952380952380952</v>
      </c>
      <c r="K744" s="832">
        <v>251</v>
      </c>
      <c r="L744" s="849">
        <v>130</v>
      </c>
      <c r="M744" s="849">
        <v>32760</v>
      </c>
      <c r="N744" s="832">
        <v>1</v>
      </c>
      <c r="O744" s="832">
        <v>252</v>
      </c>
      <c r="P744" s="849">
        <v>106</v>
      </c>
      <c r="Q744" s="849">
        <v>26924</v>
      </c>
      <c r="R744" s="837">
        <v>0.82185592185592182</v>
      </c>
      <c r="S744" s="850">
        <v>254</v>
      </c>
    </row>
    <row r="745" spans="1:19" ht="14.45" customHeight="1" x14ac:dyDescent="0.2">
      <c r="A745" s="831" t="s">
        <v>5512</v>
      </c>
      <c r="B745" s="832" t="s">
        <v>5513</v>
      </c>
      <c r="C745" s="832" t="s">
        <v>602</v>
      </c>
      <c r="D745" s="832" t="s">
        <v>2586</v>
      </c>
      <c r="E745" s="832" t="s">
        <v>5509</v>
      </c>
      <c r="F745" s="832" t="s">
        <v>5591</v>
      </c>
      <c r="G745" s="832" t="s">
        <v>5592</v>
      </c>
      <c r="H745" s="849">
        <v>678</v>
      </c>
      <c r="I745" s="849">
        <v>85428</v>
      </c>
      <c r="J745" s="832">
        <v>1.2011811023622048</v>
      </c>
      <c r="K745" s="832">
        <v>126</v>
      </c>
      <c r="L745" s="849">
        <v>560</v>
      </c>
      <c r="M745" s="849">
        <v>71120</v>
      </c>
      <c r="N745" s="832">
        <v>1</v>
      </c>
      <c r="O745" s="832">
        <v>127</v>
      </c>
      <c r="P745" s="849">
        <v>490</v>
      </c>
      <c r="Q745" s="849">
        <v>61740</v>
      </c>
      <c r="R745" s="837">
        <v>0.86811023622047245</v>
      </c>
      <c r="S745" s="850">
        <v>126</v>
      </c>
    </row>
    <row r="746" spans="1:19" ht="14.45" customHeight="1" x14ac:dyDescent="0.2">
      <c r="A746" s="831" t="s">
        <v>5512</v>
      </c>
      <c r="B746" s="832" t="s">
        <v>5513</v>
      </c>
      <c r="C746" s="832" t="s">
        <v>602</v>
      </c>
      <c r="D746" s="832" t="s">
        <v>2586</v>
      </c>
      <c r="E746" s="832" t="s">
        <v>5509</v>
      </c>
      <c r="F746" s="832" t="s">
        <v>5595</v>
      </c>
      <c r="G746" s="832" t="s">
        <v>5596</v>
      </c>
      <c r="H746" s="849">
        <v>295</v>
      </c>
      <c r="I746" s="849">
        <v>146025</v>
      </c>
      <c r="J746" s="832">
        <v>1.2016540487162608</v>
      </c>
      <c r="K746" s="832">
        <v>495</v>
      </c>
      <c r="L746" s="849">
        <v>245</v>
      </c>
      <c r="M746" s="849">
        <v>121520</v>
      </c>
      <c r="N746" s="832">
        <v>1</v>
      </c>
      <c r="O746" s="832">
        <v>496</v>
      </c>
      <c r="P746" s="849">
        <v>198</v>
      </c>
      <c r="Q746" s="849">
        <v>98604</v>
      </c>
      <c r="R746" s="837">
        <v>0.81142198815009869</v>
      </c>
      <c r="S746" s="850">
        <v>498</v>
      </c>
    </row>
    <row r="747" spans="1:19" ht="14.45" customHeight="1" x14ac:dyDescent="0.2">
      <c r="A747" s="831" t="s">
        <v>5512</v>
      </c>
      <c r="B747" s="832" t="s">
        <v>5513</v>
      </c>
      <c r="C747" s="832" t="s">
        <v>602</v>
      </c>
      <c r="D747" s="832" t="s">
        <v>2586</v>
      </c>
      <c r="E747" s="832" t="s">
        <v>5509</v>
      </c>
      <c r="F747" s="832" t="s">
        <v>5599</v>
      </c>
      <c r="G747" s="832" t="s">
        <v>5596</v>
      </c>
      <c r="H747" s="849"/>
      <c r="I747" s="849"/>
      <c r="J747" s="832"/>
      <c r="K747" s="832"/>
      <c r="L747" s="849"/>
      <c r="M747" s="849"/>
      <c r="N747" s="832"/>
      <c r="O747" s="832"/>
      <c r="P747" s="849">
        <v>6</v>
      </c>
      <c r="Q747" s="849">
        <v>3438</v>
      </c>
      <c r="R747" s="837"/>
      <c r="S747" s="850">
        <v>573</v>
      </c>
    </row>
    <row r="748" spans="1:19" ht="14.45" customHeight="1" x14ac:dyDescent="0.2">
      <c r="A748" s="831" t="s">
        <v>5512</v>
      </c>
      <c r="B748" s="832" t="s">
        <v>5513</v>
      </c>
      <c r="C748" s="832" t="s">
        <v>602</v>
      </c>
      <c r="D748" s="832" t="s">
        <v>2586</v>
      </c>
      <c r="E748" s="832" t="s">
        <v>5509</v>
      </c>
      <c r="F748" s="832" t="s">
        <v>5601</v>
      </c>
      <c r="G748" s="832" t="s">
        <v>5602</v>
      </c>
      <c r="H748" s="849"/>
      <c r="I748" s="849"/>
      <c r="J748" s="832"/>
      <c r="K748" s="832"/>
      <c r="L748" s="849">
        <v>1</v>
      </c>
      <c r="M748" s="849">
        <v>464</v>
      </c>
      <c r="N748" s="832">
        <v>1</v>
      </c>
      <c r="O748" s="832">
        <v>464</v>
      </c>
      <c r="P748" s="849"/>
      <c r="Q748" s="849"/>
      <c r="R748" s="837"/>
      <c r="S748" s="850"/>
    </row>
    <row r="749" spans="1:19" ht="14.45" customHeight="1" x14ac:dyDescent="0.2">
      <c r="A749" s="831" t="s">
        <v>5512</v>
      </c>
      <c r="B749" s="832" t="s">
        <v>5513</v>
      </c>
      <c r="C749" s="832" t="s">
        <v>602</v>
      </c>
      <c r="D749" s="832" t="s">
        <v>2586</v>
      </c>
      <c r="E749" s="832" t="s">
        <v>5509</v>
      </c>
      <c r="F749" s="832" t="s">
        <v>5607</v>
      </c>
      <c r="G749" s="832" t="s">
        <v>5608</v>
      </c>
      <c r="H749" s="849"/>
      <c r="I749" s="849"/>
      <c r="J749" s="832"/>
      <c r="K749" s="832"/>
      <c r="L749" s="849"/>
      <c r="M749" s="849"/>
      <c r="N749" s="832"/>
      <c r="O749" s="832"/>
      <c r="P749" s="849">
        <v>2</v>
      </c>
      <c r="Q749" s="849">
        <v>434</v>
      </c>
      <c r="R749" s="837"/>
      <c r="S749" s="850">
        <v>217</v>
      </c>
    </row>
    <row r="750" spans="1:19" ht="14.45" customHeight="1" x14ac:dyDescent="0.2">
      <c r="A750" s="831" t="s">
        <v>5512</v>
      </c>
      <c r="B750" s="832" t="s">
        <v>5513</v>
      </c>
      <c r="C750" s="832" t="s">
        <v>602</v>
      </c>
      <c r="D750" s="832" t="s">
        <v>2586</v>
      </c>
      <c r="E750" s="832" t="s">
        <v>5509</v>
      </c>
      <c r="F750" s="832" t="s">
        <v>5609</v>
      </c>
      <c r="G750" s="832" t="s">
        <v>5610</v>
      </c>
      <c r="H750" s="849"/>
      <c r="I750" s="849"/>
      <c r="J750" s="832"/>
      <c r="K750" s="832"/>
      <c r="L750" s="849"/>
      <c r="M750" s="849"/>
      <c r="N750" s="832"/>
      <c r="O750" s="832"/>
      <c r="P750" s="849">
        <v>4</v>
      </c>
      <c r="Q750" s="849">
        <v>352</v>
      </c>
      <c r="R750" s="837"/>
      <c r="S750" s="850">
        <v>88</v>
      </c>
    </row>
    <row r="751" spans="1:19" ht="14.45" customHeight="1" x14ac:dyDescent="0.2">
      <c r="A751" s="831" t="s">
        <v>5512</v>
      </c>
      <c r="B751" s="832" t="s">
        <v>5513</v>
      </c>
      <c r="C751" s="832" t="s">
        <v>602</v>
      </c>
      <c r="D751" s="832" t="s">
        <v>2586</v>
      </c>
      <c r="E751" s="832" t="s">
        <v>5509</v>
      </c>
      <c r="F751" s="832" t="s">
        <v>5611</v>
      </c>
      <c r="G751" s="832" t="s">
        <v>5612</v>
      </c>
      <c r="H751" s="849"/>
      <c r="I751" s="849"/>
      <c r="J751" s="832"/>
      <c r="K751" s="832"/>
      <c r="L751" s="849">
        <v>3</v>
      </c>
      <c r="M751" s="849">
        <v>924</v>
      </c>
      <c r="N751" s="832">
        <v>1</v>
      </c>
      <c r="O751" s="832">
        <v>308</v>
      </c>
      <c r="P751" s="849">
        <v>5</v>
      </c>
      <c r="Q751" s="849">
        <v>1550</v>
      </c>
      <c r="R751" s="837">
        <v>1.6774891774891776</v>
      </c>
      <c r="S751" s="850">
        <v>310</v>
      </c>
    </row>
    <row r="752" spans="1:19" ht="14.45" customHeight="1" x14ac:dyDescent="0.2">
      <c r="A752" s="831" t="s">
        <v>5512</v>
      </c>
      <c r="B752" s="832" t="s">
        <v>5513</v>
      </c>
      <c r="C752" s="832" t="s">
        <v>602</v>
      </c>
      <c r="D752" s="832" t="s">
        <v>2586</v>
      </c>
      <c r="E752" s="832" t="s">
        <v>5509</v>
      </c>
      <c r="F752" s="832" t="s">
        <v>5614</v>
      </c>
      <c r="G752" s="832" t="s">
        <v>5612</v>
      </c>
      <c r="H752" s="849"/>
      <c r="I752" s="849"/>
      <c r="J752" s="832"/>
      <c r="K752" s="832"/>
      <c r="L752" s="849">
        <v>8</v>
      </c>
      <c r="M752" s="849">
        <v>3048</v>
      </c>
      <c r="N752" s="832">
        <v>1</v>
      </c>
      <c r="O752" s="832">
        <v>381</v>
      </c>
      <c r="P752" s="849"/>
      <c r="Q752" s="849"/>
      <c r="R752" s="837"/>
      <c r="S752" s="850"/>
    </row>
    <row r="753" spans="1:19" ht="14.45" customHeight="1" x14ac:dyDescent="0.2">
      <c r="A753" s="831" t="s">
        <v>5512</v>
      </c>
      <c r="B753" s="832" t="s">
        <v>5513</v>
      </c>
      <c r="C753" s="832" t="s">
        <v>602</v>
      </c>
      <c r="D753" s="832" t="s">
        <v>2586</v>
      </c>
      <c r="E753" s="832" t="s">
        <v>5509</v>
      </c>
      <c r="F753" s="832" t="s">
        <v>5617</v>
      </c>
      <c r="G753" s="832" t="s">
        <v>5602</v>
      </c>
      <c r="H753" s="849"/>
      <c r="I753" s="849"/>
      <c r="J753" s="832"/>
      <c r="K753" s="832"/>
      <c r="L753" s="849">
        <v>2</v>
      </c>
      <c r="M753" s="849">
        <v>708</v>
      </c>
      <c r="N753" s="832">
        <v>1</v>
      </c>
      <c r="O753" s="832">
        <v>354</v>
      </c>
      <c r="P753" s="849"/>
      <c r="Q753" s="849"/>
      <c r="R753" s="837"/>
      <c r="S753" s="850"/>
    </row>
    <row r="754" spans="1:19" ht="14.45" customHeight="1" x14ac:dyDescent="0.2">
      <c r="A754" s="831" t="s">
        <v>5512</v>
      </c>
      <c r="B754" s="832" t="s">
        <v>5513</v>
      </c>
      <c r="C754" s="832" t="s">
        <v>602</v>
      </c>
      <c r="D754" s="832" t="s">
        <v>5505</v>
      </c>
      <c r="E754" s="832" t="s">
        <v>5509</v>
      </c>
      <c r="F754" s="832" t="s">
        <v>5561</v>
      </c>
      <c r="G754" s="832" t="s">
        <v>5562</v>
      </c>
      <c r="H754" s="849">
        <v>13</v>
      </c>
      <c r="I754" s="849">
        <v>3263</v>
      </c>
      <c r="J754" s="832">
        <v>1.8497732426303855</v>
      </c>
      <c r="K754" s="832">
        <v>251</v>
      </c>
      <c r="L754" s="849">
        <v>7</v>
      </c>
      <c r="M754" s="849">
        <v>1764</v>
      </c>
      <c r="N754" s="832">
        <v>1</v>
      </c>
      <c r="O754" s="832">
        <v>252</v>
      </c>
      <c r="P754" s="849"/>
      <c r="Q754" s="849"/>
      <c r="R754" s="837"/>
      <c r="S754" s="850"/>
    </row>
    <row r="755" spans="1:19" ht="14.45" customHeight="1" x14ac:dyDescent="0.2">
      <c r="A755" s="831" t="s">
        <v>5512</v>
      </c>
      <c r="B755" s="832" t="s">
        <v>5513</v>
      </c>
      <c r="C755" s="832" t="s">
        <v>602</v>
      </c>
      <c r="D755" s="832" t="s">
        <v>5505</v>
      </c>
      <c r="E755" s="832" t="s">
        <v>5509</v>
      </c>
      <c r="F755" s="832" t="s">
        <v>5591</v>
      </c>
      <c r="G755" s="832" t="s">
        <v>5592</v>
      </c>
      <c r="H755" s="849">
        <v>30</v>
      </c>
      <c r="I755" s="849">
        <v>3780</v>
      </c>
      <c r="J755" s="832">
        <v>3.7204724409448819</v>
      </c>
      <c r="K755" s="832">
        <v>126</v>
      </c>
      <c r="L755" s="849">
        <v>8</v>
      </c>
      <c r="M755" s="849">
        <v>1016</v>
      </c>
      <c r="N755" s="832">
        <v>1</v>
      </c>
      <c r="O755" s="832">
        <v>127</v>
      </c>
      <c r="P755" s="849"/>
      <c r="Q755" s="849"/>
      <c r="R755" s="837"/>
      <c r="S755" s="850"/>
    </row>
    <row r="756" spans="1:19" ht="14.45" customHeight="1" x14ac:dyDescent="0.2">
      <c r="A756" s="831" t="s">
        <v>5512</v>
      </c>
      <c r="B756" s="832" t="s">
        <v>5513</v>
      </c>
      <c r="C756" s="832" t="s">
        <v>602</v>
      </c>
      <c r="D756" s="832" t="s">
        <v>5505</v>
      </c>
      <c r="E756" s="832" t="s">
        <v>5509</v>
      </c>
      <c r="F756" s="832" t="s">
        <v>5599</v>
      </c>
      <c r="G756" s="832" t="s">
        <v>5596</v>
      </c>
      <c r="H756" s="849">
        <v>1</v>
      </c>
      <c r="I756" s="849">
        <v>568</v>
      </c>
      <c r="J756" s="832"/>
      <c r="K756" s="832">
        <v>568</v>
      </c>
      <c r="L756" s="849"/>
      <c r="M756" s="849"/>
      <c r="N756" s="832"/>
      <c r="O756" s="832"/>
      <c r="P756" s="849"/>
      <c r="Q756" s="849"/>
      <c r="R756" s="837"/>
      <c r="S756" s="850"/>
    </row>
    <row r="757" spans="1:19" ht="14.45" customHeight="1" x14ac:dyDescent="0.2">
      <c r="A757" s="831" t="s">
        <v>5512</v>
      </c>
      <c r="B757" s="832" t="s">
        <v>5513</v>
      </c>
      <c r="C757" s="832" t="s">
        <v>602</v>
      </c>
      <c r="D757" s="832" t="s">
        <v>5505</v>
      </c>
      <c r="E757" s="832" t="s">
        <v>5509</v>
      </c>
      <c r="F757" s="832" t="s">
        <v>5611</v>
      </c>
      <c r="G757" s="832" t="s">
        <v>5612</v>
      </c>
      <c r="H757" s="849">
        <v>4</v>
      </c>
      <c r="I757" s="849">
        <v>1228</v>
      </c>
      <c r="J757" s="832">
        <v>0.56957328385899819</v>
      </c>
      <c r="K757" s="832">
        <v>307</v>
      </c>
      <c r="L757" s="849">
        <v>7</v>
      </c>
      <c r="M757" s="849">
        <v>2156</v>
      </c>
      <c r="N757" s="832">
        <v>1</v>
      </c>
      <c r="O757" s="832">
        <v>308</v>
      </c>
      <c r="P757" s="849"/>
      <c r="Q757" s="849"/>
      <c r="R757" s="837"/>
      <c r="S757" s="850"/>
    </row>
    <row r="758" spans="1:19" ht="14.45" customHeight="1" x14ac:dyDescent="0.2">
      <c r="A758" s="831" t="s">
        <v>5512</v>
      </c>
      <c r="B758" s="832" t="s">
        <v>5513</v>
      </c>
      <c r="C758" s="832" t="s">
        <v>602</v>
      </c>
      <c r="D758" s="832" t="s">
        <v>5505</v>
      </c>
      <c r="E758" s="832" t="s">
        <v>5509</v>
      </c>
      <c r="F758" s="832" t="s">
        <v>5614</v>
      </c>
      <c r="G758" s="832" t="s">
        <v>5612</v>
      </c>
      <c r="H758" s="849">
        <v>10</v>
      </c>
      <c r="I758" s="849">
        <v>3800</v>
      </c>
      <c r="J758" s="832">
        <v>4.9868766404199478</v>
      </c>
      <c r="K758" s="832">
        <v>380</v>
      </c>
      <c r="L758" s="849">
        <v>2</v>
      </c>
      <c r="M758" s="849">
        <v>762</v>
      </c>
      <c r="N758" s="832">
        <v>1</v>
      </c>
      <c r="O758" s="832">
        <v>381</v>
      </c>
      <c r="P758" s="849"/>
      <c r="Q758" s="849"/>
      <c r="R758" s="837"/>
      <c r="S758" s="850"/>
    </row>
    <row r="759" spans="1:19" ht="14.45" customHeight="1" x14ac:dyDescent="0.2">
      <c r="A759" s="831" t="s">
        <v>5512</v>
      </c>
      <c r="B759" s="832" t="s">
        <v>5513</v>
      </c>
      <c r="C759" s="832" t="s">
        <v>602</v>
      </c>
      <c r="D759" s="832" t="s">
        <v>5506</v>
      </c>
      <c r="E759" s="832" t="s">
        <v>5509</v>
      </c>
      <c r="F759" s="832" t="s">
        <v>5561</v>
      </c>
      <c r="G759" s="832" t="s">
        <v>5562</v>
      </c>
      <c r="H759" s="849"/>
      <c r="I759" s="849"/>
      <c r="J759" s="832"/>
      <c r="K759" s="832"/>
      <c r="L759" s="849"/>
      <c r="M759" s="849"/>
      <c r="N759" s="832"/>
      <c r="O759" s="832"/>
      <c r="P759" s="849">
        <v>1</v>
      </c>
      <c r="Q759" s="849">
        <v>254</v>
      </c>
      <c r="R759" s="837"/>
      <c r="S759" s="850">
        <v>254</v>
      </c>
    </row>
    <row r="760" spans="1:19" ht="14.45" customHeight="1" x14ac:dyDescent="0.2">
      <c r="A760" s="831" t="s">
        <v>5512</v>
      </c>
      <c r="B760" s="832" t="s">
        <v>5513</v>
      </c>
      <c r="C760" s="832" t="s">
        <v>602</v>
      </c>
      <c r="D760" s="832" t="s">
        <v>5506</v>
      </c>
      <c r="E760" s="832" t="s">
        <v>5509</v>
      </c>
      <c r="F760" s="832" t="s">
        <v>5591</v>
      </c>
      <c r="G760" s="832" t="s">
        <v>5592</v>
      </c>
      <c r="H760" s="849"/>
      <c r="I760" s="849"/>
      <c r="J760" s="832"/>
      <c r="K760" s="832"/>
      <c r="L760" s="849"/>
      <c r="M760" s="849"/>
      <c r="N760" s="832"/>
      <c r="O760" s="832"/>
      <c r="P760" s="849">
        <v>4</v>
      </c>
      <c r="Q760" s="849">
        <v>504</v>
      </c>
      <c r="R760" s="837"/>
      <c r="S760" s="850">
        <v>126</v>
      </c>
    </row>
    <row r="761" spans="1:19" ht="14.45" customHeight="1" x14ac:dyDescent="0.2">
      <c r="A761" s="831" t="s">
        <v>5512</v>
      </c>
      <c r="B761" s="832" t="s">
        <v>5513</v>
      </c>
      <c r="C761" s="832" t="s">
        <v>602</v>
      </c>
      <c r="D761" s="832" t="s">
        <v>5506</v>
      </c>
      <c r="E761" s="832" t="s">
        <v>5509</v>
      </c>
      <c r="F761" s="832" t="s">
        <v>5614</v>
      </c>
      <c r="G761" s="832" t="s">
        <v>5612</v>
      </c>
      <c r="H761" s="849"/>
      <c r="I761" s="849"/>
      <c r="J761" s="832"/>
      <c r="K761" s="832"/>
      <c r="L761" s="849"/>
      <c r="M761" s="849"/>
      <c r="N761" s="832"/>
      <c r="O761" s="832"/>
      <c r="P761" s="849">
        <v>1</v>
      </c>
      <c r="Q761" s="849">
        <v>385</v>
      </c>
      <c r="R761" s="837"/>
      <c r="S761" s="850">
        <v>385</v>
      </c>
    </row>
    <row r="762" spans="1:19" ht="14.45" customHeight="1" x14ac:dyDescent="0.2">
      <c r="A762" s="831" t="s">
        <v>5512</v>
      </c>
      <c r="B762" s="832" t="s">
        <v>5513</v>
      </c>
      <c r="C762" s="832" t="s">
        <v>602</v>
      </c>
      <c r="D762" s="832" t="s">
        <v>2587</v>
      </c>
      <c r="E762" s="832" t="s">
        <v>5509</v>
      </c>
      <c r="F762" s="832" t="s">
        <v>5561</v>
      </c>
      <c r="G762" s="832" t="s">
        <v>5562</v>
      </c>
      <c r="H762" s="849">
        <v>12</v>
      </c>
      <c r="I762" s="849">
        <v>3012</v>
      </c>
      <c r="J762" s="832">
        <v>1.7074829931972788</v>
      </c>
      <c r="K762" s="832">
        <v>251</v>
      </c>
      <c r="L762" s="849">
        <v>7</v>
      </c>
      <c r="M762" s="849">
        <v>1764</v>
      </c>
      <c r="N762" s="832">
        <v>1</v>
      </c>
      <c r="O762" s="832">
        <v>252</v>
      </c>
      <c r="P762" s="849">
        <v>31</v>
      </c>
      <c r="Q762" s="849">
        <v>7874</v>
      </c>
      <c r="R762" s="837">
        <v>4.4637188208616783</v>
      </c>
      <c r="S762" s="850">
        <v>254</v>
      </c>
    </row>
    <row r="763" spans="1:19" ht="14.45" customHeight="1" x14ac:dyDescent="0.2">
      <c r="A763" s="831" t="s">
        <v>5512</v>
      </c>
      <c r="B763" s="832" t="s">
        <v>5513</v>
      </c>
      <c r="C763" s="832" t="s">
        <v>602</v>
      </c>
      <c r="D763" s="832" t="s">
        <v>2587</v>
      </c>
      <c r="E763" s="832" t="s">
        <v>5509</v>
      </c>
      <c r="F763" s="832" t="s">
        <v>5591</v>
      </c>
      <c r="G763" s="832" t="s">
        <v>5592</v>
      </c>
      <c r="H763" s="849">
        <v>34</v>
      </c>
      <c r="I763" s="849">
        <v>4284</v>
      </c>
      <c r="J763" s="832">
        <v>1.2493438320209973</v>
      </c>
      <c r="K763" s="832">
        <v>126</v>
      </c>
      <c r="L763" s="849">
        <v>27</v>
      </c>
      <c r="M763" s="849">
        <v>3429</v>
      </c>
      <c r="N763" s="832">
        <v>1</v>
      </c>
      <c r="O763" s="832">
        <v>127</v>
      </c>
      <c r="P763" s="849">
        <v>133</v>
      </c>
      <c r="Q763" s="849">
        <v>16758</v>
      </c>
      <c r="R763" s="837">
        <v>4.8871391076115485</v>
      </c>
      <c r="S763" s="850">
        <v>126</v>
      </c>
    </row>
    <row r="764" spans="1:19" ht="14.45" customHeight="1" x14ac:dyDescent="0.2">
      <c r="A764" s="831" t="s">
        <v>5512</v>
      </c>
      <c r="B764" s="832" t="s">
        <v>5513</v>
      </c>
      <c r="C764" s="832" t="s">
        <v>602</v>
      </c>
      <c r="D764" s="832" t="s">
        <v>2587</v>
      </c>
      <c r="E764" s="832" t="s">
        <v>5509</v>
      </c>
      <c r="F764" s="832" t="s">
        <v>5595</v>
      </c>
      <c r="G764" s="832" t="s">
        <v>5596</v>
      </c>
      <c r="H764" s="849"/>
      <c r="I764" s="849"/>
      <c r="J764" s="832"/>
      <c r="K764" s="832"/>
      <c r="L764" s="849">
        <v>2</v>
      </c>
      <c r="M764" s="849">
        <v>992</v>
      </c>
      <c r="N764" s="832">
        <v>1</v>
      </c>
      <c r="O764" s="832">
        <v>496</v>
      </c>
      <c r="P764" s="849">
        <v>1</v>
      </c>
      <c r="Q764" s="849">
        <v>498</v>
      </c>
      <c r="R764" s="837">
        <v>0.50201612903225812</v>
      </c>
      <c r="S764" s="850">
        <v>498</v>
      </c>
    </row>
    <row r="765" spans="1:19" ht="14.45" customHeight="1" x14ac:dyDescent="0.2">
      <c r="A765" s="831" t="s">
        <v>5512</v>
      </c>
      <c r="B765" s="832" t="s">
        <v>5513</v>
      </c>
      <c r="C765" s="832" t="s">
        <v>602</v>
      </c>
      <c r="D765" s="832" t="s">
        <v>2587</v>
      </c>
      <c r="E765" s="832" t="s">
        <v>5509</v>
      </c>
      <c r="F765" s="832" t="s">
        <v>5609</v>
      </c>
      <c r="G765" s="832" t="s">
        <v>5610</v>
      </c>
      <c r="H765" s="849"/>
      <c r="I765" s="849"/>
      <c r="J765" s="832"/>
      <c r="K765" s="832"/>
      <c r="L765" s="849"/>
      <c r="M765" s="849"/>
      <c r="N765" s="832"/>
      <c r="O765" s="832"/>
      <c r="P765" s="849">
        <v>1</v>
      </c>
      <c r="Q765" s="849">
        <v>88</v>
      </c>
      <c r="R765" s="837"/>
      <c r="S765" s="850">
        <v>88</v>
      </c>
    </row>
    <row r="766" spans="1:19" ht="14.45" customHeight="1" x14ac:dyDescent="0.2">
      <c r="A766" s="831" t="s">
        <v>5512</v>
      </c>
      <c r="B766" s="832" t="s">
        <v>5513</v>
      </c>
      <c r="C766" s="832" t="s">
        <v>602</v>
      </c>
      <c r="D766" s="832" t="s">
        <v>2587</v>
      </c>
      <c r="E766" s="832" t="s">
        <v>5509</v>
      </c>
      <c r="F766" s="832" t="s">
        <v>5611</v>
      </c>
      <c r="G766" s="832" t="s">
        <v>5612</v>
      </c>
      <c r="H766" s="849">
        <v>10</v>
      </c>
      <c r="I766" s="849">
        <v>3070</v>
      </c>
      <c r="J766" s="832">
        <v>0.99675324675324672</v>
      </c>
      <c r="K766" s="832">
        <v>307</v>
      </c>
      <c r="L766" s="849">
        <v>10</v>
      </c>
      <c r="M766" s="849">
        <v>3080</v>
      </c>
      <c r="N766" s="832">
        <v>1</v>
      </c>
      <c r="O766" s="832">
        <v>308</v>
      </c>
      <c r="P766" s="849">
        <v>31</v>
      </c>
      <c r="Q766" s="849">
        <v>9610</v>
      </c>
      <c r="R766" s="837">
        <v>3.1201298701298703</v>
      </c>
      <c r="S766" s="850">
        <v>310</v>
      </c>
    </row>
    <row r="767" spans="1:19" ht="14.45" customHeight="1" x14ac:dyDescent="0.2">
      <c r="A767" s="831" t="s">
        <v>5512</v>
      </c>
      <c r="B767" s="832" t="s">
        <v>5513</v>
      </c>
      <c r="C767" s="832" t="s">
        <v>602</v>
      </c>
      <c r="D767" s="832" t="s">
        <v>2587</v>
      </c>
      <c r="E767" s="832" t="s">
        <v>5509</v>
      </c>
      <c r="F767" s="832" t="s">
        <v>5614</v>
      </c>
      <c r="G767" s="832" t="s">
        <v>5612</v>
      </c>
      <c r="H767" s="849">
        <v>2</v>
      </c>
      <c r="I767" s="849">
        <v>760</v>
      </c>
      <c r="J767" s="832">
        <v>1.9947506561679791</v>
      </c>
      <c r="K767" s="832">
        <v>380</v>
      </c>
      <c r="L767" s="849">
        <v>1</v>
      </c>
      <c r="M767" s="849">
        <v>381</v>
      </c>
      <c r="N767" s="832">
        <v>1</v>
      </c>
      <c r="O767" s="832">
        <v>381</v>
      </c>
      <c r="P767" s="849">
        <v>9</v>
      </c>
      <c r="Q767" s="849">
        <v>3465</v>
      </c>
      <c r="R767" s="837">
        <v>9.0944881889763778</v>
      </c>
      <c r="S767" s="850">
        <v>385</v>
      </c>
    </row>
    <row r="768" spans="1:19" ht="14.45" customHeight="1" x14ac:dyDescent="0.2">
      <c r="A768" s="831" t="s">
        <v>5512</v>
      </c>
      <c r="B768" s="832" t="s">
        <v>5513</v>
      </c>
      <c r="C768" s="832" t="s">
        <v>602</v>
      </c>
      <c r="D768" s="832" t="s">
        <v>5497</v>
      </c>
      <c r="E768" s="832" t="s">
        <v>5509</v>
      </c>
      <c r="F768" s="832" t="s">
        <v>5561</v>
      </c>
      <c r="G768" s="832" t="s">
        <v>5562</v>
      </c>
      <c r="H768" s="849">
        <v>3</v>
      </c>
      <c r="I768" s="849">
        <v>753</v>
      </c>
      <c r="J768" s="832"/>
      <c r="K768" s="832">
        <v>251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5" customHeight="1" x14ac:dyDescent="0.2">
      <c r="A769" s="831" t="s">
        <v>5512</v>
      </c>
      <c r="B769" s="832" t="s">
        <v>5513</v>
      </c>
      <c r="C769" s="832" t="s">
        <v>602</v>
      </c>
      <c r="D769" s="832" t="s">
        <v>5497</v>
      </c>
      <c r="E769" s="832" t="s">
        <v>5509</v>
      </c>
      <c r="F769" s="832" t="s">
        <v>5591</v>
      </c>
      <c r="G769" s="832" t="s">
        <v>5592</v>
      </c>
      <c r="H769" s="849">
        <v>9</v>
      </c>
      <c r="I769" s="849">
        <v>1134</v>
      </c>
      <c r="J769" s="832"/>
      <c r="K769" s="832">
        <v>126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5" customHeight="1" x14ac:dyDescent="0.2">
      <c r="A770" s="831" t="s">
        <v>5512</v>
      </c>
      <c r="B770" s="832" t="s">
        <v>5513</v>
      </c>
      <c r="C770" s="832" t="s">
        <v>602</v>
      </c>
      <c r="D770" s="832" t="s">
        <v>5497</v>
      </c>
      <c r="E770" s="832" t="s">
        <v>5509</v>
      </c>
      <c r="F770" s="832" t="s">
        <v>5599</v>
      </c>
      <c r="G770" s="832" t="s">
        <v>5596</v>
      </c>
      <c r="H770" s="849">
        <v>1</v>
      </c>
      <c r="I770" s="849">
        <v>568</v>
      </c>
      <c r="J770" s="832"/>
      <c r="K770" s="832">
        <v>568</v>
      </c>
      <c r="L770" s="849"/>
      <c r="M770" s="849"/>
      <c r="N770" s="832"/>
      <c r="O770" s="832"/>
      <c r="P770" s="849"/>
      <c r="Q770" s="849"/>
      <c r="R770" s="837"/>
      <c r="S770" s="850"/>
    </row>
    <row r="771" spans="1:19" ht="14.45" customHeight="1" x14ac:dyDescent="0.2">
      <c r="A771" s="831" t="s">
        <v>5512</v>
      </c>
      <c r="B771" s="832" t="s">
        <v>5513</v>
      </c>
      <c r="C771" s="832" t="s">
        <v>602</v>
      </c>
      <c r="D771" s="832" t="s">
        <v>5497</v>
      </c>
      <c r="E771" s="832" t="s">
        <v>5509</v>
      </c>
      <c r="F771" s="832" t="s">
        <v>5614</v>
      </c>
      <c r="G771" s="832" t="s">
        <v>5612</v>
      </c>
      <c r="H771" s="849">
        <v>3</v>
      </c>
      <c r="I771" s="849">
        <v>1140</v>
      </c>
      <c r="J771" s="832"/>
      <c r="K771" s="832">
        <v>380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5" customHeight="1" x14ac:dyDescent="0.2">
      <c r="A772" s="831" t="s">
        <v>5512</v>
      </c>
      <c r="B772" s="832" t="s">
        <v>5513</v>
      </c>
      <c r="C772" s="832" t="s">
        <v>602</v>
      </c>
      <c r="D772" s="832" t="s">
        <v>5472</v>
      </c>
      <c r="E772" s="832" t="s">
        <v>5509</v>
      </c>
      <c r="F772" s="832" t="s">
        <v>5561</v>
      </c>
      <c r="G772" s="832" t="s">
        <v>5562</v>
      </c>
      <c r="H772" s="849">
        <v>6</v>
      </c>
      <c r="I772" s="849">
        <v>1506</v>
      </c>
      <c r="J772" s="832"/>
      <c r="K772" s="832">
        <v>251</v>
      </c>
      <c r="L772" s="849"/>
      <c r="M772" s="849"/>
      <c r="N772" s="832"/>
      <c r="O772" s="832"/>
      <c r="P772" s="849">
        <v>3</v>
      </c>
      <c r="Q772" s="849">
        <v>762</v>
      </c>
      <c r="R772" s="837"/>
      <c r="S772" s="850">
        <v>254</v>
      </c>
    </row>
    <row r="773" spans="1:19" ht="14.45" customHeight="1" x14ac:dyDescent="0.2">
      <c r="A773" s="831" t="s">
        <v>5512</v>
      </c>
      <c r="B773" s="832" t="s">
        <v>5513</v>
      </c>
      <c r="C773" s="832" t="s">
        <v>602</v>
      </c>
      <c r="D773" s="832" t="s">
        <v>5472</v>
      </c>
      <c r="E773" s="832" t="s">
        <v>5509</v>
      </c>
      <c r="F773" s="832" t="s">
        <v>5591</v>
      </c>
      <c r="G773" s="832" t="s">
        <v>5592</v>
      </c>
      <c r="H773" s="849">
        <v>6</v>
      </c>
      <c r="I773" s="849">
        <v>756</v>
      </c>
      <c r="J773" s="832"/>
      <c r="K773" s="832">
        <v>126</v>
      </c>
      <c r="L773" s="849"/>
      <c r="M773" s="849"/>
      <c r="N773" s="832"/>
      <c r="O773" s="832"/>
      <c r="P773" s="849">
        <v>2</v>
      </c>
      <c r="Q773" s="849">
        <v>252</v>
      </c>
      <c r="R773" s="837"/>
      <c r="S773" s="850">
        <v>126</v>
      </c>
    </row>
    <row r="774" spans="1:19" ht="14.45" customHeight="1" x14ac:dyDescent="0.2">
      <c r="A774" s="831" t="s">
        <v>5512</v>
      </c>
      <c r="B774" s="832" t="s">
        <v>5513</v>
      </c>
      <c r="C774" s="832" t="s">
        <v>602</v>
      </c>
      <c r="D774" s="832" t="s">
        <v>5472</v>
      </c>
      <c r="E774" s="832" t="s">
        <v>5509</v>
      </c>
      <c r="F774" s="832" t="s">
        <v>5611</v>
      </c>
      <c r="G774" s="832" t="s">
        <v>5612</v>
      </c>
      <c r="H774" s="849">
        <v>7</v>
      </c>
      <c r="I774" s="849">
        <v>2149</v>
      </c>
      <c r="J774" s="832"/>
      <c r="K774" s="832">
        <v>307</v>
      </c>
      <c r="L774" s="849"/>
      <c r="M774" s="849"/>
      <c r="N774" s="832"/>
      <c r="O774" s="832"/>
      <c r="P774" s="849"/>
      <c r="Q774" s="849"/>
      <c r="R774" s="837"/>
      <c r="S774" s="850"/>
    </row>
    <row r="775" spans="1:19" ht="14.45" customHeight="1" x14ac:dyDescent="0.2">
      <c r="A775" s="831" t="s">
        <v>5512</v>
      </c>
      <c r="B775" s="832" t="s">
        <v>5513</v>
      </c>
      <c r="C775" s="832" t="s">
        <v>602</v>
      </c>
      <c r="D775" s="832" t="s">
        <v>5472</v>
      </c>
      <c r="E775" s="832" t="s">
        <v>5509</v>
      </c>
      <c r="F775" s="832" t="s">
        <v>5614</v>
      </c>
      <c r="G775" s="832" t="s">
        <v>5612</v>
      </c>
      <c r="H775" s="849"/>
      <c r="I775" s="849"/>
      <c r="J775" s="832"/>
      <c r="K775" s="832"/>
      <c r="L775" s="849"/>
      <c r="M775" s="849"/>
      <c r="N775" s="832"/>
      <c r="O775" s="832"/>
      <c r="P775" s="849">
        <v>3</v>
      </c>
      <c r="Q775" s="849">
        <v>1155</v>
      </c>
      <c r="R775" s="837"/>
      <c r="S775" s="850">
        <v>385</v>
      </c>
    </row>
    <row r="776" spans="1:19" ht="14.45" customHeight="1" x14ac:dyDescent="0.2">
      <c r="A776" s="831" t="s">
        <v>5512</v>
      </c>
      <c r="B776" s="832" t="s">
        <v>5513</v>
      </c>
      <c r="C776" s="832" t="s">
        <v>602</v>
      </c>
      <c r="D776" s="832" t="s">
        <v>5481</v>
      </c>
      <c r="E776" s="832" t="s">
        <v>5509</v>
      </c>
      <c r="F776" s="832" t="s">
        <v>5561</v>
      </c>
      <c r="G776" s="832" t="s">
        <v>5562</v>
      </c>
      <c r="H776" s="849">
        <v>7</v>
      </c>
      <c r="I776" s="849">
        <v>1757</v>
      </c>
      <c r="J776" s="832">
        <v>1.162037037037037</v>
      </c>
      <c r="K776" s="832">
        <v>251</v>
      </c>
      <c r="L776" s="849">
        <v>6</v>
      </c>
      <c r="M776" s="849">
        <v>1512</v>
      </c>
      <c r="N776" s="832">
        <v>1</v>
      </c>
      <c r="O776" s="832">
        <v>252</v>
      </c>
      <c r="P776" s="849">
        <v>1</v>
      </c>
      <c r="Q776" s="849">
        <v>254</v>
      </c>
      <c r="R776" s="837">
        <v>0.16798941798941799</v>
      </c>
      <c r="S776" s="850">
        <v>254</v>
      </c>
    </row>
    <row r="777" spans="1:19" ht="14.45" customHeight="1" x14ac:dyDescent="0.2">
      <c r="A777" s="831" t="s">
        <v>5512</v>
      </c>
      <c r="B777" s="832" t="s">
        <v>5513</v>
      </c>
      <c r="C777" s="832" t="s">
        <v>602</v>
      </c>
      <c r="D777" s="832" t="s">
        <v>5481</v>
      </c>
      <c r="E777" s="832" t="s">
        <v>5509</v>
      </c>
      <c r="F777" s="832" t="s">
        <v>5591</v>
      </c>
      <c r="G777" s="832" t="s">
        <v>5592</v>
      </c>
      <c r="H777" s="849">
        <v>28</v>
      </c>
      <c r="I777" s="849">
        <v>3528</v>
      </c>
      <c r="J777" s="832">
        <v>5.5559055118110239</v>
      </c>
      <c r="K777" s="832">
        <v>126</v>
      </c>
      <c r="L777" s="849">
        <v>5</v>
      </c>
      <c r="M777" s="849">
        <v>635</v>
      </c>
      <c r="N777" s="832">
        <v>1</v>
      </c>
      <c r="O777" s="832">
        <v>127</v>
      </c>
      <c r="P777" s="849">
        <v>1</v>
      </c>
      <c r="Q777" s="849">
        <v>126</v>
      </c>
      <c r="R777" s="837">
        <v>0.1984251968503937</v>
      </c>
      <c r="S777" s="850">
        <v>126</v>
      </c>
    </row>
    <row r="778" spans="1:19" ht="14.45" customHeight="1" x14ac:dyDescent="0.2">
      <c r="A778" s="831" t="s">
        <v>5512</v>
      </c>
      <c r="B778" s="832" t="s">
        <v>5513</v>
      </c>
      <c r="C778" s="832" t="s">
        <v>602</v>
      </c>
      <c r="D778" s="832" t="s">
        <v>5481</v>
      </c>
      <c r="E778" s="832" t="s">
        <v>5509</v>
      </c>
      <c r="F778" s="832" t="s">
        <v>5593</v>
      </c>
      <c r="G778" s="832" t="s">
        <v>5594</v>
      </c>
      <c r="H778" s="849"/>
      <c r="I778" s="849"/>
      <c r="J778" s="832"/>
      <c r="K778" s="832"/>
      <c r="L778" s="849">
        <v>1</v>
      </c>
      <c r="M778" s="849">
        <v>332</v>
      </c>
      <c r="N778" s="832">
        <v>1</v>
      </c>
      <c r="O778" s="832">
        <v>332</v>
      </c>
      <c r="P778" s="849"/>
      <c r="Q778" s="849"/>
      <c r="R778" s="837"/>
      <c r="S778" s="850"/>
    </row>
    <row r="779" spans="1:19" ht="14.45" customHeight="1" x14ac:dyDescent="0.2">
      <c r="A779" s="831" t="s">
        <v>5512</v>
      </c>
      <c r="B779" s="832" t="s">
        <v>5513</v>
      </c>
      <c r="C779" s="832" t="s">
        <v>602</v>
      </c>
      <c r="D779" s="832" t="s">
        <v>5481</v>
      </c>
      <c r="E779" s="832" t="s">
        <v>5509</v>
      </c>
      <c r="F779" s="832" t="s">
        <v>5595</v>
      </c>
      <c r="G779" s="832" t="s">
        <v>5596</v>
      </c>
      <c r="H779" s="849"/>
      <c r="I779" s="849"/>
      <c r="J779" s="832"/>
      <c r="K779" s="832"/>
      <c r="L779" s="849"/>
      <c r="M779" s="849"/>
      <c r="N779" s="832"/>
      <c r="O779" s="832"/>
      <c r="P779" s="849">
        <v>1</v>
      </c>
      <c r="Q779" s="849">
        <v>498</v>
      </c>
      <c r="R779" s="837"/>
      <c r="S779" s="850">
        <v>498</v>
      </c>
    </row>
    <row r="780" spans="1:19" ht="14.45" customHeight="1" x14ac:dyDescent="0.2">
      <c r="A780" s="831" t="s">
        <v>5512</v>
      </c>
      <c r="B780" s="832" t="s">
        <v>5513</v>
      </c>
      <c r="C780" s="832" t="s">
        <v>602</v>
      </c>
      <c r="D780" s="832" t="s">
        <v>5481</v>
      </c>
      <c r="E780" s="832" t="s">
        <v>5509</v>
      </c>
      <c r="F780" s="832" t="s">
        <v>5611</v>
      </c>
      <c r="G780" s="832" t="s">
        <v>5612</v>
      </c>
      <c r="H780" s="849">
        <v>6</v>
      </c>
      <c r="I780" s="849">
        <v>1842</v>
      </c>
      <c r="J780" s="832">
        <v>1.4951298701298701</v>
      </c>
      <c r="K780" s="832">
        <v>307</v>
      </c>
      <c r="L780" s="849">
        <v>4</v>
      </c>
      <c r="M780" s="849">
        <v>1232</v>
      </c>
      <c r="N780" s="832">
        <v>1</v>
      </c>
      <c r="O780" s="832">
        <v>308</v>
      </c>
      <c r="P780" s="849"/>
      <c r="Q780" s="849"/>
      <c r="R780" s="837"/>
      <c r="S780" s="850"/>
    </row>
    <row r="781" spans="1:19" ht="14.45" customHeight="1" x14ac:dyDescent="0.2">
      <c r="A781" s="831" t="s">
        <v>5512</v>
      </c>
      <c r="B781" s="832" t="s">
        <v>5513</v>
      </c>
      <c r="C781" s="832" t="s">
        <v>602</v>
      </c>
      <c r="D781" s="832" t="s">
        <v>5481</v>
      </c>
      <c r="E781" s="832" t="s">
        <v>5509</v>
      </c>
      <c r="F781" s="832" t="s">
        <v>5614</v>
      </c>
      <c r="G781" s="832" t="s">
        <v>5612</v>
      </c>
      <c r="H781" s="849">
        <v>1</v>
      </c>
      <c r="I781" s="849">
        <v>380</v>
      </c>
      <c r="J781" s="832">
        <v>0.99737532808398954</v>
      </c>
      <c r="K781" s="832">
        <v>380</v>
      </c>
      <c r="L781" s="849">
        <v>1</v>
      </c>
      <c r="M781" s="849">
        <v>381</v>
      </c>
      <c r="N781" s="832">
        <v>1</v>
      </c>
      <c r="O781" s="832">
        <v>381</v>
      </c>
      <c r="P781" s="849"/>
      <c r="Q781" s="849"/>
      <c r="R781" s="837"/>
      <c r="S781" s="850"/>
    </row>
    <row r="782" spans="1:19" ht="14.45" customHeight="1" x14ac:dyDescent="0.2">
      <c r="A782" s="831" t="s">
        <v>5512</v>
      </c>
      <c r="B782" s="832" t="s">
        <v>5513</v>
      </c>
      <c r="C782" s="832" t="s">
        <v>602</v>
      </c>
      <c r="D782" s="832" t="s">
        <v>5502</v>
      </c>
      <c r="E782" s="832" t="s">
        <v>5509</v>
      </c>
      <c r="F782" s="832" t="s">
        <v>5561</v>
      </c>
      <c r="G782" s="832" t="s">
        <v>5562</v>
      </c>
      <c r="H782" s="849">
        <v>22</v>
      </c>
      <c r="I782" s="849">
        <v>5522</v>
      </c>
      <c r="J782" s="832"/>
      <c r="K782" s="832">
        <v>251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5" customHeight="1" x14ac:dyDescent="0.2">
      <c r="A783" s="831" t="s">
        <v>5512</v>
      </c>
      <c r="B783" s="832" t="s">
        <v>5513</v>
      </c>
      <c r="C783" s="832" t="s">
        <v>602</v>
      </c>
      <c r="D783" s="832" t="s">
        <v>5502</v>
      </c>
      <c r="E783" s="832" t="s">
        <v>5509</v>
      </c>
      <c r="F783" s="832" t="s">
        <v>5591</v>
      </c>
      <c r="G783" s="832" t="s">
        <v>5592</v>
      </c>
      <c r="H783" s="849">
        <v>52</v>
      </c>
      <c r="I783" s="849">
        <v>6552</v>
      </c>
      <c r="J783" s="832"/>
      <c r="K783" s="832">
        <v>126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5" customHeight="1" x14ac:dyDescent="0.2">
      <c r="A784" s="831" t="s">
        <v>5512</v>
      </c>
      <c r="B784" s="832" t="s">
        <v>5513</v>
      </c>
      <c r="C784" s="832" t="s">
        <v>602</v>
      </c>
      <c r="D784" s="832" t="s">
        <v>5502</v>
      </c>
      <c r="E784" s="832" t="s">
        <v>5509</v>
      </c>
      <c r="F784" s="832" t="s">
        <v>5599</v>
      </c>
      <c r="G784" s="832" t="s">
        <v>5596</v>
      </c>
      <c r="H784" s="849">
        <v>2</v>
      </c>
      <c r="I784" s="849">
        <v>1136</v>
      </c>
      <c r="J784" s="832"/>
      <c r="K784" s="832">
        <v>568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5" customHeight="1" x14ac:dyDescent="0.2">
      <c r="A785" s="831" t="s">
        <v>5512</v>
      </c>
      <c r="B785" s="832" t="s">
        <v>5513</v>
      </c>
      <c r="C785" s="832" t="s">
        <v>602</v>
      </c>
      <c r="D785" s="832" t="s">
        <v>5502</v>
      </c>
      <c r="E785" s="832" t="s">
        <v>5509</v>
      </c>
      <c r="F785" s="832" t="s">
        <v>5600</v>
      </c>
      <c r="G785" s="832" t="s">
        <v>5598</v>
      </c>
      <c r="H785" s="849">
        <v>2</v>
      </c>
      <c r="I785" s="849">
        <v>1522</v>
      </c>
      <c r="J785" s="832"/>
      <c r="K785" s="832">
        <v>761</v>
      </c>
      <c r="L785" s="849"/>
      <c r="M785" s="849"/>
      <c r="N785" s="832"/>
      <c r="O785" s="832"/>
      <c r="P785" s="849"/>
      <c r="Q785" s="849"/>
      <c r="R785" s="837"/>
      <c r="S785" s="850"/>
    </row>
    <row r="786" spans="1:19" ht="14.45" customHeight="1" x14ac:dyDescent="0.2">
      <c r="A786" s="831" t="s">
        <v>5512</v>
      </c>
      <c r="B786" s="832" t="s">
        <v>5513</v>
      </c>
      <c r="C786" s="832" t="s">
        <v>602</v>
      </c>
      <c r="D786" s="832" t="s">
        <v>5502</v>
      </c>
      <c r="E786" s="832" t="s">
        <v>5509</v>
      </c>
      <c r="F786" s="832" t="s">
        <v>5607</v>
      </c>
      <c r="G786" s="832" t="s">
        <v>5608</v>
      </c>
      <c r="H786" s="849">
        <v>1</v>
      </c>
      <c r="I786" s="849">
        <v>215</v>
      </c>
      <c r="J786" s="832"/>
      <c r="K786" s="832">
        <v>215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5" customHeight="1" x14ac:dyDescent="0.2">
      <c r="A787" s="831" t="s">
        <v>5512</v>
      </c>
      <c r="B787" s="832" t="s">
        <v>5513</v>
      </c>
      <c r="C787" s="832" t="s">
        <v>602</v>
      </c>
      <c r="D787" s="832" t="s">
        <v>5502</v>
      </c>
      <c r="E787" s="832" t="s">
        <v>5509</v>
      </c>
      <c r="F787" s="832" t="s">
        <v>5609</v>
      </c>
      <c r="G787" s="832" t="s">
        <v>5610</v>
      </c>
      <c r="H787" s="849">
        <v>2</v>
      </c>
      <c r="I787" s="849">
        <v>170</v>
      </c>
      <c r="J787" s="832"/>
      <c r="K787" s="832">
        <v>85</v>
      </c>
      <c r="L787" s="849"/>
      <c r="M787" s="849"/>
      <c r="N787" s="832"/>
      <c r="O787" s="832"/>
      <c r="P787" s="849"/>
      <c r="Q787" s="849"/>
      <c r="R787" s="837"/>
      <c r="S787" s="850"/>
    </row>
    <row r="788" spans="1:19" ht="14.45" customHeight="1" x14ac:dyDescent="0.2">
      <c r="A788" s="831" t="s">
        <v>5512</v>
      </c>
      <c r="B788" s="832" t="s">
        <v>5513</v>
      </c>
      <c r="C788" s="832" t="s">
        <v>602</v>
      </c>
      <c r="D788" s="832" t="s">
        <v>5502</v>
      </c>
      <c r="E788" s="832" t="s">
        <v>5509</v>
      </c>
      <c r="F788" s="832" t="s">
        <v>5611</v>
      </c>
      <c r="G788" s="832" t="s">
        <v>5612</v>
      </c>
      <c r="H788" s="849">
        <v>2</v>
      </c>
      <c r="I788" s="849">
        <v>614</v>
      </c>
      <c r="J788" s="832"/>
      <c r="K788" s="832">
        <v>307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5" customHeight="1" x14ac:dyDescent="0.2">
      <c r="A789" s="831" t="s">
        <v>5512</v>
      </c>
      <c r="B789" s="832" t="s">
        <v>5513</v>
      </c>
      <c r="C789" s="832" t="s">
        <v>602</v>
      </c>
      <c r="D789" s="832" t="s">
        <v>5502</v>
      </c>
      <c r="E789" s="832" t="s">
        <v>5509</v>
      </c>
      <c r="F789" s="832" t="s">
        <v>5614</v>
      </c>
      <c r="G789" s="832" t="s">
        <v>5612</v>
      </c>
      <c r="H789" s="849">
        <v>24</v>
      </c>
      <c r="I789" s="849">
        <v>9120</v>
      </c>
      <c r="J789" s="832"/>
      <c r="K789" s="832">
        <v>380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5" customHeight="1" x14ac:dyDescent="0.2">
      <c r="A790" s="831" t="s">
        <v>5512</v>
      </c>
      <c r="B790" s="832" t="s">
        <v>5513</v>
      </c>
      <c r="C790" s="832" t="s">
        <v>602</v>
      </c>
      <c r="D790" s="832" t="s">
        <v>5503</v>
      </c>
      <c r="E790" s="832" t="s">
        <v>5509</v>
      </c>
      <c r="F790" s="832" t="s">
        <v>5561</v>
      </c>
      <c r="G790" s="832" t="s">
        <v>5562</v>
      </c>
      <c r="H790" s="849"/>
      <c r="I790" s="849"/>
      <c r="J790" s="832"/>
      <c r="K790" s="832"/>
      <c r="L790" s="849">
        <v>21</v>
      </c>
      <c r="M790" s="849">
        <v>5292</v>
      </c>
      <c r="N790" s="832">
        <v>1</v>
      </c>
      <c r="O790" s="832">
        <v>252</v>
      </c>
      <c r="P790" s="849">
        <v>12</v>
      </c>
      <c r="Q790" s="849">
        <v>3048</v>
      </c>
      <c r="R790" s="837">
        <v>0.57596371882086173</v>
      </c>
      <c r="S790" s="850">
        <v>254</v>
      </c>
    </row>
    <row r="791" spans="1:19" ht="14.45" customHeight="1" x14ac:dyDescent="0.2">
      <c r="A791" s="831" t="s">
        <v>5512</v>
      </c>
      <c r="B791" s="832" t="s">
        <v>5513</v>
      </c>
      <c r="C791" s="832" t="s">
        <v>602</v>
      </c>
      <c r="D791" s="832" t="s">
        <v>5503</v>
      </c>
      <c r="E791" s="832" t="s">
        <v>5509</v>
      </c>
      <c r="F791" s="832" t="s">
        <v>5591</v>
      </c>
      <c r="G791" s="832" t="s">
        <v>5592</v>
      </c>
      <c r="H791" s="849"/>
      <c r="I791" s="849"/>
      <c r="J791" s="832"/>
      <c r="K791" s="832"/>
      <c r="L791" s="849">
        <v>85</v>
      </c>
      <c r="M791" s="849">
        <v>10795</v>
      </c>
      <c r="N791" s="832">
        <v>1</v>
      </c>
      <c r="O791" s="832">
        <v>127</v>
      </c>
      <c r="P791" s="849">
        <v>50</v>
      </c>
      <c r="Q791" s="849">
        <v>6300</v>
      </c>
      <c r="R791" s="837">
        <v>0.58360352014821681</v>
      </c>
      <c r="S791" s="850">
        <v>126</v>
      </c>
    </row>
    <row r="792" spans="1:19" ht="14.45" customHeight="1" x14ac:dyDescent="0.2">
      <c r="A792" s="831" t="s">
        <v>5512</v>
      </c>
      <c r="B792" s="832" t="s">
        <v>5513</v>
      </c>
      <c r="C792" s="832" t="s">
        <v>602</v>
      </c>
      <c r="D792" s="832" t="s">
        <v>5503</v>
      </c>
      <c r="E792" s="832" t="s">
        <v>5509</v>
      </c>
      <c r="F792" s="832" t="s">
        <v>5611</v>
      </c>
      <c r="G792" s="832" t="s">
        <v>5612</v>
      </c>
      <c r="H792" s="849"/>
      <c r="I792" s="849"/>
      <c r="J792" s="832"/>
      <c r="K792" s="832"/>
      <c r="L792" s="849">
        <v>3</v>
      </c>
      <c r="M792" s="849">
        <v>924</v>
      </c>
      <c r="N792" s="832">
        <v>1</v>
      </c>
      <c r="O792" s="832">
        <v>308</v>
      </c>
      <c r="P792" s="849">
        <v>10</v>
      </c>
      <c r="Q792" s="849">
        <v>3100</v>
      </c>
      <c r="R792" s="837">
        <v>3.3549783549783552</v>
      </c>
      <c r="S792" s="850">
        <v>310</v>
      </c>
    </row>
    <row r="793" spans="1:19" ht="14.45" customHeight="1" x14ac:dyDescent="0.2">
      <c r="A793" s="831" t="s">
        <v>5512</v>
      </c>
      <c r="B793" s="832" t="s">
        <v>5513</v>
      </c>
      <c r="C793" s="832" t="s">
        <v>602</v>
      </c>
      <c r="D793" s="832" t="s">
        <v>5503</v>
      </c>
      <c r="E793" s="832" t="s">
        <v>5509</v>
      </c>
      <c r="F793" s="832" t="s">
        <v>5614</v>
      </c>
      <c r="G793" s="832" t="s">
        <v>5612</v>
      </c>
      <c r="H793" s="849"/>
      <c r="I793" s="849"/>
      <c r="J793" s="832"/>
      <c r="K793" s="832"/>
      <c r="L793" s="849">
        <v>25</v>
      </c>
      <c r="M793" s="849">
        <v>9525</v>
      </c>
      <c r="N793" s="832">
        <v>1</v>
      </c>
      <c r="O793" s="832">
        <v>381</v>
      </c>
      <c r="P793" s="849">
        <v>7</v>
      </c>
      <c r="Q793" s="849">
        <v>2695</v>
      </c>
      <c r="R793" s="837">
        <v>0.28293963254593174</v>
      </c>
      <c r="S793" s="850">
        <v>385</v>
      </c>
    </row>
    <row r="794" spans="1:19" ht="14.45" customHeight="1" x14ac:dyDescent="0.2">
      <c r="A794" s="831" t="s">
        <v>5512</v>
      </c>
      <c r="B794" s="832" t="s">
        <v>5513</v>
      </c>
      <c r="C794" s="832" t="s">
        <v>602</v>
      </c>
      <c r="D794" s="832" t="s">
        <v>5483</v>
      </c>
      <c r="E794" s="832" t="s">
        <v>5509</v>
      </c>
      <c r="F794" s="832" t="s">
        <v>5561</v>
      </c>
      <c r="G794" s="832" t="s">
        <v>5562</v>
      </c>
      <c r="H794" s="849"/>
      <c r="I794" s="849"/>
      <c r="J794" s="832"/>
      <c r="K794" s="832"/>
      <c r="L794" s="849">
        <v>5</v>
      </c>
      <c r="M794" s="849">
        <v>1260</v>
      </c>
      <c r="N794" s="832">
        <v>1</v>
      </c>
      <c r="O794" s="832">
        <v>252</v>
      </c>
      <c r="P794" s="849">
        <v>3</v>
      </c>
      <c r="Q794" s="849">
        <v>762</v>
      </c>
      <c r="R794" s="837">
        <v>0.60476190476190472</v>
      </c>
      <c r="S794" s="850">
        <v>254</v>
      </c>
    </row>
    <row r="795" spans="1:19" ht="14.45" customHeight="1" x14ac:dyDescent="0.2">
      <c r="A795" s="831" t="s">
        <v>5512</v>
      </c>
      <c r="B795" s="832" t="s">
        <v>5513</v>
      </c>
      <c r="C795" s="832" t="s">
        <v>602</v>
      </c>
      <c r="D795" s="832" t="s">
        <v>5483</v>
      </c>
      <c r="E795" s="832" t="s">
        <v>5509</v>
      </c>
      <c r="F795" s="832" t="s">
        <v>5591</v>
      </c>
      <c r="G795" s="832" t="s">
        <v>5592</v>
      </c>
      <c r="H795" s="849"/>
      <c r="I795" s="849"/>
      <c r="J795" s="832"/>
      <c r="K795" s="832"/>
      <c r="L795" s="849">
        <v>11</v>
      </c>
      <c r="M795" s="849">
        <v>1397</v>
      </c>
      <c r="N795" s="832">
        <v>1</v>
      </c>
      <c r="O795" s="832">
        <v>127</v>
      </c>
      <c r="P795" s="849">
        <v>4</v>
      </c>
      <c r="Q795" s="849">
        <v>504</v>
      </c>
      <c r="R795" s="837">
        <v>0.36077308518253398</v>
      </c>
      <c r="S795" s="850">
        <v>126</v>
      </c>
    </row>
    <row r="796" spans="1:19" ht="14.45" customHeight="1" x14ac:dyDescent="0.2">
      <c r="A796" s="831" t="s">
        <v>5512</v>
      </c>
      <c r="B796" s="832" t="s">
        <v>5513</v>
      </c>
      <c r="C796" s="832" t="s">
        <v>602</v>
      </c>
      <c r="D796" s="832" t="s">
        <v>5483</v>
      </c>
      <c r="E796" s="832" t="s">
        <v>5509</v>
      </c>
      <c r="F796" s="832" t="s">
        <v>5595</v>
      </c>
      <c r="G796" s="832" t="s">
        <v>5596</v>
      </c>
      <c r="H796" s="849"/>
      <c r="I796" s="849"/>
      <c r="J796" s="832"/>
      <c r="K796" s="832"/>
      <c r="L796" s="849">
        <v>2</v>
      </c>
      <c r="M796" s="849">
        <v>992</v>
      </c>
      <c r="N796" s="832">
        <v>1</v>
      </c>
      <c r="O796" s="832">
        <v>496</v>
      </c>
      <c r="P796" s="849"/>
      <c r="Q796" s="849"/>
      <c r="R796" s="837"/>
      <c r="S796" s="850"/>
    </row>
    <row r="797" spans="1:19" ht="14.45" customHeight="1" x14ac:dyDescent="0.2">
      <c r="A797" s="831" t="s">
        <v>5512</v>
      </c>
      <c r="B797" s="832" t="s">
        <v>5513</v>
      </c>
      <c r="C797" s="832" t="s">
        <v>602</v>
      </c>
      <c r="D797" s="832" t="s">
        <v>5483</v>
      </c>
      <c r="E797" s="832" t="s">
        <v>5509</v>
      </c>
      <c r="F797" s="832" t="s">
        <v>5611</v>
      </c>
      <c r="G797" s="832" t="s">
        <v>5612</v>
      </c>
      <c r="H797" s="849"/>
      <c r="I797" s="849"/>
      <c r="J797" s="832"/>
      <c r="K797" s="832"/>
      <c r="L797" s="849">
        <v>2</v>
      </c>
      <c r="M797" s="849">
        <v>616</v>
      </c>
      <c r="N797" s="832">
        <v>1</v>
      </c>
      <c r="O797" s="832">
        <v>308</v>
      </c>
      <c r="P797" s="849">
        <v>4</v>
      </c>
      <c r="Q797" s="849">
        <v>1240</v>
      </c>
      <c r="R797" s="837">
        <v>2.0129870129870131</v>
      </c>
      <c r="S797" s="850">
        <v>310</v>
      </c>
    </row>
    <row r="798" spans="1:19" ht="14.45" customHeight="1" x14ac:dyDescent="0.2">
      <c r="A798" s="831" t="s">
        <v>5512</v>
      </c>
      <c r="B798" s="832" t="s">
        <v>5513</v>
      </c>
      <c r="C798" s="832" t="s">
        <v>602</v>
      </c>
      <c r="D798" s="832" t="s">
        <v>5483</v>
      </c>
      <c r="E798" s="832" t="s">
        <v>5509</v>
      </c>
      <c r="F798" s="832" t="s">
        <v>5614</v>
      </c>
      <c r="G798" s="832" t="s">
        <v>5612</v>
      </c>
      <c r="H798" s="849"/>
      <c r="I798" s="849"/>
      <c r="J798" s="832"/>
      <c r="K798" s="832"/>
      <c r="L798" s="849">
        <v>1</v>
      </c>
      <c r="M798" s="849">
        <v>381</v>
      </c>
      <c r="N798" s="832">
        <v>1</v>
      </c>
      <c r="O798" s="832">
        <v>381</v>
      </c>
      <c r="P798" s="849"/>
      <c r="Q798" s="849"/>
      <c r="R798" s="837"/>
      <c r="S798" s="850"/>
    </row>
    <row r="799" spans="1:19" ht="14.45" customHeight="1" x14ac:dyDescent="0.2">
      <c r="A799" s="831" t="s">
        <v>5512</v>
      </c>
      <c r="B799" s="832" t="s">
        <v>5513</v>
      </c>
      <c r="C799" s="832" t="s">
        <v>602</v>
      </c>
      <c r="D799" s="832" t="s">
        <v>2569</v>
      </c>
      <c r="E799" s="832" t="s">
        <v>5509</v>
      </c>
      <c r="F799" s="832" t="s">
        <v>5561</v>
      </c>
      <c r="G799" s="832" t="s">
        <v>5562</v>
      </c>
      <c r="H799" s="849"/>
      <c r="I799" s="849"/>
      <c r="J799" s="832"/>
      <c r="K799" s="832"/>
      <c r="L799" s="849">
        <v>2</v>
      </c>
      <c r="M799" s="849">
        <v>504</v>
      </c>
      <c r="N799" s="832">
        <v>1</v>
      </c>
      <c r="O799" s="832">
        <v>252</v>
      </c>
      <c r="P799" s="849">
        <v>5</v>
      </c>
      <c r="Q799" s="849">
        <v>1270</v>
      </c>
      <c r="R799" s="837">
        <v>2.5198412698412698</v>
      </c>
      <c r="S799" s="850">
        <v>254</v>
      </c>
    </row>
    <row r="800" spans="1:19" ht="14.45" customHeight="1" x14ac:dyDescent="0.2">
      <c r="A800" s="831" t="s">
        <v>5512</v>
      </c>
      <c r="B800" s="832" t="s">
        <v>5513</v>
      </c>
      <c r="C800" s="832" t="s">
        <v>602</v>
      </c>
      <c r="D800" s="832" t="s">
        <v>2569</v>
      </c>
      <c r="E800" s="832" t="s">
        <v>5509</v>
      </c>
      <c r="F800" s="832" t="s">
        <v>5591</v>
      </c>
      <c r="G800" s="832" t="s">
        <v>5592</v>
      </c>
      <c r="H800" s="849"/>
      <c r="I800" s="849"/>
      <c r="J800" s="832"/>
      <c r="K800" s="832"/>
      <c r="L800" s="849">
        <v>3</v>
      </c>
      <c r="M800" s="849">
        <v>381</v>
      </c>
      <c r="N800" s="832">
        <v>1</v>
      </c>
      <c r="O800" s="832">
        <v>127</v>
      </c>
      <c r="P800" s="849">
        <v>15</v>
      </c>
      <c r="Q800" s="849">
        <v>1890</v>
      </c>
      <c r="R800" s="837">
        <v>4.9606299212598426</v>
      </c>
      <c r="S800" s="850">
        <v>126</v>
      </c>
    </row>
    <row r="801" spans="1:19" ht="14.45" customHeight="1" x14ac:dyDescent="0.2">
      <c r="A801" s="831" t="s">
        <v>5512</v>
      </c>
      <c r="B801" s="832" t="s">
        <v>5513</v>
      </c>
      <c r="C801" s="832" t="s">
        <v>602</v>
      </c>
      <c r="D801" s="832" t="s">
        <v>2569</v>
      </c>
      <c r="E801" s="832" t="s">
        <v>5509</v>
      </c>
      <c r="F801" s="832" t="s">
        <v>5595</v>
      </c>
      <c r="G801" s="832" t="s">
        <v>5596</v>
      </c>
      <c r="H801" s="849"/>
      <c r="I801" s="849"/>
      <c r="J801" s="832"/>
      <c r="K801" s="832"/>
      <c r="L801" s="849"/>
      <c r="M801" s="849"/>
      <c r="N801" s="832"/>
      <c r="O801" s="832"/>
      <c r="P801" s="849">
        <v>4</v>
      </c>
      <c r="Q801" s="849">
        <v>1992</v>
      </c>
      <c r="R801" s="837"/>
      <c r="S801" s="850">
        <v>498</v>
      </c>
    </row>
    <row r="802" spans="1:19" ht="14.45" customHeight="1" x14ac:dyDescent="0.2">
      <c r="A802" s="831" t="s">
        <v>5512</v>
      </c>
      <c r="B802" s="832" t="s">
        <v>5513</v>
      </c>
      <c r="C802" s="832" t="s">
        <v>602</v>
      </c>
      <c r="D802" s="832" t="s">
        <v>2569</v>
      </c>
      <c r="E802" s="832" t="s">
        <v>5509</v>
      </c>
      <c r="F802" s="832" t="s">
        <v>5599</v>
      </c>
      <c r="G802" s="832" t="s">
        <v>5596</v>
      </c>
      <c r="H802" s="849"/>
      <c r="I802" s="849"/>
      <c r="J802" s="832"/>
      <c r="K802" s="832"/>
      <c r="L802" s="849"/>
      <c r="M802" s="849"/>
      <c r="N802" s="832"/>
      <c r="O802" s="832"/>
      <c r="P802" s="849">
        <v>2</v>
      </c>
      <c r="Q802" s="849">
        <v>1146</v>
      </c>
      <c r="R802" s="837"/>
      <c r="S802" s="850">
        <v>573</v>
      </c>
    </row>
    <row r="803" spans="1:19" ht="14.45" customHeight="1" x14ac:dyDescent="0.2">
      <c r="A803" s="831" t="s">
        <v>5512</v>
      </c>
      <c r="B803" s="832" t="s">
        <v>5513</v>
      </c>
      <c r="C803" s="832" t="s">
        <v>602</v>
      </c>
      <c r="D803" s="832" t="s">
        <v>2569</v>
      </c>
      <c r="E803" s="832" t="s">
        <v>5509</v>
      </c>
      <c r="F803" s="832" t="s">
        <v>5611</v>
      </c>
      <c r="G803" s="832" t="s">
        <v>5612</v>
      </c>
      <c r="H803" s="849"/>
      <c r="I803" s="849"/>
      <c r="J803" s="832"/>
      <c r="K803" s="832"/>
      <c r="L803" s="849">
        <v>3</v>
      </c>
      <c r="M803" s="849">
        <v>924</v>
      </c>
      <c r="N803" s="832">
        <v>1</v>
      </c>
      <c r="O803" s="832">
        <v>308</v>
      </c>
      <c r="P803" s="849">
        <v>1</v>
      </c>
      <c r="Q803" s="849">
        <v>310</v>
      </c>
      <c r="R803" s="837">
        <v>0.33549783549783552</v>
      </c>
      <c r="S803" s="850">
        <v>310</v>
      </c>
    </row>
    <row r="804" spans="1:19" ht="14.45" customHeight="1" x14ac:dyDescent="0.2">
      <c r="A804" s="831" t="s">
        <v>5512</v>
      </c>
      <c r="B804" s="832" t="s">
        <v>5513</v>
      </c>
      <c r="C804" s="832" t="s">
        <v>602</v>
      </c>
      <c r="D804" s="832" t="s">
        <v>2569</v>
      </c>
      <c r="E804" s="832" t="s">
        <v>5509</v>
      </c>
      <c r="F804" s="832" t="s">
        <v>5613</v>
      </c>
      <c r="G804" s="832" t="s">
        <v>5608</v>
      </c>
      <c r="H804" s="849"/>
      <c r="I804" s="849"/>
      <c r="J804" s="832"/>
      <c r="K804" s="832"/>
      <c r="L804" s="849"/>
      <c r="M804" s="849"/>
      <c r="N804" s="832"/>
      <c r="O804" s="832"/>
      <c r="P804" s="849">
        <v>3</v>
      </c>
      <c r="Q804" s="849">
        <v>537</v>
      </c>
      <c r="R804" s="837"/>
      <c r="S804" s="850">
        <v>179</v>
      </c>
    </row>
    <row r="805" spans="1:19" ht="14.45" customHeight="1" x14ac:dyDescent="0.2">
      <c r="A805" s="831" t="s">
        <v>5512</v>
      </c>
      <c r="B805" s="832" t="s">
        <v>5513</v>
      </c>
      <c r="C805" s="832" t="s">
        <v>602</v>
      </c>
      <c r="D805" s="832" t="s">
        <v>2573</v>
      </c>
      <c r="E805" s="832" t="s">
        <v>5509</v>
      </c>
      <c r="F805" s="832" t="s">
        <v>5561</v>
      </c>
      <c r="G805" s="832" t="s">
        <v>5562</v>
      </c>
      <c r="H805" s="849">
        <v>5</v>
      </c>
      <c r="I805" s="849">
        <v>1255</v>
      </c>
      <c r="J805" s="832"/>
      <c r="K805" s="832">
        <v>251</v>
      </c>
      <c r="L805" s="849"/>
      <c r="M805" s="849"/>
      <c r="N805" s="832"/>
      <c r="O805" s="832"/>
      <c r="P805" s="849"/>
      <c r="Q805" s="849"/>
      <c r="R805" s="837"/>
      <c r="S805" s="850"/>
    </row>
    <row r="806" spans="1:19" ht="14.45" customHeight="1" x14ac:dyDescent="0.2">
      <c r="A806" s="831" t="s">
        <v>5512</v>
      </c>
      <c r="B806" s="832" t="s">
        <v>5513</v>
      </c>
      <c r="C806" s="832" t="s">
        <v>602</v>
      </c>
      <c r="D806" s="832" t="s">
        <v>2573</v>
      </c>
      <c r="E806" s="832" t="s">
        <v>5509</v>
      </c>
      <c r="F806" s="832" t="s">
        <v>5591</v>
      </c>
      <c r="G806" s="832" t="s">
        <v>5592</v>
      </c>
      <c r="H806" s="849">
        <v>36</v>
      </c>
      <c r="I806" s="849">
        <v>4536</v>
      </c>
      <c r="J806" s="832"/>
      <c r="K806" s="832">
        <v>126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5" customHeight="1" x14ac:dyDescent="0.2">
      <c r="A807" s="831" t="s">
        <v>5512</v>
      </c>
      <c r="B807" s="832" t="s">
        <v>5513</v>
      </c>
      <c r="C807" s="832" t="s">
        <v>602</v>
      </c>
      <c r="D807" s="832" t="s">
        <v>2573</v>
      </c>
      <c r="E807" s="832" t="s">
        <v>5509</v>
      </c>
      <c r="F807" s="832" t="s">
        <v>5595</v>
      </c>
      <c r="G807" s="832" t="s">
        <v>5596</v>
      </c>
      <c r="H807" s="849">
        <v>4</v>
      </c>
      <c r="I807" s="849">
        <v>1980</v>
      </c>
      <c r="J807" s="832"/>
      <c r="K807" s="832">
        <v>495</v>
      </c>
      <c r="L807" s="849"/>
      <c r="M807" s="849"/>
      <c r="N807" s="832"/>
      <c r="O807" s="832"/>
      <c r="P807" s="849"/>
      <c r="Q807" s="849"/>
      <c r="R807" s="837"/>
      <c r="S807" s="850"/>
    </row>
    <row r="808" spans="1:19" ht="14.45" customHeight="1" x14ac:dyDescent="0.2">
      <c r="A808" s="831" t="s">
        <v>5512</v>
      </c>
      <c r="B808" s="832" t="s">
        <v>5513</v>
      </c>
      <c r="C808" s="832" t="s">
        <v>602</v>
      </c>
      <c r="D808" s="832" t="s">
        <v>2573</v>
      </c>
      <c r="E808" s="832" t="s">
        <v>5509</v>
      </c>
      <c r="F808" s="832" t="s">
        <v>5611</v>
      </c>
      <c r="G808" s="832" t="s">
        <v>5612</v>
      </c>
      <c r="H808" s="849">
        <v>8</v>
      </c>
      <c r="I808" s="849">
        <v>2456</v>
      </c>
      <c r="J808" s="832"/>
      <c r="K808" s="832">
        <v>307</v>
      </c>
      <c r="L808" s="849"/>
      <c r="M808" s="849"/>
      <c r="N808" s="832"/>
      <c r="O808" s="832"/>
      <c r="P808" s="849"/>
      <c r="Q808" s="849"/>
      <c r="R808" s="837"/>
      <c r="S808" s="850"/>
    </row>
    <row r="809" spans="1:19" ht="14.45" customHeight="1" x14ac:dyDescent="0.2">
      <c r="A809" s="831" t="s">
        <v>5512</v>
      </c>
      <c r="B809" s="832" t="s">
        <v>5513</v>
      </c>
      <c r="C809" s="832" t="s">
        <v>602</v>
      </c>
      <c r="D809" s="832" t="s">
        <v>5471</v>
      </c>
      <c r="E809" s="832" t="s">
        <v>5509</v>
      </c>
      <c r="F809" s="832" t="s">
        <v>5561</v>
      </c>
      <c r="G809" s="832" t="s">
        <v>5562</v>
      </c>
      <c r="H809" s="849"/>
      <c r="I809" s="849"/>
      <c r="J809" s="832"/>
      <c r="K809" s="832"/>
      <c r="L809" s="849"/>
      <c r="M809" s="849"/>
      <c r="N809" s="832"/>
      <c r="O809" s="832"/>
      <c r="P809" s="849">
        <v>8</v>
      </c>
      <c r="Q809" s="849">
        <v>2032</v>
      </c>
      <c r="R809" s="837"/>
      <c r="S809" s="850">
        <v>254</v>
      </c>
    </row>
    <row r="810" spans="1:19" ht="14.45" customHeight="1" x14ac:dyDescent="0.2">
      <c r="A810" s="831" t="s">
        <v>5512</v>
      </c>
      <c r="B810" s="832" t="s">
        <v>5513</v>
      </c>
      <c r="C810" s="832" t="s">
        <v>602</v>
      </c>
      <c r="D810" s="832" t="s">
        <v>5471</v>
      </c>
      <c r="E810" s="832" t="s">
        <v>5509</v>
      </c>
      <c r="F810" s="832" t="s">
        <v>5591</v>
      </c>
      <c r="G810" s="832" t="s">
        <v>5592</v>
      </c>
      <c r="H810" s="849"/>
      <c r="I810" s="849"/>
      <c r="J810" s="832"/>
      <c r="K810" s="832"/>
      <c r="L810" s="849"/>
      <c r="M810" s="849"/>
      <c r="N810" s="832"/>
      <c r="O810" s="832"/>
      <c r="P810" s="849">
        <v>30</v>
      </c>
      <c r="Q810" s="849">
        <v>3780</v>
      </c>
      <c r="R810" s="837"/>
      <c r="S810" s="850">
        <v>126</v>
      </c>
    </row>
    <row r="811" spans="1:19" ht="14.45" customHeight="1" x14ac:dyDescent="0.2">
      <c r="A811" s="831" t="s">
        <v>5512</v>
      </c>
      <c r="B811" s="832" t="s">
        <v>5513</v>
      </c>
      <c r="C811" s="832" t="s">
        <v>602</v>
      </c>
      <c r="D811" s="832" t="s">
        <v>5471</v>
      </c>
      <c r="E811" s="832" t="s">
        <v>5509</v>
      </c>
      <c r="F811" s="832" t="s">
        <v>5599</v>
      </c>
      <c r="G811" s="832" t="s">
        <v>5596</v>
      </c>
      <c r="H811" s="849"/>
      <c r="I811" s="849"/>
      <c r="J811" s="832"/>
      <c r="K811" s="832"/>
      <c r="L811" s="849"/>
      <c r="M811" s="849"/>
      <c r="N811" s="832"/>
      <c r="O811" s="832"/>
      <c r="P811" s="849">
        <v>9</v>
      </c>
      <c r="Q811" s="849">
        <v>5157</v>
      </c>
      <c r="R811" s="837"/>
      <c r="S811" s="850">
        <v>573</v>
      </c>
    </row>
    <row r="812" spans="1:19" ht="14.45" customHeight="1" x14ac:dyDescent="0.2">
      <c r="A812" s="831" t="s">
        <v>5512</v>
      </c>
      <c r="B812" s="832" t="s">
        <v>5513</v>
      </c>
      <c r="C812" s="832" t="s">
        <v>602</v>
      </c>
      <c r="D812" s="832" t="s">
        <v>5471</v>
      </c>
      <c r="E812" s="832" t="s">
        <v>5509</v>
      </c>
      <c r="F812" s="832" t="s">
        <v>5601</v>
      </c>
      <c r="G812" s="832" t="s">
        <v>5602</v>
      </c>
      <c r="H812" s="849"/>
      <c r="I812" s="849"/>
      <c r="J812" s="832"/>
      <c r="K812" s="832"/>
      <c r="L812" s="849"/>
      <c r="M812" s="849"/>
      <c r="N812" s="832"/>
      <c r="O812" s="832"/>
      <c r="P812" s="849">
        <v>1</v>
      </c>
      <c r="Q812" s="849">
        <v>468</v>
      </c>
      <c r="R812" s="837"/>
      <c r="S812" s="850">
        <v>468</v>
      </c>
    </row>
    <row r="813" spans="1:19" ht="14.45" customHeight="1" x14ac:dyDescent="0.2">
      <c r="A813" s="831" t="s">
        <v>5512</v>
      </c>
      <c r="B813" s="832" t="s">
        <v>5513</v>
      </c>
      <c r="C813" s="832" t="s">
        <v>602</v>
      </c>
      <c r="D813" s="832" t="s">
        <v>5471</v>
      </c>
      <c r="E813" s="832" t="s">
        <v>5509</v>
      </c>
      <c r="F813" s="832" t="s">
        <v>5609</v>
      </c>
      <c r="G813" s="832" t="s">
        <v>5610</v>
      </c>
      <c r="H813" s="849"/>
      <c r="I813" s="849"/>
      <c r="J813" s="832"/>
      <c r="K813" s="832"/>
      <c r="L813" s="849"/>
      <c r="M813" s="849"/>
      <c r="N813" s="832"/>
      <c r="O813" s="832"/>
      <c r="P813" s="849">
        <v>1</v>
      </c>
      <c r="Q813" s="849">
        <v>88</v>
      </c>
      <c r="R813" s="837"/>
      <c r="S813" s="850">
        <v>88</v>
      </c>
    </row>
    <row r="814" spans="1:19" ht="14.45" customHeight="1" x14ac:dyDescent="0.2">
      <c r="A814" s="831" t="s">
        <v>5512</v>
      </c>
      <c r="B814" s="832" t="s">
        <v>5513</v>
      </c>
      <c r="C814" s="832" t="s">
        <v>602</v>
      </c>
      <c r="D814" s="832" t="s">
        <v>2585</v>
      </c>
      <c r="E814" s="832" t="s">
        <v>5509</v>
      </c>
      <c r="F814" s="832" t="s">
        <v>5561</v>
      </c>
      <c r="G814" s="832" t="s">
        <v>5562</v>
      </c>
      <c r="H814" s="849"/>
      <c r="I814" s="849"/>
      <c r="J814" s="832"/>
      <c r="K814" s="832"/>
      <c r="L814" s="849"/>
      <c r="M814" s="849"/>
      <c r="N814" s="832"/>
      <c r="O814" s="832"/>
      <c r="P814" s="849">
        <v>2</v>
      </c>
      <c r="Q814" s="849">
        <v>508</v>
      </c>
      <c r="R814" s="837"/>
      <c r="S814" s="850">
        <v>254</v>
      </c>
    </row>
    <row r="815" spans="1:19" ht="14.45" customHeight="1" x14ac:dyDescent="0.2">
      <c r="A815" s="831" t="s">
        <v>5512</v>
      </c>
      <c r="B815" s="832" t="s">
        <v>5513</v>
      </c>
      <c r="C815" s="832" t="s">
        <v>602</v>
      </c>
      <c r="D815" s="832" t="s">
        <v>2585</v>
      </c>
      <c r="E815" s="832" t="s">
        <v>5509</v>
      </c>
      <c r="F815" s="832" t="s">
        <v>5591</v>
      </c>
      <c r="G815" s="832" t="s">
        <v>5592</v>
      </c>
      <c r="H815" s="849"/>
      <c r="I815" s="849"/>
      <c r="J815" s="832"/>
      <c r="K815" s="832"/>
      <c r="L815" s="849"/>
      <c r="M815" s="849"/>
      <c r="N815" s="832"/>
      <c r="O815" s="832"/>
      <c r="P815" s="849">
        <v>1</v>
      </c>
      <c r="Q815" s="849">
        <v>126</v>
      </c>
      <c r="R815" s="837"/>
      <c r="S815" s="850">
        <v>126</v>
      </c>
    </row>
    <row r="816" spans="1:19" ht="14.45" customHeight="1" x14ac:dyDescent="0.2">
      <c r="A816" s="831" t="s">
        <v>5512</v>
      </c>
      <c r="B816" s="832" t="s">
        <v>5513</v>
      </c>
      <c r="C816" s="832" t="s">
        <v>602</v>
      </c>
      <c r="D816" s="832" t="s">
        <v>2585</v>
      </c>
      <c r="E816" s="832" t="s">
        <v>5509</v>
      </c>
      <c r="F816" s="832" t="s">
        <v>5611</v>
      </c>
      <c r="G816" s="832" t="s">
        <v>5612</v>
      </c>
      <c r="H816" s="849"/>
      <c r="I816" s="849"/>
      <c r="J816" s="832"/>
      <c r="K816" s="832"/>
      <c r="L816" s="849"/>
      <c r="M816" s="849"/>
      <c r="N816" s="832"/>
      <c r="O816" s="832"/>
      <c r="P816" s="849">
        <v>1</v>
      </c>
      <c r="Q816" s="849">
        <v>310</v>
      </c>
      <c r="R816" s="837"/>
      <c r="S816" s="850">
        <v>310</v>
      </c>
    </row>
    <row r="817" spans="1:19" ht="14.45" customHeight="1" x14ac:dyDescent="0.2">
      <c r="A817" s="831" t="s">
        <v>5512</v>
      </c>
      <c r="B817" s="832" t="s">
        <v>5513</v>
      </c>
      <c r="C817" s="832" t="s">
        <v>602</v>
      </c>
      <c r="D817" s="832" t="s">
        <v>2585</v>
      </c>
      <c r="E817" s="832" t="s">
        <v>5509</v>
      </c>
      <c r="F817" s="832" t="s">
        <v>5614</v>
      </c>
      <c r="G817" s="832" t="s">
        <v>5612</v>
      </c>
      <c r="H817" s="849"/>
      <c r="I817" s="849"/>
      <c r="J817" s="832"/>
      <c r="K817" s="832"/>
      <c r="L817" s="849"/>
      <c r="M817" s="849"/>
      <c r="N817" s="832"/>
      <c r="O817" s="832"/>
      <c r="P817" s="849">
        <v>1</v>
      </c>
      <c r="Q817" s="849">
        <v>385</v>
      </c>
      <c r="R817" s="837"/>
      <c r="S817" s="850">
        <v>385</v>
      </c>
    </row>
    <row r="818" spans="1:19" ht="14.45" customHeight="1" x14ac:dyDescent="0.2">
      <c r="A818" s="831" t="s">
        <v>5512</v>
      </c>
      <c r="B818" s="832" t="s">
        <v>5513</v>
      </c>
      <c r="C818" s="832" t="s">
        <v>602</v>
      </c>
      <c r="D818" s="832" t="s">
        <v>5496</v>
      </c>
      <c r="E818" s="832" t="s">
        <v>5509</v>
      </c>
      <c r="F818" s="832" t="s">
        <v>5561</v>
      </c>
      <c r="G818" s="832" t="s">
        <v>5562</v>
      </c>
      <c r="H818" s="849"/>
      <c r="I818" s="849"/>
      <c r="J818" s="832"/>
      <c r="K818" s="832"/>
      <c r="L818" s="849"/>
      <c r="M818" s="849"/>
      <c r="N818" s="832"/>
      <c r="O818" s="832"/>
      <c r="P818" s="849">
        <v>2</v>
      </c>
      <c r="Q818" s="849">
        <v>508</v>
      </c>
      <c r="R818" s="837"/>
      <c r="S818" s="850">
        <v>254</v>
      </c>
    </row>
    <row r="819" spans="1:19" ht="14.45" customHeight="1" x14ac:dyDescent="0.2">
      <c r="A819" s="831" t="s">
        <v>5512</v>
      </c>
      <c r="B819" s="832" t="s">
        <v>5513</v>
      </c>
      <c r="C819" s="832" t="s">
        <v>602</v>
      </c>
      <c r="D819" s="832" t="s">
        <v>5496</v>
      </c>
      <c r="E819" s="832" t="s">
        <v>5509</v>
      </c>
      <c r="F819" s="832" t="s">
        <v>5591</v>
      </c>
      <c r="G819" s="832" t="s">
        <v>5592</v>
      </c>
      <c r="H819" s="849"/>
      <c r="I819" s="849"/>
      <c r="J819" s="832"/>
      <c r="K819" s="832"/>
      <c r="L819" s="849"/>
      <c r="M819" s="849"/>
      <c r="N819" s="832"/>
      <c r="O819" s="832"/>
      <c r="P819" s="849">
        <v>2</v>
      </c>
      <c r="Q819" s="849">
        <v>252</v>
      </c>
      <c r="R819" s="837"/>
      <c r="S819" s="850">
        <v>126</v>
      </c>
    </row>
    <row r="820" spans="1:19" ht="14.45" customHeight="1" x14ac:dyDescent="0.2">
      <c r="A820" s="831" t="s">
        <v>5512</v>
      </c>
      <c r="B820" s="832" t="s">
        <v>5513</v>
      </c>
      <c r="C820" s="832" t="s">
        <v>602</v>
      </c>
      <c r="D820" s="832" t="s">
        <v>5496</v>
      </c>
      <c r="E820" s="832" t="s">
        <v>5509</v>
      </c>
      <c r="F820" s="832" t="s">
        <v>5600</v>
      </c>
      <c r="G820" s="832" t="s">
        <v>5598</v>
      </c>
      <c r="H820" s="849"/>
      <c r="I820" s="849"/>
      <c r="J820" s="832"/>
      <c r="K820" s="832"/>
      <c r="L820" s="849"/>
      <c r="M820" s="849"/>
      <c r="N820" s="832"/>
      <c r="O820" s="832"/>
      <c r="P820" s="849">
        <v>1</v>
      </c>
      <c r="Q820" s="849">
        <v>766</v>
      </c>
      <c r="R820" s="837"/>
      <c r="S820" s="850">
        <v>766</v>
      </c>
    </row>
    <row r="821" spans="1:19" ht="14.45" customHeight="1" x14ac:dyDescent="0.2">
      <c r="A821" s="831" t="s">
        <v>5512</v>
      </c>
      <c r="B821" s="832" t="s">
        <v>5513</v>
      </c>
      <c r="C821" s="832" t="s">
        <v>602</v>
      </c>
      <c r="D821" s="832" t="s">
        <v>5496</v>
      </c>
      <c r="E821" s="832" t="s">
        <v>5509</v>
      </c>
      <c r="F821" s="832" t="s">
        <v>5609</v>
      </c>
      <c r="G821" s="832" t="s">
        <v>5610</v>
      </c>
      <c r="H821" s="849"/>
      <c r="I821" s="849"/>
      <c r="J821" s="832"/>
      <c r="K821" s="832"/>
      <c r="L821" s="849"/>
      <c r="M821" s="849"/>
      <c r="N821" s="832"/>
      <c r="O821" s="832"/>
      <c r="P821" s="849">
        <v>1</v>
      </c>
      <c r="Q821" s="849">
        <v>88</v>
      </c>
      <c r="R821" s="837"/>
      <c r="S821" s="850">
        <v>88</v>
      </c>
    </row>
    <row r="822" spans="1:19" ht="14.45" customHeight="1" x14ac:dyDescent="0.2">
      <c r="A822" s="831" t="s">
        <v>5512</v>
      </c>
      <c r="B822" s="832" t="s">
        <v>5513</v>
      </c>
      <c r="C822" s="832" t="s">
        <v>602</v>
      </c>
      <c r="D822" s="832" t="s">
        <v>5496</v>
      </c>
      <c r="E822" s="832" t="s">
        <v>5509</v>
      </c>
      <c r="F822" s="832" t="s">
        <v>5614</v>
      </c>
      <c r="G822" s="832" t="s">
        <v>5612</v>
      </c>
      <c r="H822" s="849"/>
      <c r="I822" s="849"/>
      <c r="J822" s="832"/>
      <c r="K822" s="832"/>
      <c r="L822" s="849"/>
      <c r="M822" s="849"/>
      <c r="N822" s="832"/>
      <c r="O822" s="832"/>
      <c r="P822" s="849">
        <v>1</v>
      </c>
      <c r="Q822" s="849">
        <v>385</v>
      </c>
      <c r="R822" s="837"/>
      <c r="S822" s="850">
        <v>385</v>
      </c>
    </row>
    <row r="823" spans="1:19" ht="14.45" customHeight="1" x14ac:dyDescent="0.2">
      <c r="A823" s="831" t="s">
        <v>5512</v>
      </c>
      <c r="B823" s="832" t="s">
        <v>5513</v>
      </c>
      <c r="C823" s="832" t="s">
        <v>602</v>
      </c>
      <c r="D823" s="832" t="s">
        <v>5501</v>
      </c>
      <c r="E823" s="832" t="s">
        <v>5509</v>
      </c>
      <c r="F823" s="832" t="s">
        <v>5561</v>
      </c>
      <c r="G823" s="832" t="s">
        <v>5562</v>
      </c>
      <c r="H823" s="849">
        <v>33</v>
      </c>
      <c r="I823" s="849">
        <v>8283</v>
      </c>
      <c r="J823" s="832">
        <v>1.7299498746867168</v>
      </c>
      <c r="K823" s="832">
        <v>251</v>
      </c>
      <c r="L823" s="849">
        <v>19</v>
      </c>
      <c r="M823" s="849">
        <v>4788</v>
      </c>
      <c r="N823" s="832">
        <v>1</v>
      </c>
      <c r="O823" s="832">
        <v>252</v>
      </c>
      <c r="P823" s="849">
        <v>12</v>
      </c>
      <c r="Q823" s="849">
        <v>3048</v>
      </c>
      <c r="R823" s="837">
        <v>0.63659147869674182</v>
      </c>
      <c r="S823" s="850">
        <v>254</v>
      </c>
    </row>
    <row r="824" spans="1:19" ht="14.45" customHeight="1" x14ac:dyDescent="0.2">
      <c r="A824" s="831" t="s">
        <v>5512</v>
      </c>
      <c r="B824" s="832" t="s">
        <v>5513</v>
      </c>
      <c r="C824" s="832" t="s">
        <v>602</v>
      </c>
      <c r="D824" s="832" t="s">
        <v>5501</v>
      </c>
      <c r="E824" s="832" t="s">
        <v>5509</v>
      </c>
      <c r="F824" s="832" t="s">
        <v>5591</v>
      </c>
      <c r="G824" s="832" t="s">
        <v>5592</v>
      </c>
      <c r="H824" s="849">
        <v>182</v>
      </c>
      <c r="I824" s="849">
        <v>22932</v>
      </c>
      <c r="J824" s="832">
        <v>1.3084560082163643</v>
      </c>
      <c r="K824" s="832">
        <v>126</v>
      </c>
      <c r="L824" s="849">
        <v>138</v>
      </c>
      <c r="M824" s="849">
        <v>17526</v>
      </c>
      <c r="N824" s="832">
        <v>1</v>
      </c>
      <c r="O824" s="832">
        <v>127</v>
      </c>
      <c r="P824" s="849">
        <v>34</v>
      </c>
      <c r="Q824" s="849">
        <v>4284</v>
      </c>
      <c r="R824" s="837">
        <v>0.24443683669976035</v>
      </c>
      <c r="S824" s="850">
        <v>126</v>
      </c>
    </row>
    <row r="825" spans="1:19" ht="14.45" customHeight="1" x14ac:dyDescent="0.2">
      <c r="A825" s="831" t="s">
        <v>5512</v>
      </c>
      <c r="B825" s="832" t="s">
        <v>5513</v>
      </c>
      <c r="C825" s="832" t="s">
        <v>602</v>
      </c>
      <c r="D825" s="832" t="s">
        <v>5501</v>
      </c>
      <c r="E825" s="832" t="s">
        <v>5509</v>
      </c>
      <c r="F825" s="832" t="s">
        <v>5595</v>
      </c>
      <c r="G825" s="832" t="s">
        <v>5596</v>
      </c>
      <c r="H825" s="849"/>
      <c r="I825" s="849"/>
      <c r="J825" s="832"/>
      <c r="K825" s="832"/>
      <c r="L825" s="849">
        <v>1</v>
      </c>
      <c r="M825" s="849">
        <v>496</v>
      </c>
      <c r="N825" s="832">
        <v>1</v>
      </c>
      <c r="O825" s="832">
        <v>496</v>
      </c>
      <c r="P825" s="849"/>
      <c r="Q825" s="849"/>
      <c r="R825" s="837"/>
      <c r="S825" s="850"/>
    </row>
    <row r="826" spans="1:19" ht="14.45" customHeight="1" x14ac:dyDescent="0.2">
      <c r="A826" s="831" t="s">
        <v>5512</v>
      </c>
      <c r="B826" s="832" t="s">
        <v>5513</v>
      </c>
      <c r="C826" s="832" t="s">
        <v>602</v>
      </c>
      <c r="D826" s="832" t="s">
        <v>5501</v>
      </c>
      <c r="E826" s="832" t="s">
        <v>5509</v>
      </c>
      <c r="F826" s="832" t="s">
        <v>5599</v>
      </c>
      <c r="G826" s="832" t="s">
        <v>5596</v>
      </c>
      <c r="H826" s="849">
        <v>11</v>
      </c>
      <c r="I826" s="849">
        <v>6248</v>
      </c>
      <c r="J826" s="832">
        <v>2.196133567662566</v>
      </c>
      <c r="K826" s="832">
        <v>568</v>
      </c>
      <c r="L826" s="849">
        <v>5</v>
      </c>
      <c r="M826" s="849">
        <v>2845</v>
      </c>
      <c r="N826" s="832">
        <v>1</v>
      </c>
      <c r="O826" s="832">
        <v>569</v>
      </c>
      <c r="P826" s="849">
        <v>1</v>
      </c>
      <c r="Q826" s="849">
        <v>573</v>
      </c>
      <c r="R826" s="837">
        <v>0.20140597539543059</v>
      </c>
      <c r="S826" s="850">
        <v>573</v>
      </c>
    </row>
    <row r="827" spans="1:19" ht="14.45" customHeight="1" x14ac:dyDescent="0.2">
      <c r="A827" s="831" t="s">
        <v>5512</v>
      </c>
      <c r="B827" s="832" t="s">
        <v>5513</v>
      </c>
      <c r="C827" s="832" t="s">
        <v>602</v>
      </c>
      <c r="D827" s="832" t="s">
        <v>5501</v>
      </c>
      <c r="E827" s="832" t="s">
        <v>5509</v>
      </c>
      <c r="F827" s="832" t="s">
        <v>5601</v>
      </c>
      <c r="G827" s="832" t="s">
        <v>5602</v>
      </c>
      <c r="H827" s="849"/>
      <c r="I827" s="849"/>
      <c r="J827" s="832"/>
      <c r="K827" s="832"/>
      <c r="L827" s="849">
        <v>2</v>
      </c>
      <c r="M827" s="849">
        <v>928</v>
      </c>
      <c r="N827" s="832">
        <v>1</v>
      </c>
      <c r="O827" s="832">
        <v>464</v>
      </c>
      <c r="P827" s="849"/>
      <c r="Q827" s="849"/>
      <c r="R827" s="837"/>
      <c r="S827" s="850"/>
    </row>
    <row r="828" spans="1:19" ht="14.45" customHeight="1" x14ac:dyDescent="0.2">
      <c r="A828" s="831" t="s">
        <v>5512</v>
      </c>
      <c r="B828" s="832" t="s">
        <v>5513</v>
      </c>
      <c r="C828" s="832" t="s">
        <v>602</v>
      </c>
      <c r="D828" s="832" t="s">
        <v>5501</v>
      </c>
      <c r="E828" s="832" t="s">
        <v>5509</v>
      </c>
      <c r="F828" s="832" t="s">
        <v>5573</v>
      </c>
      <c r="G828" s="832" t="s">
        <v>5574</v>
      </c>
      <c r="H828" s="849">
        <v>1</v>
      </c>
      <c r="I828" s="849">
        <v>120</v>
      </c>
      <c r="J828" s="832"/>
      <c r="K828" s="832">
        <v>120</v>
      </c>
      <c r="L828" s="849"/>
      <c r="M828" s="849"/>
      <c r="N828" s="832"/>
      <c r="O828" s="832"/>
      <c r="P828" s="849"/>
      <c r="Q828" s="849"/>
      <c r="R828" s="837"/>
      <c r="S828" s="850"/>
    </row>
    <row r="829" spans="1:19" ht="14.45" customHeight="1" x14ac:dyDescent="0.2">
      <c r="A829" s="831" t="s">
        <v>5512</v>
      </c>
      <c r="B829" s="832" t="s">
        <v>5513</v>
      </c>
      <c r="C829" s="832" t="s">
        <v>602</v>
      </c>
      <c r="D829" s="832" t="s">
        <v>5501</v>
      </c>
      <c r="E829" s="832" t="s">
        <v>5509</v>
      </c>
      <c r="F829" s="832" t="s">
        <v>5611</v>
      </c>
      <c r="G829" s="832" t="s">
        <v>5612</v>
      </c>
      <c r="H829" s="849">
        <v>1</v>
      </c>
      <c r="I829" s="849">
        <v>307</v>
      </c>
      <c r="J829" s="832">
        <v>0.99675324675324672</v>
      </c>
      <c r="K829" s="832">
        <v>307</v>
      </c>
      <c r="L829" s="849">
        <v>1</v>
      </c>
      <c r="M829" s="849">
        <v>308</v>
      </c>
      <c r="N829" s="832">
        <v>1</v>
      </c>
      <c r="O829" s="832">
        <v>308</v>
      </c>
      <c r="P829" s="849"/>
      <c r="Q829" s="849"/>
      <c r="R829" s="837"/>
      <c r="S829" s="850"/>
    </row>
    <row r="830" spans="1:19" ht="14.45" customHeight="1" x14ac:dyDescent="0.2">
      <c r="A830" s="831" t="s">
        <v>5512</v>
      </c>
      <c r="B830" s="832" t="s">
        <v>5513</v>
      </c>
      <c r="C830" s="832" t="s">
        <v>602</v>
      </c>
      <c r="D830" s="832" t="s">
        <v>5501</v>
      </c>
      <c r="E830" s="832" t="s">
        <v>5509</v>
      </c>
      <c r="F830" s="832" t="s">
        <v>5614</v>
      </c>
      <c r="G830" s="832" t="s">
        <v>5612</v>
      </c>
      <c r="H830" s="849">
        <v>52</v>
      </c>
      <c r="I830" s="849">
        <v>19760</v>
      </c>
      <c r="J830" s="832">
        <v>1.5253975605990429</v>
      </c>
      <c r="K830" s="832">
        <v>380</v>
      </c>
      <c r="L830" s="849">
        <v>34</v>
      </c>
      <c r="M830" s="849">
        <v>12954</v>
      </c>
      <c r="N830" s="832">
        <v>1</v>
      </c>
      <c r="O830" s="832">
        <v>381</v>
      </c>
      <c r="P830" s="849">
        <v>16</v>
      </c>
      <c r="Q830" s="849">
        <v>6160</v>
      </c>
      <c r="R830" s="837">
        <v>0.47552879419484329</v>
      </c>
      <c r="S830" s="850">
        <v>385</v>
      </c>
    </row>
    <row r="831" spans="1:19" ht="14.45" customHeight="1" x14ac:dyDescent="0.2">
      <c r="A831" s="831" t="s">
        <v>5512</v>
      </c>
      <c r="B831" s="832" t="s">
        <v>5513</v>
      </c>
      <c r="C831" s="832" t="s">
        <v>602</v>
      </c>
      <c r="D831" s="832" t="s">
        <v>5501</v>
      </c>
      <c r="E831" s="832" t="s">
        <v>5509</v>
      </c>
      <c r="F831" s="832" t="s">
        <v>5615</v>
      </c>
      <c r="G831" s="832" t="s">
        <v>5616</v>
      </c>
      <c r="H831" s="849">
        <v>3</v>
      </c>
      <c r="I831" s="849">
        <v>816</v>
      </c>
      <c r="J831" s="832">
        <v>1.4945054945054945</v>
      </c>
      <c r="K831" s="832">
        <v>272</v>
      </c>
      <c r="L831" s="849">
        <v>2</v>
      </c>
      <c r="M831" s="849">
        <v>546</v>
      </c>
      <c r="N831" s="832">
        <v>1</v>
      </c>
      <c r="O831" s="832">
        <v>273</v>
      </c>
      <c r="P831" s="849"/>
      <c r="Q831" s="849"/>
      <c r="R831" s="837"/>
      <c r="S831" s="850"/>
    </row>
    <row r="832" spans="1:19" ht="14.45" customHeight="1" x14ac:dyDescent="0.2">
      <c r="A832" s="831" t="s">
        <v>5512</v>
      </c>
      <c r="B832" s="832" t="s">
        <v>5513</v>
      </c>
      <c r="C832" s="832" t="s">
        <v>602</v>
      </c>
      <c r="D832" s="832" t="s">
        <v>5501</v>
      </c>
      <c r="E832" s="832" t="s">
        <v>5509</v>
      </c>
      <c r="F832" s="832" t="s">
        <v>5618</v>
      </c>
      <c r="G832" s="832" t="s">
        <v>5594</v>
      </c>
      <c r="H832" s="849">
        <v>2</v>
      </c>
      <c r="I832" s="849">
        <v>808</v>
      </c>
      <c r="J832" s="832">
        <v>0.9975308641975309</v>
      </c>
      <c r="K832" s="832">
        <v>404</v>
      </c>
      <c r="L832" s="849">
        <v>2</v>
      </c>
      <c r="M832" s="849">
        <v>810</v>
      </c>
      <c r="N832" s="832">
        <v>1</v>
      </c>
      <c r="O832" s="832">
        <v>405</v>
      </c>
      <c r="P832" s="849"/>
      <c r="Q832" s="849"/>
      <c r="R832" s="837"/>
      <c r="S832" s="850"/>
    </row>
    <row r="833" spans="1:19" ht="14.45" customHeight="1" x14ac:dyDescent="0.2">
      <c r="A833" s="831" t="s">
        <v>5512</v>
      </c>
      <c r="B833" s="832" t="s">
        <v>5513</v>
      </c>
      <c r="C833" s="832" t="s">
        <v>602</v>
      </c>
      <c r="D833" s="832" t="s">
        <v>5479</v>
      </c>
      <c r="E833" s="832" t="s">
        <v>5509</v>
      </c>
      <c r="F833" s="832" t="s">
        <v>5561</v>
      </c>
      <c r="G833" s="832" t="s">
        <v>5562</v>
      </c>
      <c r="H833" s="849"/>
      <c r="I833" s="849"/>
      <c r="J833" s="832"/>
      <c r="K833" s="832"/>
      <c r="L833" s="849"/>
      <c r="M833" s="849"/>
      <c r="N833" s="832"/>
      <c r="O833" s="832"/>
      <c r="P833" s="849">
        <v>1</v>
      </c>
      <c r="Q833" s="849">
        <v>254</v>
      </c>
      <c r="R833" s="837"/>
      <c r="S833" s="850">
        <v>254</v>
      </c>
    </row>
    <row r="834" spans="1:19" ht="14.45" customHeight="1" x14ac:dyDescent="0.2">
      <c r="A834" s="831" t="s">
        <v>5512</v>
      </c>
      <c r="B834" s="832" t="s">
        <v>5513</v>
      </c>
      <c r="C834" s="832" t="s">
        <v>602</v>
      </c>
      <c r="D834" s="832" t="s">
        <v>5479</v>
      </c>
      <c r="E834" s="832" t="s">
        <v>5509</v>
      </c>
      <c r="F834" s="832" t="s">
        <v>5591</v>
      </c>
      <c r="G834" s="832" t="s">
        <v>5592</v>
      </c>
      <c r="H834" s="849"/>
      <c r="I834" s="849"/>
      <c r="J834" s="832"/>
      <c r="K834" s="832"/>
      <c r="L834" s="849"/>
      <c r="M834" s="849"/>
      <c r="N834" s="832"/>
      <c r="O834" s="832"/>
      <c r="P834" s="849">
        <v>1</v>
      </c>
      <c r="Q834" s="849">
        <v>126</v>
      </c>
      <c r="R834" s="837"/>
      <c r="S834" s="850">
        <v>126</v>
      </c>
    </row>
    <row r="835" spans="1:19" ht="14.45" customHeight="1" x14ac:dyDescent="0.2">
      <c r="A835" s="831" t="s">
        <v>5512</v>
      </c>
      <c r="B835" s="832" t="s">
        <v>5513</v>
      </c>
      <c r="C835" s="832" t="s">
        <v>602</v>
      </c>
      <c r="D835" s="832" t="s">
        <v>5479</v>
      </c>
      <c r="E835" s="832" t="s">
        <v>5509</v>
      </c>
      <c r="F835" s="832" t="s">
        <v>5614</v>
      </c>
      <c r="G835" s="832" t="s">
        <v>5612</v>
      </c>
      <c r="H835" s="849"/>
      <c r="I835" s="849"/>
      <c r="J835" s="832"/>
      <c r="K835" s="832"/>
      <c r="L835" s="849"/>
      <c r="M835" s="849"/>
      <c r="N835" s="832"/>
      <c r="O835" s="832"/>
      <c r="P835" s="849">
        <v>1</v>
      </c>
      <c r="Q835" s="849">
        <v>385</v>
      </c>
      <c r="R835" s="837"/>
      <c r="S835" s="850">
        <v>385</v>
      </c>
    </row>
    <row r="836" spans="1:19" ht="14.45" customHeight="1" x14ac:dyDescent="0.2">
      <c r="A836" s="831" t="s">
        <v>5512</v>
      </c>
      <c r="B836" s="832" t="s">
        <v>5513</v>
      </c>
      <c r="C836" s="832" t="s">
        <v>605</v>
      </c>
      <c r="D836" s="832" t="s">
        <v>2547</v>
      </c>
      <c r="E836" s="832" t="s">
        <v>5509</v>
      </c>
      <c r="F836" s="832" t="s">
        <v>5561</v>
      </c>
      <c r="G836" s="832" t="s">
        <v>5562</v>
      </c>
      <c r="H836" s="849">
        <v>1</v>
      </c>
      <c r="I836" s="849">
        <v>251</v>
      </c>
      <c r="J836" s="832">
        <v>0.19920634920634919</v>
      </c>
      <c r="K836" s="832">
        <v>251</v>
      </c>
      <c r="L836" s="849">
        <v>5</v>
      </c>
      <c r="M836" s="849">
        <v>1260</v>
      </c>
      <c r="N836" s="832">
        <v>1</v>
      </c>
      <c r="O836" s="832">
        <v>252</v>
      </c>
      <c r="P836" s="849"/>
      <c r="Q836" s="849"/>
      <c r="R836" s="837"/>
      <c r="S836" s="850"/>
    </row>
    <row r="837" spans="1:19" ht="14.45" customHeight="1" x14ac:dyDescent="0.2">
      <c r="A837" s="831" t="s">
        <v>5512</v>
      </c>
      <c r="B837" s="832" t="s">
        <v>5513</v>
      </c>
      <c r="C837" s="832" t="s">
        <v>605</v>
      </c>
      <c r="D837" s="832" t="s">
        <v>2547</v>
      </c>
      <c r="E837" s="832" t="s">
        <v>5509</v>
      </c>
      <c r="F837" s="832" t="s">
        <v>5591</v>
      </c>
      <c r="G837" s="832" t="s">
        <v>5592</v>
      </c>
      <c r="H837" s="849">
        <v>4</v>
      </c>
      <c r="I837" s="849">
        <v>504</v>
      </c>
      <c r="J837" s="832">
        <v>0.66141732283464572</v>
      </c>
      <c r="K837" s="832">
        <v>126</v>
      </c>
      <c r="L837" s="849">
        <v>6</v>
      </c>
      <c r="M837" s="849">
        <v>762</v>
      </c>
      <c r="N837" s="832">
        <v>1</v>
      </c>
      <c r="O837" s="832">
        <v>127</v>
      </c>
      <c r="P837" s="849"/>
      <c r="Q837" s="849"/>
      <c r="R837" s="837"/>
      <c r="S837" s="850"/>
    </row>
    <row r="838" spans="1:19" ht="14.45" customHeight="1" x14ac:dyDescent="0.2">
      <c r="A838" s="831" t="s">
        <v>5512</v>
      </c>
      <c r="B838" s="832" t="s">
        <v>5513</v>
      </c>
      <c r="C838" s="832" t="s">
        <v>605</v>
      </c>
      <c r="D838" s="832" t="s">
        <v>2547</v>
      </c>
      <c r="E838" s="832" t="s">
        <v>5509</v>
      </c>
      <c r="F838" s="832" t="s">
        <v>5599</v>
      </c>
      <c r="G838" s="832" t="s">
        <v>5596</v>
      </c>
      <c r="H838" s="849"/>
      <c r="I838" s="849"/>
      <c r="J838" s="832"/>
      <c r="K838" s="832"/>
      <c r="L838" s="849">
        <v>10</v>
      </c>
      <c r="M838" s="849">
        <v>5690</v>
      </c>
      <c r="N838" s="832">
        <v>1</v>
      </c>
      <c r="O838" s="832">
        <v>569</v>
      </c>
      <c r="P838" s="849"/>
      <c r="Q838" s="849"/>
      <c r="R838" s="837"/>
      <c r="S838" s="850"/>
    </row>
    <row r="839" spans="1:19" ht="14.45" customHeight="1" x14ac:dyDescent="0.2">
      <c r="A839" s="831" t="s">
        <v>5512</v>
      </c>
      <c r="B839" s="832" t="s">
        <v>5513</v>
      </c>
      <c r="C839" s="832" t="s">
        <v>605</v>
      </c>
      <c r="D839" s="832" t="s">
        <v>2547</v>
      </c>
      <c r="E839" s="832" t="s">
        <v>5509</v>
      </c>
      <c r="F839" s="832" t="s">
        <v>5614</v>
      </c>
      <c r="G839" s="832" t="s">
        <v>5612</v>
      </c>
      <c r="H839" s="849">
        <v>2</v>
      </c>
      <c r="I839" s="849">
        <v>760</v>
      </c>
      <c r="J839" s="832">
        <v>0.39895013123359579</v>
      </c>
      <c r="K839" s="832">
        <v>380</v>
      </c>
      <c r="L839" s="849">
        <v>5</v>
      </c>
      <c r="M839" s="849">
        <v>1905</v>
      </c>
      <c r="N839" s="832">
        <v>1</v>
      </c>
      <c r="O839" s="832">
        <v>381</v>
      </c>
      <c r="P839" s="849"/>
      <c r="Q839" s="849"/>
      <c r="R839" s="837"/>
      <c r="S839" s="850"/>
    </row>
    <row r="840" spans="1:19" ht="14.45" customHeight="1" x14ac:dyDescent="0.2">
      <c r="A840" s="831" t="s">
        <v>5512</v>
      </c>
      <c r="B840" s="832" t="s">
        <v>5513</v>
      </c>
      <c r="C840" s="832" t="s">
        <v>605</v>
      </c>
      <c r="D840" s="832" t="s">
        <v>2547</v>
      </c>
      <c r="E840" s="832" t="s">
        <v>5509</v>
      </c>
      <c r="F840" s="832" t="s">
        <v>5615</v>
      </c>
      <c r="G840" s="832" t="s">
        <v>5616</v>
      </c>
      <c r="H840" s="849"/>
      <c r="I840" s="849"/>
      <c r="J840" s="832"/>
      <c r="K840" s="832"/>
      <c r="L840" s="849">
        <v>1</v>
      </c>
      <c r="M840" s="849">
        <v>273</v>
      </c>
      <c r="N840" s="832">
        <v>1</v>
      </c>
      <c r="O840" s="832">
        <v>273</v>
      </c>
      <c r="P840" s="849"/>
      <c r="Q840" s="849"/>
      <c r="R840" s="837"/>
      <c r="S840" s="850"/>
    </row>
    <row r="841" spans="1:19" ht="14.45" customHeight="1" x14ac:dyDescent="0.2">
      <c r="A841" s="831" t="s">
        <v>5512</v>
      </c>
      <c r="B841" s="832" t="s">
        <v>5513</v>
      </c>
      <c r="C841" s="832" t="s">
        <v>605</v>
      </c>
      <c r="D841" s="832" t="s">
        <v>2548</v>
      </c>
      <c r="E841" s="832" t="s">
        <v>5509</v>
      </c>
      <c r="F841" s="832" t="s">
        <v>5561</v>
      </c>
      <c r="G841" s="832" t="s">
        <v>5562</v>
      </c>
      <c r="H841" s="849">
        <v>1</v>
      </c>
      <c r="I841" s="849">
        <v>251</v>
      </c>
      <c r="J841" s="832"/>
      <c r="K841" s="832">
        <v>251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5" customHeight="1" x14ac:dyDescent="0.2">
      <c r="A842" s="831" t="s">
        <v>5512</v>
      </c>
      <c r="B842" s="832" t="s">
        <v>5513</v>
      </c>
      <c r="C842" s="832" t="s">
        <v>605</v>
      </c>
      <c r="D842" s="832" t="s">
        <v>2548</v>
      </c>
      <c r="E842" s="832" t="s">
        <v>5509</v>
      </c>
      <c r="F842" s="832" t="s">
        <v>5591</v>
      </c>
      <c r="G842" s="832" t="s">
        <v>5592</v>
      </c>
      <c r="H842" s="849">
        <v>2</v>
      </c>
      <c r="I842" s="849">
        <v>252</v>
      </c>
      <c r="J842" s="832"/>
      <c r="K842" s="832">
        <v>126</v>
      </c>
      <c r="L842" s="849"/>
      <c r="M842" s="849"/>
      <c r="N842" s="832"/>
      <c r="O842" s="832"/>
      <c r="P842" s="849"/>
      <c r="Q842" s="849"/>
      <c r="R842" s="837"/>
      <c r="S842" s="850"/>
    </row>
    <row r="843" spans="1:19" ht="14.45" customHeight="1" x14ac:dyDescent="0.2">
      <c r="A843" s="831" t="s">
        <v>5512</v>
      </c>
      <c r="B843" s="832" t="s">
        <v>5513</v>
      </c>
      <c r="C843" s="832" t="s">
        <v>605</v>
      </c>
      <c r="D843" s="832" t="s">
        <v>2548</v>
      </c>
      <c r="E843" s="832" t="s">
        <v>5509</v>
      </c>
      <c r="F843" s="832" t="s">
        <v>5614</v>
      </c>
      <c r="G843" s="832" t="s">
        <v>5612</v>
      </c>
      <c r="H843" s="849">
        <v>2</v>
      </c>
      <c r="I843" s="849">
        <v>760</v>
      </c>
      <c r="J843" s="832"/>
      <c r="K843" s="832">
        <v>380</v>
      </c>
      <c r="L843" s="849"/>
      <c r="M843" s="849"/>
      <c r="N843" s="832"/>
      <c r="O843" s="832"/>
      <c r="P843" s="849"/>
      <c r="Q843" s="849"/>
      <c r="R843" s="837"/>
      <c r="S843" s="850"/>
    </row>
    <row r="844" spans="1:19" ht="14.45" customHeight="1" x14ac:dyDescent="0.2">
      <c r="A844" s="831" t="s">
        <v>5512</v>
      </c>
      <c r="B844" s="832" t="s">
        <v>5513</v>
      </c>
      <c r="C844" s="832" t="s">
        <v>605</v>
      </c>
      <c r="D844" s="832" t="s">
        <v>5465</v>
      </c>
      <c r="E844" s="832" t="s">
        <v>5509</v>
      </c>
      <c r="F844" s="832" t="s">
        <v>5561</v>
      </c>
      <c r="G844" s="832" t="s">
        <v>5562</v>
      </c>
      <c r="H844" s="849">
        <v>1</v>
      </c>
      <c r="I844" s="849">
        <v>251</v>
      </c>
      <c r="J844" s="832">
        <v>0.99603174603174605</v>
      </c>
      <c r="K844" s="832">
        <v>251</v>
      </c>
      <c r="L844" s="849">
        <v>1</v>
      </c>
      <c r="M844" s="849">
        <v>252</v>
      </c>
      <c r="N844" s="832">
        <v>1</v>
      </c>
      <c r="O844" s="832">
        <v>252</v>
      </c>
      <c r="P844" s="849"/>
      <c r="Q844" s="849"/>
      <c r="R844" s="837"/>
      <c r="S844" s="850"/>
    </row>
    <row r="845" spans="1:19" ht="14.45" customHeight="1" x14ac:dyDescent="0.2">
      <c r="A845" s="831" t="s">
        <v>5512</v>
      </c>
      <c r="B845" s="832" t="s">
        <v>5513</v>
      </c>
      <c r="C845" s="832" t="s">
        <v>605</v>
      </c>
      <c r="D845" s="832" t="s">
        <v>5465</v>
      </c>
      <c r="E845" s="832" t="s">
        <v>5509</v>
      </c>
      <c r="F845" s="832" t="s">
        <v>5591</v>
      </c>
      <c r="G845" s="832" t="s">
        <v>5592</v>
      </c>
      <c r="H845" s="849">
        <v>9</v>
      </c>
      <c r="I845" s="849">
        <v>1134</v>
      </c>
      <c r="J845" s="832">
        <v>2.2322834645669292</v>
      </c>
      <c r="K845" s="832">
        <v>126</v>
      </c>
      <c r="L845" s="849">
        <v>4</v>
      </c>
      <c r="M845" s="849">
        <v>508</v>
      </c>
      <c r="N845" s="832">
        <v>1</v>
      </c>
      <c r="O845" s="832">
        <v>127</v>
      </c>
      <c r="P845" s="849"/>
      <c r="Q845" s="849"/>
      <c r="R845" s="837"/>
      <c r="S845" s="850"/>
    </row>
    <row r="846" spans="1:19" ht="14.45" customHeight="1" x14ac:dyDescent="0.2">
      <c r="A846" s="831" t="s">
        <v>5512</v>
      </c>
      <c r="B846" s="832" t="s">
        <v>5513</v>
      </c>
      <c r="C846" s="832" t="s">
        <v>605</v>
      </c>
      <c r="D846" s="832" t="s">
        <v>5465</v>
      </c>
      <c r="E846" s="832" t="s">
        <v>5509</v>
      </c>
      <c r="F846" s="832" t="s">
        <v>5599</v>
      </c>
      <c r="G846" s="832" t="s">
        <v>5596</v>
      </c>
      <c r="H846" s="849">
        <v>7</v>
      </c>
      <c r="I846" s="849">
        <v>3976</v>
      </c>
      <c r="J846" s="832"/>
      <c r="K846" s="832">
        <v>568</v>
      </c>
      <c r="L846" s="849"/>
      <c r="M846" s="849"/>
      <c r="N846" s="832"/>
      <c r="O846" s="832"/>
      <c r="P846" s="849"/>
      <c r="Q846" s="849"/>
      <c r="R846" s="837"/>
      <c r="S846" s="850"/>
    </row>
    <row r="847" spans="1:19" ht="14.45" customHeight="1" x14ac:dyDescent="0.2">
      <c r="A847" s="831" t="s">
        <v>5512</v>
      </c>
      <c r="B847" s="832" t="s">
        <v>5513</v>
      </c>
      <c r="C847" s="832" t="s">
        <v>605</v>
      </c>
      <c r="D847" s="832" t="s">
        <v>5465</v>
      </c>
      <c r="E847" s="832" t="s">
        <v>5509</v>
      </c>
      <c r="F847" s="832" t="s">
        <v>5621</v>
      </c>
      <c r="G847" s="832" t="s">
        <v>5622</v>
      </c>
      <c r="H847" s="849"/>
      <c r="I847" s="849"/>
      <c r="J847" s="832"/>
      <c r="K847" s="832"/>
      <c r="L847" s="849">
        <v>5</v>
      </c>
      <c r="M847" s="849">
        <v>4095</v>
      </c>
      <c r="N847" s="832">
        <v>1</v>
      </c>
      <c r="O847" s="832">
        <v>819</v>
      </c>
      <c r="P847" s="849"/>
      <c r="Q847" s="849"/>
      <c r="R847" s="837"/>
      <c r="S847" s="850"/>
    </row>
    <row r="848" spans="1:19" ht="14.45" customHeight="1" x14ac:dyDescent="0.2">
      <c r="A848" s="831" t="s">
        <v>5512</v>
      </c>
      <c r="B848" s="832" t="s">
        <v>5513</v>
      </c>
      <c r="C848" s="832" t="s">
        <v>605</v>
      </c>
      <c r="D848" s="832" t="s">
        <v>5465</v>
      </c>
      <c r="E848" s="832" t="s">
        <v>5509</v>
      </c>
      <c r="F848" s="832" t="s">
        <v>5607</v>
      </c>
      <c r="G848" s="832" t="s">
        <v>5608</v>
      </c>
      <c r="H848" s="849"/>
      <c r="I848" s="849"/>
      <c r="J848" s="832"/>
      <c r="K848" s="832"/>
      <c r="L848" s="849">
        <v>1</v>
      </c>
      <c r="M848" s="849">
        <v>215</v>
      </c>
      <c r="N848" s="832">
        <v>1</v>
      </c>
      <c r="O848" s="832">
        <v>215</v>
      </c>
      <c r="P848" s="849"/>
      <c r="Q848" s="849"/>
      <c r="R848" s="837"/>
      <c r="S848" s="850"/>
    </row>
    <row r="849" spans="1:19" ht="14.45" customHeight="1" x14ac:dyDescent="0.2">
      <c r="A849" s="831" t="s">
        <v>5512</v>
      </c>
      <c r="B849" s="832" t="s">
        <v>5513</v>
      </c>
      <c r="C849" s="832" t="s">
        <v>605</v>
      </c>
      <c r="D849" s="832" t="s">
        <v>5465</v>
      </c>
      <c r="E849" s="832" t="s">
        <v>5509</v>
      </c>
      <c r="F849" s="832" t="s">
        <v>5609</v>
      </c>
      <c r="G849" s="832" t="s">
        <v>5610</v>
      </c>
      <c r="H849" s="849"/>
      <c r="I849" s="849"/>
      <c r="J849" s="832"/>
      <c r="K849" s="832"/>
      <c r="L849" s="849">
        <v>5</v>
      </c>
      <c r="M849" s="849">
        <v>430</v>
      </c>
      <c r="N849" s="832">
        <v>1</v>
      </c>
      <c r="O849" s="832">
        <v>86</v>
      </c>
      <c r="P849" s="849"/>
      <c r="Q849" s="849"/>
      <c r="R849" s="837"/>
      <c r="S849" s="850"/>
    </row>
    <row r="850" spans="1:19" ht="14.45" customHeight="1" x14ac:dyDescent="0.2">
      <c r="A850" s="831" t="s">
        <v>5512</v>
      </c>
      <c r="B850" s="832" t="s">
        <v>5513</v>
      </c>
      <c r="C850" s="832" t="s">
        <v>605</v>
      </c>
      <c r="D850" s="832" t="s">
        <v>5465</v>
      </c>
      <c r="E850" s="832" t="s">
        <v>5509</v>
      </c>
      <c r="F850" s="832" t="s">
        <v>5614</v>
      </c>
      <c r="G850" s="832" t="s">
        <v>5612</v>
      </c>
      <c r="H850" s="849">
        <v>9</v>
      </c>
      <c r="I850" s="849">
        <v>3420</v>
      </c>
      <c r="J850" s="832"/>
      <c r="K850" s="832">
        <v>380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5" customHeight="1" x14ac:dyDescent="0.2">
      <c r="A851" s="831" t="s">
        <v>5512</v>
      </c>
      <c r="B851" s="832" t="s">
        <v>5513</v>
      </c>
      <c r="C851" s="832" t="s">
        <v>605</v>
      </c>
      <c r="D851" s="832" t="s">
        <v>2549</v>
      </c>
      <c r="E851" s="832" t="s">
        <v>5509</v>
      </c>
      <c r="F851" s="832" t="s">
        <v>5561</v>
      </c>
      <c r="G851" s="832" t="s">
        <v>5562</v>
      </c>
      <c r="H851" s="849"/>
      <c r="I851" s="849"/>
      <c r="J851" s="832"/>
      <c r="K851" s="832"/>
      <c r="L851" s="849">
        <v>3</v>
      </c>
      <c r="M851" s="849">
        <v>756</v>
      </c>
      <c r="N851" s="832">
        <v>1</v>
      </c>
      <c r="O851" s="832">
        <v>252</v>
      </c>
      <c r="P851" s="849"/>
      <c r="Q851" s="849"/>
      <c r="R851" s="837"/>
      <c r="S851" s="850"/>
    </row>
    <row r="852" spans="1:19" ht="14.45" customHeight="1" x14ac:dyDescent="0.2">
      <c r="A852" s="831" t="s">
        <v>5512</v>
      </c>
      <c r="B852" s="832" t="s">
        <v>5513</v>
      </c>
      <c r="C852" s="832" t="s">
        <v>605</v>
      </c>
      <c r="D852" s="832" t="s">
        <v>2549</v>
      </c>
      <c r="E852" s="832" t="s">
        <v>5509</v>
      </c>
      <c r="F852" s="832" t="s">
        <v>5591</v>
      </c>
      <c r="G852" s="832" t="s">
        <v>5592</v>
      </c>
      <c r="H852" s="849"/>
      <c r="I852" s="849"/>
      <c r="J852" s="832"/>
      <c r="K852" s="832"/>
      <c r="L852" s="849">
        <v>5</v>
      </c>
      <c r="M852" s="849">
        <v>635</v>
      </c>
      <c r="N852" s="832">
        <v>1</v>
      </c>
      <c r="O852" s="832">
        <v>127</v>
      </c>
      <c r="P852" s="849"/>
      <c r="Q852" s="849"/>
      <c r="R852" s="837"/>
      <c r="S852" s="850"/>
    </row>
    <row r="853" spans="1:19" ht="14.45" customHeight="1" x14ac:dyDescent="0.2">
      <c r="A853" s="831" t="s">
        <v>5512</v>
      </c>
      <c r="B853" s="832" t="s">
        <v>5513</v>
      </c>
      <c r="C853" s="832" t="s">
        <v>605</v>
      </c>
      <c r="D853" s="832" t="s">
        <v>2549</v>
      </c>
      <c r="E853" s="832" t="s">
        <v>5509</v>
      </c>
      <c r="F853" s="832" t="s">
        <v>5601</v>
      </c>
      <c r="G853" s="832" t="s">
        <v>5602</v>
      </c>
      <c r="H853" s="849"/>
      <c r="I853" s="849"/>
      <c r="J853" s="832"/>
      <c r="K853" s="832"/>
      <c r="L853" s="849">
        <v>1</v>
      </c>
      <c r="M853" s="849">
        <v>464</v>
      </c>
      <c r="N853" s="832">
        <v>1</v>
      </c>
      <c r="O853" s="832">
        <v>464</v>
      </c>
      <c r="P853" s="849"/>
      <c r="Q853" s="849"/>
      <c r="R853" s="837"/>
      <c r="S853" s="850"/>
    </row>
    <row r="854" spans="1:19" ht="14.45" customHeight="1" x14ac:dyDescent="0.2">
      <c r="A854" s="831" t="s">
        <v>5512</v>
      </c>
      <c r="B854" s="832" t="s">
        <v>5513</v>
      </c>
      <c r="C854" s="832" t="s">
        <v>605</v>
      </c>
      <c r="D854" s="832" t="s">
        <v>2549</v>
      </c>
      <c r="E854" s="832" t="s">
        <v>5509</v>
      </c>
      <c r="F854" s="832" t="s">
        <v>5611</v>
      </c>
      <c r="G854" s="832" t="s">
        <v>5612</v>
      </c>
      <c r="H854" s="849"/>
      <c r="I854" s="849"/>
      <c r="J854" s="832"/>
      <c r="K854" s="832"/>
      <c r="L854" s="849">
        <v>8</v>
      </c>
      <c r="M854" s="849">
        <v>2464</v>
      </c>
      <c r="N854" s="832">
        <v>1</v>
      </c>
      <c r="O854" s="832">
        <v>308</v>
      </c>
      <c r="P854" s="849"/>
      <c r="Q854" s="849"/>
      <c r="R854" s="837"/>
      <c r="S854" s="850"/>
    </row>
    <row r="855" spans="1:19" ht="14.45" customHeight="1" x14ac:dyDescent="0.2">
      <c r="A855" s="831" t="s">
        <v>5512</v>
      </c>
      <c r="B855" s="832" t="s">
        <v>5513</v>
      </c>
      <c r="C855" s="832" t="s">
        <v>605</v>
      </c>
      <c r="D855" s="832" t="s">
        <v>2550</v>
      </c>
      <c r="E855" s="832" t="s">
        <v>5509</v>
      </c>
      <c r="F855" s="832" t="s">
        <v>5561</v>
      </c>
      <c r="G855" s="832" t="s">
        <v>5562</v>
      </c>
      <c r="H855" s="849"/>
      <c r="I855" s="849"/>
      <c r="J855" s="832"/>
      <c r="K855" s="832"/>
      <c r="L855" s="849">
        <v>2</v>
      </c>
      <c r="M855" s="849">
        <v>504</v>
      </c>
      <c r="N855" s="832">
        <v>1</v>
      </c>
      <c r="O855" s="832">
        <v>252</v>
      </c>
      <c r="P855" s="849"/>
      <c r="Q855" s="849"/>
      <c r="R855" s="837"/>
      <c r="S855" s="850"/>
    </row>
    <row r="856" spans="1:19" ht="14.45" customHeight="1" x14ac:dyDescent="0.2">
      <c r="A856" s="831" t="s">
        <v>5512</v>
      </c>
      <c r="B856" s="832" t="s">
        <v>5513</v>
      </c>
      <c r="C856" s="832" t="s">
        <v>605</v>
      </c>
      <c r="D856" s="832" t="s">
        <v>2550</v>
      </c>
      <c r="E856" s="832" t="s">
        <v>5509</v>
      </c>
      <c r="F856" s="832" t="s">
        <v>5591</v>
      </c>
      <c r="G856" s="832" t="s">
        <v>5592</v>
      </c>
      <c r="H856" s="849"/>
      <c r="I856" s="849"/>
      <c r="J856" s="832"/>
      <c r="K856" s="832"/>
      <c r="L856" s="849">
        <v>3</v>
      </c>
      <c r="M856" s="849">
        <v>381</v>
      </c>
      <c r="N856" s="832">
        <v>1</v>
      </c>
      <c r="O856" s="832">
        <v>127</v>
      </c>
      <c r="P856" s="849"/>
      <c r="Q856" s="849"/>
      <c r="R856" s="837"/>
      <c r="S856" s="850"/>
    </row>
    <row r="857" spans="1:19" ht="14.45" customHeight="1" x14ac:dyDescent="0.2">
      <c r="A857" s="831" t="s">
        <v>5512</v>
      </c>
      <c r="B857" s="832" t="s">
        <v>5513</v>
      </c>
      <c r="C857" s="832" t="s">
        <v>605</v>
      </c>
      <c r="D857" s="832" t="s">
        <v>2550</v>
      </c>
      <c r="E857" s="832" t="s">
        <v>5509</v>
      </c>
      <c r="F857" s="832" t="s">
        <v>5601</v>
      </c>
      <c r="G857" s="832" t="s">
        <v>5602</v>
      </c>
      <c r="H857" s="849"/>
      <c r="I857" s="849"/>
      <c r="J857" s="832"/>
      <c r="K857" s="832"/>
      <c r="L857" s="849">
        <v>3</v>
      </c>
      <c r="M857" s="849">
        <v>1392</v>
      </c>
      <c r="N857" s="832">
        <v>1</v>
      </c>
      <c r="O857" s="832">
        <v>464</v>
      </c>
      <c r="P857" s="849"/>
      <c r="Q857" s="849"/>
      <c r="R857" s="837"/>
      <c r="S857" s="850"/>
    </row>
    <row r="858" spans="1:19" ht="14.45" customHeight="1" x14ac:dyDescent="0.2">
      <c r="A858" s="831" t="s">
        <v>5512</v>
      </c>
      <c r="B858" s="832" t="s">
        <v>5513</v>
      </c>
      <c r="C858" s="832" t="s">
        <v>605</v>
      </c>
      <c r="D858" s="832" t="s">
        <v>2552</v>
      </c>
      <c r="E858" s="832" t="s">
        <v>5509</v>
      </c>
      <c r="F858" s="832" t="s">
        <v>5561</v>
      </c>
      <c r="G858" s="832" t="s">
        <v>5562</v>
      </c>
      <c r="H858" s="849">
        <v>2</v>
      </c>
      <c r="I858" s="849">
        <v>502</v>
      </c>
      <c r="J858" s="832"/>
      <c r="K858" s="832">
        <v>251</v>
      </c>
      <c r="L858" s="849"/>
      <c r="M858" s="849"/>
      <c r="N858" s="832"/>
      <c r="O858" s="832"/>
      <c r="P858" s="849"/>
      <c r="Q858" s="849"/>
      <c r="R858" s="837"/>
      <c r="S858" s="850"/>
    </row>
    <row r="859" spans="1:19" ht="14.45" customHeight="1" x14ac:dyDescent="0.2">
      <c r="A859" s="831" t="s">
        <v>5512</v>
      </c>
      <c r="B859" s="832" t="s">
        <v>5513</v>
      </c>
      <c r="C859" s="832" t="s">
        <v>605</v>
      </c>
      <c r="D859" s="832" t="s">
        <v>2552</v>
      </c>
      <c r="E859" s="832" t="s">
        <v>5509</v>
      </c>
      <c r="F859" s="832" t="s">
        <v>5591</v>
      </c>
      <c r="G859" s="832" t="s">
        <v>5592</v>
      </c>
      <c r="H859" s="849">
        <v>2</v>
      </c>
      <c r="I859" s="849">
        <v>252</v>
      </c>
      <c r="J859" s="832"/>
      <c r="K859" s="832">
        <v>126</v>
      </c>
      <c r="L859" s="849"/>
      <c r="M859" s="849"/>
      <c r="N859" s="832"/>
      <c r="O859" s="832"/>
      <c r="P859" s="849"/>
      <c r="Q859" s="849"/>
      <c r="R859" s="837"/>
      <c r="S859" s="850"/>
    </row>
    <row r="860" spans="1:19" ht="14.45" customHeight="1" x14ac:dyDescent="0.2">
      <c r="A860" s="831" t="s">
        <v>5512</v>
      </c>
      <c r="B860" s="832" t="s">
        <v>5513</v>
      </c>
      <c r="C860" s="832" t="s">
        <v>605</v>
      </c>
      <c r="D860" s="832" t="s">
        <v>2552</v>
      </c>
      <c r="E860" s="832" t="s">
        <v>5509</v>
      </c>
      <c r="F860" s="832" t="s">
        <v>5593</v>
      </c>
      <c r="G860" s="832" t="s">
        <v>5594</v>
      </c>
      <c r="H860" s="849">
        <v>2</v>
      </c>
      <c r="I860" s="849">
        <v>662</v>
      </c>
      <c r="J860" s="832"/>
      <c r="K860" s="832">
        <v>331</v>
      </c>
      <c r="L860" s="849"/>
      <c r="M860" s="849"/>
      <c r="N860" s="832"/>
      <c r="O860" s="832"/>
      <c r="P860" s="849"/>
      <c r="Q860" s="849"/>
      <c r="R860" s="837"/>
      <c r="S860" s="850"/>
    </row>
    <row r="861" spans="1:19" ht="14.45" customHeight="1" x14ac:dyDescent="0.2">
      <c r="A861" s="831" t="s">
        <v>5512</v>
      </c>
      <c r="B861" s="832" t="s">
        <v>5513</v>
      </c>
      <c r="C861" s="832" t="s">
        <v>605</v>
      </c>
      <c r="D861" s="832" t="s">
        <v>2552</v>
      </c>
      <c r="E861" s="832" t="s">
        <v>5509</v>
      </c>
      <c r="F861" s="832" t="s">
        <v>5595</v>
      </c>
      <c r="G861" s="832" t="s">
        <v>5596</v>
      </c>
      <c r="H861" s="849">
        <v>1</v>
      </c>
      <c r="I861" s="849">
        <v>495</v>
      </c>
      <c r="J861" s="832"/>
      <c r="K861" s="832">
        <v>495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5" customHeight="1" x14ac:dyDescent="0.2">
      <c r="A862" s="831" t="s">
        <v>5512</v>
      </c>
      <c r="B862" s="832" t="s">
        <v>5513</v>
      </c>
      <c r="C862" s="832" t="s">
        <v>605</v>
      </c>
      <c r="D862" s="832" t="s">
        <v>2554</v>
      </c>
      <c r="E862" s="832" t="s">
        <v>5509</v>
      </c>
      <c r="F862" s="832" t="s">
        <v>5561</v>
      </c>
      <c r="G862" s="832" t="s">
        <v>5562</v>
      </c>
      <c r="H862" s="849">
        <v>1</v>
      </c>
      <c r="I862" s="849">
        <v>251</v>
      </c>
      <c r="J862" s="832">
        <v>0.49801587301587302</v>
      </c>
      <c r="K862" s="832">
        <v>251</v>
      </c>
      <c r="L862" s="849">
        <v>2</v>
      </c>
      <c r="M862" s="849">
        <v>504</v>
      </c>
      <c r="N862" s="832">
        <v>1</v>
      </c>
      <c r="O862" s="832">
        <v>252</v>
      </c>
      <c r="P862" s="849"/>
      <c r="Q862" s="849"/>
      <c r="R862" s="837"/>
      <c r="S862" s="850"/>
    </row>
    <row r="863" spans="1:19" ht="14.45" customHeight="1" x14ac:dyDescent="0.2">
      <c r="A863" s="831" t="s">
        <v>5512</v>
      </c>
      <c r="B863" s="832" t="s">
        <v>5513</v>
      </c>
      <c r="C863" s="832" t="s">
        <v>605</v>
      </c>
      <c r="D863" s="832" t="s">
        <v>2554</v>
      </c>
      <c r="E863" s="832" t="s">
        <v>5509</v>
      </c>
      <c r="F863" s="832" t="s">
        <v>5591</v>
      </c>
      <c r="G863" s="832" t="s">
        <v>5592</v>
      </c>
      <c r="H863" s="849">
        <v>4</v>
      </c>
      <c r="I863" s="849">
        <v>504</v>
      </c>
      <c r="J863" s="832">
        <v>3.9685039370078741</v>
      </c>
      <c r="K863" s="832">
        <v>126</v>
      </c>
      <c r="L863" s="849">
        <v>1</v>
      </c>
      <c r="M863" s="849">
        <v>127</v>
      </c>
      <c r="N863" s="832">
        <v>1</v>
      </c>
      <c r="O863" s="832">
        <v>127</v>
      </c>
      <c r="P863" s="849"/>
      <c r="Q863" s="849"/>
      <c r="R863" s="837"/>
      <c r="S863" s="850"/>
    </row>
    <row r="864" spans="1:19" ht="14.45" customHeight="1" x14ac:dyDescent="0.2">
      <c r="A864" s="831" t="s">
        <v>5512</v>
      </c>
      <c r="B864" s="832" t="s">
        <v>5513</v>
      </c>
      <c r="C864" s="832" t="s">
        <v>605</v>
      </c>
      <c r="D864" s="832" t="s">
        <v>2554</v>
      </c>
      <c r="E864" s="832" t="s">
        <v>5509</v>
      </c>
      <c r="F864" s="832" t="s">
        <v>5595</v>
      </c>
      <c r="G864" s="832" t="s">
        <v>5596</v>
      </c>
      <c r="H864" s="849">
        <v>1</v>
      </c>
      <c r="I864" s="849">
        <v>495</v>
      </c>
      <c r="J864" s="832"/>
      <c r="K864" s="832">
        <v>495</v>
      </c>
      <c r="L864" s="849"/>
      <c r="M864" s="849"/>
      <c r="N864" s="832"/>
      <c r="O864" s="832"/>
      <c r="P864" s="849"/>
      <c r="Q864" s="849"/>
      <c r="R864" s="837"/>
      <c r="S864" s="850"/>
    </row>
    <row r="865" spans="1:19" ht="14.45" customHeight="1" x14ac:dyDescent="0.2">
      <c r="A865" s="831" t="s">
        <v>5512</v>
      </c>
      <c r="B865" s="832" t="s">
        <v>5513</v>
      </c>
      <c r="C865" s="832" t="s">
        <v>605</v>
      </c>
      <c r="D865" s="832" t="s">
        <v>2554</v>
      </c>
      <c r="E865" s="832" t="s">
        <v>5509</v>
      </c>
      <c r="F865" s="832" t="s">
        <v>5611</v>
      </c>
      <c r="G865" s="832" t="s">
        <v>5612</v>
      </c>
      <c r="H865" s="849">
        <v>2</v>
      </c>
      <c r="I865" s="849">
        <v>614</v>
      </c>
      <c r="J865" s="832">
        <v>0.66450216450216448</v>
      </c>
      <c r="K865" s="832">
        <v>307</v>
      </c>
      <c r="L865" s="849">
        <v>3</v>
      </c>
      <c r="M865" s="849">
        <v>924</v>
      </c>
      <c r="N865" s="832">
        <v>1</v>
      </c>
      <c r="O865" s="832">
        <v>308</v>
      </c>
      <c r="P865" s="849"/>
      <c r="Q865" s="849"/>
      <c r="R865" s="837"/>
      <c r="S865" s="850"/>
    </row>
    <row r="866" spans="1:19" ht="14.45" customHeight="1" x14ac:dyDescent="0.2">
      <c r="A866" s="831" t="s">
        <v>5512</v>
      </c>
      <c r="B866" s="832" t="s">
        <v>5513</v>
      </c>
      <c r="C866" s="832" t="s">
        <v>605</v>
      </c>
      <c r="D866" s="832" t="s">
        <v>5468</v>
      </c>
      <c r="E866" s="832" t="s">
        <v>5509</v>
      </c>
      <c r="F866" s="832" t="s">
        <v>5561</v>
      </c>
      <c r="G866" s="832" t="s">
        <v>5562</v>
      </c>
      <c r="H866" s="849">
        <v>1</v>
      </c>
      <c r="I866" s="849">
        <v>251</v>
      </c>
      <c r="J866" s="832"/>
      <c r="K866" s="832">
        <v>251</v>
      </c>
      <c r="L866" s="849"/>
      <c r="M866" s="849"/>
      <c r="N866" s="832"/>
      <c r="O866" s="832"/>
      <c r="P866" s="849"/>
      <c r="Q866" s="849"/>
      <c r="R866" s="837"/>
      <c r="S866" s="850"/>
    </row>
    <row r="867" spans="1:19" ht="14.45" customHeight="1" x14ac:dyDescent="0.2">
      <c r="A867" s="831" t="s">
        <v>5512</v>
      </c>
      <c r="B867" s="832" t="s">
        <v>5513</v>
      </c>
      <c r="C867" s="832" t="s">
        <v>605</v>
      </c>
      <c r="D867" s="832" t="s">
        <v>5468</v>
      </c>
      <c r="E867" s="832" t="s">
        <v>5509</v>
      </c>
      <c r="F867" s="832" t="s">
        <v>5591</v>
      </c>
      <c r="G867" s="832" t="s">
        <v>5592</v>
      </c>
      <c r="H867" s="849">
        <v>2</v>
      </c>
      <c r="I867" s="849">
        <v>252</v>
      </c>
      <c r="J867" s="832"/>
      <c r="K867" s="832">
        <v>126</v>
      </c>
      <c r="L867" s="849"/>
      <c r="M867" s="849"/>
      <c r="N867" s="832"/>
      <c r="O867" s="832"/>
      <c r="P867" s="849"/>
      <c r="Q867" s="849"/>
      <c r="R867" s="837"/>
      <c r="S867" s="850"/>
    </row>
    <row r="868" spans="1:19" ht="14.45" customHeight="1" x14ac:dyDescent="0.2">
      <c r="A868" s="831" t="s">
        <v>5512</v>
      </c>
      <c r="B868" s="832" t="s">
        <v>5513</v>
      </c>
      <c r="C868" s="832" t="s">
        <v>605</v>
      </c>
      <c r="D868" s="832" t="s">
        <v>5468</v>
      </c>
      <c r="E868" s="832" t="s">
        <v>5509</v>
      </c>
      <c r="F868" s="832" t="s">
        <v>5617</v>
      </c>
      <c r="G868" s="832" t="s">
        <v>5602</v>
      </c>
      <c r="H868" s="849">
        <v>2</v>
      </c>
      <c r="I868" s="849">
        <v>706</v>
      </c>
      <c r="J868" s="832"/>
      <c r="K868" s="832">
        <v>353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5" customHeight="1" x14ac:dyDescent="0.2">
      <c r="A869" s="831" t="s">
        <v>5512</v>
      </c>
      <c r="B869" s="832" t="s">
        <v>5513</v>
      </c>
      <c r="C869" s="832" t="s">
        <v>605</v>
      </c>
      <c r="D869" s="832" t="s">
        <v>2555</v>
      </c>
      <c r="E869" s="832" t="s">
        <v>5509</v>
      </c>
      <c r="F869" s="832" t="s">
        <v>5591</v>
      </c>
      <c r="G869" s="832" t="s">
        <v>5592</v>
      </c>
      <c r="H869" s="849">
        <v>2</v>
      </c>
      <c r="I869" s="849">
        <v>252</v>
      </c>
      <c r="J869" s="832"/>
      <c r="K869" s="832">
        <v>126</v>
      </c>
      <c r="L869" s="849"/>
      <c r="M869" s="849"/>
      <c r="N869" s="832"/>
      <c r="O869" s="832"/>
      <c r="P869" s="849"/>
      <c r="Q869" s="849"/>
      <c r="R869" s="837"/>
      <c r="S869" s="850"/>
    </row>
    <row r="870" spans="1:19" ht="14.45" customHeight="1" x14ac:dyDescent="0.2">
      <c r="A870" s="831" t="s">
        <v>5512</v>
      </c>
      <c r="B870" s="832" t="s">
        <v>5513</v>
      </c>
      <c r="C870" s="832" t="s">
        <v>605</v>
      </c>
      <c r="D870" s="832" t="s">
        <v>2555</v>
      </c>
      <c r="E870" s="832" t="s">
        <v>5509</v>
      </c>
      <c r="F870" s="832" t="s">
        <v>5599</v>
      </c>
      <c r="G870" s="832" t="s">
        <v>5596</v>
      </c>
      <c r="H870" s="849">
        <v>2</v>
      </c>
      <c r="I870" s="849">
        <v>1136</v>
      </c>
      <c r="J870" s="832"/>
      <c r="K870" s="832">
        <v>568</v>
      </c>
      <c r="L870" s="849"/>
      <c r="M870" s="849"/>
      <c r="N870" s="832"/>
      <c r="O870" s="832"/>
      <c r="P870" s="849"/>
      <c r="Q870" s="849"/>
      <c r="R870" s="837"/>
      <c r="S870" s="850"/>
    </row>
    <row r="871" spans="1:19" ht="14.45" customHeight="1" x14ac:dyDescent="0.2">
      <c r="A871" s="831" t="s">
        <v>5512</v>
      </c>
      <c r="B871" s="832" t="s">
        <v>5513</v>
      </c>
      <c r="C871" s="832" t="s">
        <v>605</v>
      </c>
      <c r="D871" s="832" t="s">
        <v>2555</v>
      </c>
      <c r="E871" s="832" t="s">
        <v>5509</v>
      </c>
      <c r="F871" s="832" t="s">
        <v>5614</v>
      </c>
      <c r="G871" s="832" t="s">
        <v>5612</v>
      </c>
      <c r="H871" s="849">
        <v>1</v>
      </c>
      <c r="I871" s="849">
        <v>380</v>
      </c>
      <c r="J871" s="832"/>
      <c r="K871" s="832">
        <v>380</v>
      </c>
      <c r="L871" s="849"/>
      <c r="M871" s="849"/>
      <c r="N871" s="832"/>
      <c r="O871" s="832"/>
      <c r="P871" s="849"/>
      <c r="Q871" s="849"/>
      <c r="R871" s="837"/>
      <c r="S871" s="850"/>
    </row>
    <row r="872" spans="1:19" ht="14.45" customHeight="1" x14ac:dyDescent="0.2">
      <c r="A872" s="831" t="s">
        <v>5512</v>
      </c>
      <c r="B872" s="832" t="s">
        <v>5513</v>
      </c>
      <c r="C872" s="832" t="s">
        <v>605</v>
      </c>
      <c r="D872" s="832" t="s">
        <v>2556</v>
      </c>
      <c r="E872" s="832" t="s">
        <v>5509</v>
      </c>
      <c r="F872" s="832" t="s">
        <v>5561</v>
      </c>
      <c r="G872" s="832" t="s">
        <v>5562</v>
      </c>
      <c r="H872" s="849"/>
      <c r="I872" s="849"/>
      <c r="J872" s="832"/>
      <c r="K872" s="832"/>
      <c r="L872" s="849">
        <v>4</v>
      </c>
      <c r="M872" s="849">
        <v>1008</v>
      </c>
      <c r="N872" s="832">
        <v>1</v>
      </c>
      <c r="O872" s="832">
        <v>252</v>
      </c>
      <c r="P872" s="849">
        <v>2</v>
      </c>
      <c r="Q872" s="849">
        <v>508</v>
      </c>
      <c r="R872" s="837">
        <v>0.50396825396825395</v>
      </c>
      <c r="S872" s="850">
        <v>254</v>
      </c>
    </row>
    <row r="873" spans="1:19" ht="14.45" customHeight="1" x14ac:dyDescent="0.2">
      <c r="A873" s="831" t="s">
        <v>5512</v>
      </c>
      <c r="B873" s="832" t="s">
        <v>5513</v>
      </c>
      <c r="C873" s="832" t="s">
        <v>605</v>
      </c>
      <c r="D873" s="832" t="s">
        <v>2556</v>
      </c>
      <c r="E873" s="832" t="s">
        <v>5509</v>
      </c>
      <c r="F873" s="832" t="s">
        <v>5591</v>
      </c>
      <c r="G873" s="832" t="s">
        <v>5592</v>
      </c>
      <c r="H873" s="849"/>
      <c r="I873" s="849"/>
      <c r="J873" s="832"/>
      <c r="K873" s="832"/>
      <c r="L873" s="849">
        <v>9</v>
      </c>
      <c r="M873" s="849">
        <v>1143</v>
      </c>
      <c r="N873" s="832">
        <v>1</v>
      </c>
      <c r="O873" s="832">
        <v>127</v>
      </c>
      <c r="P873" s="849">
        <v>13</v>
      </c>
      <c r="Q873" s="849">
        <v>1638</v>
      </c>
      <c r="R873" s="837">
        <v>1.4330708661417322</v>
      </c>
      <c r="S873" s="850">
        <v>126</v>
      </c>
    </row>
    <row r="874" spans="1:19" ht="14.45" customHeight="1" x14ac:dyDescent="0.2">
      <c r="A874" s="831" t="s">
        <v>5512</v>
      </c>
      <c r="B874" s="832" t="s">
        <v>5513</v>
      </c>
      <c r="C874" s="832" t="s">
        <v>605</v>
      </c>
      <c r="D874" s="832" t="s">
        <v>2556</v>
      </c>
      <c r="E874" s="832" t="s">
        <v>5509</v>
      </c>
      <c r="F874" s="832" t="s">
        <v>5611</v>
      </c>
      <c r="G874" s="832" t="s">
        <v>5612</v>
      </c>
      <c r="H874" s="849"/>
      <c r="I874" s="849"/>
      <c r="J874" s="832"/>
      <c r="K874" s="832"/>
      <c r="L874" s="849">
        <v>8</v>
      </c>
      <c r="M874" s="849">
        <v>2464</v>
      </c>
      <c r="N874" s="832">
        <v>1</v>
      </c>
      <c r="O874" s="832">
        <v>308</v>
      </c>
      <c r="P874" s="849"/>
      <c r="Q874" s="849"/>
      <c r="R874" s="837"/>
      <c r="S874" s="850"/>
    </row>
    <row r="875" spans="1:19" ht="14.45" customHeight="1" x14ac:dyDescent="0.2">
      <c r="A875" s="831" t="s">
        <v>5512</v>
      </c>
      <c r="B875" s="832" t="s">
        <v>5513</v>
      </c>
      <c r="C875" s="832" t="s">
        <v>605</v>
      </c>
      <c r="D875" s="832" t="s">
        <v>2556</v>
      </c>
      <c r="E875" s="832" t="s">
        <v>5509</v>
      </c>
      <c r="F875" s="832" t="s">
        <v>5614</v>
      </c>
      <c r="G875" s="832" t="s">
        <v>5612</v>
      </c>
      <c r="H875" s="849"/>
      <c r="I875" s="849"/>
      <c r="J875" s="832"/>
      <c r="K875" s="832"/>
      <c r="L875" s="849">
        <v>1</v>
      </c>
      <c r="M875" s="849">
        <v>381</v>
      </c>
      <c r="N875" s="832">
        <v>1</v>
      </c>
      <c r="O875" s="832">
        <v>381</v>
      </c>
      <c r="P875" s="849">
        <v>6</v>
      </c>
      <c r="Q875" s="849">
        <v>2310</v>
      </c>
      <c r="R875" s="837">
        <v>6.0629921259842519</v>
      </c>
      <c r="S875" s="850">
        <v>385</v>
      </c>
    </row>
    <row r="876" spans="1:19" ht="14.45" customHeight="1" x14ac:dyDescent="0.2">
      <c r="A876" s="831" t="s">
        <v>5512</v>
      </c>
      <c r="B876" s="832" t="s">
        <v>5513</v>
      </c>
      <c r="C876" s="832" t="s">
        <v>605</v>
      </c>
      <c r="D876" s="832" t="s">
        <v>2556</v>
      </c>
      <c r="E876" s="832" t="s">
        <v>5509</v>
      </c>
      <c r="F876" s="832" t="s">
        <v>5615</v>
      </c>
      <c r="G876" s="832" t="s">
        <v>5616</v>
      </c>
      <c r="H876" s="849"/>
      <c r="I876" s="849"/>
      <c r="J876" s="832"/>
      <c r="K876" s="832"/>
      <c r="L876" s="849">
        <v>1</v>
      </c>
      <c r="M876" s="849">
        <v>273</v>
      </c>
      <c r="N876" s="832">
        <v>1</v>
      </c>
      <c r="O876" s="832">
        <v>273</v>
      </c>
      <c r="P876" s="849"/>
      <c r="Q876" s="849"/>
      <c r="R876" s="837"/>
      <c r="S876" s="850"/>
    </row>
    <row r="877" spans="1:19" ht="14.45" customHeight="1" x14ac:dyDescent="0.2">
      <c r="A877" s="831" t="s">
        <v>5512</v>
      </c>
      <c r="B877" s="832" t="s">
        <v>5513</v>
      </c>
      <c r="C877" s="832" t="s">
        <v>605</v>
      </c>
      <c r="D877" s="832" t="s">
        <v>2556</v>
      </c>
      <c r="E877" s="832" t="s">
        <v>5509</v>
      </c>
      <c r="F877" s="832" t="s">
        <v>5618</v>
      </c>
      <c r="G877" s="832" t="s">
        <v>5594</v>
      </c>
      <c r="H877" s="849"/>
      <c r="I877" s="849"/>
      <c r="J877" s="832"/>
      <c r="K877" s="832"/>
      <c r="L877" s="849">
        <v>2</v>
      </c>
      <c r="M877" s="849">
        <v>810</v>
      </c>
      <c r="N877" s="832">
        <v>1</v>
      </c>
      <c r="O877" s="832">
        <v>405</v>
      </c>
      <c r="P877" s="849"/>
      <c r="Q877" s="849"/>
      <c r="R877" s="837"/>
      <c r="S877" s="850"/>
    </row>
    <row r="878" spans="1:19" ht="14.45" customHeight="1" x14ac:dyDescent="0.2">
      <c r="A878" s="831" t="s">
        <v>5512</v>
      </c>
      <c r="B878" s="832" t="s">
        <v>5513</v>
      </c>
      <c r="C878" s="832" t="s">
        <v>605</v>
      </c>
      <c r="D878" s="832" t="s">
        <v>2558</v>
      </c>
      <c r="E878" s="832" t="s">
        <v>5509</v>
      </c>
      <c r="F878" s="832" t="s">
        <v>5561</v>
      </c>
      <c r="G878" s="832" t="s">
        <v>5562</v>
      </c>
      <c r="H878" s="849">
        <v>5</v>
      </c>
      <c r="I878" s="849">
        <v>1255</v>
      </c>
      <c r="J878" s="832"/>
      <c r="K878" s="832">
        <v>251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5" customHeight="1" x14ac:dyDescent="0.2">
      <c r="A879" s="831" t="s">
        <v>5512</v>
      </c>
      <c r="B879" s="832" t="s">
        <v>5513</v>
      </c>
      <c r="C879" s="832" t="s">
        <v>605</v>
      </c>
      <c r="D879" s="832" t="s">
        <v>2558</v>
      </c>
      <c r="E879" s="832" t="s">
        <v>5509</v>
      </c>
      <c r="F879" s="832" t="s">
        <v>5591</v>
      </c>
      <c r="G879" s="832" t="s">
        <v>5592</v>
      </c>
      <c r="H879" s="849">
        <v>6</v>
      </c>
      <c r="I879" s="849">
        <v>756</v>
      </c>
      <c r="J879" s="832"/>
      <c r="K879" s="832">
        <v>126</v>
      </c>
      <c r="L879" s="849"/>
      <c r="M879" s="849"/>
      <c r="N879" s="832"/>
      <c r="O879" s="832"/>
      <c r="P879" s="849">
        <v>1</v>
      </c>
      <c r="Q879" s="849">
        <v>126</v>
      </c>
      <c r="R879" s="837"/>
      <c r="S879" s="850">
        <v>126</v>
      </c>
    </row>
    <row r="880" spans="1:19" ht="14.45" customHeight="1" x14ac:dyDescent="0.2">
      <c r="A880" s="831" t="s">
        <v>5512</v>
      </c>
      <c r="B880" s="832" t="s">
        <v>5513</v>
      </c>
      <c r="C880" s="832" t="s">
        <v>605</v>
      </c>
      <c r="D880" s="832" t="s">
        <v>2558</v>
      </c>
      <c r="E880" s="832" t="s">
        <v>5509</v>
      </c>
      <c r="F880" s="832" t="s">
        <v>5593</v>
      </c>
      <c r="G880" s="832" t="s">
        <v>5594</v>
      </c>
      <c r="H880" s="849">
        <v>3</v>
      </c>
      <c r="I880" s="849">
        <v>993</v>
      </c>
      <c r="J880" s="832"/>
      <c r="K880" s="832">
        <v>331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5" customHeight="1" x14ac:dyDescent="0.2">
      <c r="A881" s="831" t="s">
        <v>5512</v>
      </c>
      <c r="B881" s="832" t="s">
        <v>5513</v>
      </c>
      <c r="C881" s="832" t="s">
        <v>605</v>
      </c>
      <c r="D881" s="832" t="s">
        <v>2558</v>
      </c>
      <c r="E881" s="832" t="s">
        <v>5509</v>
      </c>
      <c r="F881" s="832" t="s">
        <v>5595</v>
      </c>
      <c r="G881" s="832" t="s">
        <v>5596</v>
      </c>
      <c r="H881" s="849">
        <v>8</v>
      </c>
      <c r="I881" s="849">
        <v>3960</v>
      </c>
      <c r="J881" s="832"/>
      <c r="K881" s="832">
        <v>495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5" customHeight="1" x14ac:dyDescent="0.2">
      <c r="A882" s="831" t="s">
        <v>5512</v>
      </c>
      <c r="B882" s="832" t="s">
        <v>5513</v>
      </c>
      <c r="C882" s="832" t="s">
        <v>605</v>
      </c>
      <c r="D882" s="832" t="s">
        <v>2558</v>
      </c>
      <c r="E882" s="832" t="s">
        <v>5509</v>
      </c>
      <c r="F882" s="832" t="s">
        <v>5597</v>
      </c>
      <c r="G882" s="832" t="s">
        <v>5598</v>
      </c>
      <c r="H882" s="849">
        <v>2</v>
      </c>
      <c r="I882" s="849">
        <v>1376</v>
      </c>
      <c r="J882" s="832"/>
      <c r="K882" s="832">
        <v>688</v>
      </c>
      <c r="L882" s="849"/>
      <c r="M882" s="849"/>
      <c r="N882" s="832"/>
      <c r="O882" s="832"/>
      <c r="P882" s="849"/>
      <c r="Q882" s="849"/>
      <c r="R882" s="837"/>
      <c r="S882" s="850"/>
    </row>
    <row r="883" spans="1:19" ht="14.45" customHeight="1" x14ac:dyDescent="0.2">
      <c r="A883" s="831" t="s">
        <v>5512</v>
      </c>
      <c r="B883" s="832" t="s">
        <v>5513</v>
      </c>
      <c r="C883" s="832" t="s">
        <v>605</v>
      </c>
      <c r="D883" s="832" t="s">
        <v>2558</v>
      </c>
      <c r="E883" s="832" t="s">
        <v>5509</v>
      </c>
      <c r="F883" s="832" t="s">
        <v>5601</v>
      </c>
      <c r="G883" s="832" t="s">
        <v>5602</v>
      </c>
      <c r="H883" s="849"/>
      <c r="I883" s="849"/>
      <c r="J883" s="832"/>
      <c r="K883" s="832"/>
      <c r="L883" s="849"/>
      <c r="M883" s="849"/>
      <c r="N883" s="832"/>
      <c r="O883" s="832"/>
      <c r="P883" s="849">
        <v>1</v>
      </c>
      <c r="Q883" s="849">
        <v>468</v>
      </c>
      <c r="R883" s="837"/>
      <c r="S883" s="850">
        <v>468</v>
      </c>
    </row>
    <row r="884" spans="1:19" ht="14.45" customHeight="1" x14ac:dyDescent="0.2">
      <c r="A884" s="831" t="s">
        <v>5512</v>
      </c>
      <c r="B884" s="832" t="s">
        <v>5513</v>
      </c>
      <c r="C884" s="832" t="s">
        <v>605</v>
      </c>
      <c r="D884" s="832" t="s">
        <v>2558</v>
      </c>
      <c r="E884" s="832" t="s">
        <v>5509</v>
      </c>
      <c r="F884" s="832" t="s">
        <v>5609</v>
      </c>
      <c r="G884" s="832" t="s">
        <v>5610</v>
      </c>
      <c r="H884" s="849">
        <v>2</v>
      </c>
      <c r="I884" s="849">
        <v>170</v>
      </c>
      <c r="J884" s="832"/>
      <c r="K884" s="832">
        <v>85</v>
      </c>
      <c r="L884" s="849"/>
      <c r="M884" s="849"/>
      <c r="N884" s="832"/>
      <c r="O884" s="832"/>
      <c r="P884" s="849"/>
      <c r="Q884" s="849"/>
      <c r="R884" s="837"/>
      <c r="S884" s="850"/>
    </row>
    <row r="885" spans="1:19" ht="14.45" customHeight="1" x14ac:dyDescent="0.2">
      <c r="A885" s="831" t="s">
        <v>5512</v>
      </c>
      <c r="B885" s="832" t="s">
        <v>5513</v>
      </c>
      <c r="C885" s="832" t="s">
        <v>605</v>
      </c>
      <c r="D885" s="832" t="s">
        <v>2558</v>
      </c>
      <c r="E885" s="832" t="s">
        <v>5509</v>
      </c>
      <c r="F885" s="832" t="s">
        <v>5611</v>
      </c>
      <c r="G885" s="832" t="s">
        <v>5612</v>
      </c>
      <c r="H885" s="849">
        <v>2</v>
      </c>
      <c r="I885" s="849">
        <v>614</v>
      </c>
      <c r="J885" s="832"/>
      <c r="K885" s="832">
        <v>307</v>
      </c>
      <c r="L885" s="849"/>
      <c r="M885" s="849"/>
      <c r="N885" s="832"/>
      <c r="O885" s="832"/>
      <c r="P885" s="849"/>
      <c r="Q885" s="849"/>
      <c r="R885" s="837"/>
      <c r="S885" s="850"/>
    </row>
    <row r="886" spans="1:19" ht="14.45" customHeight="1" x14ac:dyDescent="0.2">
      <c r="A886" s="831" t="s">
        <v>5512</v>
      </c>
      <c r="B886" s="832" t="s">
        <v>5513</v>
      </c>
      <c r="C886" s="832" t="s">
        <v>605</v>
      </c>
      <c r="D886" s="832" t="s">
        <v>2558</v>
      </c>
      <c r="E886" s="832" t="s">
        <v>5509</v>
      </c>
      <c r="F886" s="832" t="s">
        <v>5613</v>
      </c>
      <c r="G886" s="832" t="s">
        <v>5608</v>
      </c>
      <c r="H886" s="849">
        <v>1</v>
      </c>
      <c r="I886" s="849">
        <v>178</v>
      </c>
      <c r="J886" s="832"/>
      <c r="K886" s="832">
        <v>178</v>
      </c>
      <c r="L886" s="849"/>
      <c r="M886" s="849"/>
      <c r="N886" s="832"/>
      <c r="O886" s="832"/>
      <c r="P886" s="849"/>
      <c r="Q886" s="849"/>
      <c r="R886" s="837"/>
      <c r="S886" s="850"/>
    </row>
    <row r="887" spans="1:19" ht="14.45" customHeight="1" x14ac:dyDescent="0.2">
      <c r="A887" s="831" t="s">
        <v>5512</v>
      </c>
      <c r="B887" s="832" t="s">
        <v>5513</v>
      </c>
      <c r="C887" s="832" t="s">
        <v>605</v>
      </c>
      <c r="D887" s="832" t="s">
        <v>2558</v>
      </c>
      <c r="E887" s="832" t="s">
        <v>5509</v>
      </c>
      <c r="F887" s="832" t="s">
        <v>5615</v>
      </c>
      <c r="G887" s="832" t="s">
        <v>5616</v>
      </c>
      <c r="H887" s="849">
        <v>3</v>
      </c>
      <c r="I887" s="849">
        <v>816</v>
      </c>
      <c r="J887" s="832"/>
      <c r="K887" s="832">
        <v>272</v>
      </c>
      <c r="L887" s="849"/>
      <c r="M887" s="849"/>
      <c r="N887" s="832"/>
      <c r="O887" s="832"/>
      <c r="P887" s="849"/>
      <c r="Q887" s="849"/>
      <c r="R887" s="837"/>
      <c r="S887" s="850"/>
    </row>
    <row r="888" spans="1:19" ht="14.45" customHeight="1" x14ac:dyDescent="0.2">
      <c r="A888" s="831" t="s">
        <v>5512</v>
      </c>
      <c r="B888" s="832" t="s">
        <v>5513</v>
      </c>
      <c r="C888" s="832" t="s">
        <v>605</v>
      </c>
      <c r="D888" s="832" t="s">
        <v>2560</v>
      </c>
      <c r="E888" s="832" t="s">
        <v>5509</v>
      </c>
      <c r="F888" s="832" t="s">
        <v>5561</v>
      </c>
      <c r="G888" s="832" t="s">
        <v>5562</v>
      </c>
      <c r="H888" s="849">
        <v>2</v>
      </c>
      <c r="I888" s="849">
        <v>502</v>
      </c>
      <c r="J888" s="832"/>
      <c r="K888" s="832">
        <v>251</v>
      </c>
      <c r="L888" s="849"/>
      <c r="M888" s="849"/>
      <c r="N888" s="832"/>
      <c r="O888" s="832"/>
      <c r="P888" s="849">
        <v>1</v>
      </c>
      <c r="Q888" s="849">
        <v>254</v>
      </c>
      <c r="R888" s="837"/>
      <c r="S888" s="850">
        <v>254</v>
      </c>
    </row>
    <row r="889" spans="1:19" ht="14.45" customHeight="1" x14ac:dyDescent="0.2">
      <c r="A889" s="831" t="s">
        <v>5512</v>
      </c>
      <c r="B889" s="832" t="s">
        <v>5513</v>
      </c>
      <c r="C889" s="832" t="s">
        <v>605</v>
      </c>
      <c r="D889" s="832" t="s">
        <v>2560</v>
      </c>
      <c r="E889" s="832" t="s">
        <v>5509</v>
      </c>
      <c r="F889" s="832" t="s">
        <v>5591</v>
      </c>
      <c r="G889" s="832" t="s">
        <v>5592</v>
      </c>
      <c r="H889" s="849">
        <v>2</v>
      </c>
      <c r="I889" s="849">
        <v>252</v>
      </c>
      <c r="J889" s="832"/>
      <c r="K889" s="832">
        <v>126</v>
      </c>
      <c r="L889" s="849"/>
      <c r="M889" s="849"/>
      <c r="N889" s="832"/>
      <c r="O889" s="832"/>
      <c r="P889" s="849">
        <v>1</v>
      </c>
      <c r="Q889" s="849">
        <v>126</v>
      </c>
      <c r="R889" s="837"/>
      <c r="S889" s="850">
        <v>126</v>
      </c>
    </row>
    <row r="890" spans="1:19" ht="14.45" customHeight="1" x14ac:dyDescent="0.2">
      <c r="A890" s="831" t="s">
        <v>5512</v>
      </c>
      <c r="B890" s="832" t="s">
        <v>5513</v>
      </c>
      <c r="C890" s="832" t="s">
        <v>605</v>
      </c>
      <c r="D890" s="832" t="s">
        <v>2560</v>
      </c>
      <c r="E890" s="832" t="s">
        <v>5509</v>
      </c>
      <c r="F890" s="832" t="s">
        <v>5601</v>
      </c>
      <c r="G890" s="832" t="s">
        <v>5602</v>
      </c>
      <c r="H890" s="849"/>
      <c r="I890" s="849"/>
      <c r="J890" s="832"/>
      <c r="K890" s="832"/>
      <c r="L890" s="849"/>
      <c r="M890" s="849"/>
      <c r="N890" s="832"/>
      <c r="O890" s="832"/>
      <c r="P890" s="849">
        <v>1</v>
      </c>
      <c r="Q890" s="849">
        <v>468</v>
      </c>
      <c r="R890" s="837"/>
      <c r="S890" s="850">
        <v>468</v>
      </c>
    </row>
    <row r="891" spans="1:19" ht="14.45" customHeight="1" x14ac:dyDescent="0.2">
      <c r="A891" s="831" t="s">
        <v>5512</v>
      </c>
      <c r="B891" s="832" t="s">
        <v>5513</v>
      </c>
      <c r="C891" s="832" t="s">
        <v>605</v>
      </c>
      <c r="D891" s="832" t="s">
        <v>2560</v>
      </c>
      <c r="E891" s="832" t="s">
        <v>5509</v>
      </c>
      <c r="F891" s="832" t="s">
        <v>5611</v>
      </c>
      <c r="G891" s="832" t="s">
        <v>5612</v>
      </c>
      <c r="H891" s="849">
        <v>1</v>
      </c>
      <c r="I891" s="849">
        <v>307</v>
      </c>
      <c r="J891" s="832"/>
      <c r="K891" s="832">
        <v>307</v>
      </c>
      <c r="L891" s="849"/>
      <c r="M891" s="849"/>
      <c r="N891" s="832"/>
      <c r="O891" s="832"/>
      <c r="P891" s="849"/>
      <c r="Q891" s="849"/>
      <c r="R891" s="837"/>
      <c r="S891" s="850"/>
    </row>
    <row r="892" spans="1:19" ht="14.45" customHeight="1" x14ac:dyDescent="0.2">
      <c r="A892" s="831" t="s">
        <v>5512</v>
      </c>
      <c r="B892" s="832" t="s">
        <v>5513</v>
      </c>
      <c r="C892" s="832" t="s">
        <v>605</v>
      </c>
      <c r="D892" s="832" t="s">
        <v>2560</v>
      </c>
      <c r="E892" s="832" t="s">
        <v>5509</v>
      </c>
      <c r="F892" s="832" t="s">
        <v>5614</v>
      </c>
      <c r="G892" s="832" t="s">
        <v>5612</v>
      </c>
      <c r="H892" s="849">
        <v>2</v>
      </c>
      <c r="I892" s="849">
        <v>760</v>
      </c>
      <c r="J892" s="832"/>
      <c r="K892" s="832">
        <v>380</v>
      </c>
      <c r="L892" s="849"/>
      <c r="M892" s="849"/>
      <c r="N892" s="832"/>
      <c r="O892" s="832"/>
      <c r="P892" s="849"/>
      <c r="Q892" s="849"/>
      <c r="R892" s="837"/>
      <c r="S892" s="850"/>
    </row>
    <row r="893" spans="1:19" ht="14.45" customHeight="1" x14ac:dyDescent="0.2">
      <c r="A893" s="831" t="s">
        <v>5512</v>
      </c>
      <c r="B893" s="832" t="s">
        <v>5513</v>
      </c>
      <c r="C893" s="832" t="s">
        <v>605</v>
      </c>
      <c r="D893" s="832" t="s">
        <v>5473</v>
      </c>
      <c r="E893" s="832" t="s">
        <v>5509</v>
      </c>
      <c r="F893" s="832" t="s">
        <v>5561</v>
      </c>
      <c r="G893" s="832" t="s">
        <v>5562</v>
      </c>
      <c r="H893" s="849">
        <v>1</v>
      </c>
      <c r="I893" s="849">
        <v>251</v>
      </c>
      <c r="J893" s="832"/>
      <c r="K893" s="832">
        <v>251</v>
      </c>
      <c r="L893" s="849"/>
      <c r="M893" s="849"/>
      <c r="N893" s="832"/>
      <c r="O893" s="832"/>
      <c r="P893" s="849"/>
      <c r="Q893" s="849"/>
      <c r="R893" s="837"/>
      <c r="S893" s="850"/>
    </row>
    <row r="894" spans="1:19" ht="14.45" customHeight="1" x14ac:dyDescent="0.2">
      <c r="A894" s="831" t="s">
        <v>5512</v>
      </c>
      <c r="B894" s="832" t="s">
        <v>5513</v>
      </c>
      <c r="C894" s="832" t="s">
        <v>605</v>
      </c>
      <c r="D894" s="832" t="s">
        <v>5473</v>
      </c>
      <c r="E894" s="832" t="s">
        <v>5509</v>
      </c>
      <c r="F894" s="832" t="s">
        <v>5591</v>
      </c>
      <c r="G894" s="832" t="s">
        <v>5592</v>
      </c>
      <c r="H894" s="849">
        <v>1</v>
      </c>
      <c r="I894" s="849">
        <v>126</v>
      </c>
      <c r="J894" s="832"/>
      <c r="K894" s="832">
        <v>126</v>
      </c>
      <c r="L894" s="849"/>
      <c r="M894" s="849"/>
      <c r="N894" s="832"/>
      <c r="O894" s="832"/>
      <c r="P894" s="849"/>
      <c r="Q894" s="849"/>
      <c r="R894" s="837"/>
      <c r="S894" s="850"/>
    </row>
    <row r="895" spans="1:19" ht="14.45" customHeight="1" x14ac:dyDescent="0.2">
      <c r="A895" s="831" t="s">
        <v>5512</v>
      </c>
      <c r="B895" s="832" t="s">
        <v>5513</v>
      </c>
      <c r="C895" s="832" t="s">
        <v>605</v>
      </c>
      <c r="D895" s="832" t="s">
        <v>5473</v>
      </c>
      <c r="E895" s="832" t="s">
        <v>5509</v>
      </c>
      <c r="F895" s="832" t="s">
        <v>5599</v>
      </c>
      <c r="G895" s="832" t="s">
        <v>5596</v>
      </c>
      <c r="H895" s="849">
        <v>1</v>
      </c>
      <c r="I895" s="849">
        <v>568</v>
      </c>
      <c r="J895" s="832"/>
      <c r="K895" s="832">
        <v>568</v>
      </c>
      <c r="L895" s="849"/>
      <c r="M895" s="849"/>
      <c r="N895" s="832"/>
      <c r="O895" s="832"/>
      <c r="P895" s="849"/>
      <c r="Q895" s="849"/>
      <c r="R895" s="837"/>
      <c r="S895" s="850"/>
    </row>
    <row r="896" spans="1:19" ht="14.45" customHeight="1" x14ac:dyDescent="0.2">
      <c r="A896" s="831" t="s">
        <v>5512</v>
      </c>
      <c r="B896" s="832" t="s">
        <v>5513</v>
      </c>
      <c r="C896" s="832" t="s">
        <v>605</v>
      </c>
      <c r="D896" s="832" t="s">
        <v>5476</v>
      </c>
      <c r="E896" s="832" t="s">
        <v>5509</v>
      </c>
      <c r="F896" s="832" t="s">
        <v>5561</v>
      </c>
      <c r="G896" s="832" t="s">
        <v>5562</v>
      </c>
      <c r="H896" s="849">
        <v>2</v>
      </c>
      <c r="I896" s="849">
        <v>502</v>
      </c>
      <c r="J896" s="832">
        <v>1.9920634920634921</v>
      </c>
      <c r="K896" s="832">
        <v>251</v>
      </c>
      <c r="L896" s="849">
        <v>1</v>
      </c>
      <c r="M896" s="849">
        <v>252</v>
      </c>
      <c r="N896" s="832">
        <v>1</v>
      </c>
      <c r="O896" s="832">
        <v>252</v>
      </c>
      <c r="P896" s="849"/>
      <c r="Q896" s="849"/>
      <c r="R896" s="837"/>
      <c r="S896" s="850"/>
    </row>
    <row r="897" spans="1:19" ht="14.45" customHeight="1" x14ac:dyDescent="0.2">
      <c r="A897" s="831" t="s">
        <v>5512</v>
      </c>
      <c r="B897" s="832" t="s">
        <v>5513</v>
      </c>
      <c r="C897" s="832" t="s">
        <v>605</v>
      </c>
      <c r="D897" s="832" t="s">
        <v>5476</v>
      </c>
      <c r="E897" s="832" t="s">
        <v>5509</v>
      </c>
      <c r="F897" s="832" t="s">
        <v>5591</v>
      </c>
      <c r="G897" s="832" t="s">
        <v>5592</v>
      </c>
      <c r="H897" s="849">
        <v>4</v>
      </c>
      <c r="I897" s="849">
        <v>504</v>
      </c>
      <c r="J897" s="832">
        <v>3.9685039370078741</v>
      </c>
      <c r="K897" s="832">
        <v>126</v>
      </c>
      <c r="L897" s="849">
        <v>1</v>
      </c>
      <c r="M897" s="849">
        <v>127</v>
      </c>
      <c r="N897" s="832">
        <v>1</v>
      </c>
      <c r="O897" s="832">
        <v>127</v>
      </c>
      <c r="P897" s="849"/>
      <c r="Q897" s="849"/>
      <c r="R897" s="837"/>
      <c r="S897" s="850"/>
    </row>
    <row r="898" spans="1:19" ht="14.45" customHeight="1" x14ac:dyDescent="0.2">
      <c r="A898" s="831" t="s">
        <v>5512</v>
      </c>
      <c r="B898" s="832" t="s">
        <v>5513</v>
      </c>
      <c r="C898" s="832" t="s">
        <v>605</v>
      </c>
      <c r="D898" s="832" t="s">
        <v>5476</v>
      </c>
      <c r="E898" s="832" t="s">
        <v>5509</v>
      </c>
      <c r="F898" s="832" t="s">
        <v>5595</v>
      </c>
      <c r="G898" s="832" t="s">
        <v>5596</v>
      </c>
      <c r="H898" s="849">
        <v>4</v>
      </c>
      <c r="I898" s="849">
        <v>1980</v>
      </c>
      <c r="J898" s="832"/>
      <c r="K898" s="832">
        <v>495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5" customHeight="1" x14ac:dyDescent="0.2">
      <c r="A899" s="831" t="s">
        <v>5512</v>
      </c>
      <c r="B899" s="832" t="s">
        <v>5513</v>
      </c>
      <c r="C899" s="832" t="s">
        <v>605</v>
      </c>
      <c r="D899" s="832" t="s">
        <v>5476</v>
      </c>
      <c r="E899" s="832" t="s">
        <v>5509</v>
      </c>
      <c r="F899" s="832" t="s">
        <v>5597</v>
      </c>
      <c r="G899" s="832" t="s">
        <v>5598</v>
      </c>
      <c r="H899" s="849"/>
      <c r="I899" s="849"/>
      <c r="J899" s="832"/>
      <c r="K899" s="832"/>
      <c r="L899" s="849">
        <v>2</v>
      </c>
      <c r="M899" s="849">
        <v>1378</v>
      </c>
      <c r="N899" s="832">
        <v>1</v>
      </c>
      <c r="O899" s="832">
        <v>689</v>
      </c>
      <c r="P899" s="849"/>
      <c r="Q899" s="849"/>
      <c r="R899" s="837"/>
      <c r="S899" s="850"/>
    </row>
    <row r="900" spans="1:19" ht="14.45" customHeight="1" x14ac:dyDescent="0.2">
      <c r="A900" s="831" t="s">
        <v>5512</v>
      </c>
      <c r="B900" s="832" t="s">
        <v>5513</v>
      </c>
      <c r="C900" s="832" t="s">
        <v>605</v>
      </c>
      <c r="D900" s="832" t="s">
        <v>5476</v>
      </c>
      <c r="E900" s="832" t="s">
        <v>5509</v>
      </c>
      <c r="F900" s="832" t="s">
        <v>5609</v>
      </c>
      <c r="G900" s="832" t="s">
        <v>5610</v>
      </c>
      <c r="H900" s="849"/>
      <c r="I900" s="849"/>
      <c r="J900" s="832"/>
      <c r="K900" s="832"/>
      <c r="L900" s="849">
        <v>2</v>
      </c>
      <c r="M900" s="849">
        <v>172</v>
      </c>
      <c r="N900" s="832">
        <v>1</v>
      </c>
      <c r="O900" s="832">
        <v>86</v>
      </c>
      <c r="P900" s="849"/>
      <c r="Q900" s="849"/>
      <c r="R900" s="837"/>
      <c r="S900" s="850"/>
    </row>
    <row r="901" spans="1:19" ht="14.45" customHeight="1" x14ac:dyDescent="0.2">
      <c r="A901" s="831" t="s">
        <v>5512</v>
      </c>
      <c r="B901" s="832" t="s">
        <v>5513</v>
      </c>
      <c r="C901" s="832" t="s">
        <v>605</v>
      </c>
      <c r="D901" s="832" t="s">
        <v>5476</v>
      </c>
      <c r="E901" s="832" t="s">
        <v>5509</v>
      </c>
      <c r="F901" s="832" t="s">
        <v>5617</v>
      </c>
      <c r="G901" s="832" t="s">
        <v>5602</v>
      </c>
      <c r="H901" s="849">
        <v>2</v>
      </c>
      <c r="I901" s="849">
        <v>706</v>
      </c>
      <c r="J901" s="832"/>
      <c r="K901" s="832">
        <v>353</v>
      </c>
      <c r="L901" s="849"/>
      <c r="M901" s="849"/>
      <c r="N901" s="832"/>
      <c r="O901" s="832"/>
      <c r="P901" s="849"/>
      <c r="Q901" s="849"/>
      <c r="R901" s="837"/>
      <c r="S901" s="850"/>
    </row>
    <row r="902" spans="1:19" ht="14.45" customHeight="1" x14ac:dyDescent="0.2">
      <c r="A902" s="831" t="s">
        <v>5512</v>
      </c>
      <c r="B902" s="832" t="s">
        <v>5513</v>
      </c>
      <c r="C902" s="832" t="s">
        <v>605</v>
      </c>
      <c r="D902" s="832" t="s">
        <v>2563</v>
      </c>
      <c r="E902" s="832" t="s">
        <v>5509</v>
      </c>
      <c r="F902" s="832" t="s">
        <v>5561</v>
      </c>
      <c r="G902" s="832" t="s">
        <v>5562</v>
      </c>
      <c r="H902" s="849"/>
      <c r="I902" s="849"/>
      <c r="J902" s="832"/>
      <c r="K902" s="832"/>
      <c r="L902" s="849">
        <v>1</v>
      </c>
      <c r="M902" s="849">
        <v>252</v>
      </c>
      <c r="N902" s="832">
        <v>1</v>
      </c>
      <c r="O902" s="832">
        <v>252</v>
      </c>
      <c r="P902" s="849"/>
      <c r="Q902" s="849"/>
      <c r="R902" s="837"/>
      <c r="S902" s="850"/>
    </row>
    <row r="903" spans="1:19" ht="14.45" customHeight="1" x14ac:dyDescent="0.2">
      <c r="A903" s="831" t="s">
        <v>5512</v>
      </c>
      <c r="B903" s="832" t="s">
        <v>5513</v>
      </c>
      <c r="C903" s="832" t="s">
        <v>605</v>
      </c>
      <c r="D903" s="832" t="s">
        <v>2563</v>
      </c>
      <c r="E903" s="832" t="s">
        <v>5509</v>
      </c>
      <c r="F903" s="832" t="s">
        <v>5591</v>
      </c>
      <c r="G903" s="832" t="s">
        <v>5592</v>
      </c>
      <c r="H903" s="849"/>
      <c r="I903" s="849"/>
      <c r="J903" s="832"/>
      <c r="K903" s="832"/>
      <c r="L903" s="849">
        <v>4</v>
      </c>
      <c r="M903" s="849">
        <v>508</v>
      </c>
      <c r="N903" s="832">
        <v>1</v>
      </c>
      <c r="O903" s="832">
        <v>127</v>
      </c>
      <c r="P903" s="849"/>
      <c r="Q903" s="849"/>
      <c r="R903" s="837"/>
      <c r="S903" s="850"/>
    </row>
    <row r="904" spans="1:19" ht="14.45" customHeight="1" x14ac:dyDescent="0.2">
      <c r="A904" s="831" t="s">
        <v>5512</v>
      </c>
      <c r="B904" s="832" t="s">
        <v>5513</v>
      </c>
      <c r="C904" s="832" t="s">
        <v>605</v>
      </c>
      <c r="D904" s="832" t="s">
        <v>2563</v>
      </c>
      <c r="E904" s="832" t="s">
        <v>5509</v>
      </c>
      <c r="F904" s="832" t="s">
        <v>5611</v>
      </c>
      <c r="G904" s="832" t="s">
        <v>5612</v>
      </c>
      <c r="H904" s="849"/>
      <c r="I904" s="849"/>
      <c r="J904" s="832"/>
      <c r="K904" s="832"/>
      <c r="L904" s="849">
        <v>1</v>
      </c>
      <c r="M904" s="849">
        <v>308</v>
      </c>
      <c r="N904" s="832">
        <v>1</v>
      </c>
      <c r="O904" s="832">
        <v>308</v>
      </c>
      <c r="P904" s="849"/>
      <c r="Q904" s="849"/>
      <c r="R904" s="837"/>
      <c r="S904" s="850"/>
    </row>
    <row r="905" spans="1:19" ht="14.45" customHeight="1" x14ac:dyDescent="0.2">
      <c r="A905" s="831" t="s">
        <v>5512</v>
      </c>
      <c r="B905" s="832" t="s">
        <v>5513</v>
      </c>
      <c r="C905" s="832" t="s">
        <v>605</v>
      </c>
      <c r="D905" s="832" t="s">
        <v>2564</v>
      </c>
      <c r="E905" s="832" t="s">
        <v>5509</v>
      </c>
      <c r="F905" s="832" t="s">
        <v>5561</v>
      </c>
      <c r="G905" s="832" t="s">
        <v>5562</v>
      </c>
      <c r="H905" s="849">
        <v>2</v>
      </c>
      <c r="I905" s="849">
        <v>502</v>
      </c>
      <c r="J905" s="832"/>
      <c r="K905" s="832">
        <v>251</v>
      </c>
      <c r="L905" s="849"/>
      <c r="M905" s="849"/>
      <c r="N905" s="832"/>
      <c r="O905" s="832"/>
      <c r="P905" s="849"/>
      <c r="Q905" s="849"/>
      <c r="R905" s="837"/>
      <c r="S905" s="850"/>
    </row>
    <row r="906" spans="1:19" ht="14.45" customHeight="1" x14ac:dyDescent="0.2">
      <c r="A906" s="831" t="s">
        <v>5512</v>
      </c>
      <c r="B906" s="832" t="s">
        <v>5513</v>
      </c>
      <c r="C906" s="832" t="s">
        <v>605</v>
      </c>
      <c r="D906" s="832" t="s">
        <v>2564</v>
      </c>
      <c r="E906" s="832" t="s">
        <v>5509</v>
      </c>
      <c r="F906" s="832" t="s">
        <v>5591</v>
      </c>
      <c r="G906" s="832" t="s">
        <v>5592</v>
      </c>
      <c r="H906" s="849">
        <v>4</v>
      </c>
      <c r="I906" s="849">
        <v>504</v>
      </c>
      <c r="J906" s="832"/>
      <c r="K906" s="832">
        <v>126</v>
      </c>
      <c r="L906" s="849"/>
      <c r="M906" s="849"/>
      <c r="N906" s="832"/>
      <c r="O906" s="832"/>
      <c r="P906" s="849"/>
      <c r="Q906" s="849"/>
      <c r="R906" s="837"/>
      <c r="S906" s="850"/>
    </row>
    <row r="907" spans="1:19" ht="14.45" customHeight="1" x14ac:dyDescent="0.2">
      <c r="A907" s="831" t="s">
        <v>5512</v>
      </c>
      <c r="B907" s="832" t="s">
        <v>5513</v>
      </c>
      <c r="C907" s="832" t="s">
        <v>605</v>
      </c>
      <c r="D907" s="832" t="s">
        <v>2564</v>
      </c>
      <c r="E907" s="832" t="s">
        <v>5509</v>
      </c>
      <c r="F907" s="832" t="s">
        <v>5611</v>
      </c>
      <c r="G907" s="832" t="s">
        <v>5612</v>
      </c>
      <c r="H907" s="849">
        <v>1</v>
      </c>
      <c r="I907" s="849">
        <v>307</v>
      </c>
      <c r="J907" s="832"/>
      <c r="K907" s="832">
        <v>307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5" customHeight="1" x14ac:dyDescent="0.2">
      <c r="A908" s="831" t="s">
        <v>5512</v>
      </c>
      <c r="B908" s="832" t="s">
        <v>5513</v>
      </c>
      <c r="C908" s="832" t="s">
        <v>605</v>
      </c>
      <c r="D908" s="832" t="s">
        <v>2564</v>
      </c>
      <c r="E908" s="832" t="s">
        <v>5509</v>
      </c>
      <c r="F908" s="832" t="s">
        <v>5614</v>
      </c>
      <c r="G908" s="832" t="s">
        <v>5612</v>
      </c>
      <c r="H908" s="849">
        <v>3</v>
      </c>
      <c r="I908" s="849">
        <v>1140</v>
      </c>
      <c r="J908" s="832"/>
      <c r="K908" s="832">
        <v>380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5" customHeight="1" x14ac:dyDescent="0.2">
      <c r="A909" s="831" t="s">
        <v>5512</v>
      </c>
      <c r="B909" s="832" t="s">
        <v>5513</v>
      </c>
      <c r="C909" s="832" t="s">
        <v>605</v>
      </c>
      <c r="D909" s="832" t="s">
        <v>2566</v>
      </c>
      <c r="E909" s="832" t="s">
        <v>5509</v>
      </c>
      <c r="F909" s="832" t="s">
        <v>5561</v>
      </c>
      <c r="G909" s="832" t="s">
        <v>5562</v>
      </c>
      <c r="H909" s="849">
        <v>3</v>
      </c>
      <c r="I909" s="849">
        <v>753</v>
      </c>
      <c r="J909" s="832">
        <v>1.4940476190476191</v>
      </c>
      <c r="K909" s="832">
        <v>251</v>
      </c>
      <c r="L909" s="849">
        <v>2</v>
      </c>
      <c r="M909" s="849">
        <v>504</v>
      </c>
      <c r="N909" s="832">
        <v>1</v>
      </c>
      <c r="O909" s="832">
        <v>252</v>
      </c>
      <c r="P909" s="849"/>
      <c r="Q909" s="849"/>
      <c r="R909" s="837"/>
      <c r="S909" s="850"/>
    </row>
    <row r="910" spans="1:19" ht="14.45" customHeight="1" x14ac:dyDescent="0.2">
      <c r="A910" s="831" t="s">
        <v>5512</v>
      </c>
      <c r="B910" s="832" t="s">
        <v>5513</v>
      </c>
      <c r="C910" s="832" t="s">
        <v>605</v>
      </c>
      <c r="D910" s="832" t="s">
        <v>2566</v>
      </c>
      <c r="E910" s="832" t="s">
        <v>5509</v>
      </c>
      <c r="F910" s="832" t="s">
        <v>5591</v>
      </c>
      <c r="G910" s="832" t="s">
        <v>5592</v>
      </c>
      <c r="H910" s="849">
        <v>14</v>
      </c>
      <c r="I910" s="849">
        <v>1764</v>
      </c>
      <c r="J910" s="832"/>
      <c r="K910" s="832">
        <v>126</v>
      </c>
      <c r="L910" s="849"/>
      <c r="M910" s="849"/>
      <c r="N910" s="832"/>
      <c r="O910" s="832"/>
      <c r="P910" s="849"/>
      <c r="Q910" s="849"/>
      <c r="R910" s="837"/>
      <c r="S910" s="850"/>
    </row>
    <row r="911" spans="1:19" ht="14.45" customHeight="1" x14ac:dyDescent="0.2">
      <c r="A911" s="831" t="s">
        <v>5512</v>
      </c>
      <c r="B911" s="832" t="s">
        <v>5513</v>
      </c>
      <c r="C911" s="832" t="s">
        <v>605</v>
      </c>
      <c r="D911" s="832" t="s">
        <v>2566</v>
      </c>
      <c r="E911" s="832" t="s">
        <v>5509</v>
      </c>
      <c r="F911" s="832" t="s">
        <v>5595</v>
      </c>
      <c r="G911" s="832" t="s">
        <v>5596</v>
      </c>
      <c r="H911" s="849">
        <v>9</v>
      </c>
      <c r="I911" s="849">
        <v>4455</v>
      </c>
      <c r="J911" s="832"/>
      <c r="K911" s="832">
        <v>495</v>
      </c>
      <c r="L911" s="849"/>
      <c r="M911" s="849"/>
      <c r="N911" s="832"/>
      <c r="O911" s="832"/>
      <c r="P911" s="849"/>
      <c r="Q911" s="849"/>
      <c r="R911" s="837"/>
      <c r="S911" s="850"/>
    </row>
    <row r="912" spans="1:19" ht="14.45" customHeight="1" x14ac:dyDescent="0.2">
      <c r="A912" s="831" t="s">
        <v>5512</v>
      </c>
      <c r="B912" s="832" t="s">
        <v>5513</v>
      </c>
      <c r="C912" s="832" t="s">
        <v>605</v>
      </c>
      <c r="D912" s="832" t="s">
        <v>2566</v>
      </c>
      <c r="E912" s="832" t="s">
        <v>5509</v>
      </c>
      <c r="F912" s="832" t="s">
        <v>5609</v>
      </c>
      <c r="G912" s="832" t="s">
        <v>5610</v>
      </c>
      <c r="H912" s="849"/>
      <c r="I912" s="849"/>
      <c r="J912" s="832"/>
      <c r="K912" s="832"/>
      <c r="L912" s="849">
        <v>1</v>
      </c>
      <c r="M912" s="849">
        <v>86</v>
      </c>
      <c r="N912" s="832">
        <v>1</v>
      </c>
      <c r="O912" s="832">
        <v>86</v>
      </c>
      <c r="P912" s="849"/>
      <c r="Q912" s="849"/>
      <c r="R912" s="837"/>
      <c r="S912" s="850"/>
    </row>
    <row r="913" spans="1:19" ht="14.45" customHeight="1" x14ac:dyDescent="0.2">
      <c r="A913" s="831" t="s">
        <v>5512</v>
      </c>
      <c r="B913" s="832" t="s">
        <v>5513</v>
      </c>
      <c r="C913" s="832" t="s">
        <v>605</v>
      </c>
      <c r="D913" s="832" t="s">
        <v>2566</v>
      </c>
      <c r="E913" s="832" t="s">
        <v>5509</v>
      </c>
      <c r="F913" s="832" t="s">
        <v>5573</v>
      </c>
      <c r="G913" s="832" t="s">
        <v>5574</v>
      </c>
      <c r="H913" s="849"/>
      <c r="I913" s="849"/>
      <c r="J913" s="832"/>
      <c r="K913" s="832"/>
      <c r="L913" s="849">
        <v>1</v>
      </c>
      <c r="M913" s="849">
        <v>121</v>
      </c>
      <c r="N913" s="832">
        <v>1</v>
      </c>
      <c r="O913" s="832">
        <v>121</v>
      </c>
      <c r="P913" s="849"/>
      <c r="Q913" s="849"/>
      <c r="R913" s="837"/>
      <c r="S913" s="850"/>
    </row>
    <row r="914" spans="1:19" ht="14.45" customHeight="1" x14ac:dyDescent="0.2">
      <c r="A914" s="831" t="s">
        <v>5512</v>
      </c>
      <c r="B914" s="832" t="s">
        <v>5513</v>
      </c>
      <c r="C914" s="832" t="s">
        <v>605</v>
      </c>
      <c r="D914" s="832" t="s">
        <v>2566</v>
      </c>
      <c r="E914" s="832" t="s">
        <v>5509</v>
      </c>
      <c r="F914" s="832" t="s">
        <v>5611</v>
      </c>
      <c r="G914" s="832" t="s">
        <v>5612</v>
      </c>
      <c r="H914" s="849">
        <v>2</v>
      </c>
      <c r="I914" s="849">
        <v>614</v>
      </c>
      <c r="J914" s="832">
        <v>1.9935064935064934</v>
      </c>
      <c r="K914" s="832">
        <v>307</v>
      </c>
      <c r="L914" s="849">
        <v>1</v>
      </c>
      <c r="M914" s="849">
        <v>308</v>
      </c>
      <c r="N914" s="832">
        <v>1</v>
      </c>
      <c r="O914" s="832">
        <v>308</v>
      </c>
      <c r="P914" s="849"/>
      <c r="Q914" s="849"/>
      <c r="R914" s="837"/>
      <c r="S914" s="850"/>
    </row>
    <row r="915" spans="1:19" ht="14.45" customHeight="1" x14ac:dyDescent="0.2">
      <c r="A915" s="831" t="s">
        <v>5512</v>
      </c>
      <c r="B915" s="832" t="s">
        <v>5513</v>
      </c>
      <c r="C915" s="832" t="s">
        <v>605</v>
      </c>
      <c r="D915" s="832" t="s">
        <v>2566</v>
      </c>
      <c r="E915" s="832" t="s">
        <v>5509</v>
      </c>
      <c r="F915" s="832" t="s">
        <v>5613</v>
      </c>
      <c r="G915" s="832" t="s">
        <v>5608</v>
      </c>
      <c r="H915" s="849">
        <v>1</v>
      </c>
      <c r="I915" s="849">
        <v>178</v>
      </c>
      <c r="J915" s="832"/>
      <c r="K915" s="832">
        <v>178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5" customHeight="1" x14ac:dyDescent="0.2">
      <c r="A916" s="831" t="s">
        <v>5512</v>
      </c>
      <c r="B916" s="832" t="s">
        <v>5513</v>
      </c>
      <c r="C916" s="832" t="s">
        <v>605</v>
      </c>
      <c r="D916" s="832" t="s">
        <v>2567</v>
      </c>
      <c r="E916" s="832" t="s">
        <v>5509</v>
      </c>
      <c r="F916" s="832" t="s">
        <v>5561</v>
      </c>
      <c r="G916" s="832" t="s">
        <v>5562</v>
      </c>
      <c r="H916" s="849">
        <v>6</v>
      </c>
      <c r="I916" s="849">
        <v>1506</v>
      </c>
      <c r="J916" s="832">
        <v>0.54329004329004327</v>
      </c>
      <c r="K916" s="832">
        <v>251</v>
      </c>
      <c r="L916" s="849">
        <v>11</v>
      </c>
      <c r="M916" s="849">
        <v>2772</v>
      </c>
      <c r="N916" s="832">
        <v>1</v>
      </c>
      <c r="O916" s="832">
        <v>252</v>
      </c>
      <c r="P916" s="849">
        <v>2</v>
      </c>
      <c r="Q916" s="849">
        <v>508</v>
      </c>
      <c r="R916" s="837">
        <v>0.18326118326118326</v>
      </c>
      <c r="S916" s="850">
        <v>254</v>
      </c>
    </row>
    <row r="917" spans="1:19" ht="14.45" customHeight="1" x14ac:dyDescent="0.2">
      <c r="A917" s="831" t="s">
        <v>5512</v>
      </c>
      <c r="B917" s="832" t="s">
        <v>5513</v>
      </c>
      <c r="C917" s="832" t="s">
        <v>605</v>
      </c>
      <c r="D917" s="832" t="s">
        <v>2567</v>
      </c>
      <c r="E917" s="832" t="s">
        <v>5509</v>
      </c>
      <c r="F917" s="832" t="s">
        <v>5591</v>
      </c>
      <c r="G917" s="832" t="s">
        <v>5592</v>
      </c>
      <c r="H917" s="849">
        <v>7</v>
      </c>
      <c r="I917" s="849">
        <v>882</v>
      </c>
      <c r="J917" s="832">
        <v>0.46299212598425199</v>
      </c>
      <c r="K917" s="832">
        <v>126</v>
      </c>
      <c r="L917" s="849">
        <v>15</v>
      </c>
      <c r="M917" s="849">
        <v>1905</v>
      </c>
      <c r="N917" s="832">
        <v>1</v>
      </c>
      <c r="O917" s="832">
        <v>127</v>
      </c>
      <c r="P917" s="849">
        <v>3</v>
      </c>
      <c r="Q917" s="849">
        <v>378</v>
      </c>
      <c r="R917" s="837">
        <v>0.1984251968503937</v>
      </c>
      <c r="S917" s="850">
        <v>126</v>
      </c>
    </row>
    <row r="918" spans="1:19" ht="14.45" customHeight="1" x14ac:dyDescent="0.2">
      <c r="A918" s="831" t="s">
        <v>5512</v>
      </c>
      <c r="B918" s="832" t="s">
        <v>5513</v>
      </c>
      <c r="C918" s="832" t="s">
        <v>605</v>
      </c>
      <c r="D918" s="832" t="s">
        <v>2567</v>
      </c>
      <c r="E918" s="832" t="s">
        <v>5509</v>
      </c>
      <c r="F918" s="832" t="s">
        <v>5599</v>
      </c>
      <c r="G918" s="832" t="s">
        <v>5596</v>
      </c>
      <c r="H918" s="849">
        <v>11</v>
      </c>
      <c r="I918" s="849">
        <v>6248</v>
      </c>
      <c r="J918" s="832">
        <v>0.68629173989455183</v>
      </c>
      <c r="K918" s="832">
        <v>568</v>
      </c>
      <c r="L918" s="849">
        <v>16</v>
      </c>
      <c r="M918" s="849">
        <v>9104</v>
      </c>
      <c r="N918" s="832">
        <v>1</v>
      </c>
      <c r="O918" s="832">
        <v>569</v>
      </c>
      <c r="P918" s="849">
        <v>4</v>
      </c>
      <c r="Q918" s="849">
        <v>2292</v>
      </c>
      <c r="R918" s="837">
        <v>0.25175746924428821</v>
      </c>
      <c r="S918" s="850">
        <v>573</v>
      </c>
    </row>
    <row r="919" spans="1:19" ht="14.45" customHeight="1" x14ac:dyDescent="0.2">
      <c r="A919" s="831" t="s">
        <v>5512</v>
      </c>
      <c r="B919" s="832" t="s">
        <v>5513</v>
      </c>
      <c r="C919" s="832" t="s">
        <v>605</v>
      </c>
      <c r="D919" s="832" t="s">
        <v>2567</v>
      </c>
      <c r="E919" s="832" t="s">
        <v>5509</v>
      </c>
      <c r="F919" s="832" t="s">
        <v>5601</v>
      </c>
      <c r="G919" s="832" t="s">
        <v>5602</v>
      </c>
      <c r="H919" s="849">
        <v>1</v>
      </c>
      <c r="I919" s="849">
        <v>462</v>
      </c>
      <c r="J919" s="832"/>
      <c r="K919" s="832">
        <v>462</v>
      </c>
      <c r="L919" s="849"/>
      <c r="M919" s="849"/>
      <c r="N919" s="832"/>
      <c r="O919" s="832"/>
      <c r="P919" s="849">
        <v>1</v>
      </c>
      <c r="Q919" s="849">
        <v>468</v>
      </c>
      <c r="R919" s="837"/>
      <c r="S919" s="850">
        <v>468</v>
      </c>
    </row>
    <row r="920" spans="1:19" ht="14.45" customHeight="1" x14ac:dyDescent="0.2">
      <c r="A920" s="831" t="s">
        <v>5512</v>
      </c>
      <c r="B920" s="832" t="s">
        <v>5513</v>
      </c>
      <c r="C920" s="832" t="s">
        <v>605</v>
      </c>
      <c r="D920" s="832" t="s">
        <v>2567</v>
      </c>
      <c r="E920" s="832" t="s">
        <v>5509</v>
      </c>
      <c r="F920" s="832" t="s">
        <v>5607</v>
      </c>
      <c r="G920" s="832" t="s">
        <v>5608</v>
      </c>
      <c r="H920" s="849"/>
      <c r="I920" s="849"/>
      <c r="J920" s="832"/>
      <c r="K920" s="832"/>
      <c r="L920" s="849">
        <v>1</v>
      </c>
      <c r="M920" s="849">
        <v>215</v>
      </c>
      <c r="N920" s="832">
        <v>1</v>
      </c>
      <c r="O920" s="832">
        <v>215</v>
      </c>
      <c r="P920" s="849"/>
      <c r="Q920" s="849"/>
      <c r="R920" s="837"/>
      <c r="S920" s="850"/>
    </row>
    <row r="921" spans="1:19" ht="14.45" customHeight="1" x14ac:dyDescent="0.2">
      <c r="A921" s="831" t="s">
        <v>5512</v>
      </c>
      <c r="B921" s="832" t="s">
        <v>5513</v>
      </c>
      <c r="C921" s="832" t="s">
        <v>605</v>
      </c>
      <c r="D921" s="832" t="s">
        <v>2567</v>
      </c>
      <c r="E921" s="832" t="s">
        <v>5509</v>
      </c>
      <c r="F921" s="832" t="s">
        <v>5609</v>
      </c>
      <c r="G921" s="832" t="s">
        <v>5610</v>
      </c>
      <c r="H921" s="849"/>
      <c r="I921" s="849"/>
      <c r="J921" s="832"/>
      <c r="K921" s="832"/>
      <c r="L921" s="849">
        <v>0</v>
      </c>
      <c r="M921" s="849">
        <v>0</v>
      </c>
      <c r="N921" s="832"/>
      <c r="O921" s="832"/>
      <c r="P921" s="849"/>
      <c r="Q921" s="849"/>
      <c r="R921" s="837"/>
      <c r="S921" s="850"/>
    </row>
    <row r="922" spans="1:19" ht="14.45" customHeight="1" x14ac:dyDescent="0.2">
      <c r="A922" s="831" t="s">
        <v>5512</v>
      </c>
      <c r="B922" s="832" t="s">
        <v>5513</v>
      </c>
      <c r="C922" s="832" t="s">
        <v>605</v>
      </c>
      <c r="D922" s="832" t="s">
        <v>2567</v>
      </c>
      <c r="E922" s="832" t="s">
        <v>5509</v>
      </c>
      <c r="F922" s="832" t="s">
        <v>5614</v>
      </c>
      <c r="G922" s="832" t="s">
        <v>5612</v>
      </c>
      <c r="H922" s="849"/>
      <c r="I922" s="849"/>
      <c r="J922" s="832"/>
      <c r="K922" s="832"/>
      <c r="L922" s="849">
        <v>5</v>
      </c>
      <c r="M922" s="849">
        <v>1905</v>
      </c>
      <c r="N922" s="832">
        <v>1</v>
      </c>
      <c r="O922" s="832">
        <v>381</v>
      </c>
      <c r="P922" s="849"/>
      <c r="Q922" s="849"/>
      <c r="R922" s="837"/>
      <c r="S922" s="850"/>
    </row>
    <row r="923" spans="1:19" ht="14.45" customHeight="1" x14ac:dyDescent="0.2">
      <c r="A923" s="831" t="s">
        <v>5512</v>
      </c>
      <c r="B923" s="832" t="s">
        <v>5513</v>
      </c>
      <c r="C923" s="832" t="s">
        <v>605</v>
      </c>
      <c r="D923" s="832" t="s">
        <v>2567</v>
      </c>
      <c r="E923" s="832" t="s">
        <v>5509</v>
      </c>
      <c r="F923" s="832" t="s">
        <v>5615</v>
      </c>
      <c r="G923" s="832" t="s">
        <v>5616</v>
      </c>
      <c r="H923" s="849">
        <v>3</v>
      </c>
      <c r="I923" s="849">
        <v>816</v>
      </c>
      <c r="J923" s="832">
        <v>0.49816849816849818</v>
      </c>
      <c r="K923" s="832">
        <v>272</v>
      </c>
      <c r="L923" s="849">
        <v>6</v>
      </c>
      <c r="M923" s="849">
        <v>1638</v>
      </c>
      <c r="N923" s="832">
        <v>1</v>
      </c>
      <c r="O923" s="832">
        <v>273</v>
      </c>
      <c r="P923" s="849"/>
      <c r="Q923" s="849"/>
      <c r="R923" s="837"/>
      <c r="S923" s="850"/>
    </row>
    <row r="924" spans="1:19" ht="14.45" customHeight="1" x14ac:dyDescent="0.2">
      <c r="A924" s="831" t="s">
        <v>5512</v>
      </c>
      <c r="B924" s="832" t="s">
        <v>5513</v>
      </c>
      <c r="C924" s="832" t="s">
        <v>605</v>
      </c>
      <c r="D924" s="832" t="s">
        <v>2567</v>
      </c>
      <c r="E924" s="832" t="s">
        <v>5509</v>
      </c>
      <c r="F924" s="832" t="s">
        <v>5618</v>
      </c>
      <c r="G924" s="832" t="s">
        <v>5594</v>
      </c>
      <c r="H924" s="849">
        <v>2</v>
      </c>
      <c r="I924" s="849">
        <v>808</v>
      </c>
      <c r="J924" s="832">
        <v>0.3325102880658436</v>
      </c>
      <c r="K924" s="832">
        <v>404</v>
      </c>
      <c r="L924" s="849">
        <v>6</v>
      </c>
      <c r="M924" s="849">
        <v>2430</v>
      </c>
      <c r="N924" s="832">
        <v>1</v>
      </c>
      <c r="O924" s="832">
        <v>405</v>
      </c>
      <c r="P924" s="849"/>
      <c r="Q924" s="849"/>
      <c r="R924" s="837"/>
      <c r="S924" s="850"/>
    </row>
    <row r="925" spans="1:19" ht="14.45" customHeight="1" x14ac:dyDescent="0.2">
      <c r="A925" s="831" t="s">
        <v>5512</v>
      </c>
      <c r="B925" s="832" t="s">
        <v>5513</v>
      </c>
      <c r="C925" s="832" t="s">
        <v>605</v>
      </c>
      <c r="D925" s="832" t="s">
        <v>2567</v>
      </c>
      <c r="E925" s="832" t="s">
        <v>5509</v>
      </c>
      <c r="F925" s="832" t="s">
        <v>5619</v>
      </c>
      <c r="G925" s="832" t="s">
        <v>5620</v>
      </c>
      <c r="H925" s="849"/>
      <c r="I925" s="849"/>
      <c r="J925" s="832"/>
      <c r="K925" s="832"/>
      <c r="L925" s="849">
        <v>1</v>
      </c>
      <c r="M925" s="849">
        <v>451</v>
      </c>
      <c r="N925" s="832">
        <v>1</v>
      </c>
      <c r="O925" s="832">
        <v>451</v>
      </c>
      <c r="P925" s="849"/>
      <c r="Q925" s="849"/>
      <c r="R925" s="837"/>
      <c r="S925" s="850"/>
    </row>
    <row r="926" spans="1:19" ht="14.45" customHeight="1" x14ac:dyDescent="0.2">
      <c r="A926" s="831" t="s">
        <v>5512</v>
      </c>
      <c r="B926" s="832" t="s">
        <v>5513</v>
      </c>
      <c r="C926" s="832" t="s">
        <v>605</v>
      </c>
      <c r="D926" s="832" t="s">
        <v>2568</v>
      </c>
      <c r="E926" s="832" t="s">
        <v>5509</v>
      </c>
      <c r="F926" s="832" t="s">
        <v>5561</v>
      </c>
      <c r="G926" s="832" t="s">
        <v>5562</v>
      </c>
      <c r="H926" s="849">
        <v>1</v>
      </c>
      <c r="I926" s="849">
        <v>251</v>
      </c>
      <c r="J926" s="832">
        <v>0.14229024943310659</v>
      </c>
      <c r="K926" s="832">
        <v>251</v>
      </c>
      <c r="L926" s="849">
        <v>7</v>
      </c>
      <c r="M926" s="849">
        <v>1764</v>
      </c>
      <c r="N926" s="832">
        <v>1</v>
      </c>
      <c r="O926" s="832">
        <v>252</v>
      </c>
      <c r="P926" s="849"/>
      <c r="Q926" s="849"/>
      <c r="R926" s="837"/>
      <c r="S926" s="850"/>
    </row>
    <row r="927" spans="1:19" ht="14.45" customHeight="1" x14ac:dyDescent="0.2">
      <c r="A927" s="831" t="s">
        <v>5512</v>
      </c>
      <c r="B927" s="832" t="s">
        <v>5513</v>
      </c>
      <c r="C927" s="832" t="s">
        <v>605</v>
      </c>
      <c r="D927" s="832" t="s">
        <v>2568</v>
      </c>
      <c r="E927" s="832" t="s">
        <v>5509</v>
      </c>
      <c r="F927" s="832" t="s">
        <v>5591</v>
      </c>
      <c r="G927" s="832" t="s">
        <v>5592</v>
      </c>
      <c r="H927" s="849">
        <v>5</v>
      </c>
      <c r="I927" s="849">
        <v>630</v>
      </c>
      <c r="J927" s="832">
        <v>0.33070866141732286</v>
      </c>
      <c r="K927" s="832">
        <v>126</v>
      </c>
      <c r="L927" s="849">
        <v>15</v>
      </c>
      <c r="M927" s="849">
        <v>1905</v>
      </c>
      <c r="N927" s="832">
        <v>1</v>
      </c>
      <c r="O927" s="832">
        <v>127</v>
      </c>
      <c r="P927" s="849">
        <v>1</v>
      </c>
      <c r="Q927" s="849">
        <v>126</v>
      </c>
      <c r="R927" s="837">
        <v>6.6141732283464566E-2</v>
      </c>
      <c r="S927" s="850">
        <v>126</v>
      </c>
    </row>
    <row r="928" spans="1:19" ht="14.45" customHeight="1" x14ac:dyDescent="0.2">
      <c r="A928" s="831" t="s">
        <v>5512</v>
      </c>
      <c r="B928" s="832" t="s">
        <v>5513</v>
      </c>
      <c r="C928" s="832" t="s">
        <v>605</v>
      </c>
      <c r="D928" s="832" t="s">
        <v>2568</v>
      </c>
      <c r="E928" s="832" t="s">
        <v>5509</v>
      </c>
      <c r="F928" s="832" t="s">
        <v>5599</v>
      </c>
      <c r="G928" s="832" t="s">
        <v>5596</v>
      </c>
      <c r="H928" s="849"/>
      <c r="I928" s="849"/>
      <c r="J928" s="832"/>
      <c r="K928" s="832"/>
      <c r="L928" s="849">
        <v>5</v>
      </c>
      <c r="M928" s="849">
        <v>2845</v>
      </c>
      <c r="N928" s="832">
        <v>1</v>
      </c>
      <c r="O928" s="832">
        <v>569</v>
      </c>
      <c r="P928" s="849">
        <v>1</v>
      </c>
      <c r="Q928" s="849">
        <v>573</v>
      </c>
      <c r="R928" s="837">
        <v>0.20140597539543059</v>
      </c>
      <c r="S928" s="850">
        <v>573</v>
      </c>
    </row>
    <row r="929" spans="1:19" ht="14.45" customHeight="1" x14ac:dyDescent="0.2">
      <c r="A929" s="831" t="s">
        <v>5512</v>
      </c>
      <c r="B929" s="832" t="s">
        <v>5513</v>
      </c>
      <c r="C929" s="832" t="s">
        <v>605</v>
      </c>
      <c r="D929" s="832" t="s">
        <v>2568</v>
      </c>
      <c r="E929" s="832" t="s">
        <v>5509</v>
      </c>
      <c r="F929" s="832" t="s">
        <v>5601</v>
      </c>
      <c r="G929" s="832" t="s">
        <v>5602</v>
      </c>
      <c r="H929" s="849"/>
      <c r="I929" s="849"/>
      <c r="J929" s="832"/>
      <c r="K929" s="832"/>
      <c r="L929" s="849">
        <v>1</v>
      </c>
      <c r="M929" s="849">
        <v>464</v>
      </c>
      <c r="N929" s="832">
        <v>1</v>
      </c>
      <c r="O929" s="832">
        <v>464</v>
      </c>
      <c r="P929" s="849"/>
      <c r="Q929" s="849"/>
      <c r="R929" s="837"/>
      <c r="S929" s="850"/>
    </row>
    <row r="930" spans="1:19" ht="14.45" customHeight="1" x14ac:dyDescent="0.2">
      <c r="A930" s="831" t="s">
        <v>5512</v>
      </c>
      <c r="B930" s="832" t="s">
        <v>5513</v>
      </c>
      <c r="C930" s="832" t="s">
        <v>605</v>
      </c>
      <c r="D930" s="832" t="s">
        <v>2568</v>
      </c>
      <c r="E930" s="832" t="s">
        <v>5509</v>
      </c>
      <c r="F930" s="832" t="s">
        <v>5611</v>
      </c>
      <c r="G930" s="832" t="s">
        <v>5612</v>
      </c>
      <c r="H930" s="849"/>
      <c r="I930" s="849"/>
      <c r="J930" s="832"/>
      <c r="K930" s="832"/>
      <c r="L930" s="849">
        <v>3</v>
      </c>
      <c r="M930" s="849">
        <v>924</v>
      </c>
      <c r="N930" s="832">
        <v>1</v>
      </c>
      <c r="O930" s="832">
        <v>308</v>
      </c>
      <c r="P930" s="849"/>
      <c r="Q930" s="849"/>
      <c r="R930" s="837"/>
      <c r="S930" s="850"/>
    </row>
    <row r="931" spans="1:19" ht="14.45" customHeight="1" x14ac:dyDescent="0.2">
      <c r="A931" s="831" t="s">
        <v>5512</v>
      </c>
      <c r="B931" s="832" t="s">
        <v>5513</v>
      </c>
      <c r="C931" s="832" t="s">
        <v>605</v>
      </c>
      <c r="D931" s="832" t="s">
        <v>2568</v>
      </c>
      <c r="E931" s="832" t="s">
        <v>5509</v>
      </c>
      <c r="F931" s="832" t="s">
        <v>5614</v>
      </c>
      <c r="G931" s="832" t="s">
        <v>5612</v>
      </c>
      <c r="H931" s="849">
        <v>2</v>
      </c>
      <c r="I931" s="849">
        <v>760</v>
      </c>
      <c r="J931" s="832">
        <v>0.99737532808398954</v>
      </c>
      <c r="K931" s="832">
        <v>380</v>
      </c>
      <c r="L931" s="849">
        <v>2</v>
      </c>
      <c r="M931" s="849">
        <v>762</v>
      </c>
      <c r="N931" s="832">
        <v>1</v>
      </c>
      <c r="O931" s="832">
        <v>381</v>
      </c>
      <c r="P931" s="849"/>
      <c r="Q931" s="849"/>
      <c r="R931" s="837"/>
      <c r="S931" s="850"/>
    </row>
    <row r="932" spans="1:19" ht="14.45" customHeight="1" x14ac:dyDescent="0.2">
      <c r="A932" s="831" t="s">
        <v>5512</v>
      </c>
      <c r="B932" s="832" t="s">
        <v>5513</v>
      </c>
      <c r="C932" s="832" t="s">
        <v>605</v>
      </c>
      <c r="D932" s="832" t="s">
        <v>2568</v>
      </c>
      <c r="E932" s="832" t="s">
        <v>5509</v>
      </c>
      <c r="F932" s="832" t="s">
        <v>5615</v>
      </c>
      <c r="G932" s="832" t="s">
        <v>5616</v>
      </c>
      <c r="H932" s="849"/>
      <c r="I932" s="849"/>
      <c r="J932" s="832"/>
      <c r="K932" s="832"/>
      <c r="L932" s="849">
        <v>2</v>
      </c>
      <c r="M932" s="849">
        <v>546</v>
      </c>
      <c r="N932" s="832">
        <v>1</v>
      </c>
      <c r="O932" s="832">
        <v>273</v>
      </c>
      <c r="P932" s="849"/>
      <c r="Q932" s="849"/>
      <c r="R932" s="837"/>
      <c r="S932" s="850"/>
    </row>
    <row r="933" spans="1:19" ht="14.45" customHeight="1" x14ac:dyDescent="0.2">
      <c r="A933" s="831" t="s">
        <v>5512</v>
      </c>
      <c r="B933" s="832" t="s">
        <v>5513</v>
      </c>
      <c r="C933" s="832" t="s">
        <v>605</v>
      </c>
      <c r="D933" s="832" t="s">
        <v>2568</v>
      </c>
      <c r="E933" s="832" t="s">
        <v>5509</v>
      </c>
      <c r="F933" s="832" t="s">
        <v>5617</v>
      </c>
      <c r="G933" s="832" t="s">
        <v>5602</v>
      </c>
      <c r="H933" s="849">
        <v>4</v>
      </c>
      <c r="I933" s="849">
        <v>1412</v>
      </c>
      <c r="J933" s="832"/>
      <c r="K933" s="832">
        <v>353</v>
      </c>
      <c r="L933" s="849"/>
      <c r="M933" s="849"/>
      <c r="N933" s="832"/>
      <c r="O933" s="832"/>
      <c r="P933" s="849"/>
      <c r="Q933" s="849"/>
      <c r="R933" s="837"/>
      <c r="S933" s="850"/>
    </row>
    <row r="934" spans="1:19" ht="14.45" customHeight="1" x14ac:dyDescent="0.2">
      <c r="A934" s="831" t="s">
        <v>5512</v>
      </c>
      <c r="B934" s="832" t="s">
        <v>5513</v>
      </c>
      <c r="C934" s="832" t="s">
        <v>605</v>
      </c>
      <c r="D934" s="832" t="s">
        <v>2568</v>
      </c>
      <c r="E934" s="832" t="s">
        <v>5509</v>
      </c>
      <c r="F934" s="832" t="s">
        <v>5618</v>
      </c>
      <c r="G934" s="832" t="s">
        <v>5594</v>
      </c>
      <c r="H934" s="849"/>
      <c r="I934" s="849"/>
      <c r="J934" s="832"/>
      <c r="K934" s="832"/>
      <c r="L934" s="849">
        <v>9</v>
      </c>
      <c r="M934" s="849">
        <v>3645</v>
      </c>
      <c r="N934" s="832">
        <v>1</v>
      </c>
      <c r="O934" s="832">
        <v>405</v>
      </c>
      <c r="P934" s="849"/>
      <c r="Q934" s="849"/>
      <c r="R934" s="837"/>
      <c r="S934" s="850"/>
    </row>
    <row r="935" spans="1:19" ht="14.45" customHeight="1" x14ac:dyDescent="0.2">
      <c r="A935" s="831" t="s">
        <v>5512</v>
      </c>
      <c r="B935" s="832" t="s">
        <v>5513</v>
      </c>
      <c r="C935" s="832" t="s">
        <v>605</v>
      </c>
      <c r="D935" s="832" t="s">
        <v>5484</v>
      </c>
      <c r="E935" s="832" t="s">
        <v>5509</v>
      </c>
      <c r="F935" s="832" t="s">
        <v>5561</v>
      </c>
      <c r="G935" s="832" t="s">
        <v>5562</v>
      </c>
      <c r="H935" s="849"/>
      <c r="I935" s="849"/>
      <c r="J935" s="832"/>
      <c r="K935" s="832"/>
      <c r="L935" s="849"/>
      <c r="M935" s="849"/>
      <c r="N935" s="832"/>
      <c r="O935" s="832"/>
      <c r="P935" s="849">
        <v>1</v>
      </c>
      <c r="Q935" s="849">
        <v>254</v>
      </c>
      <c r="R935" s="837"/>
      <c r="S935" s="850">
        <v>254</v>
      </c>
    </row>
    <row r="936" spans="1:19" ht="14.45" customHeight="1" x14ac:dyDescent="0.2">
      <c r="A936" s="831" t="s">
        <v>5512</v>
      </c>
      <c r="B936" s="832" t="s">
        <v>5513</v>
      </c>
      <c r="C936" s="832" t="s">
        <v>605</v>
      </c>
      <c r="D936" s="832" t="s">
        <v>5484</v>
      </c>
      <c r="E936" s="832" t="s">
        <v>5509</v>
      </c>
      <c r="F936" s="832" t="s">
        <v>5591</v>
      </c>
      <c r="G936" s="832" t="s">
        <v>5592</v>
      </c>
      <c r="H936" s="849"/>
      <c r="I936" s="849"/>
      <c r="J936" s="832"/>
      <c r="K936" s="832"/>
      <c r="L936" s="849"/>
      <c r="M936" s="849"/>
      <c r="N936" s="832"/>
      <c r="O936" s="832"/>
      <c r="P936" s="849">
        <v>8</v>
      </c>
      <c r="Q936" s="849">
        <v>1008</v>
      </c>
      <c r="R936" s="837"/>
      <c r="S936" s="850">
        <v>126</v>
      </c>
    </row>
    <row r="937" spans="1:19" ht="14.45" customHeight="1" x14ac:dyDescent="0.2">
      <c r="A937" s="831" t="s">
        <v>5512</v>
      </c>
      <c r="B937" s="832" t="s">
        <v>5513</v>
      </c>
      <c r="C937" s="832" t="s">
        <v>605</v>
      </c>
      <c r="D937" s="832" t="s">
        <v>5484</v>
      </c>
      <c r="E937" s="832" t="s">
        <v>5509</v>
      </c>
      <c r="F937" s="832" t="s">
        <v>5595</v>
      </c>
      <c r="G937" s="832" t="s">
        <v>5596</v>
      </c>
      <c r="H937" s="849"/>
      <c r="I937" s="849"/>
      <c r="J937" s="832"/>
      <c r="K937" s="832"/>
      <c r="L937" s="849"/>
      <c r="M937" s="849"/>
      <c r="N937" s="832"/>
      <c r="O937" s="832"/>
      <c r="P937" s="849">
        <v>2</v>
      </c>
      <c r="Q937" s="849">
        <v>996</v>
      </c>
      <c r="R937" s="837"/>
      <c r="S937" s="850">
        <v>498</v>
      </c>
    </row>
    <row r="938" spans="1:19" ht="14.45" customHeight="1" x14ac:dyDescent="0.2">
      <c r="A938" s="831" t="s">
        <v>5512</v>
      </c>
      <c r="B938" s="832" t="s">
        <v>5513</v>
      </c>
      <c r="C938" s="832" t="s">
        <v>605</v>
      </c>
      <c r="D938" s="832" t="s">
        <v>5484</v>
      </c>
      <c r="E938" s="832" t="s">
        <v>5509</v>
      </c>
      <c r="F938" s="832" t="s">
        <v>5609</v>
      </c>
      <c r="G938" s="832" t="s">
        <v>5610</v>
      </c>
      <c r="H938" s="849"/>
      <c r="I938" s="849"/>
      <c r="J938" s="832"/>
      <c r="K938" s="832"/>
      <c r="L938" s="849"/>
      <c r="M938" s="849"/>
      <c r="N938" s="832"/>
      <c r="O938" s="832"/>
      <c r="P938" s="849">
        <v>3</v>
      </c>
      <c r="Q938" s="849">
        <v>264</v>
      </c>
      <c r="R938" s="837"/>
      <c r="S938" s="850">
        <v>88</v>
      </c>
    </row>
    <row r="939" spans="1:19" ht="14.45" customHeight="1" x14ac:dyDescent="0.2">
      <c r="A939" s="831" t="s">
        <v>5512</v>
      </c>
      <c r="B939" s="832" t="s">
        <v>5513</v>
      </c>
      <c r="C939" s="832" t="s">
        <v>605</v>
      </c>
      <c r="D939" s="832" t="s">
        <v>5484</v>
      </c>
      <c r="E939" s="832" t="s">
        <v>5509</v>
      </c>
      <c r="F939" s="832" t="s">
        <v>5614</v>
      </c>
      <c r="G939" s="832" t="s">
        <v>5612</v>
      </c>
      <c r="H939" s="849"/>
      <c r="I939" s="849"/>
      <c r="J939" s="832"/>
      <c r="K939" s="832"/>
      <c r="L939" s="849"/>
      <c r="M939" s="849"/>
      <c r="N939" s="832"/>
      <c r="O939" s="832"/>
      <c r="P939" s="849">
        <v>5</v>
      </c>
      <c r="Q939" s="849">
        <v>1925</v>
      </c>
      <c r="R939" s="837"/>
      <c r="S939" s="850">
        <v>385</v>
      </c>
    </row>
    <row r="940" spans="1:19" ht="14.45" customHeight="1" x14ac:dyDescent="0.2">
      <c r="A940" s="831" t="s">
        <v>5512</v>
      </c>
      <c r="B940" s="832" t="s">
        <v>5513</v>
      </c>
      <c r="C940" s="832" t="s">
        <v>605</v>
      </c>
      <c r="D940" s="832" t="s">
        <v>5484</v>
      </c>
      <c r="E940" s="832" t="s">
        <v>5509</v>
      </c>
      <c r="F940" s="832" t="s">
        <v>5618</v>
      </c>
      <c r="G940" s="832" t="s">
        <v>5594</v>
      </c>
      <c r="H940" s="849"/>
      <c r="I940" s="849"/>
      <c r="J940" s="832"/>
      <c r="K940" s="832"/>
      <c r="L940" s="849"/>
      <c r="M940" s="849"/>
      <c r="N940" s="832"/>
      <c r="O940" s="832"/>
      <c r="P940" s="849">
        <v>3</v>
      </c>
      <c r="Q940" s="849">
        <v>1227</v>
      </c>
      <c r="R940" s="837"/>
      <c r="S940" s="850">
        <v>409</v>
      </c>
    </row>
    <row r="941" spans="1:19" ht="14.45" customHeight="1" x14ac:dyDescent="0.2">
      <c r="A941" s="831" t="s">
        <v>5512</v>
      </c>
      <c r="B941" s="832" t="s">
        <v>5513</v>
      </c>
      <c r="C941" s="832" t="s">
        <v>605</v>
      </c>
      <c r="D941" s="832" t="s">
        <v>2571</v>
      </c>
      <c r="E941" s="832" t="s">
        <v>5509</v>
      </c>
      <c r="F941" s="832" t="s">
        <v>5561</v>
      </c>
      <c r="G941" s="832" t="s">
        <v>5562</v>
      </c>
      <c r="H941" s="849"/>
      <c r="I941" s="849"/>
      <c r="J941" s="832"/>
      <c r="K941" s="832"/>
      <c r="L941" s="849">
        <v>1</v>
      </c>
      <c r="M941" s="849">
        <v>252</v>
      </c>
      <c r="N941" s="832">
        <v>1</v>
      </c>
      <c r="O941" s="832">
        <v>252</v>
      </c>
      <c r="P941" s="849"/>
      <c r="Q941" s="849"/>
      <c r="R941" s="837"/>
      <c r="S941" s="850"/>
    </row>
    <row r="942" spans="1:19" ht="14.45" customHeight="1" x14ac:dyDescent="0.2">
      <c r="A942" s="831" t="s">
        <v>5512</v>
      </c>
      <c r="B942" s="832" t="s">
        <v>5513</v>
      </c>
      <c r="C942" s="832" t="s">
        <v>605</v>
      </c>
      <c r="D942" s="832" t="s">
        <v>2571</v>
      </c>
      <c r="E942" s="832" t="s">
        <v>5509</v>
      </c>
      <c r="F942" s="832" t="s">
        <v>5591</v>
      </c>
      <c r="G942" s="832" t="s">
        <v>5592</v>
      </c>
      <c r="H942" s="849"/>
      <c r="I942" s="849"/>
      <c r="J942" s="832"/>
      <c r="K942" s="832"/>
      <c r="L942" s="849">
        <v>2</v>
      </c>
      <c r="M942" s="849">
        <v>254</v>
      </c>
      <c r="N942" s="832">
        <v>1</v>
      </c>
      <c r="O942" s="832">
        <v>127</v>
      </c>
      <c r="P942" s="849"/>
      <c r="Q942" s="849"/>
      <c r="R942" s="837"/>
      <c r="S942" s="850"/>
    </row>
    <row r="943" spans="1:19" ht="14.45" customHeight="1" x14ac:dyDescent="0.2">
      <c r="A943" s="831" t="s">
        <v>5512</v>
      </c>
      <c r="B943" s="832" t="s">
        <v>5513</v>
      </c>
      <c r="C943" s="832" t="s">
        <v>605</v>
      </c>
      <c r="D943" s="832" t="s">
        <v>2571</v>
      </c>
      <c r="E943" s="832" t="s">
        <v>5509</v>
      </c>
      <c r="F943" s="832" t="s">
        <v>5595</v>
      </c>
      <c r="G943" s="832" t="s">
        <v>5596</v>
      </c>
      <c r="H943" s="849">
        <v>3</v>
      </c>
      <c r="I943" s="849">
        <v>1485</v>
      </c>
      <c r="J943" s="832"/>
      <c r="K943" s="832">
        <v>495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5" customHeight="1" x14ac:dyDescent="0.2">
      <c r="A944" s="831" t="s">
        <v>5512</v>
      </c>
      <c r="B944" s="832" t="s">
        <v>5513</v>
      </c>
      <c r="C944" s="832" t="s">
        <v>605</v>
      </c>
      <c r="D944" s="832" t="s">
        <v>2571</v>
      </c>
      <c r="E944" s="832" t="s">
        <v>5509</v>
      </c>
      <c r="F944" s="832" t="s">
        <v>5573</v>
      </c>
      <c r="G944" s="832" t="s">
        <v>5574</v>
      </c>
      <c r="H944" s="849"/>
      <c r="I944" s="849"/>
      <c r="J944" s="832"/>
      <c r="K944" s="832"/>
      <c r="L944" s="849">
        <v>4</v>
      </c>
      <c r="M944" s="849">
        <v>484</v>
      </c>
      <c r="N944" s="832">
        <v>1</v>
      </c>
      <c r="O944" s="832">
        <v>121</v>
      </c>
      <c r="P944" s="849"/>
      <c r="Q944" s="849"/>
      <c r="R944" s="837"/>
      <c r="S944" s="850"/>
    </row>
    <row r="945" spans="1:19" ht="14.45" customHeight="1" x14ac:dyDescent="0.2">
      <c r="A945" s="831" t="s">
        <v>5512</v>
      </c>
      <c r="B945" s="832" t="s">
        <v>5513</v>
      </c>
      <c r="C945" s="832" t="s">
        <v>605</v>
      </c>
      <c r="D945" s="832" t="s">
        <v>2571</v>
      </c>
      <c r="E945" s="832" t="s">
        <v>5509</v>
      </c>
      <c r="F945" s="832" t="s">
        <v>5611</v>
      </c>
      <c r="G945" s="832" t="s">
        <v>5612</v>
      </c>
      <c r="H945" s="849"/>
      <c r="I945" s="849"/>
      <c r="J945" s="832"/>
      <c r="K945" s="832"/>
      <c r="L945" s="849">
        <v>8</v>
      </c>
      <c r="M945" s="849">
        <v>2464</v>
      </c>
      <c r="N945" s="832">
        <v>1</v>
      </c>
      <c r="O945" s="832">
        <v>308</v>
      </c>
      <c r="P945" s="849"/>
      <c r="Q945" s="849"/>
      <c r="R945" s="837"/>
      <c r="S945" s="850"/>
    </row>
    <row r="946" spans="1:19" ht="14.45" customHeight="1" x14ac:dyDescent="0.2">
      <c r="A946" s="831" t="s">
        <v>5512</v>
      </c>
      <c r="B946" s="832" t="s">
        <v>5513</v>
      </c>
      <c r="C946" s="832" t="s">
        <v>605</v>
      </c>
      <c r="D946" s="832" t="s">
        <v>5485</v>
      </c>
      <c r="E946" s="832" t="s">
        <v>5509</v>
      </c>
      <c r="F946" s="832" t="s">
        <v>5561</v>
      </c>
      <c r="G946" s="832" t="s">
        <v>5562</v>
      </c>
      <c r="H946" s="849">
        <v>8</v>
      </c>
      <c r="I946" s="849">
        <v>2008</v>
      </c>
      <c r="J946" s="832"/>
      <c r="K946" s="832">
        <v>251</v>
      </c>
      <c r="L946" s="849"/>
      <c r="M946" s="849"/>
      <c r="N946" s="832"/>
      <c r="O946" s="832"/>
      <c r="P946" s="849">
        <v>1</v>
      </c>
      <c r="Q946" s="849">
        <v>254</v>
      </c>
      <c r="R946" s="837"/>
      <c r="S946" s="850">
        <v>254</v>
      </c>
    </row>
    <row r="947" spans="1:19" ht="14.45" customHeight="1" x14ac:dyDescent="0.2">
      <c r="A947" s="831" t="s">
        <v>5512</v>
      </c>
      <c r="B947" s="832" t="s">
        <v>5513</v>
      </c>
      <c r="C947" s="832" t="s">
        <v>605</v>
      </c>
      <c r="D947" s="832" t="s">
        <v>5485</v>
      </c>
      <c r="E947" s="832" t="s">
        <v>5509</v>
      </c>
      <c r="F947" s="832" t="s">
        <v>5591</v>
      </c>
      <c r="G947" s="832" t="s">
        <v>5592</v>
      </c>
      <c r="H947" s="849">
        <v>13</v>
      </c>
      <c r="I947" s="849">
        <v>1638</v>
      </c>
      <c r="J947" s="832">
        <v>12.897637795275591</v>
      </c>
      <c r="K947" s="832">
        <v>126</v>
      </c>
      <c r="L947" s="849">
        <v>1</v>
      </c>
      <c r="M947" s="849">
        <v>127</v>
      </c>
      <c r="N947" s="832">
        <v>1</v>
      </c>
      <c r="O947" s="832">
        <v>127</v>
      </c>
      <c r="P947" s="849"/>
      <c r="Q947" s="849"/>
      <c r="R947" s="837"/>
      <c r="S947" s="850"/>
    </row>
    <row r="948" spans="1:19" ht="14.45" customHeight="1" x14ac:dyDescent="0.2">
      <c r="A948" s="831" t="s">
        <v>5512</v>
      </c>
      <c r="B948" s="832" t="s">
        <v>5513</v>
      </c>
      <c r="C948" s="832" t="s">
        <v>605</v>
      </c>
      <c r="D948" s="832" t="s">
        <v>5485</v>
      </c>
      <c r="E948" s="832" t="s">
        <v>5509</v>
      </c>
      <c r="F948" s="832" t="s">
        <v>5595</v>
      </c>
      <c r="G948" s="832" t="s">
        <v>5596</v>
      </c>
      <c r="H948" s="849">
        <v>10</v>
      </c>
      <c r="I948" s="849">
        <v>4950</v>
      </c>
      <c r="J948" s="832">
        <v>9.9798387096774199</v>
      </c>
      <c r="K948" s="832">
        <v>495</v>
      </c>
      <c r="L948" s="849">
        <v>1</v>
      </c>
      <c r="M948" s="849">
        <v>496</v>
      </c>
      <c r="N948" s="832">
        <v>1</v>
      </c>
      <c r="O948" s="832">
        <v>496</v>
      </c>
      <c r="P948" s="849"/>
      <c r="Q948" s="849"/>
      <c r="R948" s="837"/>
      <c r="S948" s="850"/>
    </row>
    <row r="949" spans="1:19" ht="14.45" customHeight="1" x14ac:dyDescent="0.2">
      <c r="A949" s="831" t="s">
        <v>5512</v>
      </c>
      <c r="B949" s="832" t="s">
        <v>5513</v>
      </c>
      <c r="C949" s="832" t="s">
        <v>605</v>
      </c>
      <c r="D949" s="832" t="s">
        <v>5485</v>
      </c>
      <c r="E949" s="832" t="s">
        <v>5509</v>
      </c>
      <c r="F949" s="832" t="s">
        <v>5597</v>
      </c>
      <c r="G949" s="832" t="s">
        <v>5598</v>
      </c>
      <c r="H949" s="849">
        <v>9</v>
      </c>
      <c r="I949" s="849">
        <v>6192</v>
      </c>
      <c r="J949" s="832"/>
      <c r="K949" s="832">
        <v>688</v>
      </c>
      <c r="L949" s="849"/>
      <c r="M949" s="849"/>
      <c r="N949" s="832"/>
      <c r="O949" s="832"/>
      <c r="P949" s="849">
        <v>1</v>
      </c>
      <c r="Q949" s="849">
        <v>691</v>
      </c>
      <c r="R949" s="837"/>
      <c r="S949" s="850">
        <v>691</v>
      </c>
    </row>
    <row r="950" spans="1:19" ht="14.45" customHeight="1" x14ac:dyDescent="0.2">
      <c r="A950" s="831" t="s">
        <v>5512</v>
      </c>
      <c r="B950" s="832" t="s">
        <v>5513</v>
      </c>
      <c r="C950" s="832" t="s">
        <v>605</v>
      </c>
      <c r="D950" s="832" t="s">
        <v>5485</v>
      </c>
      <c r="E950" s="832" t="s">
        <v>5509</v>
      </c>
      <c r="F950" s="832" t="s">
        <v>5600</v>
      </c>
      <c r="G950" s="832" t="s">
        <v>5598</v>
      </c>
      <c r="H950" s="849">
        <v>2</v>
      </c>
      <c r="I950" s="849">
        <v>1522</v>
      </c>
      <c r="J950" s="832"/>
      <c r="K950" s="832">
        <v>761</v>
      </c>
      <c r="L950" s="849"/>
      <c r="M950" s="849"/>
      <c r="N950" s="832"/>
      <c r="O950" s="832"/>
      <c r="P950" s="849"/>
      <c r="Q950" s="849"/>
      <c r="R950" s="837"/>
      <c r="S950" s="850"/>
    </row>
    <row r="951" spans="1:19" ht="14.45" customHeight="1" x14ac:dyDescent="0.2">
      <c r="A951" s="831" t="s">
        <v>5512</v>
      </c>
      <c r="B951" s="832" t="s">
        <v>5513</v>
      </c>
      <c r="C951" s="832" t="s">
        <v>605</v>
      </c>
      <c r="D951" s="832" t="s">
        <v>5485</v>
      </c>
      <c r="E951" s="832" t="s">
        <v>5509</v>
      </c>
      <c r="F951" s="832" t="s">
        <v>5609</v>
      </c>
      <c r="G951" s="832" t="s">
        <v>5610</v>
      </c>
      <c r="H951" s="849">
        <v>11</v>
      </c>
      <c r="I951" s="849">
        <v>935</v>
      </c>
      <c r="J951" s="832"/>
      <c r="K951" s="832">
        <v>85</v>
      </c>
      <c r="L951" s="849"/>
      <c r="M951" s="849"/>
      <c r="N951" s="832"/>
      <c r="O951" s="832"/>
      <c r="P951" s="849"/>
      <c r="Q951" s="849"/>
      <c r="R951" s="837"/>
      <c r="S951" s="850"/>
    </row>
    <row r="952" spans="1:19" ht="14.45" customHeight="1" x14ac:dyDescent="0.2">
      <c r="A952" s="831" t="s">
        <v>5512</v>
      </c>
      <c r="B952" s="832" t="s">
        <v>5513</v>
      </c>
      <c r="C952" s="832" t="s">
        <v>605</v>
      </c>
      <c r="D952" s="832" t="s">
        <v>5485</v>
      </c>
      <c r="E952" s="832" t="s">
        <v>5509</v>
      </c>
      <c r="F952" s="832" t="s">
        <v>5617</v>
      </c>
      <c r="G952" s="832" t="s">
        <v>5602</v>
      </c>
      <c r="H952" s="849"/>
      <c r="I952" s="849"/>
      <c r="J952" s="832"/>
      <c r="K952" s="832"/>
      <c r="L952" s="849">
        <v>1</v>
      </c>
      <c r="M952" s="849">
        <v>354</v>
      </c>
      <c r="N952" s="832">
        <v>1</v>
      </c>
      <c r="O952" s="832">
        <v>354</v>
      </c>
      <c r="P952" s="849"/>
      <c r="Q952" s="849"/>
      <c r="R952" s="837"/>
      <c r="S952" s="850"/>
    </row>
    <row r="953" spans="1:19" ht="14.45" customHeight="1" x14ac:dyDescent="0.2">
      <c r="A953" s="831" t="s">
        <v>5512</v>
      </c>
      <c r="B953" s="832" t="s">
        <v>5513</v>
      </c>
      <c r="C953" s="832" t="s">
        <v>605</v>
      </c>
      <c r="D953" s="832" t="s">
        <v>2572</v>
      </c>
      <c r="E953" s="832" t="s">
        <v>5509</v>
      </c>
      <c r="F953" s="832" t="s">
        <v>5561</v>
      </c>
      <c r="G953" s="832" t="s">
        <v>5562</v>
      </c>
      <c r="H953" s="849"/>
      <c r="I953" s="849"/>
      <c r="J953" s="832"/>
      <c r="K953" s="832"/>
      <c r="L953" s="849"/>
      <c r="M953" s="849"/>
      <c r="N953" s="832"/>
      <c r="O953" s="832"/>
      <c r="P953" s="849">
        <v>1</v>
      </c>
      <c r="Q953" s="849">
        <v>254</v>
      </c>
      <c r="R953" s="837"/>
      <c r="S953" s="850">
        <v>254</v>
      </c>
    </row>
    <row r="954" spans="1:19" ht="14.45" customHeight="1" x14ac:dyDescent="0.2">
      <c r="A954" s="831" t="s">
        <v>5512</v>
      </c>
      <c r="B954" s="832" t="s">
        <v>5513</v>
      </c>
      <c r="C954" s="832" t="s">
        <v>605</v>
      </c>
      <c r="D954" s="832" t="s">
        <v>2572</v>
      </c>
      <c r="E954" s="832" t="s">
        <v>5509</v>
      </c>
      <c r="F954" s="832" t="s">
        <v>5591</v>
      </c>
      <c r="G954" s="832" t="s">
        <v>5592</v>
      </c>
      <c r="H954" s="849"/>
      <c r="I954" s="849"/>
      <c r="J954" s="832"/>
      <c r="K954" s="832"/>
      <c r="L954" s="849"/>
      <c r="M954" s="849"/>
      <c r="N954" s="832"/>
      <c r="O954" s="832"/>
      <c r="P954" s="849">
        <v>1</v>
      </c>
      <c r="Q954" s="849">
        <v>126</v>
      </c>
      <c r="R954" s="837"/>
      <c r="S954" s="850">
        <v>126</v>
      </c>
    </row>
    <row r="955" spans="1:19" ht="14.45" customHeight="1" x14ac:dyDescent="0.2">
      <c r="A955" s="831" t="s">
        <v>5512</v>
      </c>
      <c r="B955" s="832" t="s">
        <v>5513</v>
      </c>
      <c r="C955" s="832" t="s">
        <v>605</v>
      </c>
      <c r="D955" s="832" t="s">
        <v>2572</v>
      </c>
      <c r="E955" s="832" t="s">
        <v>5509</v>
      </c>
      <c r="F955" s="832" t="s">
        <v>5617</v>
      </c>
      <c r="G955" s="832" t="s">
        <v>5602</v>
      </c>
      <c r="H955" s="849"/>
      <c r="I955" s="849"/>
      <c r="J955" s="832"/>
      <c r="K955" s="832"/>
      <c r="L955" s="849"/>
      <c r="M955" s="849"/>
      <c r="N955" s="832"/>
      <c r="O955" s="832"/>
      <c r="P955" s="849">
        <v>2</v>
      </c>
      <c r="Q955" s="849">
        <v>710</v>
      </c>
      <c r="R955" s="837"/>
      <c r="S955" s="850">
        <v>355</v>
      </c>
    </row>
    <row r="956" spans="1:19" ht="14.45" customHeight="1" x14ac:dyDescent="0.2">
      <c r="A956" s="831" t="s">
        <v>5512</v>
      </c>
      <c r="B956" s="832" t="s">
        <v>5513</v>
      </c>
      <c r="C956" s="832" t="s">
        <v>605</v>
      </c>
      <c r="D956" s="832" t="s">
        <v>5487</v>
      </c>
      <c r="E956" s="832" t="s">
        <v>5509</v>
      </c>
      <c r="F956" s="832" t="s">
        <v>5561</v>
      </c>
      <c r="G956" s="832" t="s">
        <v>5562</v>
      </c>
      <c r="H956" s="849"/>
      <c r="I956" s="849"/>
      <c r="J956" s="832"/>
      <c r="K956" s="832"/>
      <c r="L956" s="849">
        <v>2</v>
      </c>
      <c r="M956" s="849">
        <v>504</v>
      </c>
      <c r="N956" s="832">
        <v>1</v>
      </c>
      <c r="O956" s="832">
        <v>252</v>
      </c>
      <c r="P956" s="849"/>
      <c r="Q956" s="849"/>
      <c r="R956" s="837"/>
      <c r="S956" s="850"/>
    </row>
    <row r="957" spans="1:19" ht="14.45" customHeight="1" x14ac:dyDescent="0.2">
      <c r="A957" s="831" t="s">
        <v>5512</v>
      </c>
      <c r="B957" s="832" t="s">
        <v>5513</v>
      </c>
      <c r="C957" s="832" t="s">
        <v>605</v>
      </c>
      <c r="D957" s="832" t="s">
        <v>5487</v>
      </c>
      <c r="E957" s="832" t="s">
        <v>5509</v>
      </c>
      <c r="F957" s="832" t="s">
        <v>5591</v>
      </c>
      <c r="G957" s="832" t="s">
        <v>5592</v>
      </c>
      <c r="H957" s="849">
        <v>4</v>
      </c>
      <c r="I957" s="849">
        <v>504</v>
      </c>
      <c r="J957" s="832">
        <v>0.66141732283464572</v>
      </c>
      <c r="K957" s="832">
        <v>126</v>
      </c>
      <c r="L957" s="849">
        <v>6</v>
      </c>
      <c r="M957" s="849">
        <v>762</v>
      </c>
      <c r="N957" s="832">
        <v>1</v>
      </c>
      <c r="O957" s="832">
        <v>127</v>
      </c>
      <c r="P957" s="849"/>
      <c r="Q957" s="849"/>
      <c r="R957" s="837"/>
      <c r="S957" s="850"/>
    </row>
    <row r="958" spans="1:19" ht="14.45" customHeight="1" x14ac:dyDescent="0.2">
      <c r="A958" s="831" t="s">
        <v>5512</v>
      </c>
      <c r="B958" s="832" t="s">
        <v>5513</v>
      </c>
      <c r="C958" s="832" t="s">
        <v>605</v>
      </c>
      <c r="D958" s="832" t="s">
        <v>5487</v>
      </c>
      <c r="E958" s="832" t="s">
        <v>5509</v>
      </c>
      <c r="F958" s="832" t="s">
        <v>5599</v>
      </c>
      <c r="G958" s="832" t="s">
        <v>5596</v>
      </c>
      <c r="H958" s="849">
        <v>1</v>
      </c>
      <c r="I958" s="849">
        <v>568</v>
      </c>
      <c r="J958" s="832"/>
      <c r="K958" s="832">
        <v>568</v>
      </c>
      <c r="L958" s="849"/>
      <c r="M958" s="849"/>
      <c r="N958" s="832"/>
      <c r="O958" s="832"/>
      <c r="P958" s="849"/>
      <c r="Q958" s="849"/>
      <c r="R958" s="837"/>
      <c r="S958" s="850"/>
    </row>
    <row r="959" spans="1:19" ht="14.45" customHeight="1" x14ac:dyDescent="0.2">
      <c r="A959" s="831" t="s">
        <v>5512</v>
      </c>
      <c r="B959" s="832" t="s">
        <v>5513</v>
      </c>
      <c r="C959" s="832" t="s">
        <v>605</v>
      </c>
      <c r="D959" s="832" t="s">
        <v>5487</v>
      </c>
      <c r="E959" s="832" t="s">
        <v>5509</v>
      </c>
      <c r="F959" s="832" t="s">
        <v>5601</v>
      </c>
      <c r="G959" s="832" t="s">
        <v>5602</v>
      </c>
      <c r="H959" s="849"/>
      <c r="I959" s="849"/>
      <c r="J959" s="832"/>
      <c r="K959" s="832"/>
      <c r="L959" s="849">
        <v>1</v>
      </c>
      <c r="M959" s="849">
        <v>464</v>
      </c>
      <c r="N959" s="832">
        <v>1</v>
      </c>
      <c r="O959" s="832">
        <v>464</v>
      </c>
      <c r="P959" s="849"/>
      <c r="Q959" s="849"/>
      <c r="R959" s="837"/>
      <c r="S959" s="850"/>
    </row>
    <row r="960" spans="1:19" ht="14.45" customHeight="1" x14ac:dyDescent="0.2">
      <c r="A960" s="831" t="s">
        <v>5512</v>
      </c>
      <c r="B960" s="832" t="s">
        <v>5513</v>
      </c>
      <c r="C960" s="832" t="s">
        <v>605</v>
      </c>
      <c r="D960" s="832" t="s">
        <v>5487</v>
      </c>
      <c r="E960" s="832" t="s">
        <v>5509</v>
      </c>
      <c r="F960" s="832" t="s">
        <v>5573</v>
      </c>
      <c r="G960" s="832" t="s">
        <v>5574</v>
      </c>
      <c r="H960" s="849"/>
      <c r="I960" s="849"/>
      <c r="J960" s="832"/>
      <c r="K960" s="832"/>
      <c r="L960" s="849">
        <v>2</v>
      </c>
      <c r="M960" s="849">
        <v>242</v>
      </c>
      <c r="N960" s="832">
        <v>1</v>
      </c>
      <c r="O960" s="832">
        <v>121</v>
      </c>
      <c r="P960" s="849"/>
      <c r="Q960" s="849"/>
      <c r="R960" s="837"/>
      <c r="S960" s="850"/>
    </row>
    <row r="961" spans="1:19" ht="14.45" customHeight="1" x14ac:dyDescent="0.2">
      <c r="A961" s="831" t="s">
        <v>5512</v>
      </c>
      <c r="B961" s="832" t="s">
        <v>5513</v>
      </c>
      <c r="C961" s="832" t="s">
        <v>605</v>
      </c>
      <c r="D961" s="832" t="s">
        <v>5487</v>
      </c>
      <c r="E961" s="832" t="s">
        <v>5509</v>
      </c>
      <c r="F961" s="832" t="s">
        <v>5611</v>
      </c>
      <c r="G961" s="832" t="s">
        <v>5612</v>
      </c>
      <c r="H961" s="849"/>
      <c r="I961" s="849"/>
      <c r="J961" s="832"/>
      <c r="K961" s="832"/>
      <c r="L961" s="849">
        <v>1</v>
      </c>
      <c r="M961" s="849">
        <v>308</v>
      </c>
      <c r="N961" s="832">
        <v>1</v>
      </c>
      <c r="O961" s="832">
        <v>308</v>
      </c>
      <c r="P961" s="849"/>
      <c r="Q961" s="849"/>
      <c r="R961" s="837"/>
      <c r="S961" s="850"/>
    </row>
    <row r="962" spans="1:19" ht="14.45" customHeight="1" x14ac:dyDescent="0.2">
      <c r="A962" s="831" t="s">
        <v>5512</v>
      </c>
      <c r="B962" s="832" t="s">
        <v>5513</v>
      </c>
      <c r="C962" s="832" t="s">
        <v>605</v>
      </c>
      <c r="D962" s="832" t="s">
        <v>5487</v>
      </c>
      <c r="E962" s="832" t="s">
        <v>5509</v>
      </c>
      <c r="F962" s="832" t="s">
        <v>5614</v>
      </c>
      <c r="G962" s="832" t="s">
        <v>5612</v>
      </c>
      <c r="H962" s="849"/>
      <c r="I962" s="849"/>
      <c r="J962" s="832"/>
      <c r="K962" s="832"/>
      <c r="L962" s="849">
        <v>5</v>
      </c>
      <c r="M962" s="849">
        <v>1905</v>
      </c>
      <c r="N962" s="832">
        <v>1</v>
      </c>
      <c r="O962" s="832">
        <v>381</v>
      </c>
      <c r="P962" s="849"/>
      <c r="Q962" s="849"/>
      <c r="R962" s="837"/>
      <c r="S962" s="850"/>
    </row>
    <row r="963" spans="1:19" ht="14.45" customHeight="1" x14ac:dyDescent="0.2">
      <c r="A963" s="831" t="s">
        <v>5512</v>
      </c>
      <c r="B963" s="832" t="s">
        <v>5513</v>
      </c>
      <c r="C963" s="832" t="s">
        <v>605</v>
      </c>
      <c r="D963" s="832" t="s">
        <v>2574</v>
      </c>
      <c r="E963" s="832" t="s">
        <v>5509</v>
      </c>
      <c r="F963" s="832" t="s">
        <v>5561</v>
      </c>
      <c r="G963" s="832" t="s">
        <v>5562</v>
      </c>
      <c r="H963" s="849"/>
      <c r="I963" s="849"/>
      <c r="J963" s="832"/>
      <c r="K963" s="832"/>
      <c r="L963" s="849">
        <v>2</v>
      </c>
      <c r="M963" s="849">
        <v>504</v>
      </c>
      <c r="N963" s="832">
        <v>1</v>
      </c>
      <c r="O963" s="832">
        <v>252</v>
      </c>
      <c r="P963" s="849"/>
      <c r="Q963" s="849"/>
      <c r="R963" s="837"/>
      <c r="S963" s="850"/>
    </row>
    <row r="964" spans="1:19" ht="14.45" customHeight="1" x14ac:dyDescent="0.2">
      <c r="A964" s="831" t="s">
        <v>5512</v>
      </c>
      <c r="B964" s="832" t="s">
        <v>5513</v>
      </c>
      <c r="C964" s="832" t="s">
        <v>605</v>
      </c>
      <c r="D964" s="832" t="s">
        <v>2574</v>
      </c>
      <c r="E964" s="832" t="s">
        <v>5509</v>
      </c>
      <c r="F964" s="832" t="s">
        <v>5614</v>
      </c>
      <c r="G964" s="832" t="s">
        <v>5612</v>
      </c>
      <c r="H964" s="849"/>
      <c r="I964" s="849"/>
      <c r="J964" s="832"/>
      <c r="K964" s="832"/>
      <c r="L964" s="849">
        <v>6</v>
      </c>
      <c r="M964" s="849">
        <v>2286</v>
      </c>
      <c r="N964" s="832">
        <v>1</v>
      </c>
      <c r="O964" s="832">
        <v>381</v>
      </c>
      <c r="P964" s="849"/>
      <c r="Q964" s="849"/>
      <c r="R964" s="837"/>
      <c r="S964" s="850"/>
    </row>
    <row r="965" spans="1:19" ht="14.45" customHeight="1" x14ac:dyDescent="0.2">
      <c r="A965" s="831" t="s">
        <v>5512</v>
      </c>
      <c r="B965" s="832" t="s">
        <v>5513</v>
      </c>
      <c r="C965" s="832" t="s">
        <v>605</v>
      </c>
      <c r="D965" s="832" t="s">
        <v>5491</v>
      </c>
      <c r="E965" s="832" t="s">
        <v>5509</v>
      </c>
      <c r="F965" s="832" t="s">
        <v>5591</v>
      </c>
      <c r="G965" s="832" t="s">
        <v>5592</v>
      </c>
      <c r="H965" s="849">
        <v>1</v>
      </c>
      <c r="I965" s="849">
        <v>126</v>
      </c>
      <c r="J965" s="832"/>
      <c r="K965" s="832">
        <v>126</v>
      </c>
      <c r="L965" s="849"/>
      <c r="M965" s="849"/>
      <c r="N965" s="832"/>
      <c r="O965" s="832"/>
      <c r="P965" s="849"/>
      <c r="Q965" s="849"/>
      <c r="R965" s="837"/>
      <c r="S965" s="850"/>
    </row>
    <row r="966" spans="1:19" ht="14.45" customHeight="1" x14ac:dyDescent="0.2">
      <c r="A966" s="831" t="s">
        <v>5512</v>
      </c>
      <c r="B966" s="832" t="s">
        <v>5513</v>
      </c>
      <c r="C966" s="832" t="s">
        <v>605</v>
      </c>
      <c r="D966" s="832" t="s">
        <v>5491</v>
      </c>
      <c r="E966" s="832" t="s">
        <v>5509</v>
      </c>
      <c r="F966" s="832" t="s">
        <v>5593</v>
      </c>
      <c r="G966" s="832" t="s">
        <v>5594</v>
      </c>
      <c r="H966" s="849">
        <v>3</v>
      </c>
      <c r="I966" s="849">
        <v>993</v>
      </c>
      <c r="J966" s="832"/>
      <c r="K966" s="832">
        <v>331</v>
      </c>
      <c r="L966" s="849"/>
      <c r="M966" s="849"/>
      <c r="N966" s="832"/>
      <c r="O966" s="832"/>
      <c r="P966" s="849"/>
      <c r="Q966" s="849"/>
      <c r="R966" s="837"/>
      <c r="S966" s="850"/>
    </row>
    <row r="967" spans="1:19" ht="14.45" customHeight="1" x14ac:dyDescent="0.2">
      <c r="A967" s="831" t="s">
        <v>5512</v>
      </c>
      <c r="B967" s="832" t="s">
        <v>5513</v>
      </c>
      <c r="C967" s="832" t="s">
        <v>605</v>
      </c>
      <c r="D967" s="832" t="s">
        <v>5493</v>
      </c>
      <c r="E967" s="832" t="s">
        <v>5509</v>
      </c>
      <c r="F967" s="832" t="s">
        <v>5561</v>
      </c>
      <c r="G967" s="832" t="s">
        <v>5562</v>
      </c>
      <c r="H967" s="849"/>
      <c r="I967" s="849"/>
      <c r="J967" s="832"/>
      <c r="K967" s="832"/>
      <c r="L967" s="849">
        <v>1</v>
      </c>
      <c r="M967" s="849">
        <v>252</v>
      </c>
      <c r="N967" s="832">
        <v>1</v>
      </c>
      <c r="O967" s="832">
        <v>252</v>
      </c>
      <c r="P967" s="849"/>
      <c r="Q967" s="849"/>
      <c r="R967" s="837"/>
      <c r="S967" s="850"/>
    </row>
    <row r="968" spans="1:19" ht="14.45" customHeight="1" x14ac:dyDescent="0.2">
      <c r="A968" s="831" t="s">
        <v>5512</v>
      </c>
      <c r="B968" s="832" t="s">
        <v>5513</v>
      </c>
      <c r="C968" s="832" t="s">
        <v>605</v>
      </c>
      <c r="D968" s="832" t="s">
        <v>5493</v>
      </c>
      <c r="E968" s="832" t="s">
        <v>5509</v>
      </c>
      <c r="F968" s="832" t="s">
        <v>5591</v>
      </c>
      <c r="G968" s="832" t="s">
        <v>5592</v>
      </c>
      <c r="H968" s="849">
        <v>2</v>
      </c>
      <c r="I968" s="849">
        <v>252</v>
      </c>
      <c r="J968" s="832">
        <v>1.984251968503937</v>
      </c>
      <c r="K968" s="832">
        <v>126</v>
      </c>
      <c r="L968" s="849">
        <v>1</v>
      </c>
      <c r="M968" s="849">
        <v>127</v>
      </c>
      <c r="N968" s="832">
        <v>1</v>
      </c>
      <c r="O968" s="832">
        <v>127</v>
      </c>
      <c r="P968" s="849"/>
      <c r="Q968" s="849"/>
      <c r="R968" s="837"/>
      <c r="S968" s="850"/>
    </row>
    <row r="969" spans="1:19" ht="14.45" customHeight="1" x14ac:dyDescent="0.2">
      <c r="A969" s="831" t="s">
        <v>5512</v>
      </c>
      <c r="B969" s="832" t="s">
        <v>5513</v>
      </c>
      <c r="C969" s="832" t="s">
        <v>605</v>
      </c>
      <c r="D969" s="832" t="s">
        <v>5493</v>
      </c>
      <c r="E969" s="832" t="s">
        <v>5509</v>
      </c>
      <c r="F969" s="832" t="s">
        <v>5599</v>
      </c>
      <c r="G969" s="832" t="s">
        <v>5596</v>
      </c>
      <c r="H969" s="849">
        <v>2</v>
      </c>
      <c r="I969" s="849">
        <v>1136</v>
      </c>
      <c r="J969" s="832"/>
      <c r="K969" s="832">
        <v>568</v>
      </c>
      <c r="L969" s="849"/>
      <c r="M969" s="849"/>
      <c r="N969" s="832"/>
      <c r="O969" s="832"/>
      <c r="P969" s="849"/>
      <c r="Q969" s="849"/>
      <c r="R969" s="837"/>
      <c r="S969" s="850"/>
    </row>
    <row r="970" spans="1:19" ht="14.45" customHeight="1" x14ac:dyDescent="0.2">
      <c r="A970" s="831" t="s">
        <v>5512</v>
      </c>
      <c r="B970" s="832" t="s">
        <v>5513</v>
      </c>
      <c r="C970" s="832" t="s">
        <v>605</v>
      </c>
      <c r="D970" s="832" t="s">
        <v>5493</v>
      </c>
      <c r="E970" s="832" t="s">
        <v>5509</v>
      </c>
      <c r="F970" s="832" t="s">
        <v>5614</v>
      </c>
      <c r="G970" s="832" t="s">
        <v>5612</v>
      </c>
      <c r="H970" s="849"/>
      <c r="I970" s="849"/>
      <c r="J970" s="832"/>
      <c r="K970" s="832"/>
      <c r="L970" s="849">
        <v>3</v>
      </c>
      <c r="M970" s="849">
        <v>1143</v>
      </c>
      <c r="N970" s="832">
        <v>1</v>
      </c>
      <c r="O970" s="832">
        <v>381</v>
      </c>
      <c r="P970" s="849"/>
      <c r="Q970" s="849"/>
      <c r="R970" s="837"/>
      <c r="S970" s="850"/>
    </row>
    <row r="971" spans="1:19" ht="14.45" customHeight="1" x14ac:dyDescent="0.2">
      <c r="A971" s="831" t="s">
        <v>5512</v>
      </c>
      <c r="B971" s="832" t="s">
        <v>5513</v>
      </c>
      <c r="C971" s="832" t="s">
        <v>605</v>
      </c>
      <c r="D971" s="832" t="s">
        <v>2575</v>
      </c>
      <c r="E971" s="832" t="s">
        <v>5509</v>
      </c>
      <c r="F971" s="832" t="s">
        <v>5561</v>
      </c>
      <c r="G971" s="832" t="s">
        <v>5562</v>
      </c>
      <c r="H971" s="849">
        <v>22</v>
      </c>
      <c r="I971" s="849">
        <v>5522</v>
      </c>
      <c r="J971" s="832">
        <v>4.382539682539683</v>
      </c>
      <c r="K971" s="832">
        <v>251</v>
      </c>
      <c r="L971" s="849">
        <v>5</v>
      </c>
      <c r="M971" s="849">
        <v>1260</v>
      </c>
      <c r="N971" s="832">
        <v>1</v>
      </c>
      <c r="O971" s="832">
        <v>252</v>
      </c>
      <c r="P971" s="849">
        <v>2</v>
      </c>
      <c r="Q971" s="849">
        <v>508</v>
      </c>
      <c r="R971" s="837">
        <v>0.40317460317460319</v>
      </c>
      <c r="S971" s="850">
        <v>254</v>
      </c>
    </row>
    <row r="972" spans="1:19" ht="14.45" customHeight="1" x14ac:dyDescent="0.2">
      <c r="A972" s="831" t="s">
        <v>5512</v>
      </c>
      <c r="B972" s="832" t="s">
        <v>5513</v>
      </c>
      <c r="C972" s="832" t="s">
        <v>605</v>
      </c>
      <c r="D972" s="832" t="s">
        <v>2575</v>
      </c>
      <c r="E972" s="832" t="s">
        <v>5509</v>
      </c>
      <c r="F972" s="832" t="s">
        <v>5591</v>
      </c>
      <c r="G972" s="832" t="s">
        <v>5592</v>
      </c>
      <c r="H972" s="849">
        <v>57</v>
      </c>
      <c r="I972" s="849">
        <v>7182</v>
      </c>
      <c r="J972" s="832">
        <v>3.534448818897638</v>
      </c>
      <c r="K972" s="832">
        <v>126</v>
      </c>
      <c r="L972" s="849">
        <v>16</v>
      </c>
      <c r="M972" s="849">
        <v>2032</v>
      </c>
      <c r="N972" s="832">
        <v>1</v>
      </c>
      <c r="O972" s="832">
        <v>127</v>
      </c>
      <c r="P972" s="849">
        <v>1</v>
      </c>
      <c r="Q972" s="849">
        <v>126</v>
      </c>
      <c r="R972" s="837">
        <v>6.2007874015748032E-2</v>
      </c>
      <c r="S972" s="850">
        <v>126</v>
      </c>
    </row>
    <row r="973" spans="1:19" ht="14.45" customHeight="1" x14ac:dyDescent="0.2">
      <c r="A973" s="831" t="s">
        <v>5512</v>
      </c>
      <c r="B973" s="832" t="s">
        <v>5513</v>
      </c>
      <c r="C973" s="832" t="s">
        <v>605</v>
      </c>
      <c r="D973" s="832" t="s">
        <v>2575</v>
      </c>
      <c r="E973" s="832" t="s">
        <v>5509</v>
      </c>
      <c r="F973" s="832" t="s">
        <v>5599</v>
      </c>
      <c r="G973" s="832" t="s">
        <v>5596</v>
      </c>
      <c r="H973" s="849">
        <v>32</v>
      </c>
      <c r="I973" s="849">
        <v>18176</v>
      </c>
      <c r="J973" s="832">
        <v>7.9859402460456943</v>
      </c>
      <c r="K973" s="832">
        <v>568</v>
      </c>
      <c r="L973" s="849">
        <v>4</v>
      </c>
      <c r="M973" s="849">
        <v>2276</v>
      </c>
      <c r="N973" s="832">
        <v>1</v>
      </c>
      <c r="O973" s="832">
        <v>569</v>
      </c>
      <c r="P973" s="849"/>
      <c r="Q973" s="849"/>
      <c r="R973" s="837"/>
      <c r="S973" s="850"/>
    </row>
    <row r="974" spans="1:19" ht="14.45" customHeight="1" x14ac:dyDescent="0.2">
      <c r="A974" s="831" t="s">
        <v>5512</v>
      </c>
      <c r="B974" s="832" t="s">
        <v>5513</v>
      </c>
      <c r="C974" s="832" t="s">
        <v>605</v>
      </c>
      <c r="D974" s="832" t="s">
        <v>2575</v>
      </c>
      <c r="E974" s="832" t="s">
        <v>5509</v>
      </c>
      <c r="F974" s="832" t="s">
        <v>5601</v>
      </c>
      <c r="G974" s="832" t="s">
        <v>5602</v>
      </c>
      <c r="H974" s="849">
        <v>2</v>
      </c>
      <c r="I974" s="849">
        <v>924</v>
      </c>
      <c r="J974" s="832"/>
      <c r="K974" s="832">
        <v>462</v>
      </c>
      <c r="L974" s="849"/>
      <c r="M974" s="849"/>
      <c r="N974" s="832"/>
      <c r="O974" s="832"/>
      <c r="P974" s="849"/>
      <c r="Q974" s="849"/>
      <c r="R974" s="837"/>
      <c r="S974" s="850"/>
    </row>
    <row r="975" spans="1:19" ht="14.45" customHeight="1" x14ac:dyDescent="0.2">
      <c r="A975" s="831" t="s">
        <v>5512</v>
      </c>
      <c r="B975" s="832" t="s">
        <v>5513</v>
      </c>
      <c r="C975" s="832" t="s">
        <v>605</v>
      </c>
      <c r="D975" s="832" t="s">
        <v>2575</v>
      </c>
      <c r="E975" s="832" t="s">
        <v>5509</v>
      </c>
      <c r="F975" s="832" t="s">
        <v>5607</v>
      </c>
      <c r="G975" s="832" t="s">
        <v>5608</v>
      </c>
      <c r="H975" s="849">
        <v>2</v>
      </c>
      <c r="I975" s="849">
        <v>430</v>
      </c>
      <c r="J975" s="832"/>
      <c r="K975" s="832">
        <v>215</v>
      </c>
      <c r="L975" s="849"/>
      <c r="M975" s="849"/>
      <c r="N975" s="832"/>
      <c r="O975" s="832"/>
      <c r="P975" s="849"/>
      <c r="Q975" s="849"/>
      <c r="R975" s="837"/>
      <c r="S975" s="850"/>
    </row>
    <row r="976" spans="1:19" ht="14.45" customHeight="1" x14ac:dyDescent="0.2">
      <c r="A976" s="831" t="s">
        <v>5512</v>
      </c>
      <c r="B976" s="832" t="s">
        <v>5513</v>
      </c>
      <c r="C976" s="832" t="s">
        <v>605</v>
      </c>
      <c r="D976" s="832" t="s">
        <v>2575</v>
      </c>
      <c r="E976" s="832" t="s">
        <v>5509</v>
      </c>
      <c r="F976" s="832" t="s">
        <v>5609</v>
      </c>
      <c r="G976" s="832" t="s">
        <v>5610</v>
      </c>
      <c r="H976" s="849">
        <v>3</v>
      </c>
      <c r="I976" s="849">
        <v>255</v>
      </c>
      <c r="J976" s="832"/>
      <c r="K976" s="832">
        <v>85</v>
      </c>
      <c r="L976" s="849"/>
      <c r="M976" s="849"/>
      <c r="N976" s="832"/>
      <c r="O976" s="832"/>
      <c r="P976" s="849"/>
      <c r="Q976" s="849"/>
      <c r="R976" s="837"/>
      <c r="S976" s="850"/>
    </row>
    <row r="977" spans="1:19" ht="14.45" customHeight="1" x14ac:dyDescent="0.2">
      <c r="A977" s="831" t="s">
        <v>5512</v>
      </c>
      <c r="B977" s="832" t="s">
        <v>5513</v>
      </c>
      <c r="C977" s="832" t="s">
        <v>605</v>
      </c>
      <c r="D977" s="832" t="s">
        <v>2575</v>
      </c>
      <c r="E977" s="832" t="s">
        <v>5509</v>
      </c>
      <c r="F977" s="832" t="s">
        <v>5573</v>
      </c>
      <c r="G977" s="832" t="s">
        <v>5574</v>
      </c>
      <c r="H977" s="849">
        <v>5</v>
      </c>
      <c r="I977" s="849">
        <v>600</v>
      </c>
      <c r="J977" s="832"/>
      <c r="K977" s="832">
        <v>120</v>
      </c>
      <c r="L977" s="849"/>
      <c r="M977" s="849"/>
      <c r="N977" s="832"/>
      <c r="O977" s="832"/>
      <c r="P977" s="849">
        <v>5</v>
      </c>
      <c r="Q977" s="849">
        <v>610</v>
      </c>
      <c r="R977" s="837"/>
      <c r="S977" s="850">
        <v>122</v>
      </c>
    </row>
    <row r="978" spans="1:19" ht="14.45" customHeight="1" x14ac:dyDescent="0.2">
      <c r="A978" s="831" t="s">
        <v>5512</v>
      </c>
      <c r="B978" s="832" t="s">
        <v>5513</v>
      </c>
      <c r="C978" s="832" t="s">
        <v>605</v>
      </c>
      <c r="D978" s="832" t="s">
        <v>2575</v>
      </c>
      <c r="E978" s="832" t="s">
        <v>5509</v>
      </c>
      <c r="F978" s="832" t="s">
        <v>5614</v>
      </c>
      <c r="G978" s="832" t="s">
        <v>5612</v>
      </c>
      <c r="H978" s="849"/>
      <c r="I978" s="849"/>
      <c r="J978" s="832"/>
      <c r="K978" s="832"/>
      <c r="L978" s="849">
        <v>1</v>
      </c>
      <c r="M978" s="849">
        <v>381</v>
      </c>
      <c r="N978" s="832">
        <v>1</v>
      </c>
      <c r="O978" s="832">
        <v>381</v>
      </c>
      <c r="P978" s="849"/>
      <c r="Q978" s="849"/>
      <c r="R978" s="837"/>
      <c r="S978" s="850"/>
    </row>
    <row r="979" spans="1:19" ht="14.45" customHeight="1" x14ac:dyDescent="0.2">
      <c r="A979" s="831" t="s">
        <v>5512</v>
      </c>
      <c r="B979" s="832" t="s">
        <v>5513</v>
      </c>
      <c r="C979" s="832" t="s">
        <v>605</v>
      </c>
      <c r="D979" s="832" t="s">
        <v>2575</v>
      </c>
      <c r="E979" s="832" t="s">
        <v>5509</v>
      </c>
      <c r="F979" s="832" t="s">
        <v>5618</v>
      </c>
      <c r="G979" s="832" t="s">
        <v>5594</v>
      </c>
      <c r="H979" s="849">
        <v>8</v>
      </c>
      <c r="I979" s="849">
        <v>3232</v>
      </c>
      <c r="J979" s="832">
        <v>1.9950617283950618</v>
      </c>
      <c r="K979" s="832">
        <v>404</v>
      </c>
      <c r="L979" s="849">
        <v>4</v>
      </c>
      <c r="M979" s="849">
        <v>1620</v>
      </c>
      <c r="N979" s="832">
        <v>1</v>
      </c>
      <c r="O979" s="832">
        <v>405</v>
      </c>
      <c r="P979" s="849"/>
      <c r="Q979" s="849"/>
      <c r="R979" s="837"/>
      <c r="S979" s="850"/>
    </row>
    <row r="980" spans="1:19" ht="14.45" customHeight="1" x14ac:dyDescent="0.2">
      <c r="A980" s="831" t="s">
        <v>5512</v>
      </c>
      <c r="B980" s="832" t="s">
        <v>5513</v>
      </c>
      <c r="C980" s="832" t="s">
        <v>605</v>
      </c>
      <c r="D980" s="832" t="s">
        <v>2576</v>
      </c>
      <c r="E980" s="832" t="s">
        <v>5509</v>
      </c>
      <c r="F980" s="832" t="s">
        <v>5591</v>
      </c>
      <c r="G980" s="832" t="s">
        <v>5592</v>
      </c>
      <c r="H980" s="849">
        <v>2</v>
      </c>
      <c r="I980" s="849">
        <v>252</v>
      </c>
      <c r="J980" s="832"/>
      <c r="K980" s="832">
        <v>126</v>
      </c>
      <c r="L980" s="849"/>
      <c r="M980" s="849"/>
      <c r="N980" s="832"/>
      <c r="O980" s="832"/>
      <c r="P980" s="849"/>
      <c r="Q980" s="849"/>
      <c r="R980" s="837"/>
      <c r="S980" s="850"/>
    </row>
    <row r="981" spans="1:19" ht="14.45" customHeight="1" x14ac:dyDescent="0.2">
      <c r="A981" s="831" t="s">
        <v>5512</v>
      </c>
      <c r="B981" s="832" t="s">
        <v>5513</v>
      </c>
      <c r="C981" s="832" t="s">
        <v>605</v>
      </c>
      <c r="D981" s="832" t="s">
        <v>2576</v>
      </c>
      <c r="E981" s="832" t="s">
        <v>5509</v>
      </c>
      <c r="F981" s="832" t="s">
        <v>5611</v>
      </c>
      <c r="G981" s="832" t="s">
        <v>5612</v>
      </c>
      <c r="H981" s="849">
        <v>2</v>
      </c>
      <c r="I981" s="849">
        <v>614</v>
      </c>
      <c r="J981" s="832"/>
      <c r="K981" s="832">
        <v>307</v>
      </c>
      <c r="L981" s="849"/>
      <c r="M981" s="849"/>
      <c r="N981" s="832"/>
      <c r="O981" s="832"/>
      <c r="P981" s="849"/>
      <c r="Q981" s="849"/>
      <c r="R981" s="837"/>
      <c r="S981" s="850"/>
    </row>
    <row r="982" spans="1:19" ht="14.45" customHeight="1" x14ac:dyDescent="0.2">
      <c r="A982" s="831" t="s">
        <v>5512</v>
      </c>
      <c r="B982" s="832" t="s">
        <v>5513</v>
      </c>
      <c r="C982" s="832" t="s">
        <v>605</v>
      </c>
      <c r="D982" s="832" t="s">
        <v>2577</v>
      </c>
      <c r="E982" s="832" t="s">
        <v>5509</v>
      </c>
      <c r="F982" s="832" t="s">
        <v>5561</v>
      </c>
      <c r="G982" s="832" t="s">
        <v>5562</v>
      </c>
      <c r="H982" s="849">
        <v>12</v>
      </c>
      <c r="I982" s="849">
        <v>3012</v>
      </c>
      <c r="J982" s="832">
        <v>1.9920634920634921</v>
      </c>
      <c r="K982" s="832">
        <v>251</v>
      </c>
      <c r="L982" s="849">
        <v>6</v>
      </c>
      <c r="M982" s="849">
        <v>1512</v>
      </c>
      <c r="N982" s="832">
        <v>1</v>
      </c>
      <c r="O982" s="832">
        <v>252</v>
      </c>
      <c r="P982" s="849">
        <v>1</v>
      </c>
      <c r="Q982" s="849">
        <v>254</v>
      </c>
      <c r="R982" s="837">
        <v>0.16798941798941799</v>
      </c>
      <c r="S982" s="850">
        <v>254</v>
      </c>
    </row>
    <row r="983" spans="1:19" ht="14.45" customHeight="1" x14ac:dyDescent="0.2">
      <c r="A983" s="831" t="s">
        <v>5512</v>
      </c>
      <c r="B983" s="832" t="s">
        <v>5513</v>
      </c>
      <c r="C983" s="832" t="s">
        <v>605</v>
      </c>
      <c r="D983" s="832" t="s">
        <v>2577</v>
      </c>
      <c r="E983" s="832" t="s">
        <v>5509</v>
      </c>
      <c r="F983" s="832" t="s">
        <v>5591</v>
      </c>
      <c r="G983" s="832" t="s">
        <v>5592</v>
      </c>
      <c r="H983" s="849">
        <v>57</v>
      </c>
      <c r="I983" s="849">
        <v>7182</v>
      </c>
      <c r="J983" s="832">
        <v>2.6929133858267718</v>
      </c>
      <c r="K983" s="832">
        <v>126</v>
      </c>
      <c r="L983" s="849">
        <v>21</v>
      </c>
      <c r="M983" s="849">
        <v>2667</v>
      </c>
      <c r="N983" s="832">
        <v>1</v>
      </c>
      <c r="O983" s="832">
        <v>127</v>
      </c>
      <c r="P983" s="849"/>
      <c r="Q983" s="849"/>
      <c r="R983" s="837"/>
      <c r="S983" s="850"/>
    </row>
    <row r="984" spans="1:19" ht="14.45" customHeight="1" x14ac:dyDescent="0.2">
      <c r="A984" s="831" t="s">
        <v>5512</v>
      </c>
      <c r="B984" s="832" t="s">
        <v>5513</v>
      </c>
      <c r="C984" s="832" t="s">
        <v>605</v>
      </c>
      <c r="D984" s="832" t="s">
        <v>2577</v>
      </c>
      <c r="E984" s="832" t="s">
        <v>5509</v>
      </c>
      <c r="F984" s="832" t="s">
        <v>5593</v>
      </c>
      <c r="G984" s="832" t="s">
        <v>5594</v>
      </c>
      <c r="H984" s="849"/>
      <c r="I984" s="849"/>
      <c r="J984" s="832"/>
      <c r="K984" s="832"/>
      <c r="L984" s="849">
        <v>2</v>
      </c>
      <c r="M984" s="849">
        <v>664</v>
      </c>
      <c r="N984" s="832">
        <v>1</v>
      </c>
      <c r="O984" s="832">
        <v>332</v>
      </c>
      <c r="P984" s="849"/>
      <c r="Q984" s="849"/>
      <c r="R984" s="837"/>
      <c r="S984" s="850"/>
    </row>
    <row r="985" spans="1:19" ht="14.45" customHeight="1" x14ac:dyDescent="0.2">
      <c r="A985" s="831" t="s">
        <v>5512</v>
      </c>
      <c r="B985" s="832" t="s">
        <v>5513</v>
      </c>
      <c r="C985" s="832" t="s">
        <v>605</v>
      </c>
      <c r="D985" s="832" t="s">
        <v>2577</v>
      </c>
      <c r="E985" s="832" t="s">
        <v>5509</v>
      </c>
      <c r="F985" s="832" t="s">
        <v>5599</v>
      </c>
      <c r="G985" s="832" t="s">
        <v>5596</v>
      </c>
      <c r="H985" s="849">
        <v>21</v>
      </c>
      <c r="I985" s="849">
        <v>11928</v>
      </c>
      <c r="J985" s="832">
        <v>2.0963093145869949</v>
      </c>
      <c r="K985" s="832">
        <v>568</v>
      </c>
      <c r="L985" s="849">
        <v>10</v>
      </c>
      <c r="M985" s="849">
        <v>5690</v>
      </c>
      <c r="N985" s="832">
        <v>1</v>
      </c>
      <c r="O985" s="832">
        <v>569</v>
      </c>
      <c r="P985" s="849"/>
      <c r="Q985" s="849"/>
      <c r="R985" s="837"/>
      <c r="S985" s="850"/>
    </row>
    <row r="986" spans="1:19" ht="14.45" customHeight="1" x14ac:dyDescent="0.2">
      <c r="A986" s="831" t="s">
        <v>5512</v>
      </c>
      <c r="B986" s="832" t="s">
        <v>5513</v>
      </c>
      <c r="C986" s="832" t="s">
        <v>605</v>
      </c>
      <c r="D986" s="832" t="s">
        <v>2577</v>
      </c>
      <c r="E986" s="832" t="s">
        <v>5509</v>
      </c>
      <c r="F986" s="832" t="s">
        <v>5601</v>
      </c>
      <c r="G986" s="832" t="s">
        <v>5602</v>
      </c>
      <c r="H986" s="849"/>
      <c r="I986" s="849"/>
      <c r="J986" s="832"/>
      <c r="K986" s="832"/>
      <c r="L986" s="849">
        <v>1</v>
      </c>
      <c r="M986" s="849">
        <v>464</v>
      </c>
      <c r="N986" s="832">
        <v>1</v>
      </c>
      <c r="O986" s="832">
        <v>464</v>
      </c>
      <c r="P986" s="849">
        <v>1</v>
      </c>
      <c r="Q986" s="849">
        <v>468</v>
      </c>
      <c r="R986" s="837">
        <v>1.0086206896551724</v>
      </c>
      <c r="S986" s="850">
        <v>468</v>
      </c>
    </row>
    <row r="987" spans="1:19" ht="14.45" customHeight="1" x14ac:dyDescent="0.2">
      <c r="A987" s="831" t="s">
        <v>5512</v>
      </c>
      <c r="B987" s="832" t="s">
        <v>5513</v>
      </c>
      <c r="C987" s="832" t="s">
        <v>605</v>
      </c>
      <c r="D987" s="832" t="s">
        <v>2577</v>
      </c>
      <c r="E987" s="832" t="s">
        <v>5509</v>
      </c>
      <c r="F987" s="832" t="s">
        <v>5609</v>
      </c>
      <c r="G987" s="832" t="s">
        <v>5610</v>
      </c>
      <c r="H987" s="849"/>
      <c r="I987" s="849"/>
      <c r="J987" s="832"/>
      <c r="K987" s="832"/>
      <c r="L987" s="849">
        <v>2</v>
      </c>
      <c r="M987" s="849">
        <v>172</v>
      </c>
      <c r="N987" s="832">
        <v>1</v>
      </c>
      <c r="O987" s="832">
        <v>86</v>
      </c>
      <c r="P987" s="849"/>
      <c r="Q987" s="849"/>
      <c r="R987" s="837"/>
      <c r="S987" s="850"/>
    </row>
    <row r="988" spans="1:19" ht="14.45" customHeight="1" x14ac:dyDescent="0.2">
      <c r="A988" s="831" t="s">
        <v>5512</v>
      </c>
      <c r="B988" s="832" t="s">
        <v>5513</v>
      </c>
      <c r="C988" s="832" t="s">
        <v>605</v>
      </c>
      <c r="D988" s="832" t="s">
        <v>2577</v>
      </c>
      <c r="E988" s="832" t="s">
        <v>5509</v>
      </c>
      <c r="F988" s="832" t="s">
        <v>5614</v>
      </c>
      <c r="G988" s="832" t="s">
        <v>5612</v>
      </c>
      <c r="H988" s="849">
        <v>3</v>
      </c>
      <c r="I988" s="849">
        <v>1140</v>
      </c>
      <c r="J988" s="832"/>
      <c r="K988" s="832">
        <v>380</v>
      </c>
      <c r="L988" s="849"/>
      <c r="M988" s="849"/>
      <c r="N988" s="832"/>
      <c r="O988" s="832"/>
      <c r="P988" s="849"/>
      <c r="Q988" s="849"/>
      <c r="R988" s="837"/>
      <c r="S988" s="850"/>
    </row>
    <row r="989" spans="1:19" ht="14.45" customHeight="1" x14ac:dyDescent="0.2">
      <c r="A989" s="831" t="s">
        <v>5512</v>
      </c>
      <c r="B989" s="832" t="s">
        <v>5513</v>
      </c>
      <c r="C989" s="832" t="s">
        <v>605</v>
      </c>
      <c r="D989" s="832" t="s">
        <v>2577</v>
      </c>
      <c r="E989" s="832" t="s">
        <v>5509</v>
      </c>
      <c r="F989" s="832" t="s">
        <v>5615</v>
      </c>
      <c r="G989" s="832" t="s">
        <v>5616</v>
      </c>
      <c r="H989" s="849">
        <v>6</v>
      </c>
      <c r="I989" s="849">
        <v>1632</v>
      </c>
      <c r="J989" s="832">
        <v>1.9926739926739927</v>
      </c>
      <c r="K989" s="832">
        <v>272</v>
      </c>
      <c r="L989" s="849">
        <v>3</v>
      </c>
      <c r="M989" s="849">
        <v>819</v>
      </c>
      <c r="N989" s="832">
        <v>1</v>
      </c>
      <c r="O989" s="832">
        <v>273</v>
      </c>
      <c r="P989" s="849"/>
      <c r="Q989" s="849"/>
      <c r="R989" s="837"/>
      <c r="S989" s="850"/>
    </row>
    <row r="990" spans="1:19" ht="14.45" customHeight="1" x14ac:dyDescent="0.2">
      <c r="A990" s="831" t="s">
        <v>5512</v>
      </c>
      <c r="B990" s="832" t="s">
        <v>5513</v>
      </c>
      <c r="C990" s="832" t="s">
        <v>605</v>
      </c>
      <c r="D990" s="832" t="s">
        <v>2577</v>
      </c>
      <c r="E990" s="832" t="s">
        <v>5509</v>
      </c>
      <c r="F990" s="832" t="s">
        <v>5618</v>
      </c>
      <c r="G990" s="832" t="s">
        <v>5594</v>
      </c>
      <c r="H990" s="849">
        <v>5</v>
      </c>
      <c r="I990" s="849">
        <v>2020</v>
      </c>
      <c r="J990" s="832">
        <v>1.2469135802469136</v>
      </c>
      <c r="K990" s="832">
        <v>404</v>
      </c>
      <c r="L990" s="849">
        <v>4</v>
      </c>
      <c r="M990" s="849">
        <v>1620</v>
      </c>
      <c r="N990" s="832">
        <v>1</v>
      </c>
      <c r="O990" s="832">
        <v>405</v>
      </c>
      <c r="P990" s="849"/>
      <c r="Q990" s="849"/>
      <c r="R990" s="837"/>
      <c r="S990" s="850"/>
    </row>
    <row r="991" spans="1:19" ht="14.45" customHeight="1" x14ac:dyDescent="0.2">
      <c r="A991" s="831" t="s">
        <v>5512</v>
      </c>
      <c r="B991" s="832" t="s">
        <v>5513</v>
      </c>
      <c r="C991" s="832" t="s">
        <v>605</v>
      </c>
      <c r="D991" s="832" t="s">
        <v>5494</v>
      </c>
      <c r="E991" s="832" t="s">
        <v>5509</v>
      </c>
      <c r="F991" s="832" t="s">
        <v>5561</v>
      </c>
      <c r="G991" s="832" t="s">
        <v>5562</v>
      </c>
      <c r="H991" s="849">
        <v>2</v>
      </c>
      <c r="I991" s="849">
        <v>502</v>
      </c>
      <c r="J991" s="832">
        <v>0.66402116402116407</v>
      </c>
      <c r="K991" s="832">
        <v>251</v>
      </c>
      <c r="L991" s="849">
        <v>3</v>
      </c>
      <c r="M991" s="849">
        <v>756</v>
      </c>
      <c r="N991" s="832">
        <v>1</v>
      </c>
      <c r="O991" s="832">
        <v>252</v>
      </c>
      <c r="P991" s="849"/>
      <c r="Q991" s="849"/>
      <c r="R991" s="837"/>
      <c r="S991" s="850"/>
    </row>
    <row r="992" spans="1:19" ht="14.45" customHeight="1" x14ac:dyDescent="0.2">
      <c r="A992" s="831" t="s">
        <v>5512</v>
      </c>
      <c r="B992" s="832" t="s">
        <v>5513</v>
      </c>
      <c r="C992" s="832" t="s">
        <v>605</v>
      </c>
      <c r="D992" s="832" t="s">
        <v>5494</v>
      </c>
      <c r="E992" s="832" t="s">
        <v>5509</v>
      </c>
      <c r="F992" s="832" t="s">
        <v>5591</v>
      </c>
      <c r="G992" s="832" t="s">
        <v>5592</v>
      </c>
      <c r="H992" s="849">
        <v>12</v>
      </c>
      <c r="I992" s="849">
        <v>1512</v>
      </c>
      <c r="J992" s="832">
        <v>1.1905511811023621</v>
      </c>
      <c r="K992" s="832">
        <v>126</v>
      </c>
      <c r="L992" s="849">
        <v>10</v>
      </c>
      <c r="M992" s="849">
        <v>1270</v>
      </c>
      <c r="N992" s="832">
        <v>1</v>
      </c>
      <c r="O992" s="832">
        <v>127</v>
      </c>
      <c r="P992" s="849"/>
      <c r="Q992" s="849"/>
      <c r="R992" s="837"/>
      <c r="S992" s="850"/>
    </row>
    <row r="993" spans="1:19" ht="14.45" customHeight="1" x14ac:dyDescent="0.2">
      <c r="A993" s="831" t="s">
        <v>5512</v>
      </c>
      <c r="B993" s="832" t="s">
        <v>5513</v>
      </c>
      <c r="C993" s="832" t="s">
        <v>605</v>
      </c>
      <c r="D993" s="832" t="s">
        <v>5494</v>
      </c>
      <c r="E993" s="832" t="s">
        <v>5509</v>
      </c>
      <c r="F993" s="832" t="s">
        <v>5599</v>
      </c>
      <c r="G993" s="832" t="s">
        <v>5596</v>
      </c>
      <c r="H993" s="849">
        <v>3</v>
      </c>
      <c r="I993" s="849">
        <v>1704</v>
      </c>
      <c r="J993" s="832">
        <v>0.99824253075571179</v>
      </c>
      <c r="K993" s="832">
        <v>568</v>
      </c>
      <c r="L993" s="849">
        <v>3</v>
      </c>
      <c r="M993" s="849">
        <v>1707</v>
      </c>
      <c r="N993" s="832">
        <v>1</v>
      </c>
      <c r="O993" s="832">
        <v>569</v>
      </c>
      <c r="P993" s="849"/>
      <c r="Q993" s="849"/>
      <c r="R993" s="837"/>
      <c r="S993" s="850"/>
    </row>
    <row r="994" spans="1:19" ht="14.45" customHeight="1" x14ac:dyDescent="0.2">
      <c r="A994" s="831" t="s">
        <v>5512</v>
      </c>
      <c r="B994" s="832" t="s">
        <v>5513</v>
      </c>
      <c r="C994" s="832" t="s">
        <v>605</v>
      </c>
      <c r="D994" s="832" t="s">
        <v>5494</v>
      </c>
      <c r="E994" s="832" t="s">
        <v>5509</v>
      </c>
      <c r="F994" s="832" t="s">
        <v>5611</v>
      </c>
      <c r="G994" s="832" t="s">
        <v>5612</v>
      </c>
      <c r="H994" s="849"/>
      <c r="I994" s="849"/>
      <c r="J994" s="832"/>
      <c r="K994" s="832"/>
      <c r="L994" s="849">
        <v>7</v>
      </c>
      <c r="M994" s="849">
        <v>2156</v>
      </c>
      <c r="N994" s="832">
        <v>1</v>
      </c>
      <c r="O994" s="832">
        <v>308</v>
      </c>
      <c r="P994" s="849"/>
      <c r="Q994" s="849"/>
      <c r="R994" s="837"/>
      <c r="S994" s="850"/>
    </row>
    <row r="995" spans="1:19" ht="14.45" customHeight="1" x14ac:dyDescent="0.2">
      <c r="A995" s="831" t="s">
        <v>5512</v>
      </c>
      <c r="B995" s="832" t="s">
        <v>5513</v>
      </c>
      <c r="C995" s="832" t="s">
        <v>605</v>
      </c>
      <c r="D995" s="832" t="s">
        <v>5494</v>
      </c>
      <c r="E995" s="832" t="s">
        <v>5509</v>
      </c>
      <c r="F995" s="832" t="s">
        <v>5614</v>
      </c>
      <c r="G995" s="832" t="s">
        <v>5612</v>
      </c>
      <c r="H995" s="849">
        <v>3</v>
      </c>
      <c r="I995" s="849">
        <v>1140</v>
      </c>
      <c r="J995" s="832">
        <v>0.99737532808398954</v>
      </c>
      <c r="K995" s="832">
        <v>380</v>
      </c>
      <c r="L995" s="849">
        <v>3</v>
      </c>
      <c r="M995" s="849">
        <v>1143</v>
      </c>
      <c r="N995" s="832">
        <v>1</v>
      </c>
      <c r="O995" s="832">
        <v>381</v>
      </c>
      <c r="P995" s="849"/>
      <c r="Q995" s="849"/>
      <c r="R995" s="837"/>
      <c r="S995" s="850"/>
    </row>
    <row r="996" spans="1:19" ht="14.45" customHeight="1" x14ac:dyDescent="0.2">
      <c r="A996" s="831" t="s">
        <v>5512</v>
      </c>
      <c r="B996" s="832" t="s">
        <v>5513</v>
      </c>
      <c r="C996" s="832" t="s">
        <v>605</v>
      </c>
      <c r="D996" s="832" t="s">
        <v>5494</v>
      </c>
      <c r="E996" s="832" t="s">
        <v>5509</v>
      </c>
      <c r="F996" s="832" t="s">
        <v>5615</v>
      </c>
      <c r="G996" s="832" t="s">
        <v>5616</v>
      </c>
      <c r="H996" s="849">
        <v>2</v>
      </c>
      <c r="I996" s="849">
        <v>544</v>
      </c>
      <c r="J996" s="832"/>
      <c r="K996" s="832">
        <v>272</v>
      </c>
      <c r="L996" s="849"/>
      <c r="M996" s="849"/>
      <c r="N996" s="832"/>
      <c r="O996" s="832"/>
      <c r="P996" s="849"/>
      <c r="Q996" s="849"/>
      <c r="R996" s="837"/>
      <c r="S996" s="850"/>
    </row>
    <row r="997" spans="1:19" ht="14.45" customHeight="1" x14ac:dyDescent="0.2">
      <c r="A997" s="831" t="s">
        <v>5512</v>
      </c>
      <c r="B997" s="832" t="s">
        <v>5513</v>
      </c>
      <c r="C997" s="832" t="s">
        <v>605</v>
      </c>
      <c r="D997" s="832" t="s">
        <v>2578</v>
      </c>
      <c r="E997" s="832" t="s">
        <v>5509</v>
      </c>
      <c r="F997" s="832" t="s">
        <v>5561</v>
      </c>
      <c r="G997" s="832" t="s">
        <v>5562</v>
      </c>
      <c r="H997" s="849">
        <v>5</v>
      </c>
      <c r="I997" s="849">
        <v>1255</v>
      </c>
      <c r="J997" s="832">
        <v>0.62251984126984128</v>
      </c>
      <c r="K997" s="832">
        <v>251</v>
      </c>
      <c r="L997" s="849">
        <v>8</v>
      </c>
      <c r="M997" s="849">
        <v>2016</v>
      </c>
      <c r="N997" s="832">
        <v>1</v>
      </c>
      <c r="O997" s="832">
        <v>252</v>
      </c>
      <c r="P997" s="849">
        <v>1</v>
      </c>
      <c r="Q997" s="849">
        <v>254</v>
      </c>
      <c r="R997" s="837">
        <v>0.12599206349206349</v>
      </c>
      <c r="S997" s="850">
        <v>254</v>
      </c>
    </row>
    <row r="998" spans="1:19" ht="14.45" customHeight="1" x14ac:dyDescent="0.2">
      <c r="A998" s="831" t="s">
        <v>5512</v>
      </c>
      <c r="B998" s="832" t="s">
        <v>5513</v>
      </c>
      <c r="C998" s="832" t="s">
        <v>605</v>
      </c>
      <c r="D998" s="832" t="s">
        <v>2578</v>
      </c>
      <c r="E998" s="832" t="s">
        <v>5509</v>
      </c>
      <c r="F998" s="832" t="s">
        <v>5591</v>
      </c>
      <c r="G998" s="832" t="s">
        <v>5592</v>
      </c>
      <c r="H998" s="849">
        <v>6</v>
      </c>
      <c r="I998" s="849">
        <v>756</v>
      </c>
      <c r="J998" s="832">
        <v>0.45790430042398544</v>
      </c>
      <c r="K998" s="832">
        <v>126</v>
      </c>
      <c r="L998" s="849">
        <v>13</v>
      </c>
      <c r="M998" s="849">
        <v>1651</v>
      </c>
      <c r="N998" s="832">
        <v>1</v>
      </c>
      <c r="O998" s="832">
        <v>127</v>
      </c>
      <c r="P998" s="849"/>
      <c r="Q998" s="849"/>
      <c r="R998" s="837"/>
      <c r="S998" s="850"/>
    </row>
    <row r="999" spans="1:19" ht="14.45" customHeight="1" x14ac:dyDescent="0.2">
      <c r="A999" s="831" t="s">
        <v>5512</v>
      </c>
      <c r="B999" s="832" t="s">
        <v>5513</v>
      </c>
      <c r="C999" s="832" t="s">
        <v>605</v>
      </c>
      <c r="D999" s="832" t="s">
        <v>2578</v>
      </c>
      <c r="E999" s="832" t="s">
        <v>5509</v>
      </c>
      <c r="F999" s="832" t="s">
        <v>5595</v>
      </c>
      <c r="G999" s="832" t="s">
        <v>5596</v>
      </c>
      <c r="H999" s="849"/>
      <c r="I999" s="849"/>
      <c r="J999" s="832"/>
      <c r="K999" s="832"/>
      <c r="L999" s="849">
        <v>2</v>
      </c>
      <c r="M999" s="849">
        <v>992</v>
      </c>
      <c r="N999" s="832">
        <v>1</v>
      </c>
      <c r="O999" s="832">
        <v>496</v>
      </c>
      <c r="P999" s="849"/>
      <c r="Q999" s="849"/>
      <c r="R999" s="837"/>
      <c r="S999" s="850"/>
    </row>
    <row r="1000" spans="1:19" ht="14.45" customHeight="1" x14ac:dyDescent="0.2">
      <c r="A1000" s="831" t="s">
        <v>5512</v>
      </c>
      <c r="B1000" s="832" t="s">
        <v>5513</v>
      </c>
      <c r="C1000" s="832" t="s">
        <v>605</v>
      </c>
      <c r="D1000" s="832" t="s">
        <v>2578</v>
      </c>
      <c r="E1000" s="832" t="s">
        <v>5509</v>
      </c>
      <c r="F1000" s="832" t="s">
        <v>5599</v>
      </c>
      <c r="G1000" s="832" t="s">
        <v>5596</v>
      </c>
      <c r="H1000" s="849"/>
      <c r="I1000" s="849"/>
      <c r="J1000" s="832"/>
      <c r="K1000" s="832"/>
      <c r="L1000" s="849">
        <v>6</v>
      </c>
      <c r="M1000" s="849">
        <v>3414</v>
      </c>
      <c r="N1000" s="832">
        <v>1</v>
      </c>
      <c r="O1000" s="832">
        <v>569</v>
      </c>
      <c r="P1000" s="849"/>
      <c r="Q1000" s="849"/>
      <c r="R1000" s="837"/>
      <c r="S1000" s="850"/>
    </row>
    <row r="1001" spans="1:19" ht="14.45" customHeight="1" x14ac:dyDescent="0.2">
      <c r="A1001" s="831" t="s">
        <v>5512</v>
      </c>
      <c r="B1001" s="832" t="s">
        <v>5513</v>
      </c>
      <c r="C1001" s="832" t="s">
        <v>605</v>
      </c>
      <c r="D1001" s="832" t="s">
        <v>2578</v>
      </c>
      <c r="E1001" s="832" t="s">
        <v>5509</v>
      </c>
      <c r="F1001" s="832" t="s">
        <v>5609</v>
      </c>
      <c r="G1001" s="832" t="s">
        <v>5610</v>
      </c>
      <c r="H1001" s="849"/>
      <c r="I1001" s="849"/>
      <c r="J1001" s="832"/>
      <c r="K1001" s="832"/>
      <c r="L1001" s="849">
        <v>1</v>
      </c>
      <c r="M1001" s="849">
        <v>86</v>
      </c>
      <c r="N1001" s="832">
        <v>1</v>
      </c>
      <c r="O1001" s="832">
        <v>86</v>
      </c>
      <c r="P1001" s="849"/>
      <c r="Q1001" s="849"/>
      <c r="R1001" s="837"/>
      <c r="S1001" s="850"/>
    </row>
    <row r="1002" spans="1:19" ht="14.45" customHeight="1" x14ac:dyDescent="0.2">
      <c r="A1002" s="831" t="s">
        <v>5512</v>
      </c>
      <c r="B1002" s="832" t="s">
        <v>5513</v>
      </c>
      <c r="C1002" s="832" t="s">
        <v>605</v>
      </c>
      <c r="D1002" s="832" t="s">
        <v>2578</v>
      </c>
      <c r="E1002" s="832" t="s">
        <v>5509</v>
      </c>
      <c r="F1002" s="832" t="s">
        <v>5611</v>
      </c>
      <c r="G1002" s="832" t="s">
        <v>5612</v>
      </c>
      <c r="H1002" s="849">
        <v>1</v>
      </c>
      <c r="I1002" s="849">
        <v>307</v>
      </c>
      <c r="J1002" s="832"/>
      <c r="K1002" s="832">
        <v>307</v>
      </c>
      <c r="L1002" s="849"/>
      <c r="M1002" s="849"/>
      <c r="N1002" s="832"/>
      <c r="O1002" s="832"/>
      <c r="P1002" s="849"/>
      <c r="Q1002" s="849"/>
      <c r="R1002" s="837"/>
      <c r="S1002" s="850"/>
    </row>
    <row r="1003" spans="1:19" ht="14.45" customHeight="1" x14ac:dyDescent="0.2">
      <c r="A1003" s="831" t="s">
        <v>5512</v>
      </c>
      <c r="B1003" s="832" t="s">
        <v>5513</v>
      </c>
      <c r="C1003" s="832" t="s">
        <v>605</v>
      </c>
      <c r="D1003" s="832" t="s">
        <v>2578</v>
      </c>
      <c r="E1003" s="832" t="s">
        <v>5509</v>
      </c>
      <c r="F1003" s="832" t="s">
        <v>5614</v>
      </c>
      <c r="G1003" s="832" t="s">
        <v>5612</v>
      </c>
      <c r="H1003" s="849">
        <v>6</v>
      </c>
      <c r="I1003" s="849">
        <v>2280</v>
      </c>
      <c r="J1003" s="832">
        <v>0.59842519685039375</v>
      </c>
      <c r="K1003" s="832">
        <v>380</v>
      </c>
      <c r="L1003" s="849">
        <v>10</v>
      </c>
      <c r="M1003" s="849">
        <v>3810</v>
      </c>
      <c r="N1003" s="832">
        <v>1</v>
      </c>
      <c r="O1003" s="832">
        <v>381</v>
      </c>
      <c r="P1003" s="849">
        <v>1</v>
      </c>
      <c r="Q1003" s="849">
        <v>385</v>
      </c>
      <c r="R1003" s="837">
        <v>0.10104986876640421</v>
      </c>
      <c r="S1003" s="850">
        <v>385</v>
      </c>
    </row>
    <row r="1004" spans="1:19" ht="14.45" customHeight="1" x14ac:dyDescent="0.2">
      <c r="A1004" s="831" t="s">
        <v>5512</v>
      </c>
      <c r="B1004" s="832" t="s">
        <v>5513</v>
      </c>
      <c r="C1004" s="832" t="s">
        <v>605</v>
      </c>
      <c r="D1004" s="832" t="s">
        <v>2578</v>
      </c>
      <c r="E1004" s="832" t="s">
        <v>5509</v>
      </c>
      <c r="F1004" s="832" t="s">
        <v>5615</v>
      </c>
      <c r="G1004" s="832" t="s">
        <v>5616</v>
      </c>
      <c r="H1004" s="849"/>
      <c r="I1004" s="849"/>
      <c r="J1004" s="832"/>
      <c r="K1004" s="832"/>
      <c r="L1004" s="849">
        <v>2</v>
      </c>
      <c r="M1004" s="849">
        <v>546</v>
      </c>
      <c r="N1004" s="832">
        <v>1</v>
      </c>
      <c r="O1004" s="832">
        <v>273</v>
      </c>
      <c r="P1004" s="849"/>
      <c r="Q1004" s="849"/>
      <c r="R1004" s="837"/>
      <c r="S1004" s="850"/>
    </row>
    <row r="1005" spans="1:19" ht="14.45" customHeight="1" x14ac:dyDescent="0.2">
      <c r="A1005" s="831" t="s">
        <v>5512</v>
      </c>
      <c r="B1005" s="832" t="s">
        <v>5513</v>
      </c>
      <c r="C1005" s="832" t="s">
        <v>605</v>
      </c>
      <c r="D1005" s="832" t="s">
        <v>2579</v>
      </c>
      <c r="E1005" s="832" t="s">
        <v>5509</v>
      </c>
      <c r="F1005" s="832" t="s">
        <v>5561</v>
      </c>
      <c r="G1005" s="832" t="s">
        <v>5562</v>
      </c>
      <c r="H1005" s="849">
        <v>2</v>
      </c>
      <c r="I1005" s="849">
        <v>502</v>
      </c>
      <c r="J1005" s="832"/>
      <c r="K1005" s="832">
        <v>251</v>
      </c>
      <c r="L1005" s="849"/>
      <c r="M1005" s="849"/>
      <c r="N1005" s="832"/>
      <c r="O1005" s="832"/>
      <c r="P1005" s="849"/>
      <c r="Q1005" s="849"/>
      <c r="R1005" s="837"/>
      <c r="S1005" s="850"/>
    </row>
    <row r="1006" spans="1:19" ht="14.45" customHeight="1" x14ac:dyDescent="0.2">
      <c r="A1006" s="831" t="s">
        <v>5512</v>
      </c>
      <c r="B1006" s="832" t="s">
        <v>5513</v>
      </c>
      <c r="C1006" s="832" t="s">
        <v>605</v>
      </c>
      <c r="D1006" s="832" t="s">
        <v>2579</v>
      </c>
      <c r="E1006" s="832" t="s">
        <v>5509</v>
      </c>
      <c r="F1006" s="832" t="s">
        <v>5591</v>
      </c>
      <c r="G1006" s="832" t="s">
        <v>5592</v>
      </c>
      <c r="H1006" s="849">
        <v>1</v>
      </c>
      <c r="I1006" s="849">
        <v>126</v>
      </c>
      <c r="J1006" s="832"/>
      <c r="K1006" s="832">
        <v>126</v>
      </c>
      <c r="L1006" s="849"/>
      <c r="M1006" s="849"/>
      <c r="N1006" s="832"/>
      <c r="O1006" s="832"/>
      <c r="P1006" s="849"/>
      <c r="Q1006" s="849"/>
      <c r="R1006" s="837"/>
      <c r="S1006" s="850"/>
    </row>
    <row r="1007" spans="1:19" ht="14.45" customHeight="1" x14ac:dyDescent="0.2">
      <c r="A1007" s="831" t="s">
        <v>5512</v>
      </c>
      <c r="B1007" s="832" t="s">
        <v>5513</v>
      </c>
      <c r="C1007" s="832" t="s">
        <v>605</v>
      </c>
      <c r="D1007" s="832" t="s">
        <v>2579</v>
      </c>
      <c r="E1007" s="832" t="s">
        <v>5509</v>
      </c>
      <c r="F1007" s="832" t="s">
        <v>5595</v>
      </c>
      <c r="G1007" s="832" t="s">
        <v>5596</v>
      </c>
      <c r="H1007" s="849">
        <v>1</v>
      </c>
      <c r="I1007" s="849">
        <v>495</v>
      </c>
      <c r="J1007" s="832"/>
      <c r="K1007" s="832">
        <v>495</v>
      </c>
      <c r="L1007" s="849"/>
      <c r="M1007" s="849"/>
      <c r="N1007" s="832"/>
      <c r="O1007" s="832"/>
      <c r="P1007" s="849"/>
      <c r="Q1007" s="849"/>
      <c r="R1007" s="837"/>
      <c r="S1007" s="850"/>
    </row>
    <row r="1008" spans="1:19" ht="14.45" customHeight="1" x14ac:dyDescent="0.2">
      <c r="A1008" s="831" t="s">
        <v>5512</v>
      </c>
      <c r="B1008" s="832" t="s">
        <v>5513</v>
      </c>
      <c r="C1008" s="832" t="s">
        <v>605</v>
      </c>
      <c r="D1008" s="832" t="s">
        <v>2579</v>
      </c>
      <c r="E1008" s="832" t="s">
        <v>5509</v>
      </c>
      <c r="F1008" s="832" t="s">
        <v>5599</v>
      </c>
      <c r="G1008" s="832" t="s">
        <v>5596</v>
      </c>
      <c r="H1008" s="849">
        <v>1</v>
      </c>
      <c r="I1008" s="849">
        <v>568</v>
      </c>
      <c r="J1008" s="832"/>
      <c r="K1008" s="832">
        <v>568</v>
      </c>
      <c r="L1008" s="849"/>
      <c r="M1008" s="849"/>
      <c r="N1008" s="832"/>
      <c r="O1008" s="832"/>
      <c r="P1008" s="849"/>
      <c r="Q1008" s="849"/>
      <c r="R1008" s="837"/>
      <c r="S1008" s="850"/>
    </row>
    <row r="1009" spans="1:19" ht="14.45" customHeight="1" x14ac:dyDescent="0.2">
      <c r="A1009" s="831" t="s">
        <v>5512</v>
      </c>
      <c r="B1009" s="832" t="s">
        <v>5513</v>
      </c>
      <c r="C1009" s="832" t="s">
        <v>605</v>
      </c>
      <c r="D1009" s="832" t="s">
        <v>5499</v>
      </c>
      <c r="E1009" s="832" t="s">
        <v>5509</v>
      </c>
      <c r="F1009" s="832" t="s">
        <v>5561</v>
      </c>
      <c r="G1009" s="832" t="s">
        <v>5562</v>
      </c>
      <c r="H1009" s="849"/>
      <c r="I1009" s="849"/>
      <c r="J1009" s="832"/>
      <c r="K1009" s="832"/>
      <c r="L1009" s="849">
        <v>2</v>
      </c>
      <c r="M1009" s="849">
        <v>504</v>
      </c>
      <c r="N1009" s="832">
        <v>1</v>
      </c>
      <c r="O1009" s="832">
        <v>252</v>
      </c>
      <c r="P1009" s="849"/>
      <c r="Q1009" s="849"/>
      <c r="R1009" s="837"/>
      <c r="S1009" s="850"/>
    </row>
    <row r="1010" spans="1:19" ht="14.45" customHeight="1" x14ac:dyDescent="0.2">
      <c r="A1010" s="831" t="s">
        <v>5512</v>
      </c>
      <c r="B1010" s="832" t="s">
        <v>5513</v>
      </c>
      <c r="C1010" s="832" t="s">
        <v>605</v>
      </c>
      <c r="D1010" s="832" t="s">
        <v>5499</v>
      </c>
      <c r="E1010" s="832" t="s">
        <v>5509</v>
      </c>
      <c r="F1010" s="832" t="s">
        <v>5591</v>
      </c>
      <c r="G1010" s="832" t="s">
        <v>5592</v>
      </c>
      <c r="H1010" s="849"/>
      <c r="I1010" s="849"/>
      <c r="J1010" s="832"/>
      <c r="K1010" s="832"/>
      <c r="L1010" s="849">
        <v>1</v>
      </c>
      <c r="M1010" s="849">
        <v>127</v>
      </c>
      <c r="N1010" s="832">
        <v>1</v>
      </c>
      <c r="O1010" s="832">
        <v>127</v>
      </c>
      <c r="P1010" s="849"/>
      <c r="Q1010" s="849"/>
      <c r="R1010" s="837"/>
      <c r="S1010" s="850"/>
    </row>
    <row r="1011" spans="1:19" ht="14.45" customHeight="1" x14ac:dyDescent="0.2">
      <c r="A1011" s="831" t="s">
        <v>5512</v>
      </c>
      <c r="B1011" s="832" t="s">
        <v>5513</v>
      </c>
      <c r="C1011" s="832" t="s">
        <v>605</v>
      </c>
      <c r="D1011" s="832" t="s">
        <v>5499</v>
      </c>
      <c r="E1011" s="832" t="s">
        <v>5509</v>
      </c>
      <c r="F1011" s="832" t="s">
        <v>5593</v>
      </c>
      <c r="G1011" s="832" t="s">
        <v>5594</v>
      </c>
      <c r="H1011" s="849"/>
      <c r="I1011" s="849"/>
      <c r="J1011" s="832"/>
      <c r="K1011" s="832"/>
      <c r="L1011" s="849">
        <v>1</v>
      </c>
      <c r="M1011" s="849">
        <v>332</v>
      </c>
      <c r="N1011" s="832">
        <v>1</v>
      </c>
      <c r="O1011" s="832">
        <v>332</v>
      </c>
      <c r="P1011" s="849"/>
      <c r="Q1011" s="849"/>
      <c r="R1011" s="837"/>
      <c r="S1011" s="850"/>
    </row>
    <row r="1012" spans="1:19" ht="14.45" customHeight="1" x14ac:dyDescent="0.2">
      <c r="A1012" s="831" t="s">
        <v>5512</v>
      </c>
      <c r="B1012" s="832" t="s">
        <v>5513</v>
      </c>
      <c r="C1012" s="832" t="s">
        <v>605</v>
      </c>
      <c r="D1012" s="832" t="s">
        <v>5499</v>
      </c>
      <c r="E1012" s="832" t="s">
        <v>5509</v>
      </c>
      <c r="F1012" s="832" t="s">
        <v>5595</v>
      </c>
      <c r="G1012" s="832" t="s">
        <v>5596</v>
      </c>
      <c r="H1012" s="849"/>
      <c r="I1012" s="849"/>
      <c r="J1012" s="832"/>
      <c r="K1012" s="832"/>
      <c r="L1012" s="849">
        <v>2</v>
      </c>
      <c r="M1012" s="849">
        <v>992</v>
      </c>
      <c r="N1012" s="832">
        <v>1</v>
      </c>
      <c r="O1012" s="832">
        <v>496</v>
      </c>
      <c r="P1012" s="849"/>
      <c r="Q1012" s="849"/>
      <c r="R1012" s="837"/>
      <c r="S1012" s="850"/>
    </row>
    <row r="1013" spans="1:19" ht="14.45" customHeight="1" x14ac:dyDescent="0.2">
      <c r="A1013" s="831" t="s">
        <v>5512</v>
      </c>
      <c r="B1013" s="832" t="s">
        <v>5513</v>
      </c>
      <c r="C1013" s="832" t="s">
        <v>605</v>
      </c>
      <c r="D1013" s="832" t="s">
        <v>5499</v>
      </c>
      <c r="E1013" s="832" t="s">
        <v>5509</v>
      </c>
      <c r="F1013" s="832" t="s">
        <v>5597</v>
      </c>
      <c r="G1013" s="832" t="s">
        <v>5598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2</v>
      </c>
      <c r="Q1013" s="849">
        <v>1382</v>
      </c>
      <c r="R1013" s="837"/>
      <c r="S1013" s="850">
        <v>691</v>
      </c>
    </row>
    <row r="1014" spans="1:19" ht="14.45" customHeight="1" x14ac:dyDescent="0.2">
      <c r="A1014" s="831" t="s">
        <v>5512</v>
      </c>
      <c r="B1014" s="832" t="s">
        <v>5513</v>
      </c>
      <c r="C1014" s="832" t="s">
        <v>605</v>
      </c>
      <c r="D1014" s="832" t="s">
        <v>5499</v>
      </c>
      <c r="E1014" s="832" t="s">
        <v>5509</v>
      </c>
      <c r="F1014" s="832" t="s">
        <v>5613</v>
      </c>
      <c r="G1014" s="832" t="s">
        <v>5608</v>
      </c>
      <c r="H1014" s="849"/>
      <c r="I1014" s="849"/>
      <c r="J1014" s="832"/>
      <c r="K1014" s="832"/>
      <c r="L1014" s="849"/>
      <c r="M1014" s="849"/>
      <c r="N1014" s="832"/>
      <c r="O1014" s="832"/>
      <c r="P1014" s="849">
        <v>1</v>
      </c>
      <c r="Q1014" s="849">
        <v>179</v>
      </c>
      <c r="R1014" s="837"/>
      <c r="S1014" s="850">
        <v>179</v>
      </c>
    </row>
    <row r="1015" spans="1:19" ht="14.45" customHeight="1" x14ac:dyDescent="0.2">
      <c r="A1015" s="831" t="s">
        <v>5512</v>
      </c>
      <c r="B1015" s="832" t="s">
        <v>5513</v>
      </c>
      <c r="C1015" s="832" t="s">
        <v>605</v>
      </c>
      <c r="D1015" s="832" t="s">
        <v>5499</v>
      </c>
      <c r="E1015" s="832" t="s">
        <v>5509</v>
      </c>
      <c r="F1015" s="832" t="s">
        <v>5615</v>
      </c>
      <c r="G1015" s="832" t="s">
        <v>5616</v>
      </c>
      <c r="H1015" s="849"/>
      <c r="I1015" s="849"/>
      <c r="J1015" s="832"/>
      <c r="K1015" s="832"/>
      <c r="L1015" s="849">
        <v>1</v>
      </c>
      <c r="M1015" s="849">
        <v>273</v>
      </c>
      <c r="N1015" s="832">
        <v>1</v>
      </c>
      <c r="O1015" s="832">
        <v>273</v>
      </c>
      <c r="P1015" s="849"/>
      <c r="Q1015" s="849"/>
      <c r="R1015" s="837"/>
      <c r="S1015" s="850"/>
    </row>
    <row r="1016" spans="1:19" ht="14.45" customHeight="1" x14ac:dyDescent="0.2">
      <c r="A1016" s="831" t="s">
        <v>5512</v>
      </c>
      <c r="B1016" s="832" t="s">
        <v>5513</v>
      </c>
      <c r="C1016" s="832" t="s">
        <v>605</v>
      </c>
      <c r="D1016" s="832" t="s">
        <v>2580</v>
      </c>
      <c r="E1016" s="832" t="s">
        <v>5509</v>
      </c>
      <c r="F1016" s="832" t="s">
        <v>5561</v>
      </c>
      <c r="G1016" s="832" t="s">
        <v>5562</v>
      </c>
      <c r="H1016" s="849">
        <v>2</v>
      </c>
      <c r="I1016" s="849">
        <v>502</v>
      </c>
      <c r="J1016" s="832"/>
      <c r="K1016" s="832">
        <v>251</v>
      </c>
      <c r="L1016" s="849"/>
      <c r="M1016" s="849"/>
      <c r="N1016" s="832"/>
      <c r="O1016" s="832"/>
      <c r="P1016" s="849"/>
      <c r="Q1016" s="849"/>
      <c r="R1016" s="837"/>
      <c r="S1016" s="850"/>
    </row>
    <row r="1017" spans="1:19" ht="14.45" customHeight="1" x14ac:dyDescent="0.2">
      <c r="A1017" s="831" t="s">
        <v>5512</v>
      </c>
      <c r="B1017" s="832" t="s">
        <v>5513</v>
      </c>
      <c r="C1017" s="832" t="s">
        <v>605</v>
      </c>
      <c r="D1017" s="832" t="s">
        <v>2580</v>
      </c>
      <c r="E1017" s="832" t="s">
        <v>5509</v>
      </c>
      <c r="F1017" s="832" t="s">
        <v>5591</v>
      </c>
      <c r="G1017" s="832" t="s">
        <v>5592</v>
      </c>
      <c r="H1017" s="849">
        <v>2</v>
      </c>
      <c r="I1017" s="849">
        <v>252</v>
      </c>
      <c r="J1017" s="832">
        <v>0.66141732283464572</v>
      </c>
      <c r="K1017" s="832">
        <v>126</v>
      </c>
      <c r="L1017" s="849">
        <v>3</v>
      </c>
      <c r="M1017" s="849">
        <v>381</v>
      </c>
      <c r="N1017" s="832">
        <v>1</v>
      </c>
      <c r="O1017" s="832">
        <v>127</v>
      </c>
      <c r="P1017" s="849"/>
      <c r="Q1017" s="849"/>
      <c r="R1017" s="837"/>
      <c r="S1017" s="850"/>
    </row>
    <row r="1018" spans="1:19" ht="14.45" customHeight="1" x14ac:dyDescent="0.2">
      <c r="A1018" s="831" t="s">
        <v>5512</v>
      </c>
      <c r="B1018" s="832" t="s">
        <v>5513</v>
      </c>
      <c r="C1018" s="832" t="s">
        <v>605</v>
      </c>
      <c r="D1018" s="832" t="s">
        <v>2580</v>
      </c>
      <c r="E1018" s="832" t="s">
        <v>5509</v>
      </c>
      <c r="F1018" s="832" t="s">
        <v>5599</v>
      </c>
      <c r="G1018" s="832" t="s">
        <v>5596</v>
      </c>
      <c r="H1018" s="849"/>
      <c r="I1018" s="849"/>
      <c r="J1018" s="832"/>
      <c r="K1018" s="832"/>
      <c r="L1018" s="849">
        <v>7</v>
      </c>
      <c r="M1018" s="849">
        <v>3983</v>
      </c>
      <c r="N1018" s="832">
        <v>1</v>
      </c>
      <c r="O1018" s="832">
        <v>569</v>
      </c>
      <c r="P1018" s="849"/>
      <c r="Q1018" s="849"/>
      <c r="R1018" s="837"/>
      <c r="S1018" s="850"/>
    </row>
    <row r="1019" spans="1:19" ht="14.45" customHeight="1" x14ac:dyDescent="0.2">
      <c r="A1019" s="831" t="s">
        <v>5512</v>
      </c>
      <c r="B1019" s="832" t="s">
        <v>5513</v>
      </c>
      <c r="C1019" s="832" t="s">
        <v>605</v>
      </c>
      <c r="D1019" s="832" t="s">
        <v>2580</v>
      </c>
      <c r="E1019" s="832" t="s">
        <v>5509</v>
      </c>
      <c r="F1019" s="832" t="s">
        <v>5614</v>
      </c>
      <c r="G1019" s="832" t="s">
        <v>5612</v>
      </c>
      <c r="H1019" s="849">
        <v>1</v>
      </c>
      <c r="I1019" s="849">
        <v>380</v>
      </c>
      <c r="J1019" s="832"/>
      <c r="K1019" s="832">
        <v>380</v>
      </c>
      <c r="L1019" s="849"/>
      <c r="M1019" s="849"/>
      <c r="N1019" s="832"/>
      <c r="O1019" s="832"/>
      <c r="P1019" s="849"/>
      <c r="Q1019" s="849"/>
      <c r="R1019" s="837"/>
      <c r="S1019" s="850"/>
    </row>
    <row r="1020" spans="1:19" ht="14.45" customHeight="1" x14ac:dyDescent="0.2">
      <c r="A1020" s="831" t="s">
        <v>5512</v>
      </c>
      <c r="B1020" s="832" t="s">
        <v>5513</v>
      </c>
      <c r="C1020" s="832" t="s">
        <v>605</v>
      </c>
      <c r="D1020" s="832" t="s">
        <v>2580</v>
      </c>
      <c r="E1020" s="832" t="s">
        <v>5509</v>
      </c>
      <c r="F1020" s="832" t="s">
        <v>5615</v>
      </c>
      <c r="G1020" s="832" t="s">
        <v>5616</v>
      </c>
      <c r="H1020" s="849">
        <v>1</v>
      </c>
      <c r="I1020" s="849">
        <v>272</v>
      </c>
      <c r="J1020" s="832"/>
      <c r="K1020" s="832">
        <v>272</v>
      </c>
      <c r="L1020" s="849"/>
      <c r="M1020" s="849"/>
      <c r="N1020" s="832"/>
      <c r="O1020" s="832"/>
      <c r="P1020" s="849"/>
      <c r="Q1020" s="849"/>
      <c r="R1020" s="837"/>
      <c r="S1020" s="850"/>
    </row>
    <row r="1021" spans="1:19" ht="14.45" customHeight="1" x14ac:dyDescent="0.2">
      <c r="A1021" s="831" t="s">
        <v>5512</v>
      </c>
      <c r="B1021" s="832" t="s">
        <v>5513</v>
      </c>
      <c r="C1021" s="832" t="s">
        <v>605</v>
      </c>
      <c r="D1021" s="832" t="s">
        <v>5500</v>
      </c>
      <c r="E1021" s="832" t="s">
        <v>5509</v>
      </c>
      <c r="F1021" s="832" t="s">
        <v>5561</v>
      </c>
      <c r="G1021" s="832" t="s">
        <v>5562</v>
      </c>
      <c r="H1021" s="849">
        <v>15</v>
      </c>
      <c r="I1021" s="849">
        <v>3765</v>
      </c>
      <c r="J1021" s="832">
        <v>3.7351190476190474</v>
      </c>
      <c r="K1021" s="832">
        <v>251</v>
      </c>
      <c r="L1021" s="849">
        <v>4</v>
      </c>
      <c r="M1021" s="849">
        <v>1008</v>
      </c>
      <c r="N1021" s="832">
        <v>1</v>
      </c>
      <c r="O1021" s="832">
        <v>252</v>
      </c>
      <c r="P1021" s="849">
        <v>1</v>
      </c>
      <c r="Q1021" s="849">
        <v>254</v>
      </c>
      <c r="R1021" s="837">
        <v>0.25198412698412698</v>
      </c>
      <c r="S1021" s="850">
        <v>254</v>
      </c>
    </row>
    <row r="1022" spans="1:19" ht="14.45" customHeight="1" x14ac:dyDescent="0.2">
      <c r="A1022" s="831" t="s">
        <v>5512</v>
      </c>
      <c r="B1022" s="832" t="s">
        <v>5513</v>
      </c>
      <c r="C1022" s="832" t="s">
        <v>605</v>
      </c>
      <c r="D1022" s="832" t="s">
        <v>5500</v>
      </c>
      <c r="E1022" s="832" t="s">
        <v>5509</v>
      </c>
      <c r="F1022" s="832" t="s">
        <v>5591</v>
      </c>
      <c r="G1022" s="832" t="s">
        <v>5592</v>
      </c>
      <c r="H1022" s="849">
        <v>8</v>
      </c>
      <c r="I1022" s="849">
        <v>1008</v>
      </c>
      <c r="J1022" s="832">
        <v>1.984251968503937</v>
      </c>
      <c r="K1022" s="832">
        <v>126</v>
      </c>
      <c r="L1022" s="849">
        <v>4</v>
      </c>
      <c r="M1022" s="849">
        <v>508</v>
      </c>
      <c r="N1022" s="832">
        <v>1</v>
      </c>
      <c r="O1022" s="832">
        <v>127</v>
      </c>
      <c r="P1022" s="849">
        <v>1</v>
      </c>
      <c r="Q1022" s="849">
        <v>126</v>
      </c>
      <c r="R1022" s="837">
        <v>0.24803149606299213</v>
      </c>
      <c r="S1022" s="850">
        <v>126</v>
      </c>
    </row>
    <row r="1023" spans="1:19" ht="14.45" customHeight="1" x14ac:dyDescent="0.2">
      <c r="A1023" s="831" t="s">
        <v>5512</v>
      </c>
      <c r="B1023" s="832" t="s">
        <v>5513</v>
      </c>
      <c r="C1023" s="832" t="s">
        <v>605</v>
      </c>
      <c r="D1023" s="832" t="s">
        <v>5500</v>
      </c>
      <c r="E1023" s="832" t="s">
        <v>5509</v>
      </c>
      <c r="F1023" s="832" t="s">
        <v>5595</v>
      </c>
      <c r="G1023" s="832" t="s">
        <v>5596</v>
      </c>
      <c r="H1023" s="849">
        <v>10</v>
      </c>
      <c r="I1023" s="849">
        <v>4950</v>
      </c>
      <c r="J1023" s="832"/>
      <c r="K1023" s="832">
        <v>495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5" customHeight="1" x14ac:dyDescent="0.2">
      <c r="A1024" s="831" t="s">
        <v>5512</v>
      </c>
      <c r="B1024" s="832" t="s">
        <v>5513</v>
      </c>
      <c r="C1024" s="832" t="s">
        <v>605</v>
      </c>
      <c r="D1024" s="832" t="s">
        <v>5500</v>
      </c>
      <c r="E1024" s="832" t="s">
        <v>5509</v>
      </c>
      <c r="F1024" s="832" t="s">
        <v>5597</v>
      </c>
      <c r="G1024" s="832" t="s">
        <v>5598</v>
      </c>
      <c r="H1024" s="849">
        <v>2</v>
      </c>
      <c r="I1024" s="849">
        <v>1376</v>
      </c>
      <c r="J1024" s="832"/>
      <c r="K1024" s="832">
        <v>688</v>
      </c>
      <c r="L1024" s="849"/>
      <c r="M1024" s="849"/>
      <c r="N1024" s="832"/>
      <c r="O1024" s="832"/>
      <c r="P1024" s="849"/>
      <c r="Q1024" s="849"/>
      <c r="R1024" s="837"/>
      <c r="S1024" s="850"/>
    </row>
    <row r="1025" spans="1:19" ht="14.45" customHeight="1" x14ac:dyDescent="0.2">
      <c r="A1025" s="831" t="s">
        <v>5512</v>
      </c>
      <c r="B1025" s="832" t="s">
        <v>5513</v>
      </c>
      <c r="C1025" s="832" t="s">
        <v>605</v>
      </c>
      <c r="D1025" s="832" t="s">
        <v>5500</v>
      </c>
      <c r="E1025" s="832" t="s">
        <v>5509</v>
      </c>
      <c r="F1025" s="832" t="s">
        <v>5599</v>
      </c>
      <c r="G1025" s="832" t="s">
        <v>5596</v>
      </c>
      <c r="H1025" s="849"/>
      <c r="I1025" s="849"/>
      <c r="J1025" s="832"/>
      <c r="K1025" s="832"/>
      <c r="L1025" s="849"/>
      <c r="M1025" s="849"/>
      <c r="N1025" s="832"/>
      <c r="O1025" s="832"/>
      <c r="P1025" s="849">
        <v>2</v>
      </c>
      <c r="Q1025" s="849">
        <v>1146</v>
      </c>
      <c r="R1025" s="837"/>
      <c r="S1025" s="850">
        <v>573</v>
      </c>
    </row>
    <row r="1026" spans="1:19" ht="14.45" customHeight="1" x14ac:dyDescent="0.2">
      <c r="A1026" s="831" t="s">
        <v>5512</v>
      </c>
      <c r="B1026" s="832" t="s">
        <v>5513</v>
      </c>
      <c r="C1026" s="832" t="s">
        <v>605</v>
      </c>
      <c r="D1026" s="832" t="s">
        <v>5500</v>
      </c>
      <c r="E1026" s="832" t="s">
        <v>5509</v>
      </c>
      <c r="F1026" s="832" t="s">
        <v>5600</v>
      </c>
      <c r="G1026" s="832" t="s">
        <v>5598</v>
      </c>
      <c r="H1026" s="849">
        <v>2</v>
      </c>
      <c r="I1026" s="849">
        <v>1522</v>
      </c>
      <c r="J1026" s="832"/>
      <c r="K1026" s="832">
        <v>761</v>
      </c>
      <c r="L1026" s="849"/>
      <c r="M1026" s="849"/>
      <c r="N1026" s="832"/>
      <c r="O1026" s="832"/>
      <c r="P1026" s="849"/>
      <c r="Q1026" s="849"/>
      <c r="R1026" s="837"/>
      <c r="S1026" s="850"/>
    </row>
    <row r="1027" spans="1:19" ht="14.45" customHeight="1" x14ac:dyDescent="0.2">
      <c r="A1027" s="831" t="s">
        <v>5512</v>
      </c>
      <c r="B1027" s="832" t="s">
        <v>5513</v>
      </c>
      <c r="C1027" s="832" t="s">
        <v>605</v>
      </c>
      <c r="D1027" s="832" t="s">
        <v>5500</v>
      </c>
      <c r="E1027" s="832" t="s">
        <v>5509</v>
      </c>
      <c r="F1027" s="832" t="s">
        <v>5601</v>
      </c>
      <c r="G1027" s="832" t="s">
        <v>5602</v>
      </c>
      <c r="H1027" s="849">
        <v>1</v>
      </c>
      <c r="I1027" s="849">
        <v>462</v>
      </c>
      <c r="J1027" s="832"/>
      <c r="K1027" s="832">
        <v>462</v>
      </c>
      <c r="L1027" s="849"/>
      <c r="M1027" s="849"/>
      <c r="N1027" s="832"/>
      <c r="O1027" s="832"/>
      <c r="P1027" s="849"/>
      <c r="Q1027" s="849"/>
      <c r="R1027" s="837"/>
      <c r="S1027" s="850"/>
    </row>
    <row r="1028" spans="1:19" ht="14.45" customHeight="1" x14ac:dyDescent="0.2">
      <c r="A1028" s="831" t="s">
        <v>5512</v>
      </c>
      <c r="B1028" s="832" t="s">
        <v>5513</v>
      </c>
      <c r="C1028" s="832" t="s">
        <v>605</v>
      </c>
      <c r="D1028" s="832" t="s">
        <v>5500</v>
      </c>
      <c r="E1028" s="832" t="s">
        <v>5509</v>
      </c>
      <c r="F1028" s="832" t="s">
        <v>5609</v>
      </c>
      <c r="G1028" s="832" t="s">
        <v>5610</v>
      </c>
      <c r="H1028" s="849">
        <v>11</v>
      </c>
      <c r="I1028" s="849">
        <v>935</v>
      </c>
      <c r="J1028" s="832">
        <v>2.7180232558139537</v>
      </c>
      <c r="K1028" s="832">
        <v>85</v>
      </c>
      <c r="L1028" s="849">
        <v>4</v>
      </c>
      <c r="M1028" s="849">
        <v>344</v>
      </c>
      <c r="N1028" s="832">
        <v>1</v>
      </c>
      <c r="O1028" s="832">
        <v>86</v>
      </c>
      <c r="P1028" s="849"/>
      <c r="Q1028" s="849"/>
      <c r="R1028" s="837"/>
      <c r="S1028" s="850"/>
    </row>
    <row r="1029" spans="1:19" ht="14.45" customHeight="1" x14ac:dyDescent="0.2">
      <c r="A1029" s="831" t="s">
        <v>5512</v>
      </c>
      <c r="B1029" s="832" t="s">
        <v>5513</v>
      </c>
      <c r="C1029" s="832" t="s">
        <v>605</v>
      </c>
      <c r="D1029" s="832" t="s">
        <v>5500</v>
      </c>
      <c r="E1029" s="832" t="s">
        <v>5509</v>
      </c>
      <c r="F1029" s="832" t="s">
        <v>5623</v>
      </c>
      <c r="G1029" s="832" t="s">
        <v>5622</v>
      </c>
      <c r="H1029" s="849"/>
      <c r="I1029" s="849"/>
      <c r="J1029" s="832"/>
      <c r="K1029" s="832"/>
      <c r="L1029" s="849">
        <v>1</v>
      </c>
      <c r="M1029" s="849">
        <v>746</v>
      </c>
      <c r="N1029" s="832">
        <v>1</v>
      </c>
      <c r="O1029" s="832">
        <v>746</v>
      </c>
      <c r="P1029" s="849"/>
      <c r="Q1029" s="849"/>
      <c r="R1029" s="837"/>
      <c r="S1029" s="850"/>
    </row>
    <row r="1030" spans="1:19" ht="14.45" customHeight="1" x14ac:dyDescent="0.2">
      <c r="A1030" s="831" t="s">
        <v>5512</v>
      </c>
      <c r="B1030" s="832" t="s">
        <v>5513</v>
      </c>
      <c r="C1030" s="832" t="s">
        <v>605</v>
      </c>
      <c r="D1030" s="832" t="s">
        <v>5500</v>
      </c>
      <c r="E1030" s="832" t="s">
        <v>5509</v>
      </c>
      <c r="F1030" s="832" t="s">
        <v>5624</v>
      </c>
      <c r="G1030" s="832" t="s">
        <v>5625</v>
      </c>
      <c r="H1030" s="849"/>
      <c r="I1030" s="849"/>
      <c r="J1030" s="832"/>
      <c r="K1030" s="832"/>
      <c r="L1030" s="849">
        <v>4</v>
      </c>
      <c r="M1030" s="849">
        <v>2176</v>
      </c>
      <c r="N1030" s="832">
        <v>1</v>
      </c>
      <c r="O1030" s="832">
        <v>544</v>
      </c>
      <c r="P1030" s="849"/>
      <c r="Q1030" s="849"/>
      <c r="R1030" s="837"/>
      <c r="S1030" s="850"/>
    </row>
    <row r="1031" spans="1:19" ht="14.45" customHeight="1" x14ac:dyDescent="0.2">
      <c r="A1031" s="831" t="s">
        <v>5512</v>
      </c>
      <c r="B1031" s="832" t="s">
        <v>5513</v>
      </c>
      <c r="C1031" s="832" t="s">
        <v>605</v>
      </c>
      <c r="D1031" s="832" t="s">
        <v>5500</v>
      </c>
      <c r="E1031" s="832" t="s">
        <v>5509</v>
      </c>
      <c r="F1031" s="832" t="s">
        <v>5611</v>
      </c>
      <c r="G1031" s="832" t="s">
        <v>5612</v>
      </c>
      <c r="H1031" s="849"/>
      <c r="I1031" s="849"/>
      <c r="J1031" s="832"/>
      <c r="K1031" s="832"/>
      <c r="L1031" s="849">
        <v>4</v>
      </c>
      <c r="M1031" s="849">
        <v>1232</v>
      </c>
      <c r="N1031" s="832">
        <v>1</v>
      </c>
      <c r="O1031" s="832">
        <v>308</v>
      </c>
      <c r="P1031" s="849"/>
      <c r="Q1031" s="849"/>
      <c r="R1031" s="837"/>
      <c r="S1031" s="850"/>
    </row>
    <row r="1032" spans="1:19" ht="14.45" customHeight="1" x14ac:dyDescent="0.2">
      <c r="A1032" s="831" t="s">
        <v>5512</v>
      </c>
      <c r="B1032" s="832" t="s">
        <v>5513</v>
      </c>
      <c r="C1032" s="832" t="s">
        <v>605</v>
      </c>
      <c r="D1032" s="832" t="s">
        <v>5500</v>
      </c>
      <c r="E1032" s="832" t="s">
        <v>5509</v>
      </c>
      <c r="F1032" s="832" t="s">
        <v>5613</v>
      </c>
      <c r="G1032" s="832" t="s">
        <v>5608</v>
      </c>
      <c r="H1032" s="849"/>
      <c r="I1032" s="849"/>
      <c r="J1032" s="832"/>
      <c r="K1032" s="832"/>
      <c r="L1032" s="849">
        <v>1</v>
      </c>
      <c r="M1032" s="849">
        <v>179</v>
      </c>
      <c r="N1032" s="832">
        <v>1</v>
      </c>
      <c r="O1032" s="832">
        <v>179</v>
      </c>
      <c r="P1032" s="849"/>
      <c r="Q1032" s="849"/>
      <c r="R1032" s="837"/>
      <c r="S1032" s="850"/>
    </row>
    <row r="1033" spans="1:19" ht="14.45" customHeight="1" x14ac:dyDescent="0.2">
      <c r="A1033" s="831" t="s">
        <v>5512</v>
      </c>
      <c r="B1033" s="832" t="s">
        <v>5513</v>
      </c>
      <c r="C1033" s="832" t="s">
        <v>605</v>
      </c>
      <c r="D1033" s="832" t="s">
        <v>5500</v>
      </c>
      <c r="E1033" s="832" t="s">
        <v>5509</v>
      </c>
      <c r="F1033" s="832" t="s">
        <v>5614</v>
      </c>
      <c r="G1033" s="832" t="s">
        <v>5612</v>
      </c>
      <c r="H1033" s="849">
        <v>22</v>
      </c>
      <c r="I1033" s="849">
        <v>8360</v>
      </c>
      <c r="J1033" s="832"/>
      <c r="K1033" s="832">
        <v>380</v>
      </c>
      <c r="L1033" s="849"/>
      <c r="M1033" s="849"/>
      <c r="N1033" s="832"/>
      <c r="O1033" s="832"/>
      <c r="P1033" s="849"/>
      <c r="Q1033" s="849"/>
      <c r="R1033" s="837"/>
      <c r="S1033" s="850"/>
    </row>
    <row r="1034" spans="1:19" ht="14.45" customHeight="1" x14ac:dyDescent="0.2">
      <c r="A1034" s="831" t="s">
        <v>5512</v>
      </c>
      <c r="B1034" s="832" t="s">
        <v>5513</v>
      </c>
      <c r="C1034" s="832" t="s">
        <v>605</v>
      </c>
      <c r="D1034" s="832" t="s">
        <v>2581</v>
      </c>
      <c r="E1034" s="832" t="s">
        <v>5509</v>
      </c>
      <c r="F1034" s="832" t="s">
        <v>5561</v>
      </c>
      <c r="G1034" s="832" t="s">
        <v>5562</v>
      </c>
      <c r="H1034" s="849">
        <v>2</v>
      </c>
      <c r="I1034" s="849">
        <v>502</v>
      </c>
      <c r="J1034" s="832">
        <v>1.9920634920634921</v>
      </c>
      <c r="K1034" s="832">
        <v>251</v>
      </c>
      <c r="L1034" s="849">
        <v>1</v>
      </c>
      <c r="M1034" s="849">
        <v>252</v>
      </c>
      <c r="N1034" s="832">
        <v>1</v>
      </c>
      <c r="O1034" s="832">
        <v>252</v>
      </c>
      <c r="P1034" s="849"/>
      <c r="Q1034" s="849"/>
      <c r="R1034" s="837"/>
      <c r="S1034" s="850"/>
    </row>
    <row r="1035" spans="1:19" ht="14.45" customHeight="1" x14ac:dyDescent="0.2">
      <c r="A1035" s="831" t="s">
        <v>5512</v>
      </c>
      <c r="B1035" s="832" t="s">
        <v>5513</v>
      </c>
      <c r="C1035" s="832" t="s">
        <v>605</v>
      </c>
      <c r="D1035" s="832" t="s">
        <v>2581</v>
      </c>
      <c r="E1035" s="832" t="s">
        <v>5509</v>
      </c>
      <c r="F1035" s="832" t="s">
        <v>5591</v>
      </c>
      <c r="G1035" s="832" t="s">
        <v>5592</v>
      </c>
      <c r="H1035" s="849">
        <v>4</v>
      </c>
      <c r="I1035" s="849">
        <v>504</v>
      </c>
      <c r="J1035" s="832">
        <v>3.9685039370078741</v>
      </c>
      <c r="K1035" s="832">
        <v>126</v>
      </c>
      <c r="L1035" s="849">
        <v>1</v>
      </c>
      <c r="M1035" s="849">
        <v>127</v>
      </c>
      <c r="N1035" s="832">
        <v>1</v>
      </c>
      <c r="O1035" s="832">
        <v>127</v>
      </c>
      <c r="P1035" s="849"/>
      <c r="Q1035" s="849"/>
      <c r="R1035" s="837"/>
      <c r="S1035" s="850"/>
    </row>
    <row r="1036" spans="1:19" ht="14.45" customHeight="1" x14ac:dyDescent="0.2">
      <c r="A1036" s="831" t="s">
        <v>5512</v>
      </c>
      <c r="B1036" s="832" t="s">
        <v>5513</v>
      </c>
      <c r="C1036" s="832" t="s">
        <v>605</v>
      </c>
      <c r="D1036" s="832" t="s">
        <v>2581</v>
      </c>
      <c r="E1036" s="832" t="s">
        <v>5509</v>
      </c>
      <c r="F1036" s="832" t="s">
        <v>5599</v>
      </c>
      <c r="G1036" s="832" t="s">
        <v>5596</v>
      </c>
      <c r="H1036" s="849"/>
      <c r="I1036" s="849"/>
      <c r="J1036" s="832"/>
      <c r="K1036" s="832"/>
      <c r="L1036" s="849">
        <v>1</v>
      </c>
      <c r="M1036" s="849">
        <v>569</v>
      </c>
      <c r="N1036" s="832">
        <v>1</v>
      </c>
      <c r="O1036" s="832">
        <v>569</v>
      </c>
      <c r="P1036" s="849"/>
      <c r="Q1036" s="849"/>
      <c r="R1036" s="837"/>
      <c r="S1036" s="850"/>
    </row>
    <row r="1037" spans="1:19" ht="14.45" customHeight="1" x14ac:dyDescent="0.2">
      <c r="A1037" s="831" t="s">
        <v>5512</v>
      </c>
      <c r="B1037" s="832" t="s">
        <v>5513</v>
      </c>
      <c r="C1037" s="832" t="s">
        <v>605</v>
      </c>
      <c r="D1037" s="832" t="s">
        <v>2581</v>
      </c>
      <c r="E1037" s="832" t="s">
        <v>5509</v>
      </c>
      <c r="F1037" s="832" t="s">
        <v>5614</v>
      </c>
      <c r="G1037" s="832" t="s">
        <v>5612</v>
      </c>
      <c r="H1037" s="849">
        <v>3</v>
      </c>
      <c r="I1037" s="849">
        <v>1140</v>
      </c>
      <c r="J1037" s="832"/>
      <c r="K1037" s="832">
        <v>380</v>
      </c>
      <c r="L1037" s="849"/>
      <c r="M1037" s="849"/>
      <c r="N1037" s="832"/>
      <c r="O1037" s="832"/>
      <c r="P1037" s="849"/>
      <c r="Q1037" s="849"/>
      <c r="R1037" s="837"/>
      <c r="S1037" s="850"/>
    </row>
    <row r="1038" spans="1:19" ht="14.45" customHeight="1" x14ac:dyDescent="0.2">
      <c r="A1038" s="831" t="s">
        <v>5512</v>
      </c>
      <c r="B1038" s="832" t="s">
        <v>5513</v>
      </c>
      <c r="C1038" s="832" t="s">
        <v>605</v>
      </c>
      <c r="D1038" s="832" t="s">
        <v>2582</v>
      </c>
      <c r="E1038" s="832" t="s">
        <v>5509</v>
      </c>
      <c r="F1038" s="832" t="s">
        <v>5561</v>
      </c>
      <c r="G1038" s="832" t="s">
        <v>5562</v>
      </c>
      <c r="H1038" s="849"/>
      <c r="I1038" s="849"/>
      <c r="J1038" s="832"/>
      <c r="K1038" s="832"/>
      <c r="L1038" s="849">
        <v>1</v>
      </c>
      <c r="M1038" s="849">
        <v>252</v>
      </c>
      <c r="N1038" s="832">
        <v>1</v>
      </c>
      <c r="O1038" s="832">
        <v>252</v>
      </c>
      <c r="P1038" s="849"/>
      <c r="Q1038" s="849"/>
      <c r="R1038" s="837"/>
      <c r="S1038" s="850"/>
    </row>
    <row r="1039" spans="1:19" ht="14.45" customHeight="1" x14ac:dyDescent="0.2">
      <c r="A1039" s="831" t="s">
        <v>5512</v>
      </c>
      <c r="B1039" s="832" t="s">
        <v>5513</v>
      </c>
      <c r="C1039" s="832" t="s">
        <v>605</v>
      </c>
      <c r="D1039" s="832" t="s">
        <v>2582</v>
      </c>
      <c r="E1039" s="832" t="s">
        <v>5509</v>
      </c>
      <c r="F1039" s="832" t="s">
        <v>5591</v>
      </c>
      <c r="G1039" s="832" t="s">
        <v>5592</v>
      </c>
      <c r="H1039" s="849"/>
      <c r="I1039" s="849"/>
      <c r="J1039" s="832"/>
      <c r="K1039" s="832"/>
      <c r="L1039" s="849">
        <v>1</v>
      </c>
      <c r="M1039" s="849">
        <v>127</v>
      </c>
      <c r="N1039" s="832">
        <v>1</v>
      </c>
      <c r="O1039" s="832">
        <v>127</v>
      </c>
      <c r="P1039" s="849"/>
      <c r="Q1039" s="849"/>
      <c r="R1039" s="837"/>
      <c r="S1039" s="850"/>
    </row>
    <row r="1040" spans="1:19" ht="14.45" customHeight="1" x14ac:dyDescent="0.2">
      <c r="A1040" s="831" t="s">
        <v>5512</v>
      </c>
      <c r="B1040" s="832" t="s">
        <v>5513</v>
      </c>
      <c r="C1040" s="832" t="s">
        <v>605</v>
      </c>
      <c r="D1040" s="832" t="s">
        <v>2582</v>
      </c>
      <c r="E1040" s="832" t="s">
        <v>5509</v>
      </c>
      <c r="F1040" s="832" t="s">
        <v>5595</v>
      </c>
      <c r="G1040" s="832" t="s">
        <v>5596</v>
      </c>
      <c r="H1040" s="849"/>
      <c r="I1040" s="849"/>
      <c r="J1040" s="832"/>
      <c r="K1040" s="832"/>
      <c r="L1040" s="849">
        <v>2</v>
      </c>
      <c r="M1040" s="849">
        <v>992</v>
      </c>
      <c r="N1040" s="832">
        <v>1</v>
      </c>
      <c r="O1040" s="832">
        <v>496</v>
      </c>
      <c r="P1040" s="849"/>
      <c r="Q1040" s="849"/>
      <c r="R1040" s="837"/>
      <c r="S1040" s="850"/>
    </row>
    <row r="1041" spans="1:19" ht="14.45" customHeight="1" x14ac:dyDescent="0.2">
      <c r="A1041" s="831" t="s">
        <v>5512</v>
      </c>
      <c r="B1041" s="832" t="s">
        <v>5513</v>
      </c>
      <c r="C1041" s="832" t="s">
        <v>605</v>
      </c>
      <c r="D1041" s="832" t="s">
        <v>2586</v>
      </c>
      <c r="E1041" s="832" t="s">
        <v>5509</v>
      </c>
      <c r="F1041" s="832" t="s">
        <v>5561</v>
      </c>
      <c r="G1041" s="832" t="s">
        <v>5562</v>
      </c>
      <c r="H1041" s="849">
        <v>5</v>
      </c>
      <c r="I1041" s="849">
        <v>1255</v>
      </c>
      <c r="J1041" s="832">
        <v>1.2450396825396826</v>
      </c>
      <c r="K1041" s="832">
        <v>251</v>
      </c>
      <c r="L1041" s="849">
        <v>4</v>
      </c>
      <c r="M1041" s="849">
        <v>1008</v>
      </c>
      <c r="N1041" s="832">
        <v>1</v>
      </c>
      <c r="O1041" s="832">
        <v>252</v>
      </c>
      <c r="P1041" s="849">
        <v>2</v>
      </c>
      <c r="Q1041" s="849">
        <v>508</v>
      </c>
      <c r="R1041" s="837">
        <v>0.50396825396825395</v>
      </c>
      <c r="S1041" s="850">
        <v>254</v>
      </c>
    </row>
    <row r="1042" spans="1:19" ht="14.45" customHeight="1" x14ac:dyDescent="0.2">
      <c r="A1042" s="831" t="s">
        <v>5512</v>
      </c>
      <c r="B1042" s="832" t="s">
        <v>5513</v>
      </c>
      <c r="C1042" s="832" t="s">
        <v>605</v>
      </c>
      <c r="D1042" s="832" t="s">
        <v>2586</v>
      </c>
      <c r="E1042" s="832" t="s">
        <v>5509</v>
      </c>
      <c r="F1042" s="832" t="s">
        <v>5591</v>
      </c>
      <c r="G1042" s="832" t="s">
        <v>5592</v>
      </c>
      <c r="H1042" s="849">
        <v>10</v>
      </c>
      <c r="I1042" s="849">
        <v>1260</v>
      </c>
      <c r="J1042" s="832">
        <v>0.66141732283464572</v>
      </c>
      <c r="K1042" s="832">
        <v>126</v>
      </c>
      <c r="L1042" s="849">
        <v>15</v>
      </c>
      <c r="M1042" s="849">
        <v>1905</v>
      </c>
      <c r="N1042" s="832">
        <v>1</v>
      </c>
      <c r="O1042" s="832">
        <v>127</v>
      </c>
      <c r="P1042" s="849">
        <v>5</v>
      </c>
      <c r="Q1042" s="849">
        <v>630</v>
      </c>
      <c r="R1042" s="837">
        <v>0.33070866141732286</v>
      </c>
      <c r="S1042" s="850">
        <v>126</v>
      </c>
    </row>
    <row r="1043" spans="1:19" ht="14.45" customHeight="1" x14ac:dyDescent="0.2">
      <c r="A1043" s="831" t="s">
        <v>5512</v>
      </c>
      <c r="B1043" s="832" t="s">
        <v>5513</v>
      </c>
      <c r="C1043" s="832" t="s">
        <v>605</v>
      </c>
      <c r="D1043" s="832" t="s">
        <v>2586</v>
      </c>
      <c r="E1043" s="832" t="s">
        <v>5509</v>
      </c>
      <c r="F1043" s="832" t="s">
        <v>5595</v>
      </c>
      <c r="G1043" s="832" t="s">
        <v>5596</v>
      </c>
      <c r="H1043" s="849">
        <v>9</v>
      </c>
      <c r="I1043" s="849">
        <v>4455</v>
      </c>
      <c r="J1043" s="832">
        <v>0.56136592741935487</v>
      </c>
      <c r="K1043" s="832">
        <v>495</v>
      </c>
      <c r="L1043" s="849">
        <v>16</v>
      </c>
      <c r="M1043" s="849">
        <v>7936</v>
      </c>
      <c r="N1043" s="832">
        <v>1</v>
      </c>
      <c r="O1043" s="832">
        <v>496</v>
      </c>
      <c r="P1043" s="849">
        <v>2</v>
      </c>
      <c r="Q1043" s="849">
        <v>996</v>
      </c>
      <c r="R1043" s="837">
        <v>0.12550403225806453</v>
      </c>
      <c r="S1043" s="850">
        <v>498</v>
      </c>
    </row>
    <row r="1044" spans="1:19" ht="14.45" customHeight="1" x14ac:dyDescent="0.2">
      <c r="A1044" s="831" t="s">
        <v>5512</v>
      </c>
      <c r="B1044" s="832" t="s">
        <v>5513</v>
      </c>
      <c r="C1044" s="832" t="s">
        <v>605</v>
      </c>
      <c r="D1044" s="832" t="s">
        <v>2586</v>
      </c>
      <c r="E1044" s="832" t="s">
        <v>5509</v>
      </c>
      <c r="F1044" s="832" t="s">
        <v>5599</v>
      </c>
      <c r="G1044" s="832" t="s">
        <v>5596</v>
      </c>
      <c r="H1044" s="849"/>
      <c r="I1044" s="849"/>
      <c r="J1044" s="832"/>
      <c r="K1044" s="832"/>
      <c r="L1044" s="849">
        <v>3</v>
      </c>
      <c r="M1044" s="849">
        <v>1707</v>
      </c>
      <c r="N1044" s="832">
        <v>1</v>
      </c>
      <c r="O1044" s="832">
        <v>569</v>
      </c>
      <c r="P1044" s="849">
        <v>7</v>
      </c>
      <c r="Q1044" s="849">
        <v>4011</v>
      </c>
      <c r="R1044" s="837">
        <v>2.3497363796133568</v>
      </c>
      <c r="S1044" s="850">
        <v>573</v>
      </c>
    </row>
    <row r="1045" spans="1:19" ht="14.45" customHeight="1" x14ac:dyDescent="0.2">
      <c r="A1045" s="831" t="s">
        <v>5512</v>
      </c>
      <c r="B1045" s="832" t="s">
        <v>5513</v>
      </c>
      <c r="C1045" s="832" t="s">
        <v>605</v>
      </c>
      <c r="D1045" s="832" t="s">
        <v>2586</v>
      </c>
      <c r="E1045" s="832" t="s">
        <v>5509</v>
      </c>
      <c r="F1045" s="832" t="s">
        <v>5611</v>
      </c>
      <c r="G1045" s="832" t="s">
        <v>5612</v>
      </c>
      <c r="H1045" s="849">
        <v>2</v>
      </c>
      <c r="I1045" s="849">
        <v>614</v>
      </c>
      <c r="J1045" s="832"/>
      <c r="K1045" s="832">
        <v>307</v>
      </c>
      <c r="L1045" s="849"/>
      <c r="M1045" s="849"/>
      <c r="N1045" s="832"/>
      <c r="O1045" s="832"/>
      <c r="P1045" s="849"/>
      <c r="Q1045" s="849"/>
      <c r="R1045" s="837"/>
      <c r="S1045" s="850"/>
    </row>
    <row r="1046" spans="1:19" ht="14.45" customHeight="1" x14ac:dyDescent="0.2">
      <c r="A1046" s="831" t="s">
        <v>5512</v>
      </c>
      <c r="B1046" s="832" t="s">
        <v>5513</v>
      </c>
      <c r="C1046" s="832" t="s">
        <v>605</v>
      </c>
      <c r="D1046" s="832" t="s">
        <v>2586</v>
      </c>
      <c r="E1046" s="832" t="s">
        <v>5509</v>
      </c>
      <c r="F1046" s="832" t="s">
        <v>5614</v>
      </c>
      <c r="G1046" s="832" t="s">
        <v>5612</v>
      </c>
      <c r="H1046" s="849"/>
      <c r="I1046" s="849"/>
      <c r="J1046" s="832"/>
      <c r="K1046" s="832"/>
      <c r="L1046" s="849">
        <v>3</v>
      </c>
      <c r="M1046" s="849">
        <v>1143</v>
      </c>
      <c r="N1046" s="832">
        <v>1</v>
      </c>
      <c r="O1046" s="832">
        <v>381</v>
      </c>
      <c r="P1046" s="849"/>
      <c r="Q1046" s="849"/>
      <c r="R1046" s="837"/>
      <c r="S1046" s="850"/>
    </row>
    <row r="1047" spans="1:19" ht="14.45" customHeight="1" x14ac:dyDescent="0.2">
      <c r="A1047" s="831" t="s">
        <v>5512</v>
      </c>
      <c r="B1047" s="832" t="s">
        <v>5513</v>
      </c>
      <c r="C1047" s="832" t="s">
        <v>605</v>
      </c>
      <c r="D1047" s="832" t="s">
        <v>5505</v>
      </c>
      <c r="E1047" s="832" t="s">
        <v>5509</v>
      </c>
      <c r="F1047" s="832" t="s">
        <v>5591</v>
      </c>
      <c r="G1047" s="832" t="s">
        <v>5592</v>
      </c>
      <c r="H1047" s="849"/>
      <c r="I1047" s="849"/>
      <c r="J1047" s="832"/>
      <c r="K1047" s="832"/>
      <c r="L1047" s="849">
        <v>1</v>
      </c>
      <c r="M1047" s="849">
        <v>127</v>
      </c>
      <c r="N1047" s="832">
        <v>1</v>
      </c>
      <c r="O1047" s="832">
        <v>127</v>
      </c>
      <c r="P1047" s="849"/>
      <c r="Q1047" s="849"/>
      <c r="R1047" s="837"/>
      <c r="S1047" s="850"/>
    </row>
    <row r="1048" spans="1:19" ht="14.45" customHeight="1" x14ac:dyDescent="0.2">
      <c r="A1048" s="831" t="s">
        <v>5512</v>
      </c>
      <c r="B1048" s="832" t="s">
        <v>5513</v>
      </c>
      <c r="C1048" s="832" t="s">
        <v>605</v>
      </c>
      <c r="D1048" s="832" t="s">
        <v>5505</v>
      </c>
      <c r="E1048" s="832" t="s">
        <v>5509</v>
      </c>
      <c r="F1048" s="832" t="s">
        <v>5599</v>
      </c>
      <c r="G1048" s="832" t="s">
        <v>5596</v>
      </c>
      <c r="H1048" s="849"/>
      <c r="I1048" s="849"/>
      <c r="J1048" s="832"/>
      <c r="K1048" s="832"/>
      <c r="L1048" s="849">
        <v>2</v>
      </c>
      <c r="M1048" s="849">
        <v>1138</v>
      </c>
      <c r="N1048" s="832">
        <v>1</v>
      </c>
      <c r="O1048" s="832">
        <v>569</v>
      </c>
      <c r="P1048" s="849"/>
      <c r="Q1048" s="849"/>
      <c r="R1048" s="837"/>
      <c r="S1048" s="850"/>
    </row>
    <row r="1049" spans="1:19" ht="14.45" customHeight="1" x14ac:dyDescent="0.2">
      <c r="A1049" s="831" t="s">
        <v>5512</v>
      </c>
      <c r="B1049" s="832" t="s">
        <v>5513</v>
      </c>
      <c r="C1049" s="832" t="s">
        <v>605</v>
      </c>
      <c r="D1049" s="832" t="s">
        <v>2587</v>
      </c>
      <c r="E1049" s="832" t="s">
        <v>5509</v>
      </c>
      <c r="F1049" s="832" t="s">
        <v>5561</v>
      </c>
      <c r="G1049" s="832" t="s">
        <v>5562</v>
      </c>
      <c r="H1049" s="849">
        <v>1</v>
      </c>
      <c r="I1049" s="849">
        <v>251</v>
      </c>
      <c r="J1049" s="832">
        <v>0.49801587301587302</v>
      </c>
      <c r="K1049" s="832">
        <v>251</v>
      </c>
      <c r="L1049" s="849">
        <v>2</v>
      </c>
      <c r="M1049" s="849">
        <v>504</v>
      </c>
      <c r="N1049" s="832">
        <v>1</v>
      </c>
      <c r="O1049" s="832">
        <v>252</v>
      </c>
      <c r="P1049" s="849"/>
      <c r="Q1049" s="849"/>
      <c r="R1049" s="837"/>
      <c r="S1049" s="850"/>
    </row>
    <row r="1050" spans="1:19" ht="14.45" customHeight="1" x14ac:dyDescent="0.2">
      <c r="A1050" s="831" t="s">
        <v>5512</v>
      </c>
      <c r="B1050" s="832" t="s">
        <v>5513</v>
      </c>
      <c r="C1050" s="832" t="s">
        <v>605</v>
      </c>
      <c r="D1050" s="832" t="s">
        <v>2587</v>
      </c>
      <c r="E1050" s="832" t="s">
        <v>5509</v>
      </c>
      <c r="F1050" s="832" t="s">
        <v>5591</v>
      </c>
      <c r="G1050" s="832" t="s">
        <v>5592</v>
      </c>
      <c r="H1050" s="849">
        <v>12</v>
      </c>
      <c r="I1050" s="849">
        <v>1512</v>
      </c>
      <c r="J1050" s="832">
        <v>3.9685039370078741</v>
      </c>
      <c r="K1050" s="832">
        <v>126</v>
      </c>
      <c r="L1050" s="849">
        <v>3</v>
      </c>
      <c r="M1050" s="849">
        <v>381</v>
      </c>
      <c r="N1050" s="832">
        <v>1</v>
      </c>
      <c r="O1050" s="832">
        <v>127</v>
      </c>
      <c r="P1050" s="849"/>
      <c r="Q1050" s="849"/>
      <c r="R1050" s="837"/>
      <c r="S1050" s="850"/>
    </row>
    <row r="1051" spans="1:19" ht="14.45" customHeight="1" x14ac:dyDescent="0.2">
      <c r="A1051" s="831" t="s">
        <v>5512</v>
      </c>
      <c r="B1051" s="832" t="s">
        <v>5513</v>
      </c>
      <c r="C1051" s="832" t="s">
        <v>605</v>
      </c>
      <c r="D1051" s="832" t="s">
        <v>2587</v>
      </c>
      <c r="E1051" s="832" t="s">
        <v>5509</v>
      </c>
      <c r="F1051" s="832" t="s">
        <v>5611</v>
      </c>
      <c r="G1051" s="832" t="s">
        <v>5612</v>
      </c>
      <c r="H1051" s="849">
        <v>2</v>
      </c>
      <c r="I1051" s="849">
        <v>614</v>
      </c>
      <c r="J1051" s="832">
        <v>0.66450216450216448</v>
      </c>
      <c r="K1051" s="832">
        <v>307</v>
      </c>
      <c r="L1051" s="849">
        <v>3</v>
      </c>
      <c r="M1051" s="849">
        <v>924</v>
      </c>
      <c r="N1051" s="832">
        <v>1</v>
      </c>
      <c r="O1051" s="832">
        <v>308</v>
      </c>
      <c r="P1051" s="849"/>
      <c r="Q1051" s="849"/>
      <c r="R1051" s="837"/>
      <c r="S1051" s="850"/>
    </row>
    <row r="1052" spans="1:19" ht="14.45" customHeight="1" x14ac:dyDescent="0.2">
      <c r="A1052" s="831" t="s">
        <v>5512</v>
      </c>
      <c r="B1052" s="832" t="s">
        <v>5513</v>
      </c>
      <c r="C1052" s="832" t="s">
        <v>605</v>
      </c>
      <c r="D1052" s="832" t="s">
        <v>2587</v>
      </c>
      <c r="E1052" s="832" t="s">
        <v>5509</v>
      </c>
      <c r="F1052" s="832" t="s">
        <v>5614</v>
      </c>
      <c r="G1052" s="832" t="s">
        <v>5612</v>
      </c>
      <c r="H1052" s="849">
        <v>19</v>
      </c>
      <c r="I1052" s="849">
        <v>7220</v>
      </c>
      <c r="J1052" s="832">
        <v>9.4750656167979006</v>
      </c>
      <c r="K1052" s="832">
        <v>380</v>
      </c>
      <c r="L1052" s="849">
        <v>2</v>
      </c>
      <c r="M1052" s="849">
        <v>762</v>
      </c>
      <c r="N1052" s="832">
        <v>1</v>
      </c>
      <c r="O1052" s="832">
        <v>381</v>
      </c>
      <c r="P1052" s="849"/>
      <c r="Q1052" s="849"/>
      <c r="R1052" s="837"/>
      <c r="S1052" s="850"/>
    </row>
    <row r="1053" spans="1:19" ht="14.45" customHeight="1" x14ac:dyDescent="0.2">
      <c r="A1053" s="831" t="s">
        <v>5512</v>
      </c>
      <c r="B1053" s="832" t="s">
        <v>5513</v>
      </c>
      <c r="C1053" s="832" t="s">
        <v>605</v>
      </c>
      <c r="D1053" s="832" t="s">
        <v>5503</v>
      </c>
      <c r="E1053" s="832" t="s">
        <v>5509</v>
      </c>
      <c r="F1053" s="832" t="s">
        <v>5561</v>
      </c>
      <c r="G1053" s="832" t="s">
        <v>5562</v>
      </c>
      <c r="H1053" s="849"/>
      <c r="I1053" s="849"/>
      <c r="J1053" s="832"/>
      <c r="K1053" s="832"/>
      <c r="L1053" s="849">
        <v>1</v>
      </c>
      <c r="M1053" s="849">
        <v>252</v>
      </c>
      <c r="N1053" s="832">
        <v>1</v>
      </c>
      <c r="O1053" s="832">
        <v>252</v>
      </c>
      <c r="P1053" s="849"/>
      <c r="Q1053" s="849"/>
      <c r="R1053" s="837"/>
      <c r="S1053" s="850"/>
    </row>
    <row r="1054" spans="1:19" ht="14.45" customHeight="1" x14ac:dyDescent="0.2">
      <c r="A1054" s="831" t="s">
        <v>5512</v>
      </c>
      <c r="B1054" s="832" t="s">
        <v>5513</v>
      </c>
      <c r="C1054" s="832" t="s">
        <v>605</v>
      </c>
      <c r="D1054" s="832" t="s">
        <v>5503</v>
      </c>
      <c r="E1054" s="832" t="s">
        <v>5509</v>
      </c>
      <c r="F1054" s="832" t="s">
        <v>5591</v>
      </c>
      <c r="G1054" s="832" t="s">
        <v>5592</v>
      </c>
      <c r="H1054" s="849"/>
      <c r="I1054" s="849"/>
      <c r="J1054" s="832"/>
      <c r="K1054" s="832"/>
      <c r="L1054" s="849">
        <v>1</v>
      </c>
      <c r="M1054" s="849">
        <v>127</v>
      </c>
      <c r="N1054" s="832">
        <v>1</v>
      </c>
      <c r="O1054" s="832">
        <v>127</v>
      </c>
      <c r="P1054" s="849"/>
      <c r="Q1054" s="849"/>
      <c r="R1054" s="837"/>
      <c r="S1054" s="850"/>
    </row>
    <row r="1055" spans="1:19" ht="14.45" customHeight="1" x14ac:dyDescent="0.2">
      <c r="A1055" s="831" t="s">
        <v>5512</v>
      </c>
      <c r="B1055" s="832" t="s">
        <v>5513</v>
      </c>
      <c r="C1055" s="832" t="s">
        <v>605</v>
      </c>
      <c r="D1055" s="832" t="s">
        <v>5503</v>
      </c>
      <c r="E1055" s="832" t="s">
        <v>5509</v>
      </c>
      <c r="F1055" s="832" t="s">
        <v>5601</v>
      </c>
      <c r="G1055" s="832" t="s">
        <v>5602</v>
      </c>
      <c r="H1055" s="849"/>
      <c r="I1055" s="849"/>
      <c r="J1055" s="832"/>
      <c r="K1055" s="832"/>
      <c r="L1055" s="849"/>
      <c r="M1055" s="849"/>
      <c r="N1055" s="832"/>
      <c r="O1055" s="832"/>
      <c r="P1055" s="849">
        <v>1</v>
      </c>
      <c r="Q1055" s="849">
        <v>468</v>
      </c>
      <c r="R1055" s="837"/>
      <c r="S1055" s="850">
        <v>468</v>
      </c>
    </row>
    <row r="1056" spans="1:19" ht="14.45" customHeight="1" x14ac:dyDescent="0.2">
      <c r="A1056" s="831" t="s">
        <v>5512</v>
      </c>
      <c r="B1056" s="832" t="s">
        <v>5513</v>
      </c>
      <c r="C1056" s="832" t="s">
        <v>605</v>
      </c>
      <c r="D1056" s="832" t="s">
        <v>5503</v>
      </c>
      <c r="E1056" s="832" t="s">
        <v>5509</v>
      </c>
      <c r="F1056" s="832" t="s">
        <v>5573</v>
      </c>
      <c r="G1056" s="832" t="s">
        <v>5574</v>
      </c>
      <c r="H1056" s="849"/>
      <c r="I1056" s="849"/>
      <c r="J1056" s="832"/>
      <c r="K1056" s="832"/>
      <c r="L1056" s="849"/>
      <c r="M1056" s="849"/>
      <c r="N1056" s="832"/>
      <c r="O1056" s="832"/>
      <c r="P1056" s="849">
        <v>5</v>
      </c>
      <c r="Q1056" s="849">
        <v>610</v>
      </c>
      <c r="R1056" s="837"/>
      <c r="S1056" s="850">
        <v>122</v>
      </c>
    </row>
    <row r="1057" spans="1:19" ht="14.45" customHeight="1" x14ac:dyDescent="0.2">
      <c r="A1057" s="831" t="s">
        <v>5512</v>
      </c>
      <c r="B1057" s="832" t="s">
        <v>5513</v>
      </c>
      <c r="C1057" s="832" t="s">
        <v>605</v>
      </c>
      <c r="D1057" s="832" t="s">
        <v>5503</v>
      </c>
      <c r="E1057" s="832" t="s">
        <v>5509</v>
      </c>
      <c r="F1057" s="832" t="s">
        <v>5611</v>
      </c>
      <c r="G1057" s="832" t="s">
        <v>5612</v>
      </c>
      <c r="H1057" s="849"/>
      <c r="I1057" s="849"/>
      <c r="J1057" s="832"/>
      <c r="K1057" s="832"/>
      <c r="L1057" s="849">
        <v>1</v>
      </c>
      <c r="M1057" s="849">
        <v>308</v>
      </c>
      <c r="N1057" s="832">
        <v>1</v>
      </c>
      <c r="O1057" s="832">
        <v>308</v>
      </c>
      <c r="P1057" s="849"/>
      <c r="Q1057" s="849"/>
      <c r="R1057" s="837"/>
      <c r="S1057" s="850"/>
    </row>
    <row r="1058" spans="1:19" ht="14.45" customHeight="1" x14ac:dyDescent="0.2">
      <c r="A1058" s="831" t="s">
        <v>5512</v>
      </c>
      <c r="B1058" s="832" t="s">
        <v>5513</v>
      </c>
      <c r="C1058" s="832" t="s">
        <v>605</v>
      </c>
      <c r="D1058" s="832" t="s">
        <v>5483</v>
      </c>
      <c r="E1058" s="832" t="s">
        <v>5509</v>
      </c>
      <c r="F1058" s="832" t="s">
        <v>5561</v>
      </c>
      <c r="G1058" s="832" t="s">
        <v>5562</v>
      </c>
      <c r="H1058" s="849"/>
      <c r="I1058" s="849"/>
      <c r="J1058" s="832"/>
      <c r="K1058" s="832"/>
      <c r="L1058" s="849"/>
      <c r="M1058" s="849"/>
      <c r="N1058" s="832"/>
      <c r="O1058" s="832"/>
      <c r="P1058" s="849">
        <v>1</v>
      </c>
      <c r="Q1058" s="849">
        <v>254</v>
      </c>
      <c r="R1058" s="837"/>
      <c r="S1058" s="850">
        <v>254</v>
      </c>
    </row>
    <row r="1059" spans="1:19" ht="14.45" customHeight="1" x14ac:dyDescent="0.2">
      <c r="A1059" s="831" t="s">
        <v>5512</v>
      </c>
      <c r="B1059" s="832" t="s">
        <v>5513</v>
      </c>
      <c r="C1059" s="832" t="s">
        <v>605</v>
      </c>
      <c r="D1059" s="832" t="s">
        <v>5483</v>
      </c>
      <c r="E1059" s="832" t="s">
        <v>5509</v>
      </c>
      <c r="F1059" s="832" t="s">
        <v>5591</v>
      </c>
      <c r="G1059" s="832" t="s">
        <v>5592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1</v>
      </c>
      <c r="Q1059" s="849">
        <v>126</v>
      </c>
      <c r="R1059" s="837"/>
      <c r="S1059" s="850">
        <v>126</v>
      </c>
    </row>
    <row r="1060" spans="1:19" ht="14.45" customHeight="1" x14ac:dyDescent="0.2">
      <c r="A1060" s="831" t="s">
        <v>5512</v>
      </c>
      <c r="B1060" s="832" t="s">
        <v>5513</v>
      </c>
      <c r="C1060" s="832" t="s">
        <v>605</v>
      </c>
      <c r="D1060" s="832" t="s">
        <v>5483</v>
      </c>
      <c r="E1060" s="832" t="s">
        <v>5509</v>
      </c>
      <c r="F1060" s="832" t="s">
        <v>5618</v>
      </c>
      <c r="G1060" s="832" t="s">
        <v>5594</v>
      </c>
      <c r="H1060" s="849"/>
      <c r="I1060" s="849"/>
      <c r="J1060" s="832"/>
      <c r="K1060" s="832"/>
      <c r="L1060" s="849"/>
      <c r="M1060" s="849"/>
      <c r="N1060" s="832"/>
      <c r="O1060" s="832"/>
      <c r="P1060" s="849">
        <v>1</v>
      </c>
      <c r="Q1060" s="849">
        <v>409</v>
      </c>
      <c r="R1060" s="837"/>
      <c r="S1060" s="850">
        <v>409</v>
      </c>
    </row>
    <row r="1061" spans="1:19" ht="14.45" customHeight="1" x14ac:dyDescent="0.2">
      <c r="A1061" s="831" t="s">
        <v>5512</v>
      </c>
      <c r="B1061" s="832" t="s">
        <v>5513</v>
      </c>
      <c r="C1061" s="832" t="s">
        <v>605</v>
      </c>
      <c r="D1061" s="832" t="s">
        <v>5496</v>
      </c>
      <c r="E1061" s="832" t="s">
        <v>5509</v>
      </c>
      <c r="F1061" s="832" t="s">
        <v>5561</v>
      </c>
      <c r="G1061" s="832" t="s">
        <v>5562</v>
      </c>
      <c r="H1061" s="849"/>
      <c r="I1061" s="849"/>
      <c r="J1061" s="832"/>
      <c r="K1061" s="832"/>
      <c r="L1061" s="849"/>
      <c r="M1061" s="849"/>
      <c r="N1061" s="832"/>
      <c r="O1061" s="832"/>
      <c r="P1061" s="849">
        <v>1</v>
      </c>
      <c r="Q1061" s="849">
        <v>254</v>
      </c>
      <c r="R1061" s="837"/>
      <c r="S1061" s="850">
        <v>254</v>
      </c>
    </row>
    <row r="1062" spans="1:19" ht="14.45" customHeight="1" x14ac:dyDescent="0.2">
      <c r="A1062" s="831" t="s">
        <v>5512</v>
      </c>
      <c r="B1062" s="832" t="s">
        <v>5513</v>
      </c>
      <c r="C1062" s="832" t="s">
        <v>605</v>
      </c>
      <c r="D1062" s="832" t="s">
        <v>5496</v>
      </c>
      <c r="E1062" s="832" t="s">
        <v>5509</v>
      </c>
      <c r="F1062" s="832" t="s">
        <v>5591</v>
      </c>
      <c r="G1062" s="832" t="s">
        <v>5592</v>
      </c>
      <c r="H1062" s="849"/>
      <c r="I1062" s="849"/>
      <c r="J1062" s="832"/>
      <c r="K1062" s="832"/>
      <c r="L1062" s="849"/>
      <c r="M1062" s="849"/>
      <c r="N1062" s="832"/>
      <c r="O1062" s="832"/>
      <c r="P1062" s="849">
        <v>4</v>
      </c>
      <c r="Q1062" s="849">
        <v>504</v>
      </c>
      <c r="R1062" s="837"/>
      <c r="S1062" s="850">
        <v>126</v>
      </c>
    </row>
    <row r="1063" spans="1:19" ht="14.45" customHeight="1" x14ac:dyDescent="0.2">
      <c r="A1063" s="831" t="s">
        <v>5512</v>
      </c>
      <c r="B1063" s="832" t="s">
        <v>5513</v>
      </c>
      <c r="C1063" s="832" t="s">
        <v>605</v>
      </c>
      <c r="D1063" s="832" t="s">
        <v>5496</v>
      </c>
      <c r="E1063" s="832" t="s">
        <v>5509</v>
      </c>
      <c r="F1063" s="832" t="s">
        <v>5614</v>
      </c>
      <c r="G1063" s="832" t="s">
        <v>5612</v>
      </c>
      <c r="H1063" s="849"/>
      <c r="I1063" s="849"/>
      <c r="J1063" s="832"/>
      <c r="K1063" s="832"/>
      <c r="L1063" s="849"/>
      <c r="M1063" s="849"/>
      <c r="N1063" s="832"/>
      <c r="O1063" s="832"/>
      <c r="P1063" s="849">
        <v>1</v>
      </c>
      <c r="Q1063" s="849">
        <v>385</v>
      </c>
      <c r="R1063" s="837"/>
      <c r="S1063" s="850">
        <v>385</v>
      </c>
    </row>
    <row r="1064" spans="1:19" ht="14.45" customHeight="1" x14ac:dyDescent="0.2">
      <c r="A1064" s="831" t="s">
        <v>5512</v>
      </c>
      <c r="B1064" s="832" t="s">
        <v>5513</v>
      </c>
      <c r="C1064" s="832" t="s">
        <v>605</v>
      </c>
      <c r="D1064" s="832" t="s">
        <v>5501</v>
      </c>
      <c r="E1064" s="832" t="s">
        <v>5509</v>
      </c>
      <c r="F1064" s="832" t="s">
        <v>5561</v>
      </c>
      <c r="G1064" s="832" t="s">
        <v>5562</v>
      </c>
      <c r="H1064" s="849">
        <v>1</v>
      </c>
      <c r="I1064" s="849">
        <v>251</v>
      </c>
      <c r="J1064" s="832">
        <v>0.99603174603174605</v>
      </c>
      <c r="K1064" s="832">
        <v>251</v>
      </c>
      <c r="L1064" s="849">
        <v>1</v>
      </c>
      <c r="M1064" s="849">
        <v>252</v>
      </c>
      <c r="N1064" s="832">
        <v>1</v>
      </c>
      <c r="O1064" s="832">
        <v>252</v>
      </c>
      <c r="P1064" s="849"/>
      <c r="Q1064" s="849"/>
      <c r="R1064" s="837"/>
      <c r="S1064" s="850"/>
    </row>
    <row r="1065" spans="1:19" ht="14.45" customHeight="1" x14ac:dyDescent="0.2">
      <c r="A1065" s="831" t="s">
        <v>5512</v>
      </c>
      <c r="B1065" s="832" t="s">
        <v>5513</v>
      </c>
      <c r="C1065" s="832" t="s">
        <v>605</v>
      </c>
      <c r="D1065" s="832" t="s">
        <v>5501</v>
      </c>
      <c r="E1065" s="832" t="s">
        <v>5509</v>
      </c>
      <c r="F1065" s="832" t="s">
        <v>5591</v>
      </c>
      <c r="G1065" s="832" t="s">
        <v>5592</v>
      </c>
      <c r="H1065" s="849">
        <v>4</v>
      </c>
      <c r="I1065" s="849">
        <v>504</v>
      </c>
      <c r="J1065" s="832">
        <v>3.9685039370078741</v>
      </c>
      <c r="K1065" s="832">
        <v>126</v>
      </c>
      <c r="L1065" s="849">
        <v>1</v>
      </c>
      <c r="M1065" s="849">
        <v>127</v>
      </c>
      <c r="N1065" s="832">
        <v>1</v>
      </c>
      <c r="O1065" s="832">
        <v>127</v>
      </c>
      <c r="P1065" s="849"/>
      <c r="Q1065" s="849"/>
      <c r="R1065" s="837"/>
      <c r="S1065" s="850"/>
    </row>
    <row r="1066" spans="1:19" ht="14.45" customHeight="1" x14ac:dyDescent="0.2">
      <c r="A1066" s="831" t="s">
        <v>5512</v>
      </c>
      <c r="B1066" s="832" t="s">
        <v>5513</v>
      </c>
      <c r="C1066" s="832" t="s">
        <v>605</v>
      </c>
      <c r="D1066" s="832" t="s">
        <v>5501</v>
      </c>
      <c r="E1066" s="832" t="s">
        <v>5509</v>
      </c>
      <c r="F1066" s="832" t="s">
        <v>5601</v>
      </c>
      <c r="G1066" s="832" t="s">
        <v>5602</v>
      </c>
      <c r="H1066" s="849"/>
      <c r="I1066" s="849"/>
      <c r="J1066" s="832"/>
      <c r="K1066" s="832"/>
      <c r="L1066" s="849">
        <v>0</v>
      </c>
      <c r="M1066" s="849">
        <v>0</v>
      </c>
      <c r="N1066" s="832"/>
      <c r="O1066" s="832"/>
      <c r="P1066" s="849"/>
      <c r="Q1066" s="849"/>
      <c r="R1066" s="837"/>
      <c r="S1066" s="850"/>
    </row>
    <row r="1067" spans="1:19" ht="14.45" customHeight="1" thickBot="1" x14ac:dyDescent="0.25">
      <c r="A1067" s="839" t="s">
        <v>5512</v>
      </c>
      <c r="B1067" s="840" t="s">
        <v>5513</v>
      </c>
      <c r="C1067" s="840" t="s">
        <v>605</v>
      </c>
      <c r="D1067" s="840" t="s">
        <v>5501</v>
      </c>
      <c r="E1067" s="840" t="s">
        <v>5509</v>
      </c>
      <c r="F1067" s="840" t="s">
        <v>5614</v>
      </c>
      <c r="G1067" s="840" t="s">
        <v>5612</v>
      </c>
      <c r="H1067" s="851">
        <v>1</v>
      </c>
      <c r="I1067" s="851">
        <v>380</v>
      </c>
      <c r="J1067" s="840">
        <v>0.99737532808398954</v>
      </c>
      <c r="K1067" s="840">
        <v>380</v>
      </c>
      <c r="L1067" s="851">
        <v>1</v>
      </c>
      <c r="M1067" s="851">
        <v>381</v>
      </c>
      <c r="N1067" s="840">
        <v>1</v>
      </c>
      <c r="O1067" s="840">
        <v>381</v>
      </c>
      <c r="P1067" s="851"/>
      <c r="Q1067" s="851"/>
      <c r="R1067" s="845"/>
      <c r="S1067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0BBF046-1351-4FE2-800A-3199C2F78E9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102383103</v>
      </c>
      <c r="C3" s="344">
        <f t="shared" ref="C3:R3" si="0">SUBTOTAL(9,C6:C1048576)</f>
        <v>29.629611913375292</v>
      </c>
      <c r="D3" s="344">
        <f t="shared" si="0"/>
        <v>103922763.32000001</v>
      </c>
      <c r="E3" s="344">
        <f t="shared" si="0"/>
        <v>26</v>
      </c>
      <c r="F3" s="344">
        <f t="shared" si="0"/>
        <v>103316529</v>
      </c>
      <c r="G3" s="347">
        <f>IF(D3&lt;&gt;0,F3/D3,"")</f>
        <v>0.99416649153051018</v>
      </c>
      <c r="H3" s="343">
        <f t="shared" si="0"/>
        <v>10880915.760000005</v>
      </c>
      <c r="I3" s="344">
        <f t="shared" si="0"/>
        <v>21.010025109314793</v>
      </c>
      <c r="J3" s="344">
        <f t="shared" si="0"/>
        <v>11024316.890000004</v>
      </c>
      <c r="K3" s="344">
        <f t="shared" si="0"/>
        <v>20</v>
      </c>
      <c r="L3" s="344">
        <f t="shared" si="0"/>
        <v>7057084.0100000007</v>
      </c>
      <c r="M3" s="345">
        <f>IF(J3&lt;&gt;0,L3/J3,"")</f>
        <v>0.64013798591016358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5628</v>
      </c>
      <c r="B6" s="887">
        <v>1461136</v>
      </c>
      <c r="C6" s="825">
        <v>0.98660009817816707</v>
      </c>
      <c r="D6" s="887">
        <v>1480981</v>
      </c>
      <c r="E6" s="825">
        <v>1</v>
      </c>
      <c r="F6" s="887">
        <v>1519257</v>
      </c>
      <c r="G6" s="830">
        <v>1.0258450310976306</v>
      </c>
      <c r="H6" s="887">
        <v>31004.14</v>
      </c>
      <c r="I6" s="825">
        <v>1.412062137011856</v>
      </c>
      <c r="J6" s="887">
        <v>21956.639999999999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5629</v>
      </c>
      <c r="B7" s="889">
        <v>195159</v>
      </c>
      <c r="C7" s="832">
        <v>0.70615628437445721</v>
      </c>
      <c r="D7" s="889">
        <v>276368</v>
      </c>
      <c r="E7" s="832">
        <v>1</v>
      </c>
      <c r="F7" s="889">
        <v>637385</v>
      </c>
      <c r="G7" s="837">
        <v>2.3062908875123025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5630</v>
      </c>
      <c r="B8" s="889">
        <v>39231</v>
      </c>
      <c r="C8" s="832">
        <v>0.77622143927137155</v>
      </c>
      <c r="D8" s="889">
        <v>50540.990000000005</v>
      </c>
      <c r="E8" s="832">
        <v>1</v>
      </c>
      <c r="F8" s="889">
        <v>48582</v>
      </c>
      <c r="G8" s="837">
        <v>0.96123957999239817</v>
      </c>
      <c r="H8" s="889"/>
      <c r="I8" s="832"/>
      <c r="J8" s="889">
        <v>1213.1999999999998</v>
      </c>
      <c r="K8" s="832">
        <v>1</v>
      </c>
      <c r="L8" s="889">
        <v>2713.2</v>
      </c>
      <c r="M8" s="837">
        <v>2.2363996043521266</v>
      </c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5631</v>
      </c>
      <c r="B9" s="889">
        <v>8686714</v>
      </c>
      <c r="C9" s="832">
        <v>1.0426308048433819</v>
      </c>
      <c r="D9" s="889">
        <v>8331534</v>
      </c>
      <c r="E9" s="832">
        <v>1</v>
      </c>
      <c r="F9" s="889">
        <v>8907956</v>
      </c>
      <c r="G9" s="837">
        <v>1.0691855785501205</v>
      </c>
      <c r="H9" s="889">
        <v>512042.21000000008</v>
      </c>
      <c r="I9" s="832">
        <v>0.97845761090132066</v>
      </c>
      <c r="J9" s="889">
        <v>523315.68000000005</v>
      </c>
      <c r="K9" s="832">
        <v>1</v>
      </c>
      <c r="L9" s="889">
        <v>294119.87000000011</v>
      </c>
      <c r="M9" s="837">
        <v>0.56203144916276937</v>
      </c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5632</v>
      </c>
      <c r="B10" s="889">
        <v>2919261</v>
      </c>
      <c r="C10" s="832">
        <v>0.94912568922505403</v>
      </c>
      <c r="D10" s="889">
        <v>3075737</v>
      </c>
      <c r="E10" s="832">
        <v>1</v>
      </c>
      <c r="F10" s="889">
        <v>2683006</v>
      </c>
      <c r="G10" s="837">
        <v>0.87231320493267139</v>
      </c>
      <c r="H10" s="889">
        <v>144551.03000000003</v>
      </c>
      <c r="I10" s="832">
        <v>1.3587021408688211</v>
      </c>
      <c r="J10" s="889">
        <v>106389.04999999999</v>
      </c>
      <c r="K10" s="832">
        <v>1</v>
      </c>
      <c r="L10" s="889">
        <v>25924.239999999994</v>
      </c>
      <c r="M10" s="837">
        <v>0.24367394952770044</v>
      </c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5633</v>
      </c>
      <c r="B11" s="889">
        <v>6402050</v>
      </c>
      <c r="C11" s="832">
        <v>0.91178161619363918</v>
      </c>
      <c r="D11" s="889">
        <v>7021473</v>
      </c>
      <c r="E11" s="832">
        <v>1</v>
      </c>
      <c r="F11" s="889">
        <v>7066801</v>
      </c>
      <c r="G11" s="837">
        <v>1.0064556254791552</v>
      </c>
      <c r="H11" s="889">
        <v>462393.96000000014</v>
      </c>
      <c r="I11" s="832">
        <v>1.0247455798737342</v>
      </c>
      <c r="J11" s="889">
        <v>451228.06000000006</v>
      </c>
      <c r="K11" s="832">
        <v>1</v>
      </c>
      <c r="L11" s="889">
        <v>11909.039999999997</v>
      </c>
      <c r="M11" s="837">
        <v>2.6392507593610191E-2</v>
      </c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2535</v>
      </c>
      <c r="B12" s="889">
        <v>45032318</v>
      </c>
      <c r="C12" s="832">
        <v>1.0083384604133778</v>
      </c>
      <c r="D12" s="889">
        <v>44659923</v>
      </c>
      <c r="E12" s="832">
        <v>1</v>
      </c>
      <c r="F12" s="889">
        <v>42551032</v>
      </c>
      <c r="G12" s="837">
        <v>0.95277889305810048</v>
      </c>
      <c r="H12" s="889">
        <v>8520667.8600000031</v>
      </c>
      <c r="I12" s="832">
        <v>0.96999911550300399</v>
      </c>
      <c r="J12" s="889">
        <v>8784201.6800000016</v>
      </c>
      <c r="K12" s="832">
        <v>1</v>
      </c>
      <c r="L12" s="889">
        <v>6510958.5900000008</v>
      </c>
      <c r="M12" s="837">
        <v>0.74121232949651483</v>
      </c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5634</v>
      </c>
      <c r="B13" s="889">
        <v>5780791</v>
      </c>
      <c r="C13" s="832">
        <v>0.89132571955452145</v>
      </c>
      <c r="D13" s="889">
        <v>6485610</v>
      </c>
      <c r="E13" s="832">
        <v>1</v>
      </c>
      <c r="F13" s="889">
        <v>6428352</v>
      </c>
      <c r="G13" s="837">
        <v>0.99117153205326869</v>
      </c>
      <c r="H13" s="889">
        <v>189335.39</v>
      </c>
      <c r="I13" s="832">
        <v>0.97212779021819706</v>
      </c>
      <c r="J13" s="889">
        <v>194763.89</v>
      </c>
      <c r="K13" s="832">
        <v>1</v>
      </c>
      <c r="L13" s="889">
        <v>1809.5</v>
      </c>
      <c r="M13" s="837">
        <v>9.2907365939343262E-3</v>
      </c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5635</v>
      </c>
      <c r="B14" s="889">
        <v>135020</v>
      </c>
      <c r="C14" s="832">
        <v>1.2891583520313172</v>
      </c>
      <c r="D14" s="889">
        <v>104735</v>
      </c>
      <c r="E14" s="832">
        <v>1</v>
      </c>
      <c r="F14" s="889">
        <v>56087</v>
      </c>
      <c r="G14" s="837">
        <v>0.53551343867856971</v>
      </c>
      <c r="H14" s="889">
        <v>4523.75</v>
      </c>
      <c r="I14" s="832">
        <v>1.25</v>
      </c>
      <c r="J14" s="889">
        <v>3619</v>
      </c>
      <c r="K14" s="832">
        <v>1</v>
      </c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5636</v>
      </c>
      <c r="B15" s="889">
        <v>4750049</v>
      </c>
      <c r="C15" s="832">
        <v>0.93108895512511158</v>
      </c>
      <c r="D15" s="889">
        <v>5101606</v>
      </c>
      <c r="E15" s="832">
        <v>1</v>
      </c>
      <c r="F15" s="889">
        <v>5718321</v>
      </c>
      <c r="G15" s="837">
        <v>1.1208864424261693</v>
      </c>
      <c r="H15" s="889">
        <v>75417.919999999998</v>
      </c>
      <c r="I15" s="832">
        <v>1.3024647692732798</v>
      </c>
      <c r="J15" s="889">
        <v>57904</v>
      </c>
      <c r="K15" s="832">
        <v>1</v>
      </c>
      <c r="L15" s="889">
        <v>4620</v>
      </c>
      <c r="M15" s="837">
        <v>7.9787234042553196E-2</v>
      </c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5637</v>
      </c>
      <c r="B16" s="889">
        <v>6698030</v>
      </c>
      <c r="C16" s="832">
        <v>1.0046813923279765</v>
      </c>
      <c r="D16" s="889">
        <v>6666820</v>
      </c>
      <c r="E16" s="832">
        <v>1</v>
      </c>
      <c r="F16" s="889">
        <v>6502276</v>
      </c>
      <c r="G16" s="837">
        <v>0.97531896766374371</v>
      </c>
      <c r="H16" s="889">
        <v>351869.91000000032</v>
      </c>
      <c r="I16" s="832">
        <v>1.0008773714843495</v>
      </c>
      <c r="J16" s="889">
        <v>351561.46</v>
      </c>
      <c r="K16" s="832">
        <v>1</v>
      </c>
      <c r="L16" s="889">
        <v>36507.019999999975</v>
      </c>
      <c r="M16" s="837">
        <v>0.1038424974114056</v>
      </c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5638</v>
      </c>
      <c r="B17" s="889">
        <v>3767050</v>
      </c>
      <c r="C17" s="832">
        <v>0.89431123992103012</v>
      </c>
      <c r="D17" s="889">
        <v>4212236</v>
      </c>
      <c r="E17" s="832">
        <v>1</v>
      </c>
      <c r="F17" s="889">
        <v>3943661</v>
      </c>
      <c r="G17" s="837">
        <v>0.93623932752106009</v>
      </c>
      <c r="H17" s="889">
        <v>167378.75</v>
      </c>
      <c r="I17" s="832">
        <v>0.98788804095876492</v>
      </c>
      <c r="J17" s="889">
        <v>169430.89</v>
      </c>
      <c r="K17" s="832">
        <v>1</v>
      </c>
      <c r="L17" s="889">
        <v>904.75</v>
      </c>
      <c r="M17" s="837">
        <v>5.3399353565338646E-3</v>
      </c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5639</v>
      </c>
      <c r="B18" s="889">
        <v>2659319</v>
      </c>
      <c r="C18" s="832">
        <v>0.98291798110170447</v>
      </c>
      <c r="D18" s="889">
        <v>2705535</v>
      </c>
      <c r="E18" s="832">
        <v>1</v>
      </c>
      <c r="F18" s="889">
        <v>2848444</v>
      </c>
      <c r="G18" s="837">
        <v>1.0528209762579306</v>
      </c>
      <c r="H18" s="889">
        <v>4523.75</v>
      </c>
      <c r="I18" s="832">
        <v>0.625</v>
      </c>
      <c r="J18" s="889">
        <v>7238</v>
      </c>
      <c r="K18" s="832">
        <v>1</v>
      </c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5640</v>
      </c>
      <c r="B19" s="889">
        <v>524899</v>
      </c>
      <c r="C19" s="832">
        <v>0.90867055825612475</v>
      </c>
      <c r="D19" s="889">
        <v>577656</v>
      </c>
      <c r="E19" s="832">
        <v>1</v>
      </c>
      <c r="F19" s="889">
        <v>411389</v>
      </c>
      <c r="G19" s="837">
        <v>0.71216952650020082</v>
      </c>
      <c r="H19" s="889">
        <v>10857</v>
      </c>
      <c r="I19" s="832">
        <v>0.46153846153846156</v>
      </c>
      <c r="J19" s="889">
        <v>23523.5</v>
      </c>
      <c r="K19" s="832">
        <v>1</v>
      </c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5641</v>
      </c>
      <c r="B20" s="889">
        <v>567505</v>
      </c>
      <c r="C20" s="832">
        <v>1.0302313507076311</v>
      </c>
      <c r="D20" s="889">
        <v>550852</v>
      </c>
      <c r="E20" s="832">
        <v>1</v>
      </c>
      <c r="F20" s="889">
        <v>576947</v>
      </c>
      <c r="G20" s="837">
        <v>1.047372070901077</v>
      </c>
      <c r="H20" s="889">
        <v>4119.5</v>
      </c>
      <c r="I20" s="832">
        <v>1.5177304964539007</v>
      </c>
      <c r="J20" s="889">
        <v>2714.25</v>
      </c>
      <c r="K20" s="832">
        <v>1</v>
      </c>
      <c r="L20" s="889">
        <v>3214.75</v>
      </c>
      <c r="M20" s="837">
        <v>1.1843971631205674</v>
      </c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5642</v>
      </c>
      <c r="B21" s="889">
        <v>355293</v>
      </c>
      <c r="C21" s="832">
        <v>1.107280206937389</v>
      </c>
      <c r="D21" s="889">
        <v>320870</v>
      </c>
      <c r="E21" s="832">
        <v>1</v>
      </c>
      <c r="F21" s="889">
        <v>333990</v>
      </c>
      <c r="G21" s="837">
        <v>1.0408888334839654</v>
      </c>
      <c r="H21" s="889">
        <v>9224.5</v>
      </c>
      <c r="I21" s="832">
        <v>1.6265689085439614</v>
      </c>
      <c r="J21" s="889">
        <v>5671.1399999999994</v>
      </c>
      <c r="K21" s="832">
        <v>1</v>
      </c>
      <c r="L21" s="889">
        <v>242.64</v>
      </c>
      <c r="M21" s="837">
        <v>4.2785048508765439E-2</v>
      </c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5643</v>
      </c>
      <c r="B22" s="889">
        <v>70131</v>
      </c>
      <c r="C22" s="832">
        <v>1.4028725170530696</v>
      </c>
      <c r="D22" s="889">
        <v>49991</v>
      </c>
      <c r="E22" s="832">
        <v>1</v>
      </c>
      <c r="F22" s="889">
        <v>37802</v>
      </c>
      <c r="G22" s="837">
        <v>0.75617611170010601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5644</v>
      </c>
      <c r="B23" s="889">
        <v>7897</v>
      </c>
      <c r="C23" s="832">
        <v>0.44420069749128138</v>
      </c>
      <c r="D23" s="889">
        <v>17778</v>
      </c>
      <c r="E23" s="832">
        <v>1</v>
      </c>
      <c r="F23" s="889">
        <v>5202</v>
      </c>
      <c r="G23" s="837">
        <v>0.29260884238947016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5645</v>
      </c>
      <c r="B24" s="889">
        <v>56099</v>
      </c>
      <c r="C24" s="832">
        <v>0.77380065656983643</v>
      </c>
      <c r="D24" s="889">
        <v>72498</v>
      </c>
      <c r="E24" s="832">
        <v>1</v>
      </c>
      <c r="F24" s="889">
        <v>69923</v>
      </c>
      <c r="G24" s="837">
        <v>0.96448177880769126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5646</v>
      </c>
      <c r="B25" s="889">
        <v>931920</v>
      </c>
      <c r="C25" s="832">
        <v>0.81841845498839005</v>
      </c>
      <c r="D25" s="889">
        <v>1138684</v>
      </c>
      <c r="E25" s="832">
        <v>1</v>
      </c>
      <c r="F25" s="889">
        <v>1184078</v>
      </c>
      <c r="G25" s="837">
        <v>1.0398653182094417</v>
      </c>
      <c r="H25" s="889">
        <v>5428.5</v>
      </c>
      <c r="I25" s="832">
        <v>1</v>
      </c>
      <c r="J25" s="889">
        <v>5428.5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5647</v>
      </c>
      <c r="B26" s="889">
        <v>48247</v>
      </c>
      <c r="C26" s="832">
        <v>0.83234710601224882</v>
      </c>
      <c r="D26" s="889">
        <v>57965</v>
      </c>
      <c r="E26" s="832">
        <v>1</v>
      </c>
      <c r="F26" s="889">
        <v>174344</v>
      </c>
      <c r="G26" s="837">
        <v>3.0077460536530665</v>
      </c>
      <c r="H26" s="889">
        <v>20467.960000000003</v>
      </c>
      <c r="I26" s="832">
        <v>1.4283971605072681</v>
      </c>
      <c r="J26" s="889">
        <v>14329.319999999998</v>
      </c>
      <c r="K26" s="832">
        <v>1</v>
      </c>
      <c r="L26" s="889">
        <v>17227.440000000002</v>
      </c>
      <c r="M26" s="837">
        <v>1.2022510488983431</v>
      </c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5648</v>
      </c>
      <c r="B27" s="889">
        <v>21055</v>
      </c>
      <c r="C27" s="832">
        <v>4.7841399681890477</v>
      </c>
      <c r="D27" s="889">
        <v>4401</v>
      </c>
      <c r="E27" s="832">
        <v>1</v>
      </c>
      <c r="F27" s="889">
        <v>4305</v>
      </c>
      <c r="G27" s="837">
        <v>0.97818677573278801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5649</v>
      </c>
      <c r="B28" s="889">
        <v>4473651</v>
      </c>
      <c r="C28" s="832">
        <v>1.0467902293569726</v>
      </c>
      <c r="D28" s="889">
        <v>4273684.33</v>
      </c>
      <c r="E28" s="832">
        <v>1</v>
      </c>
      <c r="F28" s="889">
        <v>4319866</v>
      </c>
      <c r="G28" s="837">
        <v>1.0108060554860869</v>
      </c>
      <c r="H28" s="889">
        <v>49237.959999999985</v>
      </c>
      <c r="I28" s="832">
        <v>1.4463278230190089</v>
      </c>
      <c r="J28" s="889">
        <v>34043.429999999978</v>
      </c>
      <c r="K28" s="832">
        <v>1</v>
      </c>
      <c r="L28" s="889">
        <v>30415.84999999998</v>
      </c>
      <c r="M28" s="837">
        <v>0.89344258201949689</v>
      </c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5650</v>
      </c>
      <c r="B29" s="889">
        <v>21499</v>
      </c>
      <c r="C29" s="832">
        <v>1.979103378440578</v>
      </c>
      <c r="D29" s="889">
        <v>10863</v>
      </c>
      <c r="E29" s="832">
        <v>1</v>
      </c>
      <c r="F29" s="889">
        <v>11868</v>
      </c>
      <c r="G29" s="837">
        <v>1.0925158795912731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5651</v>
      </c>
      <c r="B30" s="889">
        <v>36609</v>
      </c>
      <c r="C30" s="832">
        <v>1.1122622592210001</v>
      </c>
      <c r="D30" s="889">
        <v>32914</v>
      </c>
      <c r="E30" s="832">
        <v>1</v>
      </c>
      <c r="F30" s="889">
        <v>30208</v>
      </c>
      <c r="G30" s="837">
        <v>0.91778574466792251</v>
      </c>
      <c r="H30" s="889">
        <v>1809.5</v>
      </c>
      <c r="I30" s="832">
        <v>0.43925233644859812</v>
      </c>
      <c r="J30" s="889">
        <v>4119.5</v>
      </c>
      <c r="K30" s="832">
        <v>1</v>
      </c>
      <c r="L30" s="889">
        <v>904.75</v>
      </c>
      <c r="M30" s="837">
        <v>0.21962616822429906</v>
      </c>
      <c r="N30" s="889"/>
      <c r="O30" s="832"/>
      <c r="P30" s="889"/>
      <c r="Q30" s="832"/>
      <c r="R30" s="889"/>
      <c r="S30" s="838"/>
    </row>
    <row r="31" spans="1:19" ht="14.45" customHeight="1" thickBot="1" x14ac:dyDescent="0.25">
      <c r="A31" s="893" t="s">
        <v>5652</v>
      </c>
      <c r="B31" s="891">
        <v>6742170</v>
      </c>
      <c r="C31" s="840">
        <v>1.0151564975906073</v>
      </c>
      <c r="D31" s="891">
        <v>6641508</v>
      </c>
      <c r="E31" s="840">
        <v>1</v>
      </c>
      <c r="F31" s="891">
        <v>7245447</v>
      </c>
      <c r="G31" s="845">
        <v>1.0909340167925718</v>
      </c>
      <c r="H31" s="891">
        <v>316062.17000000004</v>
      </c>
      <c r="I31" s="840">
        <v>1.207885366710272</v>
      </c>
      <c r="J31" s="891">
        <v>261665.7</v>
      </c>
      <c r="K31" s="840">
        <v>1</v>
      </c>
      <c r="L31" s="891">
        <v>115612.37</v>
      </c>
      <c r="M31" s="845">
        <v>0.44183234562267804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36815C2-F363-477F-B3F9-7E7E7C18046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3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6526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158765.30000000002</v>
      </c>
      <c r="G3" s="208">
        <f t="shared" si="0"/>
        <v>113264018.76000005</v>
      </c>
      <c r="H3" s="208"/>
      <c r="I3" s="208"/>
      <c r="J3" s="208">
        <f t="shared" si="0"/>
        <v>163827.40000000002</v>
      </c>
      <c r="K3" s="208">
        <f t="shared" si="0"/>
        <v>114947080.21000004</v>
      </c>
      <c r="L3" s="208"/>
      <c r="M3" s="208"/>
      <c r="N3" s="208">
        <f t="shared" si="0"/>
        <v>163355.78</v>
      </c>
      <c r="O3" s="208">
        <f t="shared" si="0"/>
        <v>110373613.01000002</v>
      </c>
      <c r="P3" s="79">
        <f>IF(K3=0,0,O3/K3)</f>
        <v>0.96021241086207132</v>
      </c>
      <c r="Q3" s="209">
        <f>IF(N3=0,0,O3/N3)</f>
        <v>675.66395881431333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5653</v>
      </c>
      <c r="B6" s="825" t="s">
        <v>5513</v>
      </c>
      <c r="C6" s="825" t="s">
        <v>5540</v>
      </c>
      <c r="D6" s="825" t="s">
        <v>5589</v>
      </c>
      <c r="E6" s="825" t="s">
        <v>5590</v>
      </c>
      <c r="F6" s="225">
        <v>34</v>
      </c>
      <c r="G6" s="225">
        <v>30761.5</v>
      </c>
      <c r="H6" s="225">
        <v>1.4166666666666667</v>
      </c>
      <c r="I6" s="225">
        <v>904.75</v>
      </c>
      <c r="J6" s="225">
        <v>24</v>
      </c>
      <c r="K6" s="225">
        <v>21714</v>
      </c>
      <c r="L6" s="225">
        <v>1</v>
      </c>
      <c r="M6" s="225">
        <v>904.75</v>
      </c>
      <c r="N6" s="225"/>
      <c r="O6" s="225"/>
      <c r="P6" s="830"/>
      <c r="Q6" s="848"/>
    </row>
    <row r="7" spans="1:17" ht="14.45" customHeight="1" x14ac:dyDescent="0.2">
      <c r="A7" s="831" t="s">
        <v>5653</v>
      </c>
      <c r="B7" s="832" t="s">
        <v>5513</v>
      </c>
      <c r="C7" s="832" t="s">
        <v>5540</v>
      </c>
      <c r="D7" s="832" t="s">
        <v>5543</v>
      </c>
      <c r="E7" s="832" t="s">
        <v>5544</v>
      </c>
      <c r="F7" s="849">
        <v>1</v>
      </c>
      <c r="G7" s="849">
        <v>242.64</v>
      </c>
      <c r="H7" s="849"/>
      <c r="I7" s="849">
        <v>242.64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5653</v>
      </c>
      <c r="B8" s="832" t="s">
        <v>5513</v>
      </c>
      <c r="C8" s="832" t="s">
        <v>5540</v>
      </c>
      <c r="D8" s="832" t="s">
        <v>5545</v>
      </c>
      <c r="E8" s="832" t="s">
        <v>5546</v>
      </c>
      <c r="F8" s="849"/>
      <c r="G8" s="849"/>
      <c r="H8" s="849"/>
      <c r="I8" s="849"/>
      <c r="J8" s="849">
        <v>1</v>
      </c>
      <c r="K8" s="849">
        <v>242.64</v>
      </c>
      <c r="L8" s="849">
        <v>1</v>
      </c>
      <c r="M8" s="849">
        <v>242.64</v>
      </c>
      <c r="N8" s="849"/>
      <c r="O8" s="849"/>
      <c r="P8" s="837"/>
      <c r="Q8" s="850"/>
    </row>
    <row r="9" spans="1:17" ht="14.45" customHeight="1" x14ac:dyDescent="0.2">
      <c r="A9" s="831" t="s">
        <v>5653</v>
      </c>
      <c r="B9" s="832" t="s">
        <v>5513</v>
      </c>
      <c r="C9" s="832" t="s">
        <v>5509</v>
      </c>
      <c r="D9" s="832" t="s">
        <v>5654</v>
      </c>
      <c r="E9" s="832" t="s">
        <v>5655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199</v>
      </c>
      <c r="P9" s="837"/>
      <c r="Q9" s="850">
        <v>199</v>
      </c>
    </row>
    <row r="10" spans="1:17" ht="14.45" customHeight="1" x14ac:dyDescent="0.2">
      <c r="A10" s="831" t="s">
        <v>5653</v>
      </c>
      <c r="B10" s="832" t="s">
        <v>5513</v>
      </c>
      <c r="C10" s="832" t="s">
        <v>5509</v>
      </c>
      <c r="D10" s="832" t="s">
        <v>5656</v>
      </c>
      <c r="E10" s="832" t="s">
        <v>5657</v>
      </c>
      <c r="F10" s="849">
        <v>3</v>
      </c>
      <c r="G10" s="849">
        <v>3477</v>
      </c>
      <c r="H10" s="849"/>
      <c r="I10" s="849">
        <v>1159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5" customHeight="1" x14ac:dyDescent="0.2">
      <c r="A11" s="831" t="s">
        <v>5653</v>
      </c>
      <c r="B11" s="832" t="s">
        <v>5513</v>
      </c>
      <c r="C11" s="832" t="s">
        <v>5509</v>
      </c>
      <c r="D11" s="832" t="s">
        <v>5555</v>
      </c>
      <c r="E11" s="832" t="s">
        <v>5556</v>
      </c>
      <c r="F11" s="849"/>
      <c r="G11" s="849"/>
      <c r="H11" s="849"/>
      <c r="I11" s="849"/>
      <c r="J11" s="849">
        <v>2</v>
      </c>
      <c r="K11" s="849">
        <v>74</v>
      </c>
      <c r="L11" s="849">
        <v>1</v>
      </c>
      <c r="M11" s="849">
        <v>37</v>
      </c>
      <c r="N11" s="849"/>
      <c r="O11" s="849"/>
      <c r="P11" s="837"/>
      <c r="Q11" s="850"/>
    </row>
    <row r="12" spans="1:17" ht="14.45" customHeight="1" x14ac:dyDescent="0.2">
      <c r="A12" s="831" t="s">
        <v>5653</v>
      </c>
      <c r="B12" s="832" t="s">
        <v>5513</v>
      </c>
      <c r="C12" s="832" t="s">
        <v>5509</v>
      </c>
      <c r="D12" s="832" t="s">
        <v>5561</v>
      </c>
      <c r="E12" s="832" t="s">
        <v>5562</v>
      </c>
      <c r="F12" s="849">
        <v>319</v>
      </c>
      <c r="G12" s="849">
        <v>80069</v>
      </c>
      <c r="H12" s="849">
        <v>0.92364571797711337</v>
      </c>
      <c r="I12" s="849">
        <v>251</v>
      </c>
      <c r="J12" s="849">
        <v>344</v>
      </c>
      <c r="K12" s="849">
        <v>86688</v>
      </c>
      <c r="L12" s="849">
        <v>1</v>
      </c>
      <c r="M12" s="849">
        <v>252</v>
      </c>
      <c r="N12" s="849">
        <v>348</v>
      </c>
      <c r="O12" s="849">
        <v>88392</v>
      </c>
      <c r="P12" s="837">
        <v>1.019656699889258</v>
      </c>
      <c r="Q12" s="850">
        <v>254</v>
      </c>
    </row>
    <row r="13" spans="1:17" ht="14.45" customHeight="1" x14ac:dyDescent="0.2">
      <c r="A13" s="831" t="s">
        <v>5653</v>
      </c>
      <c r="B13" s="832" t="s">
        <v>5513</v>
      </c>
      <c r="C13" s="832" t="s">
        <v>5509</v>
      </c>
      <c r="D13" s="832" t="s">
        <v>5591</v>
      </c>
      <c r="E13" s="832" t="s">
        <v>5592</v>
      </c>
      <c r="F13" s="849">
        <v>437</v>
      </c>
      <c r="G13" s="849">
        <v>55062</v>
      </c>
      <c r="H13" s="849">
        <v>0.81496062992125984</v>
      </c>
      <c r="I13" s="849">
        <v>126</v>
      </c>
      <c r="J13" s="849">
        <v>532</v>
      </c>
      <c r="K13" s="849">
        <v>67564</v>
      </c>
      <c r="L13" s="849">
        <v>1</v>
      </c>
      <c r="M13" s="849">
        <v>127</v>
      </c>
      <c r="N13" s="849">
        <v>532</v>
      </c>
      <c r="O13" s="849">
        <v>67032</v>
      </c>
      <c r="P13" s="837">
        <v>0.99212598425196852</v>
      </c>
      <c r="Q13" s="850">
        <v>126</v>
      </c>
    </row>
    <row r="14" spans="1:17" ht="14.45" customHeight="1" x14ac:dyDescent="0.2">
      <c r="A14" s="831" t="s">
        <v>5653</v>
      </c>
      <c r="B14" s="832" t="s">
        <v>5513</v>
      </c>
      <c r="C14" s="832" t="s">
        <v>5509</v>
      </c>
      <c r="D14" s="832" t="s">
        <v>5595</v>
      </c>
      <c r="E14" s="832" t="s">
        <v>5596</v>
      </c>
      <c r="F14" s="849">
        <v>1</v>
      </c>
      <c r="G14" s="849">
        <v>495</v>
      </c>
      <c r="H14" s="849">
        <v>0.99798387096774188</v>
      </c>
      <c r="I14" s="849">
        <v>495</v>
      </c>
      <c r="J14" s="849">
        <v>1</v>
      </c>
      <c r="K14" s="849">
        <v>496</v>
      </c>
      <c r="L14" s="849">
        <v>1</v>
      </c>
      <c r="M14" s="849">
        <v>496</v>
      </c>
      <c r="N14" s="849"/>
      <c r="O14" s="849"/>
      <c r="P14" s="837"/>
      <c r="Q14" s="850"/>
    </row>
    <row r="15" spans="1:17" ht="14.45" customHeight="1" x14ac:dyDescent="0.2">
      <c r="A15" s="831" t="s">
        <v>5653</v>
      </c>
      <c r="B15" s="832" t="s">
        <v>5513</v>
      </c>
      <c r="C15" s="832" t="s">
        <v>5509</v>
      </c>
      <c r="D15" s="832" t="s">
        <v>5597</v>
      </c>
      <c r="E15" s="832" t="s">
        <v>5598</v>
      </c>
      <c r="F15" s="849">
        <v>3</v>
      </c>
      <c r="G15" s="849">
        <v>2064</v>
      </c>
      <c r="H15" s="849"/>
      <c r="I15" s="849">
        <v>688</v>
      </c>
      <c r="J15" s="849"/>
      <c r="K15" s="849"/>
      <c r="L15" s="849"/>
      <c r="M15" s="849"/>
      <c r="N15" s="849">
        <v>2</v>
      </c>
      <c r="O15" s="849">
        <v>1382</v>
      </c>
      <c r="P15" s="837"/>
      <c r="Q15" s="850">
        <v>691</v>
      </c>
    </row>
    <row r="16" spans="1:17" ht="14.45" customHeight="1" x14ac:dyDescent="0.2">
      <c r="A16" s="831" t="s">
        <v>5653</v>
      </c>
      <c r="B16" s="832" t="s">
        <v>5513</v>
      </c>
      <c r="C16" s="832" t="s">
        <v>5509</v>
      </c>
      <c r="D16" s="832" t="s">
        <v>5599</v>
      </c>
      <c r="E16" s="832" t="s">
        <v>5596</v>
      </c>
      <c r="F16" s="849">
        <v>4</v>
      </c>
      <c r="G16" s="849">
        <v>2272</v>
      </c>
      <c r="H16" s="849"/>
      <c r="I16" s="849">
        <v>568</v>
      </c>
      <c r="J16" s="849"/>
      <c r="K16" s="849"/>
      <c r="L16" s="849"/>
      <c r="M16" s="849"/>
      <c r="N16" s="849">
        <v>1</v>
      </c>
      <c r="O16" s="849">
        <v>573</v>
      </c>
      <c r="P16" s="837"/>
      <c r="Q16" s="850">
        <v>573</v>
      </c>
    </row>
    <row r="17" spans="1:17" ht="14.45" customHeight="1" x14ac:dyDescent="0.2">
      <c r="A17" s="831" t="s">
        <v>5653</v>
      </c>
      <c r="B17" s="832" t="s">
        <v>5513</v>
      </c>
      <c r="C17" s="832" t="s">
        <v>5509</v>
      </c>
      <c r="D17" s="832" t="s">
        <v>5600</v>
      </c>
      <c r="E17" s="832" t="s">
        <v>5598</v>
      </c>
      <c r="F17" s="849">
        <v>10</v>
      </c>
      <c r="G17" s="849">
        <v>7610</v>
      </c>
      <c r="H17" s="849"/>
      <c r="I17" s="849">
        <v>761</v>
      </c>
      <c r="J17" s="849"/>
      <c r="K17" s="849"/>
      <c r="L17" s="849"/>
      <c r="M17" s="849"/>
      <c r="N17" s="849">
        <v>6</v>
      </c>
      <c r="O17" s="849">
        <v>4596</v>
      </c>
      <c r="P17" s="837"/>
      <c r="Q17" s="850">
        <v>766</v>
      </c>
    </row>
    <row r="18" spans="1:17" ht="14.45" customHeight="1" x14ac:dyDescent="0.2">
      <c r="A18" s="831" t="s">
        <v>5653</v>
      </c>
      <c r="B18" s="832" t="s">
        <v>5513</v>
      </c>
      <c r="C18" s="832" t="s">
        <v>5509</v>
      </c>
      <c r="D18" s="832" t="s">
        <v>5621</v>
      </c>
      <c r="E18" s="832" t="s">
        <v>5622</v>
      </c>
      <c r="F18" s="849">
        <v>927</v>
      </c>
      <c r="G18" s="849">
        <v>758286</v>
      </c>
      <c r="H18" s="849">
        <v>0.97459803354540198</v>
      </c>
      <c r="I18" s="849">
        <v>818</v>
      </c>
      <c r="J18" s="849">
        <v>950</v>
      </c>
      <c r="K18" s="849">
        <v>778050</v>
      </c>
      <c r="L18" s="849">
        <v>1</v>
      </c>
      <c r="M18" s="849">
        <v>819</v>
      </c>
      <c r="N18" s="849">
        <v>1081</v>
      </c>
      <c r="O18" s="849">
        <v>889663</v>
      </c>
      <c r="P18" s="837">
        <v>1.1434522202943256</v>
      </c>
      <c r="Q18" s="850">
        <v>823</v>
      </c>
    </row>
    <row r="19" spans="1:17" ht="14.45" customHeight="1" x14ac:dyDescent="0.2">
      <c r="A19" s="831" t="s">
        <v>5653</v>
      </c>
      <c r="B19" s="832" t="s">
        <v>5513</v>
      </c>
      <c r="C19" s="832" t="s">
        <v>5509</v>
      </c>
      <c r="D19" s="832" t="s">
        <v>5601</v>
      </c>
      <c r="E19" s="832" t="s">
        <v>5602</v>
      </c>
      <c r="F19" s="849">
        <v>3</v>
      </c>
      <c r="G19" s="849">
        <v>1386</v>
      </c>
      <c r="H19" s="849">
        <v>1.4935344827586208</v>
      </c>
      <c r="I19" s="849">
        <v>462</v>
      </c>
      <c r="J19" s="849">
        <v>2</v>
      </c>
      <c r="K19" s="849">
        <v>928</v>
      </c>
      <c r="L19" s="849">
        <v>1</v>
      </c>
      <c r="M19" s="849">
        <v>464</v>
      </c>
      <c r="N19" s="849">
        <v>2</v>
      </c>
      <c r="O19" s="849">
        <v>936</v>
      </c>
      <c r="P19" s="837">
        <v>1.0086206896551724</v>
      </c>
      <c r="Q19" s="850">
        <v>468</v>
      </c>
    </row>
    <row r="20" spans="1:17" ht="14.45" customHeight="1" x14ac:dyDescent="0.2">
      <c r="A20" s="831" t="s">
        <v>5653</v>
      </c>
      <c r="B20" s="832" t="s">
        <v>5513</v>
      </c>
      <c r="C20" s="832" t="s">
        <v>5509</v>
      </c>
      <c r="D20" s="832" t="s">
        <v>5603</v>
      </c>
      <c r="E20" s="832" t="s">
        <v>5584</v>
      </c>
      <c r="F20" s="849">
        <v>1</v>
      </c>
      <c r="G20" s="849">
        <v>446</v>
      </c>
      <c r="H20" s="849">
        <v>0.99776286353467558</v>
      </c>
      <c r="I20" s="849">
        <v>446</v>
      </c>
      <c r="J20" s="849">
        <v>1</v>
      </c>
      <c r="K20" s="849">
        <v>447</v>
      </c>
      <c r="L20" s="849">
        <v>1</v>
      </c>
      <c r="M20" s="849">
        <v>447</v>
      </c>
      <c r="N20" s="849"/>
      <c r="O20" s="849"/>
      <c r="P20" s="837"/>
      <c r="Q20" s="850"/>
    </row>
    <row r="21" spans="1:17" ht="14.45" customHeight="1" x14ac:dyDescent="0.2">
      <c r="A21" s="831" t="s">
        <v>5653</v>
      </c>
      <c r="B21" s="832" t="s">
        <v>5513</v>
      </c>
      <c r="C21" s="832" t="s">
        <v>5509</v>
      </c>
      <c r="D21" s="832" t="s">
        <v>5604</v>
      </c>
      <c r="E21" s="832" t="s">
        <v>5582</v>
      </c>
      <c r="F21" s="849"/>
      <c r="G21" s="849"/>
      <c r="H21" s="849"/>
      <c r="I21" s="849"/>
      <c r="J21" s="849">
        <v>1</v>
      </c>
      <c r="K21" s="849">
        <v>730</v>
      </c>
      <c r="L21" s="849">
        <v>1</v>
      </c>
      <c r="M21" s="849">
        <v>730</v>
      </c>
      <c r="N21" s="849"/>
      <c r="O21" s="849"/>
      <c r="P21" s="837"/>
      <c r="Q21" s="850"/>
    </row>
    <row r="22" spans="1:17" ht="14.45" customHeight="1" x14ac:dyDescent="0.2">
      <c r="A22" s="831" t="s">
        <v>5653</v>
      </c>
      <c r="B22" s="832" t="s">
        <v>5513</v>
      </c>
      <c r="C22" s="832" t="s">
        <v>5509</v>
      </c>
      <c r="D22" s="832" t="s">
        <v>5607</v>
      </c>
      <c r="E22" s="832" t="s">
        <v>5608</v>
      </c>
      <c r="F22" s="849">
        <v>131</v>
      </c>
      <c r="G22" s="849">
        <v>28165</v>
      </c>
      <c r="H22" s="849">
        <v>0.97761194029850751</v>
      </c>
      <c r="I22" s="849">
        <v>215</v>
      </c>
      <c r="J22" s="849">
        <v>134</v>
      </c>
      <c r="K22" s="849">
        <v>28810</v>
      </c>
      <c r="L22" s="849">
        <v>1</v>
      </c>
      <c r="M22" s="849">
        <v>215</v>
      </c>
      <c r="N22" s="849">
        <v>146</v>
      </c>
      <c r="O22" s="849">
        <v>31682</v>
      </c>
      <c r="P22" s="837">
        <v>1.0996876084692815</v>
      </c>
      <c r="Q22" s="850">
        <v>217</v>
      </c>
    </row>
    <row r="23" spans="1:17" ht="14.45" customHeight="1" x14ac:dyDescent="0.2">
      <c r="A23" s="831" t="s">
        <v>5653</v>
      </c>
      <c r="B23" s="832" t="s">
        <v>5513</v>
      </c>
      <c r="C23" s="832" t="s">
        <v>5509</v>
      </c>
      <c r="D23" s="832" t="s">
        <v>5565</v>
      </c>
      <c r="E23" s="832" t="s">
        <v>5566</v>
      </c>
      <c r="F23" s="849">
        <v>1</v>
      </c>
      <c r="G23" s="849">
        <v>355</v>
      </c>
      <c r="H23" s="849">
        <v>0.5</v>
      </c>
      <c r="I23" s="849">
        <v>355</v>
      </c>
      <c r="J23" s="849">
        <v>2</v>
      </c>
      <c r="K23" s="849">
        <v>710</v>
      </c>
      <c r="L23" s="849">
        <v>1</v>
      </c>
      <c r="M23" s="849">
        <v>355</v>
      </c>
      <c r="N23" s="849">
        <v>4</v>
      </c>
      <c r="O23" s="849">
        <v>1432</v>
      </c>
      <c r="P23" s="837">
        <v>2.0169014084507042</v>
      </c>
      <c r="Q23" s="850">
        <v>358</v>
      </c>
    </row>
    <row r="24" spans="1:17" ht="14.45" customHeight="1" x14ac:dyDescent="0.2">
      <c r="A24" s="831" t="s">
        <v>5653</v>
      </c>
      <c r="B24" s="832" t="s">
        <v>5513</v>
      </c>
      <c r="C24" s="832" t="s">
        <v>5509</v>
      </c>
      <c r="D24" s="832" t="s">
        <v>5609</v>
      </c>
      <c r="E24" s="832" t="s">
        <v>5610</v>
      </c>
      <c r="F24" s="849">
        <v>1328</v>
      </c>
      <c r="G24" s="849">
        <v>112880</v>
      </c>
      <c r="H24" s="849">
        <v>0.96939301295043112</v>
      </c>
      <c r="I24" s="849">
        <v>85</v>
      </c>
      <c r="J24" s="849">
        <v>1354</v>
      </c>
      <c r="K24" s="849">
        <v>116444</v>
      </c>
      <c r="L24" s="849">
        <v>1</v>
      </c>
      <c r="M24" s="849">
        <v>86</v>
      </c>
      <c r="N24" s="849">
        <v>1365</v>
      </c>
      <c r="O24" s="849">
        <v>120120</v>
      </c>
      <c r="P24" s="837">
        <v>1.0315688227817663</v>
      </c>
      <c r="Q24" s="850">
        <v>88</v>
      </c>
    </row>
    <row r="25" spans="1:17" ht="14.45" customHeight="1" x14ac:dyDescent="0.2">
      <c r="A25" s="831" t="s">
        <v>5653</v>
      </c>
      <c r="B25" s="832" t="s">
        <v>5513</v>
      </c>
      <c r="C25" s="832" t="s">
        <v>5509</v>
      </c>
      <c r="D25" s="832" t="s">
        <v>5567</v>
      </c>
      <c r="E25" s="832" t="s">
        <v>5568</v>
      </c>
      <c r="F25" s="849">
        <v>1</v>
      </c>
      <c r="G25" s="849">
        <v>720</v>
      </c>
      <c r="H25" s="849"/>
      <c r="I25" s="849">
        <v>720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5653</v>
      </c>
      <c r="B26" s="832" t="s">
        <v>5513</v>
      </c>
      <c r="C26" s="832" t="s">
        <v>5509</v>
      </c>
      <c r="D26" s="832" t="s">
        <v>5658</v>
      </c>
      <c r="E26" s="832" t="s">
        <v>5622</v>
      </c>
      <c r="F26" s="849">
        <v>177</v>
      </c>
      <c r="G26" s="849">
        <v>168504</v>
      </c>
      <c r="H26" s="849">
        <v>0.9506143587313407</v>
      </c>
      <c r="I26" s="849">
        <v>952</v>
      </c>
      <c r="J26" s="849">
        <v>186</v>
      </c>
      <c r="K26" s="849">
        <v>177258</v>
      </c>
      <c r="L26" s="849">
        <v>1</v>
      </c>
      <c r="M26" s="849">
        <v>953</v>
      </c>
      <c r="N26" s="849">
        <v>195</v>
      </c>
      <c r="O26" s="849">
        <v>186420</v>
      </c>
      <c r="P26" s="837">
        <v>1.0516873709508174</v>
      </c>
      <c r="Q26" s="850">
        <v>956</v>
      </c>
    </row>
    <row r="27" spans="1:17" ht="14.45" customHeight="1" x14ac:dyDescent="0.2">
      <c r="A27" s="831" t="s">
        <v>5653</v>
      </c>
      <c r="B27" s="832" t="s">
        <v>5513</v>
      </c>
      <c r="C27" s="832" t="s">
        <v>5509</v>
      </c>
      <c r="D27" s="832" t="s">
        <v>5573</v>
      </c>
      <c r="E27" s="832" t="s">
        <v>5574</v>
      </c>
      <c r="F27" s="849">
        <v>19</v>
      </c>
      <c r="G27" s="849">
        <v>2280</v>
      </c>
      <c r="H27" s="849">
        <v>0.94214876033057848</v>
      </c>
      <c r="I27" s="849">
        <v>120</v>
      </c>
      <c r="J27" s="849">
        <v>20</v>
      </c>
      <c r="K27" s="849">
        <v>2420</v>
      </c>
      <c r="L27" s="849">
        <v>1</v>
      </c>
      <c r="M27" s="849">
        <v>121</v>
      </c>
      <c r="N27" s="849">
        <v>32</v>
      </c>
      <c r="O27" s="849">
        <v>3904</v>
      </c>
      <c r="P27" s="837">
        <v>1.6132231404958677</v>
      </c>
      <c r="Q27" s="850">
        <v>122</v>
      </c>
    </row>
    <row r="28" spans="1:17" ht="14.45" customHeight="1" x14ac:dyDescent="0.2">
      <c r="A28" s="831" t="s">
        <v>5653</v>
      </c>
      <c r="B28" s="832" t="s">
        <v>5513</v>
      </c>
      <c r="C28" s="832" t="s">
        <v>5509</v>
      </c>
      <c r="D28" s="832" t="s">
        <v>5623</v>
      </c>
      <c r="E28" s="832" t="s">
        <v>5622</v>
      </c>
      <c r="F28" s="849">
        <v>127</v>
      </c>
      <c r="G28" s="849">
        <v>94615</v>
      </c>
      <c r="H28" s="849">
        <v>0.63414879356568365</v>
      </c>
      <c r="I28" s="849">
        <v>745</v>
      </c>
      <c r="J28" s="849">
        <v>200</v>
      </c>
      <c r="K28" s="849">
        <v>149200</v>
      </c>
      <c r="L28" s="849">
        <v>1</v>
      </c>
      <c r="M28" s="849">
        <v>746</v>
      </c>
      <c r="N28" s="849">
        <v>91</v>
      </c>
      <c r="O28" s="849">
        <v>68068</v>
      </c>
      <c r="P28" s="837">
        <v>0.45621983914209113</v>
      </c>
      <c r="Q28" s="850">
        <v>748</v>
      </c>
    </row>
    <row r="29" spans="1:17" ht="14.45" customHeight="1" x14ac:dyDescent="0.2">
      <c r="A29" s="831" t="s">
        <v>5653</v>
      </c>
      <c r="B29" s="832" t="s">
        <v>5513</v>
      </c>
      <c r="C29" s="832" t="s">
        <v>5509</v>
      </c>
      <c r="D29" s="832" t="s">
        <v>5659</v>
      </c>
      <c r="E29" s="832" t="s">
        <v>5660</v>
      </c>
      <c r="F29" s="849">
        <v>1</v>
      </c>
      <c r="G29" s="849">
        <v>58</v>
      </c>
      <c r="H29" s="849"/>
      <c r="I29" s="849">
        <v>58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5653</v>
      </c>
      <c r="B30" s="832" t="s">
        <v>5513</v>
      </c>
      <c r="C30" s="832" t="s">
        <v>5509</v>
      </c>
      <c r="D30" s="832" t="s">
        <v>5624</v>
      </c>
      <c r="E30" s="832" t="s">
        <v>5625</v>
      </c>
      <c r="F30" s="849">
        <v>39</v>
      </c>
      <c r="G30" s="849">
        <v>21177</v>
      </c>
      <c r="H30" s="849">
        <v>0.79445528211284511</v>
      </c>
      <c r="I30" s="849">
        <v>543</v>
      </c>
      <c r="J30" s="849">
        <v>49</v>
      </c>
      <c r="K30" s="849">
        <v>26656</v>
      </c>
      <c r="L30" s="849">
        <v>1</v>
      </c>
      <c r="M30" s="849">
        <v>544</v>
      </c>
      <c r="N30" s="849">
        <v>42</v>
      </c>
      <c r="O30" s="849">
        <v>22932</v>
      </c>
      <c r="P30" s="837">
        <v>0.86029411764705888</v>
      </c>
      <c r="Q30" s="850">
        <v>546</v>
      </c>
    </row>
    <row r="31" spans="1:17" ht="14.45" customHeight="1" x14ac:dyDescent="0.2">
      <c r="A31" s="831" t="s">
        <v>5653</v>
      </c>
      <c r="B31" s="832" t="s">
        <v>5513</v>
      </c>
      <c r="C31" s="832" t="s">
        <v>5509</v>
      </c>
      <c r="D31" s="832" t="s">
        <v>5611</v>
      </c>
      <c r="E31" s="832" t="s">
        <v>5612</v>
      </c>
      <c r="F31" s="849">
        <v>7</v>
      </c>
      <c r="G31" s="849">
        <v>2149</v>
      </c>
      <c r="H31" s="849">
        <v>3.4886363636363638</v>
      </c>
      <c r="I31" s="849">
        <v>307</v>
      </c>
      <c r="J31" s="849">
        <v>2</v>
      </c>
      <c r="K31" s="849">
        <v>616</v>
      </c>
      <c r="L31" s="849">
        <v>1</v>
      </c>
      <c r="M31" s="849">
        <v>308</v>
      </c>
      <c r="N31" s="849">
        <v>3</v>
      </c>
      <c r="O31" s="849">
        <v>930</v>
      </c>
      <c r="P31" s="837">
        <v>1.5097402597402598</v>
      </c>
      <c r="Q31" s="850">
        <v>310</v>
      </c>
    </row>
    <row r="32" spans="1:17" ht="14.45" customHeight="1" x14ac:dyDescent="0.2">
      <c r="A32" s="831" t="s">
        <v>5653</v>
      </c>
      <c r="B32" s="832" t="s">
        <v>5513</v>
      </c>
      <c r="C32" s="832" t="s">
        <v>5509</v>
      </c>
      <c r="D32" s="832" t="s">
        <v>5613</v>
      </c>
      <c r="E32" s="832" t="s">
        <v>5608</v>
      </c>
      <c r="F32" s="849">
        <v>16</v>
      </c>
      <c r="G32" s="849">
        <v>2848</v>
      </c>
      <c r="H32" s="849">
        <v>0.58928201944961722</v>
      </c>
      <c r="I32" s="849">
        <v>178</v>
      </c>
      <c r="J32" s="849">
        <v>27</v>
      </c>
      <c r="K32" s="849">
        <v>4833</v>
      </c>
      <c r="L32" s="849">
        <v>1</v>
      </c>
      <c r="M32" s="849">
        <v>179</v>
      </c>
      <c r="N32" s="849">
        <v>17</v>
      </c>
      <c r="O32" s="849">
        <v>3043</v>
      </c>
      <c r="P32" s="837">
        <v>0.62962962962962965</v>
      </c>
      <c r="Q32" s="850">
        <v>179</v>
      </c>
    </row>
    <row r="33" spans="1:17" ht="14.45" customHeight="1" x14ac:dyDescent="0.2">
      <c r="A33" s="831" t="s">
        <v>5653</v>
      </c>
      <c r="B33" s="832" t="s">
        <v>5513</v>
      </c>
      <c r="C33" s="832" t="s">
        <v>5509</v>
      </c>
      <c r="D33" s="832" t="s">
        <v>5614</v>
      </c>
      <c r="E33" s="832" t="s">
        <v>5612</v>
      </c>
      <c r="F33" s="849">
        <v>10</v>
      </c>
      <c r="G33" s="849">
        <v>3800</v>
      </c>
      <c r="H33" s="849">
        <v>0.49868766404199477</v>
      </c>
      <c r="I33" s="849">
        <v>380</v>
      </c>
      <c r="J33" s="849">
        <v>20</v>
      </c>
      <c r="K33" s="849">
        <v>7620</v>
      </c>
      <c r="L33" s="849">
        <v>1</v>
      </c>
      <c r="M33" s="849">
        <v>381</v>
      </c>
      <c r="N33" s="849">
        <v>13</v>
      </c>
      <c r="O33" s="849">
        <v>5005</v>
      </c>
      <c r="P33" s="837">
        <v>0.65682414698162728</v>
      </c>
      <c r="Q33" s="850">
        <v>385</v>
      </c>
    </row>
    <row r="34" spans="1:17" ht="14.45" customHeight="1" x14ac:dyDescent="0.2">
      <c r="A34" s="831" t="s">
        <v>5653</v>
      </c>
      <c r="B34" s="832" t="s">
        <v>5513</v>
      </c>
      <c r="C34" s="832" t="s">
        <v>5509</v>
      </c>
      <c r="D34" s="832" t="s">
        <v>5661</v>
      </c>
      <c r="E34" s="832" t="s">
        <v>5662</v>
      </c>
      <c r="F34" s="849">
        <v>1</v>
      </c>
      <c r="G34" s="849">
        <v>100</v>
      </c>
      <c r="H34" s="849"/>
      <c r="I34" s="849">
        <v>100</v>
      </c>
      <c r="J34" s="849"/>
      <c r="K34" s="849"/>
      <c r="L34" s="849"/>
      <c r="M34" s="849"/>
      <c r="N34" s="849">
        <v>3</v>
      </c>
      <c r="O34" s="849">
        <v>300</v>
      </c>
      <c r="P34" s="837"/>
      <c r="Q34" s="850">
        <v>100</v>
      </c>
    </row>
    <row r="35" spans="1:17" ht="14.45" customHeight="1" x14ac:dyDescent="0.2">
      <c r="A35" s="831" t="s">
        <v>5653</v>
      </c>
      <c r="B35" s="832" t="s">
        <v>5513</v>
      </c>
      <c r="C35" s="832" t="s">
        <v>5509</v>
      </c>
      <c r="D35" s="832" t="s">
        <v>5663</v>
      </c>
      <c r="E35" s="832" t="s">
        <v>5622</v>
      </c>
      <c r="F35" s="849">
        <v>108</v>
      </c>
      <c r="G35" s="849">
        <v>111780</v>
      </c>
      <c r="H35" s="849">
        <v>6.3468089938678176</v>
      </c>
      <c r="I35" s="849">
        <v>1035</v>
      </c>
      <c r="J35" s="849">
        <v>17</v>
      </c>
      <c r="K35" s="849">
        <v>17612</v>
      </c>
      <c r="L35" s="849">
        <v>1</v>
      </c>
      <c r="M35" s="849">
        <v>1036</v>
      </c>
      <c r="N35" s="849">
        <v>15</v>
      </c>
      <c r="O35" s="849">
        <v>15600</v>
      </c>
      <c r="P35" s="837">
        <v>0.88575970928912107</v>
      </c>
      <c r="Q35" s="850">
        <v>1040</v>
      </c>
    </row>
    <row r="36" spans="1:17" ht="14.45" customHeight="1" x14ac:dyDescent="0.2">
      <c r="A36" s="831" t="s">
        <v>5653</v>
      </c>
      <c r="B36" s="832" t="s">
        <v>5513</v>
      </c>
      <c r="C36" s="832" t="s">
        <v>5509</v>
      </c>
      <c r="D36" s="832" t="s">
        <v>5664</v>
      </c>
      <c r="E36" s="832" t="s">
        <v>5622</v>
      </c>
      <c r="F36" s="849"/>
      <c r="G36" s="849"/>
      <c r="H36" s="849"/>
      <c r="I36" s="849"/>
      <c r="J36" s="849">
        <v>15</v>
      </c>
      <c r="K36" s="849">
        <v>13200</v>
      </c>
      <c r="L36" s="849">
        <v>1</v>
      </c>
      <c r="M36" s="849">
        <v>880</v>
      </c>
      <c r="N36" s="849">
        <v>8</v>
      </c>
      <c r="O36" s="849">
        <v>7048</v>
      </c>
      <c r="P36" s="837">
        <v>0.53393939393939394</v>
      </c>
      <c r="Q36" s="850">
        <v>881</v>
      </c>
    </row>
    <row r="37" spans="1:17" ht="14.45" customHeight="1" x14ac:dyDescent="0.2">
      <c r="A37" s="831" t="s">
        <v>5653</v>
      </c>
      <c r="B37" s="832" t="s">
        <v>5513</v>
      </c>
      <c r="C37" s="832" t="s">
        <v>5509</v>
      </c>
      <c r="D37" s="832" t="s">
        <v>5665</v>
      </c>
      <c r="E37" s="832" t="s">
        <v>5666</v>
      </c>
      <c r="F37" s="849"/>
      <c r="G37" s="849"/>
      <c r="H37" s="849"/>
      <c r="I37" s="849"/>
      <c r="J37" s="849">
        <v>0</v>
      </c>
      <c r="K37" s="849">
        <v>0</v>
      </c>
      <c r="L37" s="849"/>
      <c r="M37" s="849"/>
      <c r="N37" s="849"/>
      <c r="O37" s="849"/>
      <c r="P37" s="837"/>
      <c r="Q37" s="850"/>
    </row>
    <row r="38" spans="1:17" ht="14.45" customHeight="1" x14ac:dyDescent="0.2">
      <c r="A38" s="831" t="s">
        <v>5653</v>
      </c>
      <c r="B38" s="832" t="s">
        <v>5513</v>
      </c>
      <c r="C38" s="832" t="s">
        <v>5509</v>
      </c>
      <c r="D38" s="832" t="s">
        <v>5667</v>
      </c>
      <c r="E38" s="832" t="s">
        <v>5668</v>
      </c>
      <c r="F38" s="849"/>
      <c r="G38" s="849"/>
      <c r="H38" s="849"/>
      <c r="I38" s="849"/>
      <c r="J38" s="849">
        <v>1</v>
      </c>
      <c r="K38" s="849">
        <v>625</v>
      </c>
      <c r="L38" s="849">
        <v>1</v>
      </c>
      <c r="M38" s="849">
        <v>625</v>
      </c>
      <c r="N38" s="849"/>
      <c r="O38" s="849"/>
      <c r="P38" s="837"/>
      <c r="Q38" s="850"/>
    </row>
    <row r="39" spans="1:17" ht="14.45" customHeight="1" x14ac:dyDescent="0.2">
      <c r="A39" s="831" t="s">
        <v>5653</v>
      </c>
      <c r="B39" s="832" t="s">
        <v>5513</v>
      </c>
      <c r="C39" s="832" t="s">
        <v>5509</v>
      </c>
      <c r="D39" s="832" t="s">
        <v>5669</v>
      </c>
      <c r="E39" s="832" t="s">
        <v>5668</v>
      </c>
      <c r="F39" s="849">
        <v>1</v>
      </c>
      <c r="G39" s="849">
        <v>538</v>
      </c>
      <c r="H39" s="849"/>
      <c r="I39" s="849">
        <v>538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5670</v>
      </c>
      <c r="B40" s="832" t="s">
        <v>5513</v>
      </c>
      <c r="C40" s="832" t="s">
        <v>5509</v>
      </c>
      <c r="D40" s="832" t="s">
        <v>5654</v>
      </c>
      <c r="E40" s="832" t="s">
        <v>5655</v>
      </c>
      <c r="F40" s="849">
        <v>2</v>
      </c>
      <c r="G40" s="849">
        <v>392</v>
      </c>
      <c r="H40" s="849">
        <v>1</v>
      </c>
      <c r="I40" s="849">
        <v>196</v>
      </c>
      <c r="J40" s="849">
        <v>2</v>
      </c>
      <c r="K40" s="849">
        <v>392</v>
      </c>
      <c r="L40" s="849">
        <v>1</v>
      </c>
      <c r="M40" s="849">
        <v>196</v>
      </c>
      <c r="N40" s="849"/>
      <c r="O40" s="849"/>
      <c r="P40" s="837"/>
      <c r="Q40" s="850"/>
    </row>
    <row r="41" spans="1:17" ht="14.45" customHeight="1" x14ac:dyDescent="0.2">
      <c r="A41" s="831" t="s">
        <v>5670</v>
      </c>
      <c r="B41" s="832" t="s">
        <v>5513</v>
      </c>
      <c r="C41" s="832" t="s">
        <v>5509</v>
      </c>
      <c r="D41" s="832" t="s">
        <v>5555</v>
      </c>
      <c r="E41" s="832" t="s">
        <v>5556</v>
      </c>
      <c r="F41" s="849">
        <v>6</v>
      </c>
      <c r="G41" s="849">
        <v>222</v>
      </c>
      <c r="H41" s="849">
        <v>6</v>
      </c>
      <c r="I41" s="849">
        <v>37</v>
      </c>
      <c r="J41" s="849">
        <v>1</v>
      </c>
      <c r="K41" s="849">
        <v>37</v>
      </c>
      <c r="L41" s="849">
        <v>1</v>
      </c>
      <c r="M41" s="849">
        <v>37</v>
      </c>
      <c r="N41" s="849">
        <v>4</v>
      </c>
      <c r="O41" s="849">
        <v>152</v>
      </c>
      <c r="P41" s="837">
        <v>4.1081081081081079</v>
      </c>
      <c r="Q41" s="850">
        <v>38</v>
      </c>
    </row>
    <row r="42" spans="1:17" ht="14.45" customHeight="1" x14ac:dyDescent="0.2">
      <c r="A42" s="831" t="s">
        <v>5670</v>
      </c>
      <c r="B42" s="832" t="s">
        <v>5513</v>
      </c>
      <c r="C42" s="832" t="s">
        <v>5509</v>
      </c>
      <c r="D42" s="832" t="s">
        <v>5561</v>
      </c>
      <c r="E42" s="832" t="s">
        <v>5562</v>
      </c>
      <c r="F42" s="849">
        <v>179</v>
      </c>
      <c r="G42" s="849">
        <v>44929</v>
      </c>
      <c r="H42" s="849">
        <v>0.90502376923696726</v>
      </c>
      <c r="I42" s="849">
        <v>251</v>
      </c>
      <c r="J42" s="849">
        <v>197</v>
      </c>
      <c r="K42" s="849">
        <v>49644</v>
      </c>
      <c r="L42" s="849">
        <v>1</v>
      </c>
      <c r="M42" s="849">
        <v>252</v>
      </c>
      <c r="N42" s="849">
        <v>314</v>
      </c>
      <c r="O42" s="849">
        <v>79756</v>
      </c>
      <c r="P42" s="837">
        <v>1.6065586979292563</v>
      </c>
      <c r="Q42" s="850">
        <v>254</v>
      </c>
    </row>
    <row r="43" spans="1:17" ht="14.45" customHeight="1" x14ac:dyDescent="0.2">
      <c r="A43" s="831" t="s">
        <v>5670</v>
      </c>
      <c r="B43" s="832" t="s">
        <v>5513</v>
      </c>
      <c r="C43" s="832" t="s">
        <v>5509</v>
      </c>
      <c r="D43" s="832" t="s">
        <v>5591</v>
      </c>
      <c r="E43" s="832" t="s">
        <v>5592</v>
      </c>
      <c r="F43" s="849">
        <v>202</v>
      </c>
      <c r="G43" s="849">
        <v>25452</v>
      </c>
      <c r="H43" s="849">
        <v>1.0603674540682415</v>
      </c>
      <c r="I43" s="849">
        <v>126</v>
      </c>
      <c r="J43" s="849">
        <v>189</v>
      </c>
      <c r="K43" s="849">
        <v>24003</v>
      </c>
      <c r="L43" s="849">
        <v>1</v>
      </c>
      <c r="M43" s="849">
        <v>127</v>
      </c>
      <c r="N43" s="849">
        <v>504</v>
      </c>
      <c r="O43" s="849">
        <v>63504</v>
      </c>
      <c r="P43" s="837">
        <v>2.6456692913385829</v>
      </c>
      <c r="Q43" s="850">
        <v>126</v>
      </c>
    </row>
    <row r="44" spans="1:17" ht="14.45" customHeight="1" x14ac:dyDescent="0.2">
      <c r="A44" s="831" t="s">
        <v>5670</v>
      </c>
      <c r="B44" s="832" t="s">
        <v>5513</v>
      </c>
      <c r="C44" s="832" t="s">
        <v>5509</v>
      </c>
      <c r="D44" s="832" t="s">
        <v>5593</v>
      </c>
      <c r="E44" s="832" t="s">
        <v>5594</v>
      </c>
      <c r="F44" s="849">
        <v>1</v>
      </c>
      <c r="G44" s="849">
        <v>331</v>
      </c>
      <c r="H44" s="849"/>
      <c r="I44" s="849">
        <v>331</v>
      </c>
      <c r="J44" s="849"/>
      <c r="K44" s="849"/>
      <c r="L44" s="849"/>
      <c r="M44" s="849"/>
      <c r="N44" s="849">
        <v>1</v>
      </c>
      <c r="O44" s="849">
        <v>334</v>
      </c>
      <c r="P44" s="837"/>
      <c r="Q44" s="850">
        <v>334</v>
      </c>
    </row>
    <row r="45" spans="1:17" ht="14.45" customHeight="1" x14ac:dyDescent="0.2">
      <c r="A45" s="831" t="s">
        <v>5670</v>
      </c>
      <c r="B45" s="832" t="s">
        <v>5513</v>
      </c>
      <c r="C45" s="832" t="s">
        <v>5509</v>
      </c>
      <c r="D45" s="832" t="s">
        <v>5595</v>
      </c>
      <c r="E45" s="832" t="s">
        <v>5596</v>
      </c>
      <c r="F45" s="849">
        <v>37</v>
      </c>
      <c r="G45" s="849">
        <v>18315</v>
      </c>
      <c r="H45" s="849">
        <v>1.3676075268817205</v>
      </c>
      <c r="I45" s="849">
        <v>495</v>
      </c>
      <c r="J45" s="849">
        <v>27</v>
      </c>
      <c r="K45" s="849">
        <v>13392</v>
      </c>
      <c r="L45" s="849">
        <v>1</v>
      </c>
      <c r="M45" s="849">
        <v>496</v>
      </c>
      <c r="N45" s="849">
        <v>18</v>
      </c>
      <c r="O45" s="849">
        <v>8964</v>
      </c>
      <c r="P45" s="837">
        <v>0.66935483870967738</v>
      </c>
      <c r="Q45" s="850">
        <v>498</v>
      </c>
    </row>
    <row r="46" spans="1:17" ht="14.45" customHeight="1" x14ac:dyDescent="0.2">
      <c r="A46" s="831" t="s">
        <v>5670</v>
      </c>
      <c r="B46" s="832" t="s">
        <v>5513</v>
      </c>
      <c r="C46" s="832" t="s">
        <v>5509</v>
      </c>
      <c r="D46" s="832" t="s">
        <v>5597</v>
      </c>
      <c r="E46" s="832" t="s">
        <v>5598</v>
      </c>
      <c r="F46" s="849"/>
      <c r="G46" s="849"/>
      <c r="H46" s="849"/>
      <c r="I46" s="849"/>
      <c r="J46" s="849"/>
      <c r="K46" s="849"/>
      <c r="L46" s="849"/>
      <c r="M46" s="849"/>
      <c r="N46" s="849">
        <v>6</v>
      </c>
      <c r="O46" s="849">
        <v>4146</v>
      </c>
      <c r="P46" s="837"/>
      <c r="Q46" s="850">
        <v>691</v>
      </c>
    </row>
    <row r="47" spans="1:17" ht="14.45" customHeight="1" x14ac:dyDescent="0.2">
      <c r="A47" s="831" t="s">
        <v>5670</v>
      </c>
      <c r="B47" s="832" t="s">
        <v>5513</v>
      </c>
      <c r="C47" s="832" t="s">
        <v>5509</v>
      </c>
      <c r="D47" s="832" t="s">
        <v>5599</v>
      </c>
      <c r="E47" s="832" t="s">
        <v>5596</v>
      </c>
      <c r="F47" s="849">
        <v>10</v>
      </c>
      <c r="G47" s="849">
        <v>5680</v>
      </c>
      <c r="H47" s="849">
        <v>0.32201371959861669</v>
      </c>
      <c r="I47" s="849">
        <v>568</v>
      </c>
      <c r="J47" s="849">
        <v>31</v>
      </c>
      <c r="K47" s="849">
        <v>17639</v>
      </c>
      <c r="L47" s="849">
        <v>1</v>
      </c>
      <c r="M47" s="849">
        <v>569</v>
      </c>
      <c r="N47" s="849">
        <v>37</v>
      </c>
      <c r="O47" s="849">
        <v>21201</v>
      </c>
      <c r="P47" s="837">
        <v>1.2019388854243438</v>
      </c>
      <c r="Q47" s="850">
        <v>573</v>
      </c>
    </row>
    <row r="48" spans="1:17" ht="14.45" customHeight="1" x14ac:dyDescent="0.2">
      <c r="A48" s="831" t="s">
        <v>5670</v>
      </c>
      <c r="B48" s="832" t="s">
        <v>5513</v>
      </c>
      <c r="C48" s="832" t="s">
        <v>5509</v>
      </c>
      <c r="D48" s="832" t="s">
        <v>5600</v>
      </c>
      <c r="E48" s="832" t="s">
        <v>5598</v>
      </c>
      <c r="F48" s="849">
        <v>2</v>
      </c>
      <c r="G48" s="849">
        <v>1522</v>
      </c>
      <c r="H48" s="849">
        <v>0.99868766404199472</v>
      </c>
      <c r="I48" s="849">
        <v>761</v>
      </c>
      <c r="J48" s="849">
        <v>2</v>
      </c>
      <c r="K48" s="849">
        <v>1524</v>
      </c>
      <c r="L48" s="849">
        <v>1</v>
      </c>
      <c r="M48" s="849">
        <v>762</v>
      </c>
      <c r="N48" s="849"/>
      <c r="O48" s="849"/>
      <c r="P48" s="837"/>
      <c r="Q48" s="850"/>
    </row>
    <row r="49" spans="1:17" ht="14.45" customHeight="1" x14ac:dyDescent="0.2">
      <c r="A49" s="831" t="s">
        <v>5670</v>
      </c>
      <c r="B49" s="832" t="s">
        <v>5513</v>
      </c>
      <c r="C49" s="832" t="s">
        <v>5509</v>
      </c>
      <c r="D49" s="832" t="s">
        <v>5621</v>
      </c>
      <c r="E49" s="832" t="s">
        <v>5622</v>
      </c>
      <c r="F49" s="849">
        <v>39</v>
      </c>
      <c r="G49" s="849">
        <v>31902</v>
      </c>
      <c r="H49" s="849">
        <v>0.37097505668934239</v>
      </c>
      <c r="I49" s="849">
        <v>818</v>
      </c>
      <c r="J49" s="849">
        <v>105</v>
      </c>
      <c r="K49" s="849">
        <v>85995</v>
      </c>
      <c r="L49" s="849">
        <v>1</v>
      </c>
      <c r="M49" s="849">
        <v>819</v>
      </c>
      <c r="N49" s="849">
        <v>309</v>
      </c>
      <c r="O49" s="849">
        <v>254307</v>
      </c>
      <c r="P49" s="837">
        <v>2.9572300715157858</v>
      </c>
      <c r="Q49" s="850">
        <v>823</v>
      </c>
    </row>
    <row r="50" spans="1:17" ht="14.45" customHeight="1" x14ac:dyDescent="0.2">
      <c r="A50" s="831" t="s">
        <v>5670</v>
      </c>
      <c r="B50" s="832" t="s">
        <v>5513</v>
      </c>
      <c r="C50" s="832" t="s">
        <v>5509</v>
      </c>
      <c r="D50" s="832" t="s">
        <v>5601</v>
      </c>
      <c r="E50" s="832" t="s">
        <v>5602</v>
      </c>
      <c r="F50" s="849">
        <v>8</v>
      </c>
      <c r="G50" s="849">
        <v>3696</v>
      </c>
      <c r="H50" s="849">
        <v>1.9913793103448276</v>
      </c>
      <c r="I50" s="849">
        <v>462</v>
      </c>
      <c r="J50" s="849">
        <v>4</v>
      </c>
      <c r="K50" s="849">
        <v>1856</v>
      </c>
      <c r="L50" s="849">
        <v>1</v>
      </c>
      <c r="M50" s="849">
        <v>464</v>
      </c>
      <c r="N50" s="849">
        <v>7</v>
      </c>
      <c r="O50" s="849">
        <v>3276</v>
      </c>
      <c r="P50" s="837">
        <v>1.7650862068965518</v>
      </c>
      <c r="Q50" s="850">
        <v>468</v>
      </c>
    </row>
    <row r="51" spans="1:17" ht="14.45" customHeight="1" x14ac:dyDescent="0.2">
      <c r="A51" s="831" t="s">
        <v>5670</v>
      </c>
      <c r="B51" s="832" t="s">
        <v>5513</v>
      </c>
      <c r="C51" s="832" t="s">
        <v>5509</v>
      </c>
      <c r="D51" s="832" t="s">
        <v>5603</v>
      </c>
      <c r="E51" s="832" t="s">
        <v>5584</v>
      </c>
      <c r="F51" s="849"/>
      <c r="G51" s="849"/>
      <c r="H51" s="849"/>
      <c r="I51" s="849"/>
      <c r="J51" s="849">
        <v>1</v>
      </c>
      <c r="K51" s="849">
        <v>447</v>
      </c>
      <c r="L51" s="849">
        <v>1</v>
      </c>
      <c r="M51" s="849">
        <v>447</v>
      </c>
      <c r="N51" s="849"/>
      <c r="O51" s="849"/>
      <c r="P51" s="837"/>
      <c r="Q51" s="850"/>
    </row>
    <row r="52" spans="1:17" ht="14.45" customHeight="1" x14ac:dyDescent="0.2">
      <c r="A52" s="831" t="s">
        <v>5670</v>
      </c>
      <c r="B52" s="832" t="s">
        <v>5513</v>
      </c>
      <c r="C52" s="832" t="s">
        <v>5509</v>
      </c>
      <c r="D52" s="832" t="s">
        <v>5604</v>
      </c>
      <c r="E52" s="832" t="s">
        <v>5582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735</v>
      </c>
      <c r="P52" s="837"/>
      <c r="Q52" s="850">
        <v>735</v>
      </c>
    </row>
    <row r="53" spans="1:17" ht="14.45" customHeight="1" x14ac:dyDescent="0.2">
      <c r="A53" s="831" t="s">
        <v>5670</v>
      </c>
      <c r="B53" s="832" t="s">
        <v>5513</v>
      </c>
      <c r="C53" s="832" t="s">
        <v>5509</v>
      </c>
      <c r="D53" s="832" t="s">
        <v>5607</v>
      </c>
      <c r="E53" s="832" t="s">
        <v>5608</v>
      </c>
      <c r="F53" s="849">
        <v>9</v>
      </c>
      <c r="G53" s="849">
        <v>1935</v>
      </c>
      <c r="H53" s="849">
        <v>0.32142857142857145</v>
      </c>
      <c r="I53" s="849">
        <v>215</v>
      </c>
      <c r="J53" s="849">
        <v>28</v>
      </c>
      <c r="K53" s="849">
        <v>6020</v>
      </c>
      <c r="L53" s="849">
        <v>1</v>
      </c>
      <c r="M53" s="849">
        <v>215</v>
      </c>
      <c r="N53" s="849">
        <v>85</v>
      </c>
      <c r="O53" s="849">
        <v>18445</v>
      </c>
      <c r="P53" s="837">
        <v>3.0639534883720931</v>
      </c>
      <c r="Q53" s="850">
        <v>217</v>
      </c>
    </row>
    <row r="54" spans="1:17" ht="14.45" customHeight="1" x14ac:dyDescent="0.2">
      <c r="A54" s="831" t="s">
        <v>5670</v>
      </c>
      <c r="B54" s="832" t="s">
        <v>5513</v>
      </c>
      <c r="C54" s="832" t="s">
        <v>5509</v>
      </c>
      <c r="D54" s="832" t="s">
        <v>5565</v>
      </c>
      <c r="E54" s="832" t="s">
        <v>5566</v>
      </c>
      <c r="F54" s="849">
        <v>8</v>
      </c>
      <c r="G54" s="849">
        <v>2840</v>
      </c>
      <c r="H54" s="849"/>
      <c r="I54" s="849">
        <v>355</v>
      </c>
      <c r="J54" s="849"/>
      <c r="K54" s="849"/>
      <c r="L54" s="849"/>
      <c r="M54" s="849"/>
      <c r="N54" s="849">
        <v>2</v>
      </c>
      <c r="O54" s="849">
        <v>716</v>
      </c>
      <c r="P54" s="837"/>
      <c r="Q54" s="850">
        <v>358</v>
      </c>
    </row>
    <row r="55" spans="1:17" ht="14.45" customHeight="1" x14ac:dyDescent="0.2">
      <c r="A55" s="831" t="s">
        <v>5670</v>
      </c>
      <c r="B55" s="832" t="s">
        <v>5513</v>
      </c>
      <c r="C55" s="832" t="s">
        <v>5509</v>
      </c>
      <c r="D55" s="832" t="s">
        <v>5609</v>
      </c>
      <c r="E55" s="832" t="s">
        <v>5610</v>
      </c>
      <c r="F55" s="849">
        <v>36</v>
      </c>
      <c r="G55" s="849">
        <v>3060</v>
      </c>
      <c r="H55" s="849">
        <v>0.30411449016100178</v>
      </c>
      <c r="I55" s="849">
        <v>85</v>
      </c>
      <c r="J55" s="849">
        <v>117</v>
      </c>
      <c r="K55" s="849">
        <v>10062</v>
      </c>
      <c r="L55" s="849">
        <v>1</v>
      </c>
      <c r="M55" s="849">
        <v>86</v>
      </c>
      <c r="N55" s="849">
        <v>401</v>
      </c>
      <c r="O55" s="849">
        <v>35288</v>
      </c>
      <c r="P55" s="837">
        <v>3.5070562512422976</v>
      </c>
      <c r="Q55" s="850">
        <v>88</v>
      </c>
    </row>
    <row r="56" spans="1:17" ht="14.45" customHeight="1" x14ac:dyDescent="0.2">
      <c r="A56" s="831" t="s">
        <v>5670</v>
      </c>
      <c r="B56" s="832" t="s">
        <v>5513</v>
      </c>
      <c r="C56" s="832" t="s">
        <v>5509</v>
      </c>
      <c r="D56" s="832" t="s">
        <v>5567</v>
      </c>
      <c r="E56" s="832" t="s">
        <v>5568</v>
      </c>
      <c r="F56" s="849">
        <v>11</v>
      </c>
      <c r="G56" s="849">
        <v>7920</v>
      </c>
      <c r="H56" s="849">
        <v>1.8333333333333333</v>
      </c>
      <c r="I56" s="849">
        <v>720</v>
      </c>
      <c r="J56" s="849">
        <v>6</v>
      </c>
      <c r="K56" s="849">
        <v>4320</v>
      </c>
      <c r="L56" s="849">
        <v>1</v>
      </c>
      <c r="M56" s="849">
        <v>720</v>
      </c>
      <c r="N56" s="849">
        <v>3</v>
      </c>
      <c r="O56" s="849">
        <v>2169</v>
      </c>
      <c r="P56" s="837">
        <v>0.50208333333333333</v>
      </c>
      <c r="Q56" s="850">
        <v>723</v>
      </c>
    </row>
    <row r="57" spans="1:17" ht="14.45" customHeight="1" x14ac:dyDescent="0.2">
      <c r="A57" s="831" t="s">
        <v>5670</v>
      </c>
      <c r="B57" s="832" t="s">
        <v>5513</v>
      </c>
      <c r="C57" s="832" t="s">
        <v>5509</v>
      </c>
      <c r="D57" s="832" t="s">
        <v>5658</v>
      </c>
      <c r="E57" s="832" t="s">
        <v>5622</v>
      </c>
      <c r="F57" s="849"/>
      <c r="G57" s="849"/>
      <c r="H57" s="849"/>
      <c r="I57" s="849"/>
      <c r="J57" s="849"/>
      <c r="K57" s="849"/>
      <c r="L57" s="849"/>
      <c r="M57" s="849"/>
      <c r="N57" s="849">
        <v>16</v>
      </c>
      <c r="O57" s="849">
        <v>15296</v>
      </c>
      <c r="P57" s="837"/>
      <c r="Q57" s="850">
        <v>956</v>
      </c>
    </row>
    <row r="58" spans="1:17" ht="14.45" customHeight="1" x14ac:dyDescent="0.2">
      <c r="A58" s="831" t="s">
        <v>5670</v>
      </c>
      <c r="B58" s="832" t="s">
        <v>5513</v>
      </c>
      <c r="C58" s="832" t="s">
        <v>5509</v>
      </c>
      <c r="D58" s="832" t="s">
        <v>5573</v>
      </c>
      <c r="E58" s="832" t="s">
        <v>5574</v>
      </c>
      <c r="F58" s="849">
        <v>7</v>
      </c>
      <c r="G58" s="849">
        <v>840</v>
      </c>
      <c r="H58" s="849">
        <v>0.99173553719008267</v>
      </c>
      <c r="I58" s="849">
        <v>120</v>
      </c>
      <c r="J58" s="849">
        <v>7</v>
      </c>
      <c r="K58" s="849">
        <v>847</v>
      </c>
      <c r="L58" s="849">
        <v>1</v>
      </c>
      <c r="M58" s="849">
        <v>121</v>
      </c>
      <c r="N58" s="849">
        <v>12</v>
      </c>
      <c r="O58" s="849">
        <v>1464</v>
      </c>
      <c r="P58" s="837">
        <v>1.7284533648170011</v>
      </c>
      <c r="Q58" s="850">
        <v>122</v>
      </c>
    </row>
    <row r="59" spans="1:17" ht="14.45" customHeight="1" x14ac:dyDescent="0.2">
      <c r="A59" s="831" t="s">
        <v>5670</v>
      </c>
      <c r="B59" s="832" t="s">
        <v>5513</v>
      </c>
      <c r="C59" s="832" t="s">
        <v>5509</v>
      </c>
      <c r="D59" s="832" t="s">
        <v>5623</v>
      </c>
      <c r="E59" s="832" t="s">
        <v>5622</v>
      </c>
      <c r="F59" s="849">
        <v>2</v>
      </c>
      <c r="G59" s="849">
        <v>1490</v>
      </c>
      <c r="H59" s="849">
        <v>0.16644325290437892</v>
      </c>
      <c r="I59" s="849">
        <v>745</v>
      </c>
      <c r="J59" s="849">
        <v>12</v>
      </c>
      <c r="K59" s="849">
        <v>8952</v>
      </c>
      <c r="L59" s="849">
        <v>1</v>
      </c>
      <c r="M59" s="849">
        <v>746</v>
      </c>
      <c r="N59" s="849">
        <v>72</v>
      </c>
      <c r="O59" s="849">
        <v>53856</v>
      </c>
      <c r="P59" s="837">
        <v>6.0160857908847181</v>
      </c>
      <c r="Q59" s="850">
        <v>748</v>
      </c>
    </row>
    <row r="60" spans="1:17" ht="14.45" customHeight="1" x14ac:dyDescent="0.2">
      <c r="A60" s="831" t="s">
        <v>5670</v>
      </c>
      <c r="B60" s="832" t="s">
        <v>5513</v>
      </c>
      <c r="C60" s="832" t="s">
        <v>5509</v>
      </c>
      <c r="D60" s="832" t="s">
        <v>5624</v>
      </c>
      <c r="E60" s="832" t="s">
        <v>5625</v>
      </c>
      <c r="F60" s="849">
        <v>29</v>
      </c>
      <c r="G60" s="849">
        <v>15747</v>
      </c>
      <c r="H60" s="849">
        <v>1.3157586898395721</v>
      </c>
      <c r="I60" s="849">
        <v>543</v>
      </c>
      <c r="J60" s="849">
        <v>22</v>
      </c>
      <c r="K60" s="849">
        <v>11968</v>
      </c>
      <c r="L60" s="849">
        <v>1</v>
      </c>
      <c r="M60" s="849">
        <v>544</v>
      </c>
      <c r="N60" s="849">
        <v>56</v>
      </c>
      <c r="O60" s="849">
        <v>30576</v>
      </c>
      <c r="P60" s="837">
        <v>2.5548128342245988</v>
      </c>
      <c r="Q60" s="850">
        <v>546</v>
      </c>
    </row>
    <row r="61" spans="1:17" ht="14.45" customHeight="1" x14ac:dyDescent="0.2">
      <c r="A61" s="831" t="s">
        <v>5670</v>
      </c>
      <c r="B61" s="832" t="s">
        <v>5513</v>
      </c>
      <c r="C61" s="832" t="s">
        <v>5509</v>
      </c>
      <c r="D61" s="832" t="s">
        <v>5611</v>
      </c>
      <c r="E61" s="832" t="s">
        <v>5612</v>
      </c>
      <c r="F61" s="849">
        <v>22</v>
      </c>
      <c r="G61" s="849">
        <v>6754</v>
      </c>
      <c r="H61" s="849">
        <v>0.5926640926640927</v>
      </c>
      <c r="I61" s="849">
        <v>307</v>
      </c>
      <c r="J61" s="849">
        <v>37</v>
      </c>
      <c r="K61" s="849">
        <v>11396</v>
      </c>
      <c r="L61" s="849">
        <v>1</v>
      </c>
      <c r="M61" s="849">
        <v>308</v>
      </c>
      <c r="N61" s="849">
        <v>31</v>
      </c>
      <c r="O61" s="849">
        <v>9610</v>
      </c>
      <c r="P61" s="837">
        <v>0.84327834327834328</v>
      </c>
      <c r="Q61" s="850">
        <v>310</v>
      </c>
    </row>
    <row r="62" spans="1:17" ht="14.45" customHeight="1" x14ac:dyDescent="0.2">
      <c r="A62" s="831" t="s">
        <v>5670</v>
      </c>
      <c r="B62" s="832" t="s">
        <v>5513</v>
      </c>
      <c r="C62" s="832" t="s">
        <v>5509</v>
      </c>
      <c r="D62" s="832" t="s">
        <v>5613</v>
      </c>
      <c r="E62" s="832" t="s">
        <v>5608</v>
      </c>
      <c r="F62" s="849">
        <v>1</v>
      </c>
      <c r="G62" s="849">
        <v>178</v>
      </c>
      <c r="H62" s="849">
        <v>0.33147113594040967</v>
      </c>
      <c r="I62" s="849">
        <v>178</v>
      </c>
      <c r="J62" s="849">
        <v>3</v>
      </c>
      <c r="K62" s="849">
        <v>537</v>
      </c>
      <c r="L62" s="849">
        <v>1</v>
      </c>
      <c r="M62" s="849">
        <v>179</v>
      </c>
      <c r="N62" s="849">
        <v>19</v>
      </c>
      <c r="O62" s="849">
        <v>3401</v>
      </c>
      <c r="P62" s="837">
        <v>6.333333333333333</v>
      </c>
      <c r="Q62" s="850">
        <v>179</v>
      </c>
    </row>
    <row r="63" spans="1:17" ht="14.45" customHeight="1" x14ac:dyDescent="0.2">
      <c r="A63" s="831" t="s">
        <v>5670</v>
      </c>
      <c r="B63" s="832" t="s">
        <v>5513</v>
      </c>
      <c r="C63" s="832" t="s">
        <v>5509</v>
      </c>
      <c r="D63" s="832" t="s">
        <v>5614</v>
      </c>
      <c r="E63" s="832" t="s">
        <v>5612</v>
      </c>
      <c r="F63" s="849">
        <v>51</v>
      </c>
      <c r="G63" s="849">
        <v>19380</v>
      </c>
      <c r="H63" s="849">
        <v>0.79478346456692917</v>
      </c>
      <c r="I63" s="849">
        <v>380</v>
      </c>
      <c r="J63" s="849">
        <v>64</v>
      </c>
      <c r="K63" s="849">
        <v>24384</v>
      </c>
      <c r="L63" s="849">
        <v>1</v>
      </c>
      <c r="M63" s="849">
        <v>381</v>
      </c>
      <c r="N63" s="849">
        <v>68</v>
      </c>
      <c r="O63" s="849">
        <v>26180</v>
      </c>
      <c r="P63" s="837">
        <v>1.0736548556430445</v>
      </c>
      <c r="Q63" s="850">
        <v>385</v>
      </c>
    </row>
    <row r="64" spans="1:17" ht="14.45" customHeight="1" x14ac:dyDescent="0.2">
      <c r="A64" s="831" t="s">
        <v>5670</v>
      </c>
      <c r="B64" s="832" t="s">
        <v>5513</v>
      </c>
      <c r="C64" s="832" t="s">
        <v>5509</v>
      </c>
      <c r="D64" s="832" t="s">
        <v>5617</v>
      </c>
      <c r="E64" s="832" t="s">
        <v>5602</v>
      </c>
      <c r="F64" s="849">
        <v>4</v>
      </c>
      <c r="G64" s="849">
        <v>1412</v>
      </c>
      <c r="H64" s="849">
        <v>3.9887005649717513</v>
      </c>
      <c r="I64" s="849">
        <v>353</v>
      </c>
      <c r="J64" s="849">
        <v>1</v>
      </c>
      <c r="K64" s="849">
        <v>354</v>
      </c>
      <c r="L64" s="849">
        <v>1</v>
      </c>
      <c r="M64" s="849">
        <v>354</v>
      </c>
      <c r="N64" s="849">
        <v>2</v>
      </c>
      <c r="O64" s="849">
        <v>710</v>
      </c>
      <c r="P64" s="837">
        <v>2.0056497175141241</v>
      </c>
      <c r="Q64" s="850">
        <v>355</v>
      </c>
    </row>
    <row r="65" spans="1:17" ht="14.45" customHeight="1" x14ac:dyDescent="0.2">
      <c r="A65" s="831" t="s">
        <v>5670</v>
      </c>
      <c r="B65" s="832" t="s">
        <v>5513</v>
      </c>
      <c r="C65" s="832" t="s">
        <v>5509</v>
      </c>
      <c r="D65" s="832" t="s">
        <v>5618</v>
      </c>
      <c r="E65" s="832" t="s">
        <v>5594</v>
      </c>
      <c r="F65" s="849"/>
      <c r="G65" s="849"/>
      <c r="H65" s="849"/>
      <c r="I65" s="849"/>
      <c r="J65" s="849">
        <v>2</v>
      </c>
      <c r="K65" s="849">
        <v>810</v>
      </c>
      <c r="L65" s="849">
        <v>1</v>
      </c>
      <c r="M65" s="849">
        <v>405</v>
      </c>
      <c r="N65" s="849">
        <v>5</v>
      </c>
      <c r="O65" s="849">
        <v>2045</v>
      </c>
      <c r="P65" s="837">
        <v>2.5246913580246915</v>
      </c>
      <c r="Q65" s="850">
        <v>409</v>
      </c>
    </row>
    <row r="66" spans="1:17" ht="14.45" customHeight="1" x14ac:dyDescent="0.2">
      <c r="A66" s="831" t="s">
        <v>5670</v>
      </c>
      <c r="B66" s="832" t="s">
        <v>5513</v>
      </c>
      <c r="C66" s="832" t="s">
        <v>5509</v>
      </c>
      <c r="D66" s="832" t="s">
        <v>5667</v>
      </c>
      <c r="E66" s="832" t="s">
        <v>5668</v>
      </c>
      <c r="F66" s="849">
        <v>1</v>
      </c>
      <c r="G66" s="849">
        <v>624</v>
      </c>
      <c r="H66" s="849">
        <v>0.49919999999999998</v>
      </c>
      <c r="I66" s="849">
        <v>624</v>
      </c>
      <c r="J66" s="849">
        <v>2</v>
      </c>
      <c r="K66" s="849">
        <v>1250</v>
      </c>
      <c r="L66" s="849">
        <v>1</v>
      </c>
      <c r="M66" s="849">
        <v>625</v>
      </c>
      <c r="N66" s="849">
        <v>2</v>
      </c>
      <c r="O66" s="849">
        <v>1254</v>
      </c>
      <c r="P66" s="837">
        <v>1.0032000000000001</v>
      </c>
      <c r="Q66" s="850">
        <v>627</v>
      </c>
    </row>
    <row r="67" spans="1:17" ht="14.45" customHeight="1" x14ac:dyDescent="0.2">
      <c r="A67" s="831" t="s">
        <v>5670</v>
      </c>
      <c r="B67" s="832" t="s">
        <v>5513</v>
      </c>
      <c r="C67" s="832" t="s">
        <v>5509</v>
      </c>
      <c r="D67" s="832" t="s">
        <v>5669</v>
      </c>
      <c r="E67" s="832" t="s">
        <v>5668</v>
      </c>
      <c r="F67" s="849">
        <v>1</v>
      </c>
      <c r="G67" s="849">
        <v>538</v>
      </c>
      <c r="H67" s="849">
        <v>0.99814471243042668</v>
      </c>
      <c r="I67" s="849">
        <v>538</v>
      </c>
      <c r="J67" s="849">
        <v>1</v>
      </c>
      <c r="K67" s="849">
        <v>539</v>
      </c>
      <c r="L67" s="849">
        <v>1</v>
      </c>
      <c r="M67" s="849">
        <v>539</v>
      </c>
      <c r="N67" s="849"/>
      <c r="O67" s="849"/>
      <c r="P67" s="837"/>
      <c r="Q67" s="850"/>
    </row>
    <row r="68" spans="1:17" ht="14.45" customHeight="1" x14ac:dyDescent="0.2">
      <c r="A68" s="831" t="s">
        <v>5671</v>
      </c>
      <c r="B68" s="832" t="s">
        <v>5513</v>
      </c>
      <c r="C68" s="832" t="s">
        <v>5540</v>
      </c>
      <c r="D68" s="832" t="s">
        <v>5543</v>
      </c>
      <c r="E68" s="832" t="s">
        <v>5544</v>
      </c>
      <c r="F68" s="849"/>
      <c r="G68" s="849"/>
      <c r="H68" s="849"/>
      <c r="I68" s="849"/>
      <c r="J68" s="849">
        <v>2</v>
      </c>
      <c r="K68" s="849">
        <v>485.28</v>
      </c>
      <c r="L68" s="849">
        <v>1</v>
      </c>
      <c r="M68" s="849">
        <v>242.64</v>
      </c>
      <c r="N68" s="849">
        <v>3</v>
      </c>
      <c r="O68" s="849">
        <v>727.92</v>
      </c>
      <c r="P68" s="837">
        <v>1.5</v>
      </c>
      <c r="Q68" s="850">
        <v>242.64</v>
      </c>
    </row>
    <row r="69" spans="1:17" ht="14.45" customHeight="1" x14ac:dyDescent="0.2">
      <c r="A69" s="831" t="s">
        <v>5671</v>
      </c>
      <c r="B69" s="832" t="s">
        <v>5513</v>
      </c>
      <c r="C69" s="832" t="s">
        <v>5540</v>
      </c>
      <c r="D69" s="832" t="s">
        <v>5545</v>
      </c>
      <c r="E69" s="832" t="s">
        <v>5546</v>
      </c>
      <c r="F69" s="849"/>
      <c r="G69" s="849"/>
      <c r="H69" s="849"/>
      <c r="I69" s="849"/>
      <c r="J69" s="849">
        <v>3</v>
      </c>
      <c r="K69" s="849">
        <v>727.92</v>
      </c>
      <c r="L69" s="849">
        <v>1</v>
      </c>
      <c r="M69" s="849">
        <v>242.64</v>
      </c>
      <c r="N69" s="849">
        <v>2</v>
      </c>
      <c r="O69" s="849">
        <v>485.28</v>
      </c>
      <c r="P69" s="837">
        <v>0.66666666666666663</v>
      </c>
      <c r="Q69" s="850">
        <v>242.64</v>
      </c>
    </row>
    <row r="70" spans="1:17" ht="14.45" customHeight="1" x14ac:dyDescent="0.2">
      <c r="A70" s="831" t="s">
        <v>5671</v>
      </c>
      <c r="B70" s="832" t="s">
        <v>5513</v>
      </c>
      <c r="C70" s="832" t="s">
        <v>5540</v>
      </c>
      <c r="D70" s="832" t="s">
        <v>5550</v>
      </c>
      <c r="E70" s="832" t="s">
        <v>5548</v>
      </c>
      <c r="F70" s="849"/>
      <c r="G70" s="849"/>
      <c r="H70" s="849"/>
      <c r="I70" s="849"/>
      <c r="J70" s="849"/>
      <c r="K70" s="849"/>
      <c r="L70" s="849"/>
      <c r="M70" s="849"/>
      <c r="N70" s="849">
        <v>3</v>
      </c>
      <c r="O70" s="849">
        <v>1500</v>
      </c>
      <c r="P70" s="837"/>
      <c r="Q70" s="850">
        <v>500</v>
      </c>
    </row>
    <row r="71" spans="1:17" ht="14.45" customHeight="1" x14ac:dyDescent="0.2">
      <c r="A71" s="831" t="s">
        <v>5671</v>
      </c>
      <c r="B71" s="832" t="s">
        <v>5513</v>
      </c>
      <c r="C71" s="832" t="s">
        <v>5509</v>
      </c>
      <c r="D71" s="832" t="s">
        <v>5654</v>
      </c>
      <c r="E71" s="832" t="s">
        <v>5655</v>
      </c>
      <c r="F71" s="849">
        <v>1</v>
      </c>
      <c r="G71" s="849">
        <v>196</v>
      </c>
      <c r="H71" s="849"/>
      <c r="I71" s="849">
        <v>196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5" customHeight="1" x14ac:dyDescent="0.2">
      <c r="A72" s="831" t="s">
        <v>5671</v>
      </c>
      <c r="B72" s="832" t="s">
        <v>5513</v>
      </c>
      <c r="C72" s="832" t="s">
        <v>5509</v>
      </c>
      <c r="D72" s="832" t="s">
        <v>5656</v>
      </c>
      <c r="E72" s="832" t="s">
        <v>5657</v>
      </c>
      <c r="F72" s="849">
        <v>1</v>
      </c>
      <c r="G72" s="849">
        <v>1159</v>
      </c>
      <c r="H72" s="849"/>
      <c r="I72" s="849">
        <v>1159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5" customHeight="1" x14ac:dyDescent="0.2">
      <c r="A73" s="831" t="s">
        <v>5671</v>
      </c>
      <c r="B73" s="832" t="s">
        <v>5513</v>
      </c>
      <c r="C73" s="832" t="s">
        <v>5509</v>
      </c>
      <c r="D73" s="832" t="s">
        <v>5555</v>
      </c>
      <c r="E73" s="832" t="s">
        <v>5556</v>
      </c>
      <c r="F73" s="849"/>
      <c r="G73" s="849"/>
      <c r="H73" s="849"/>
      <c r="I73" s="849"/>
      <c r="J73" s="849">
        <v>2</v>
      </c>
      <c r="K73" s="849">
        <v>74</v>
      </c>
      <c r="L73" s="849">
        <v>1</v>
      </c>
      <c r="M73" s="849">
        <v>37</v>
      </c>
      <c r="N73" s="849">
        <v>1</v>
      </c>
      <c r="O73" s="849">
        <v>38</v>
      </c>
      <c r="P73" s="837">
        <v>0.51351351351351349</v>
      </c>
      <c r="Q73" s="850">
        <v>38</v>
      </c>
    </row>
    <row r="74" spans="1:17" ht="14.45" customHeight="1" x14ac:dyDescent="0.2">
      <c r="A74" s="831" t="s">
        <v>5671</v>
      </c>
      <c r="B74" s="832" t="s">
        <v>5513</v>
      </c>
      <c r="C74" s="832" t="s">
        <v>5509</v>
      </c>
      <c r="D74" s="832" t="s">
        <v>5561</v>
      </c>
      <c r="E74" s="832" t="s">
        <v>5562</v>
      </c>
      <c r="F74" s="849">
        <v>76</v>
      </c>
      <c r="G74" s="849">
        <v>19076</v>
      </c>
      <c r="H74" s="849">
        <v>0.9462301587301587</v>
      </c>
      <c r="I74" s="849">
        <v>251</v>
      </c>
      <c r="J74" s="849">
        <v>80</v>
      </c>
      <c r="K74" s="849">
        <v>20160</v>
      </c>
      <c r="L74" s="849">
        <v>1</v>
      </c>
      <c r="M74" s="849">
        <v>252</v>
      </c>
      <c r="N74" s="849">
        <v>80</v>
      </c>
      <c r="O74" s="849">
        <v>20320</v>
      </c>
      <c r="P74" s="837">
        <v>1.0079365079365079</v>
      </c>
      <c r="Q74" s="850">
        <v>254</v>
      </c>
    </row>
    <row r="75" spans="1:17" ht="14.45" customHeight="1" x14ac:dyDescent="0.2">
      <c r="A75" s="831" t="s">
        <v>5671</v>
      </c>
      <c r="B75" s="832" t="s">
        <v>5513</v>
      </c>
      <c r="C75" s="832" t="s">
        <v>5509</v>
      </c>
      <c r="D75" s="832" t="s">
        <v>5591</v>
      </c>
      <c r="E75" s="832" t="s">
        <v>5592</v>
      </c>
      <c r="F75" s="849">
        <v>28</v>
      </c>
      <c r="G75" s="849">
        <v>3528</v>
      </c>
      <c r="H75" s="849">
        <v>0.44805689611379224</v>
      </c>
      <c r="I75" s="849">
        <v>126</v>
      </c>
      <c r="J75" s="849">
        <v>62</v>
      </c>
      <c r="K75" s="849">
        <v>7874</v>
      </c>
      <c r="L75" s="849">
        <v>1</v>
      </c>
      <c r="M75" s="849">
        <v>127</v>
      </c>
      <c r="N75" s="849">
        <v>34</v>
      </c>
      <c r="O75" s="849">
        <v>4284</v>
      </c>
      <c r="P75" s="837">
        <v>0.54406908813817623</v>
      </c>
      <c r="Q75" s="850">
        <v>126</v>
      </c>
    </row>
    <row r="76" spans="1:17" ht="14.45" customHeight="1" x14ac:dyDescent="0.2">
      <c r="A76" s="831" t="s">
        <v>5671</v>
      </c>
      <c r="B76" s="832" t="s">
        <v>5513</v>
      </c>
      <c r="C76" s="832" t="s">
        <v>5509</v>
      </c>
      <c r="D76" s="832" t="s">
        <v>5595</v>
      </c>
      <c r="E76" s="832" t="s">
        <v>5596</v>
      </c>
      <c r="F76" s="849">
        <v>1</v>
      </c>
      <c r="G76" s="849">
        <v>495</v>
      </c>
      <c r="H76" s="849">
        <v>0.16633064516129031</v>
      </c>
      <c r="I76" s="849">
        <v>495</v>
      </c>
      <c r="J76" s="849">
        <v>6</v>
      </c>
      <c r="K76" s="849">
        <v>2976</v>
      </c>
      <c r="L76" s="849">
        <v>1</v>
      </c>
      <c r="M76" s="849">
        <v>496</v>
      </c>
      <c r="N76" s="849"/>
      <c r="O76" s="849"/>
      <c r="P76" s="837"/>
      <c r="Q76" s="850"/>
    </row>
    <row r="77" spans="1:17" ht="14.45" customHeight="1" x14ac:dyDescent="0.2">
      <c r="A77" s="831" t="s">
        <v>5671</v>
      </c>
      <c r="B77" s="832" t="s">
        <v>5513</v>
      </c>
      <c r="C77" s="832" t="s">
        <v>5509</v>
      </c>
      <c r="D77" s="832" t="s">
        <v>5597</v>
      </c>
      <c r="E77" s="832" t="s">
        <v>5598</v>
      </c>
      <c r="F77" s="849"/>
      <c r="G77" s="849"/>
      <c r="H77" s="849"/>
      <c r="I77" s="849"/>
      <c r="J77" s="849"/>
      <c r="K77" s="849"/>
      <c r="L77" s="849"/>
      <c r="M77" s="849"/>
      <c r="N77" s="849">
        <v>3</v>
      </c>
      <c r="O77" s="849">
        <v>2073</v>
      </c>
      <c r="P77" s="837"/>
      <c r="Q77" s="850">
        <v>691</v>
      </c>
    </row>
    <row r="78" spans="1:17" ht="14.45" customHeight="1" x14ac:dyDescent="0.2">
      <c r="A78" s="831" t="s">
        <v>5671</v>
      </c>
      <c r="B78" s="832" t="s">
        <v>5513</v>
      </c>
      <c r="C78" s="832" t="s">
        <v>5509</v>
      </c>
      <c r="D78" s="832" t="s">
        <v>5599</v>
      </c>
      <c r="E78" s="832" t="s">
        <v>5596</v>
      </c>
      <c r="F78" s="849">
        <v>1</v>
      </c>
      <c r="G78" s="849">
        <v>568</v>
      </c>
      <c r="H78" s="849">
        <v>0.33274751025190391</v>
      </c>
      <c r="I78" s="849">
        <v>568</v>
      </c>
      <c r="J78" s="849">
        <v>3</v>
      </c>
      <c r="K78" s="849">
        <v>1707</v>
      </c>
      <c r="L78" s="849">
        <v>1</v>
      </c>
      <c r="M78" s="849">
        <v>569</v>
      </c>
      <c r="N78" s="849">
        <v>3</v>
      </c>
      <c r="O78" s="849">
        <v>1719</v>
      </c>
      <c r="P78" s="837">
        <v>1.0070298769771528</v>
      </c>
      <c r="Q78" s="850">
        <v>573</v>
      </c>
    </row>
    <row r="79" spans="1:17" ht="14.45" customHeight="1" x14ac:dyDescent="0.2">
      <c r="A79" s="831" t="s">
        <v>5671</v>
      </c>
      <c r="B79" s="832" t="s">
        <v>5513</v>
      </c>
      <c r="C79" s="832" t="s">
        <v>5509</v>
      </c>
      <c r="D79" s="832" t="s">
        <v>5600</v>
      </c>
      <c r="E79" s="832" t="s">
        <v>5598</v>
      </c>
      <c r="F79" s="849"/>
      <c r="G79" s="849"/>
      <c r="H79" s="849"/>
      <c r="I79" s="849"/>
      <c r="J79" s="849">
        <v>3</v>
      </c>
      <c r="K79" s="849">
        <v>2286</v>
      </c>
      <c r="L79" s="849">
        <v>1</v>
      </c>
      <c r="M79" s="849">
        <v>762</v>
      </c>
      <c r="N79" s="849"/>
      <c r="O79" s="849"/>
      <c r="P79" s="837"/>
      <c r="Q79" s="850"/>
    </row>
    <row r="80" spans="1:17" ht="14.45" customHeight="1" x14ac:dyDescent="0.2">
      <c r="A80" s="831" t="s">
        <v>5671</v>
      </c>
      <c r="B80" s="832" t="s">
        <v>5513</v>
      </c>
      <c r="C80" s="832" t="s">
        <v>5509</v>
      </c>
      <c r="D80" s="832" t="s">
        <v>5621</v>
      </c>
      <c r="E80" s="832" t="s">
        <v>5622</v>
      </c>
      <c r="F80" s="849">
        <v>3</v>
      </c>
      <c r="G80" s="849">
        <v>2454</v>
      </c>
      <c r="H80" s="849">
        <v>0.74908424908424909</v>
      </c>
      <c r="I80" s="849">
        <v>818</v>
      </c>
      <c r="J80" s="849">
        <v>4</v>
      </c>
      <c r="K80" s="849">
        <v>3276</v>
      </c>
      <c r="L80" s="849">
        <v>1</v>
      </c>
      <c r="M80" s="849">
        <v>819</v>
      </c>
      <c r="N80" s="849">
        <v>5</v>
      </c>
      <c r="O80" s="849">
        <v>4115</v>
      </c>
      <c r="P80" s="837">
        <v>1.2561050061050061</v>
      </c>
      <c r="Q80" s="850">
        <v>823</v>
      </c>
    </row>
    <row r="81" spans="1:17" ht="14.45" customHeight="1" x14ac:dyDescent="0.2">
      <c r="A81" s="831" t="s">
        <v>5671</v>
      </c>
      <c r="B81" s="832" t="s">
        <v>5513</v>
      </c>
      <c r="C81" s="832" t="s">
        <v>5509</v>
      </c>
      <c r="D81" s="832" t="s">
        <v>5601</v>
      </c>
      <c r="E81" s="832" t="s">
        <v>5602</v>
      </c>
      <c r="F81" s="849"/>
      <c r="G81" s="849"/>
      <c r="H81" s="849"/>
      <c r="I81" s="849"/>
      <c r="J81" s="849">
        <v>1</v>
      </c>
      <c r="K81" s="849">
        <v>464</v>
      </c>
      <c r="L81" s="849">
        <v>1</v>
      </c>
      <c r="M81" s="849">
        <v>464</v>
      </c>
      <c r="N81" s="849"/>
      <c r="O81" s="849"/>
      <c r="P81" s="837"/>
      <c r="Q81" s="850"/>
    </row>
    <row r="82" spans="1:17" ht="14.45" customHeight="1" x14ac:dyDescent="0.2">
      <c r="A82" s="831" t="s">
        <v>5671</v>
      </c>
      <c r="B82" s="832" t="s">
        <v>5513</v>
      </c>
      <c r="C82" s="832" t="s">
        <v>5509</v>
      </c>
      <c r="D82" s="832" t="s">
        <v>5603</v>
      </c>
      <c r="E82" s="832" t="s">
        <v>5584</v>
      </c>
      <c r="F82" s="849"/>
      <c r="G82" s="849"/>
      <c r="H82" s="849"/>
      <c r="I82" s="849"/>
      <c r="J82" s="849">
        <v>3</v>
      </c>
      <c r="K82" s="849">
        <v>1341</v>
      </c>
      <c r="L82" s="849">
        <v>1</v>
      </c>
      <c r="M82" s="849">
        <v>447</v>
      </c>
      <c r="N82" s="849">
        <v>5</v>
      </c>
      <c r="O82" s="849">
        <v>2255</v>
      </c>
      <c r="P82" s="837">
        <v>1.6815809097688292</v>
      </c>
      <c r="Q82" s="850">
        <v>451</v>
      </c>
    </row>
    <row r="83" spans="1:17" ht="14.45" customHeight="1" x14ac:dyDescent="0.2">
      <c r="A83" s="831" t="s">
        <v>5671</v>
      </c>
      <c r="B83" s="832" t="s">
        <v>5513</v>
      </c>
      <c r="C83" s="832" t="s">
        <v>5509</v>
      </c>
      <c r="D83" s="832" t="s">
        <v>5607</v>
      </c>
      <c r="E83" s="832" t="s">
        <v>5608</v>
      </c>
      <c r="F83" s="849">
        <v>1</v>
      </c>
      <c r="G83" s="849">
        <v>215</v>
      </c>
      <c r="H83" s="849">
        <v>0.5</v>
      </c>
      <c r="I83" s="849">
        <v>215</v>
      </c>
      <c r="J83" s="849">
        <v>2</v>
      </c>
      <c r="K83" s="849">
        <v>430</v>
      </c>
      <c r="L83" s="849">
        <v>1</v>
      </c>
      <c r="M83" s="849">
        <v>215</v>
      </c>
      <c r="N83" s="849">
        <v>1</v>
      </c>
      <c r="O83" s="849">
        <v>217</v>
      </c>
      <c r="P83" s="837">
        <v>0.50465116279069766</v>
      </c>
      <c r="Q83" s="850">
        <v>217</v>
      </c>
    </row>
    <row r="84" spans="1:17" ht="14.45" customHeight="1" x14ac:dyDescent="0.2">
      <c r="A84" s="831" t="s">
        <v>5671</v>
      </c>
      <c r="B84" s="832" t="s">
        <v>5513</v>
      </c>
      <c r="C84" s="832" t="s">
        <v>5509</v>
      </c>
      <c r="D84" s="832" t="s">
        <v>5565</v>
      </c>
      <c r="E84" s="832" t="s">
        <v>5566</v>
      </c>
      <c r="F84" s="849">
        <v>2</v>
      </c>
      <c r="G84" s="849">
        <v>710</v>
      </c>
      <c r="H84" s="849">
        <v>0.33333333333333331</v>
      </c>
      <c r="I84" s="849">
        <v>355</v>
      </c>
      <c r="J84" s="849">
        <v>6</v>
      </c>
      <c r="K84" s="849">
        <v>2130</v>
      </c>
      <c r="L84" s="849">
        <v>1</v>
      </c>
      <c r="M84" s="849">
        <v>355</v>
      </c>
      <c r="N84" s="849">
        <v>8</v>
      </c>
      <c r="O84" s="849">
        <v>2864</v>
      </c>
      <c r="P84" s="837">
        <v>1.3446009389671361</v>
      </c>
      <c r="Q84" s="850">
        <v>358</v>
      </c>
    </row>
    <row r="85" spans="1:17" ht="14.45" customHeight="1" x14ac:dyDescent="0.2">
      <c r="A85" s="831" t="s">
        <v>5671</v>
      </c>
      <c r="B85" s="832" t="s">
        <v>5513</v>
      </c>
      <c r="C85" s="832" t="s">
        <v>5509</v>
      </c>
      <c r="D85" s="832" t="s">
        <v>5609</v>
      </c>
      <c r="E85" s="832" t="s">
        <v>5610</v>
      </c>
      <c r="F85" s="849">
        <v>10</v>
      </c>
      <c r="G85" s="849">
        <v>850</v>
      </c>
      <c r="H85" s="849">
        <v>1.4119601328903655</v>
      </c>
      <c r="I85" s="849">
        <v>85</v>
      </c>
      <c r="J85" s="849">
        <v>7</v>
      </c>
      <c r="K85" s="849">
        <v>602</v>
      </c>
      <c r="L85" s="849">
        <v>1</v>
      </c>
      <c r="M85" s="849">
        <v>86</v>
      </c>
      <c r="N85" s="849">
        <v>8</v>
      </c>
      <c r="O85" s="849">
        <v>704</v>
      </c>
      <c r="P85" s="837">
        <v>1.169435215946844</v>
      </c>
      <c r="Q85" s="850">
        <v>88</v>
      </c>
    </row>
    <row r="86" spans="1:17" ht="14.45" customHeight="1" x14ac:dyDescent="0.2">
      <c r="A86" s="831" t="s">
        <v>5671</v>
      </c>
      <c r="B86" s="832" t="s">
        <v>5513</v>
      </c>
      <c r="C86" s="832" t="s">
        <v>5509</v>
      </c>
      <c r="D86" s="832" t="s">
        <v>5567</v>
      </c>
      <c r="E86" s="832" t="s">
        <v>5568</v>
      </c>
      <c r="F86" s="849"/>
      <c r="G86" s="849"/>
      <c r="H86" s="849"/>
      <c r="I86" s="849"/>
      <c r="J86" s="849">
        <v>1</v>
      </c>
      <c r="K86" s="849">
        <v>720</v>
      </c>
      <c r="L86" s="849">
        <v>1</v>
      </c>
      <c r="M86" s="849">
        <v>720</v>
      </c>
      <c r="N86" s="849"/>
      <c r="O86" s="849"/>
      <c r="P86" s="837"/>
      <c r="Q86" s="850"/>
    </row>
    <row r="87" spans="1:17" ht="14.45" customHeight="1" x14ac:dyDescent="0.2">
      <c r="A87" s="831" t="s">
        <v>5671</v>
      </c>
      <c r="B87" s="832" t="s">
        <v>5513</v>
      </c>
      <c r="C87" s="832" t="s">
        <v>5509</v>
      </c>
      <c r="D87" s="832" t="s">
        <v>5569</v>
      </c>
      <c r="E87" s="832" t="s">
        <v>5570</v>
      </c>
      <c r="F87" s="849"/>
      <c r="G87" s="849"/>
      <c r="H87" s="849"/>
      <c r="I87" s="849"/>
      <c r="J87" s="849">
        <v>3</v>
      </c>
      <c r="K87" s="849">
        <v>99.99</v>
      </c>
      <c r="L87" s="849">
        <v>1</v>
      </c>
      <c r="M87" s="849">
        <v>33.33</v>
      </c>
      <c r="N87" s="849"/>
      <c r="O87" s="849"/>
      <c r="P87" s="837"/>
      <c r="Q87" s="850"/>
    </row>
    <row r="88" spans="1:17" ht="14.45" customHeight="1" x14ac:dyDescent="0.2">
      <c r="A88" s="831" t="s">
        <v>5671</v>
      </c>
      <c r="B88" s="832" t="s">
        <v>5513</v>
      </c>
      <c r="C88" s="832" t="s">
        <v>5509</v>
      </c>
      <c r="D88" s="832" t="s">
        <v>5573</v>
      </c>
      <c r="E88" s="832" t="s">
        <v>5574</v>
      </c>
      <c r="F88" s="849">
        <v>3</v>
      </c>
      <c r="G88" s="849">
        <v>360</v>
      </c>
      <c r="H88" s="849">
        <v>0.2975206611570248</v>
      </c>
      <c r="I88" s="849">
        <v>120</v>
      </c>
      <c r="J88" s="849">
        <v>10</v>
      </c>
      <c r="K88" s="849">
        <v>1210</v>
      </c>
      <c r="L88" s="849">
        <v>1</v>
      </c>
      <c r="M88" s="849">
        <v>121</v>
      </c>
      <c r="N88" s="849">
        <v>14</v>
      </c>
      <c r="O88" s="849">
        <v>1708</v>
      </c>
      <c r="P88" s="837">
        <v>1.4115702479338843</v>
      </c>
      <c r="Q88" s="850">
        <v>122</v>
      </c>
    </row>
    <row r="89" spans="1:17" ht="14.45" customHeight="1" x14ac:dyDescent="0.2">
      <c r="A89" s="831" t="s">
        <v>5671</v>
      </c>
      <c r="B89" s="832" t="s">
        <v>5513</v>
      </c>
      <c r="C89" s="832" t="s">
        <v>5509</v>
      </c>
      <c r="D89" s="832" t="s">
        <v>5623</v>
      </c>
      <c r="E89" s="832" t="s">
        <v>5622</v>
      </c>
      <c r="F89" s="849">
        <v>7</v>
      </c>
      <c r="G89" s="849">
        <v>5215</v>
      </c>
      <c r="H89" s="849"/>
      <c r="I89" s="849">
        <v>745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5" customHeight="1" x14ac:dyDescent="0.2">
      <c r="A90" s="831" t="s">
        <v>5671</v>
      </c>
      <c r="B90" s="832" t="s">
        <v>5513</v>
      </c>
      <c r="C90" s="832" t="s">
        <v>5509</v>
      </c>
      <c r="D90" s="832" t="s">
        <v>5624</v>
      </c>
      <c r="E90" s="832" t="s">
        <v>5625</v>
      </c>
      <c r="F90" s="849">
        <v>3</v>
      </c>
      <c r="G90" s="849">
        <v>1629</v>
      </c>
      <c r="H90" s="849"/>
      <c r="I90" s="849">
        <v>543</v>
      </c>
      <c r="J90" s="849"/>
      <c r="K90" s="849"/>
      <c r="L90" s="849"/>
      <c r="M90" s="849"/>
      <c r="N90" s="849">
        <v>1</v>
      </c>
      <c r="O90" s="849">
        <v>546</v>
      </c>
      <c r="P90" s="837"/>
      <c r="Q90" s="850">
        <v>546</v>
      </c>
    </row>
    <row r="91" spans="1:17" ht="14.45" customHeight="1" x14ac:dyDescent="0.2">
      <c r="A91" s="831" t="s">
        <v>5671</v>
      </c>
      <c r="B91" s="832" t="s">
        <v>5513</v>
      </c>
      <c r="C91" s="832" t="s">
        <v>5509</v>
      </c>
      <c r="D91" s="832" t="s">
        <v>5611</v>
      </c>
      <c r="E91" s="832" t="s">
        <v>5612</v>
      </c>
      <c r="F91" s="849">
        <v>2</v>
      </c>
      <c r="G91" s="849">
        <v>614</v>
      </c>
      <c r="H91" s="849">
        <v>1.9935064935064934</v>
      </c>
      <c r="I91" s="849">
        <v>307</v>
      </c>
      <c r="J91" s="849">
        <v>1</v>
      </c>
      <c r="K91" s="849">
        <v>308</v>
      </c>
      <c r="L91" s="849">
        <v>1</v>
      </c>
      <c r="M91" s="849">
        <v>308</v>
      </c>
      <c r="N91" s="849">
        <v>7</v>
      </c>
      <c r="O91" s="849">
        <v>2170</v>
      </c>
      <c r="P91" s="837">
        <v>7.0454545454545459</v>
      </c>
      <c r="Q91" s="850">
        <v>310</v>
      </c>
    </row>
    <row r="92" spans="1:17" ht="14.45" customHeight="1" x14ac:dyDescent="0.2">
      <c r="A92" s="831" t="s">
        <v>5671</v>
      </c>
      <c r="B92" s="832" t="s">
        <v>5513</v>
      </c>
      <c r="C92" s="832" t="s">
        <v>5509</v>
      </c>
      <c r="D92" s="832" t="s">
        <v>5613</v>
      </c>
      <c r="E92" s="832" t="s">
        <v>5608</v>
      </c>
      <c r="F92" s="849">
        <v>3</v>
      </c>
      <c r="G92" s="849">
        <v>534</v>
      </c>
      <c r="H92" s="849"/>
      <c r="I92" s="849">
        <v>178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5" customHeight="1" x14ac:dyDescent="0.2">
      <c r="A93" s="831" t="s">
        <v>5671</v>
      </c>
      <c r="B93" s="832" t="s">
        <v>5513</v>
      </c>
      <c r="C93" s="832" t="s">
        <v>5509</v>
      </c>
      <c r="D93" s="832" t="s">
        <v>5614</v>
      </c>
      <c r="E93" s="832" t="s">
        <v>5612</v>
      </c>
      <c r="F93" s="849">
        <v>1</v>
      </c>
      <c r="G93" s="849">
        <v>380</v>
      </c>
      <c r="H93" s="849">
        <v>0.1994750656167979</v>
      </c>
      <c r="I93" s="849">
        <v>380</v>
      </c>
      <c r="J93" s="849">
        <v>5</v>
      </c>
      <c r="K93" s="849">
        <v>1905</v>
      </c>
      <c r="L93" s="849">
        <v>1</v>
      </c>
      <c r="M93" s="849">
        <v>381</v>
      </c>
      <c r="N93" s="849">
        <v>9</v>
      </c>
      <c r="O93" s="849">
        <v>3465</v>
      </c>
      <c r="P93" s="837">
        <v>1.8188976377952757</v>
      </c>
      <c r="Q93" s="850">
        <v>385</v>
      </c>
    </row>
    <row r="94" spans="1:17" ht="14.45" customHeight="1" x14ac:dyDescent="0.2">
      <c r="A94" s="831" t="s">
        <v>5671</v>
      </c>
      <c r="B94" s="832" t="s">
        <v>5513</v>
      </c>
      <c r="C94" s="832" t="s">
        <v>5509</v>
      </c>
      <c r="D94" s="832" t="s">
        <v>5581</v>
      </c>
      <c r="E94" s="832" t="s">
        <v>5582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622</v>
      </c>
      <c r="P94" s="837"/>
      <c r="Q94" s="850">
        <v>622</v>
      </c>
    </row>
    <row r="95" spans="1:17" ht="14.45" customHeight="1" x14ac:dyDescent="0.2">
      <c r="A95" s="831" t="s">
        <v>5671</v>
      </c>
      <c r="B95" s="832" t="s">
        <v>5513</v>
      </c>
      <c r="C95" s="832" t="s">
        <v>5509</v>
      </c>
      <c r="D95" s="832" t="s">
        <v>5617</v>
      </c>
      <c r="E95" s="832" t="s">
        <v>5602</v>
      </c>
      <c r="F95" s="849"/>
      <c r="G95" s="849"/>
      <c r="H95" s="849"/>
      <c r="I95" s="849"/>
      <c r="J95" s="849">
        <v>1</v>
      </c>
      <c r="K95" s="849">
        <v>354</v>
      </c>
      <c r="L95" s="849">
        <v>1</v>
      </c>
      <c r="M95" s="849">
        <v>354</v>
      </c>
      <c r="N95" s="849"/>
      <c r="O95" s="849"/>
      <c r="P95" s="837"/>
      <c r="Q95" s="850"/>
    </row>
    <row r="96" spans="1:17" ht="14.45" customHeight="1" x14ac:dyDescent="0.2">
      <c r="A96" s="831" t="s">
        <v>5671</v>
      </c>
      <c r="B96" s="832" t="s">
        <v>5513</v>
      </c>
      <c r="C96" s="832" t="s">
        <v>5509</v>
      </c>
      <c r="D96" s="832" t="s">
        <v>5583</v>
      </c>
      <c r="E96" s="832" t="s">
        <v>5584</v>
      </c>
      <c r="F96" s="849"/>
      <c r="G96" s="849"/>
      <c r="H96" s="849"/>
      <c r="I96" s="849"/>
      <c r="J96" s="849">
        <v>2</v>
      </c>
      <c r="K96" s="849">
        <v>748</v>
      </c>
      <c r="L96" s="849">
        <v>1</v>
      </c>
      <c r="M96" s="849">
        <v>374</v>
      </c>
      <c r="N96" s="849"/>
      <c r="O96" s="849"/>
      <c r="P96" s="837"/>
      <c r="Q96" s="850"/>
    </row>
    <row r="97" spans="1:17" ht="14.45" customHeight="1" x14ac:dyDescent="0.2">
      <c r="A97" s="831" t="s">
        <v>5671</v>
      </c>
      <c r="B97" s="832" t="s">
        <v>5513</v>
      </c>
      <c r="C97" s="832" t="s">
        <v>5509</v>
      </c>
      <c r="D97" s="832" t="s">
        <v>5585</v>
      </c>
      <c r="E97" s="832" t="s">
        <v>5586</v>
      </c>
      <c r="F97" s="849"/>
      <c r="G97" s="849"/>
      <c r="H97" s="849"/>
      <c r="I97" s="849"/>
      <c r="J97" s="849">
        <v>4</v>
      </c>
      <c r="K97" s="849">
        <v>712</v>
      </c>
      <c r="L97" s="849">
        <v>1</v>
      </c>
      <c r="M97" s="849">
        <v>178</v>
      </c>
      <c r="N97" s="849">
        <v>1</v>
      </c>
      <c r="O97" s="849">
        <v>179</v>
      </c>
      <c r="P97" s="837">
        <v>0.25140449438202245</v>
      </c>
      <c r="Q97" s="850">
        <v>179</v>
      </c>
    </row>
    <row r="98" spans="1:17" ht="14.45" customHeight="1" x14ac:dyDescent="0.2">
      <c r="A98" s="831" t="s">
        <v>5671</v>
      </c>
      <c r="B98" s="832" t="s">
        <v>5513</v>
      </c>
      <c r="C98" s="832" t="s">
        <v>5509</v>
      </c>
      <c r="D98" s="832" t="s">
        <v>5667</v>
      </c>
      <c r="E98" s="832" t="s">
        <v>5668</v>
      </c>
      <c r="F98" s="849">
        <v>2</v>
      </c>
      <c r="G98" s="849">
        <v>1248</v>
      </c>
      <c r="H98" s="849">
        <v>1.9967999999999999</v>
      </c>
      <c r="I98" s="849">
        <v>624</v>
      </c>
      <c r="J98" s="849">
        <v>1</v>
      </c>
      <c r="K98" s="849">
        <v>625</v>
      </c>
      <c r="L98" s="849">
        <v>1</v>
      </c>
      <c r="M98" s="849">
        <v>625</v>
      </c>
      <c r="N98" s="849"/>
      <c r="O98" s="849"/>
      <c r="P98" s="837"/>
      <c r="Q98" s="850"/>
    </row>
    <row r="99" spans="1:17" ht="14.45" customHeight="1" x14ac:dyDescent="0.2">
      <c r="A99" s="831" t="s">
        <v>5671</v>
      </c>
      <c r="B99" s="832" t="s">
        <v>5513</v>
      </c>
      <c r="C99" s="832" t="s">
        <v>5509</v>
      </c>
      <c r="D99" s="832" t="s">
        <v>5669</v>
      </c>
      <c r="E99" s="832" t="s">
        <v>5668</v>
      </c>
      <c r="F99" s="849"/>
      <c r="G99" s="849"/>
      <c r="H99" s="849"/>
      <c r="I99" s="849"/>
      <c r="J99" s="849">
        <v>1</v>
      </c>
      <c r="K99" s="849">
        <v>539</v>
      </c>
      <c r="L99" s="849">
        <v>1</v>
      </c>
      <c r="M99" s="849">
        <v>539</v>
      </c>
      <c r="N99" s="849"/>
      <c r="O99" s="849"/>
      <c r="P99" s="837"/>
      <c r="Q99" s="850"/>
    </row>
    <row r="100" spans="1:17" ht="14.45" customHeight="1" x14ac:dyDescent="0.2">
      <c r="A100" s="831" t="s">
        <v>5671</v>
      </c>
      <c r="B100" s="832" t="s">
        <v>5513</v>
      </c>
      <c r="C100" s="832" t="s">
        <v>5509</v>
      </c>
      <c r="D100" s="832" t="s">
        <v>5587</v>
      </c>
      <c r="E100" s="832" t="s">
        <v>5588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1303</v>
      </c>
      <c r="P100" s="837"/>
      <c r="Q100" s="850">
        <v>1303</v>
      </c>
    </row>
    <row r="101" spans="1:17" ht="14.45" customHeight="1" x14ac:dyDescent="0.2">
      <c r="A101" s="831" t="s">
        <v>5672</v>
      </c>
      <c r="B101" s="832" t="s">
        <v>5513</v>
      </c>
      <c r="C101" s="832" t="s">
        <v>5540</v>
      </c>
      <c r="D101" s="832" t="s">
        <v>5673</v>
      </c>
      <c r="E101" s="832" t="s">
        <v>5674</v>
      </c>
      <c r="F101" s="849">
        <v>58</v>
      </c>
      <c r="G101" s="849">
        <v>133980</v>
      </c>
      <c r="H101" s="849">
        <v>1.1153846153846154</v>
      </c>
      <c r="I101" s="849">
        <v>2310</v>
      </c>
      <c r="J101" s="849">
        <v>52</v>
      </c>
      <c r="K101" s="849">
        <v>120120</v>
      </c>
      <c r="L101" s="849">
        <v>1</v>
      </c>
      <c r="M101" s="849">
        <v>2310</v>
      </c>
      <c r="N101" s="849">
        <v>66</v>
      </c>
      <c r="O101" s="849">
        <v>152460</v>
      </c>
      <c r="P101" s="837">
        <v>1.2692307692307692</v>
      </c>
      <c r="Q101" s="850">
        <v>2310</v>
      </c>
    </row>
    <row r="102" spans="1:17" ht="14.45" customHeight="1" x14ac:dyDescent="0.2">
      <c r="A102" s="831" t="s">
        <v>5672</v>
      </c>
      <c r="B102" s="832" t="s">
        <v>5513</v>
      </c>
      <c r="C102" s="832" t="s">
        <v>5540</v>
      </c>
      <c r="D102" s="832" t="s">
        <v>5675</v>
      </c>
      <c r="E102" s="832" t="s">
        <v>5676</v>
      </c>
      <c r="F102" s="849">
        <v>23</v>
      </c>
      <c r="G102" s="849">
        <v>53130</v>
      </c>
      <c r="H102" s="849">
        <v>0.85185185185185186</v>
      </c>
      <c r="I102" s="849">
        <v>2310</v>
      </c>
      <c r="J102" s="849">
        <v>27</v>
      </c>
      <c r="K102" s="849">
        <v>62370</v>
      </c>
      <c r="L102" s="849">
        <v>1</v>
      </c>
      <c r="M102" s="849">
        <v>2310</v>
      </c>
      <c r="N102" s="849">
        <v>23</v>
      </c>
      <c r="O102" s="849">
        <v>53130</v>
      </c>
      <c r="P102" s="837">
        <v>0.85185185185185186</v>
      </c>
      <c r="Q102" s="850">
        <v>2310</v>
      </c>
    </row>
    <row r="103" spans="1:17" ht="14.45" customHeight="1" x14ac:dyDescent="0.2">
      <c r="A103" s="831" t="s">
        <v>5672</v>
      </c>
      <c r="B103" s="832" t="s">
        <v>5513</v>
      </c>
      <c r="C103" s="832" t="s">
        <v>5540</v>
      </c>
      <c r="D103" s="832" t="s">
        <v>5589</v>
      </c>
      <c r="E103" s="832" t="s">
        <v>5590</v>
      </c>
      <c r="F103" s="849">
        <v>352</v>
      </c>
      <c r="G103" s="849">
        <v>318472</v>
      </c>
      <c r="H103" s="849">
        <v>0.94623655913978499</v>
      </c>
      <c r="I103" s="849">
        <v>904.75</v>
      </c>
      <c r="J103" s="849">
        <v>372</v>
      </c>
      <c r="K103" s="849">
        <v>336567</v>
      </c>
      <c r="L103" s="849">
        <v>1</v>
      </c>
      <c r="M103" s="849">
        <v>904.75</v>
      </c>
      <c r="N103" s="849">
        <v>89</v>
      </c>
      <c r="O103" s="849">
        <v>80522.75</v>
      </c>
      <c r="P103" s="837">
        <v>0.239247311827957</v>
      </c>
      <c r="Q103" s="850">
        <v>904.75</v>
      </c>
    </row>
    <row r="104" spans="1:17" ht="14.45" customHeight="1" x14ac:dyDescent="0.2">
      <c r="A104" s="831" t="s">
        <v>5672</v>
      </c>
      <c r="B104" s="832" t="s">
        <v>5513</v>
      </c>
      <c r="C104" s="832" t="s">
        <v>5540</v>
      </c>
      <c r="D104" s="832" t="s">
        <v>5543</v>
      </c>
      <c r="E104" s="832" t="s">
        <v>5544</v>
      </c>
      <c r="F104" s="849">
        <v>12</v>
      </c>
      <c r="G104" s="849">
        <v>2911.6799999999994</v>
      </c>
      <c r="H104" s="849">
        <v>1.3333333333333333</v>
      </c>
      <c r="I104" s="849">
        <v>242.63999999999996</v>
      </c>
      <c r="J104" s="849">
        <v>9</v>
      </c>
      <c r="K104" s="849">
        <v>2183.7599999999998</v>
      </c>
      <c r="L104" s="849">
        <v>1</v>
      </c>
      <c r="M104" s="849">
        <v>242.64</v>
      </c>
      <c r="N104" s="849">
        <v>32</v>
      </c>
      <c r="O104" s="849">
        <v>7764.4800000000014</v>
      </c>
      <c r="P104" s="837">
        <v>3.5555555555555567</v>
      </c>
      <c r="Q104" s="850">
        <v>242.64000000000004</v>
      </c>
    </row>
    <row r="105" spans="1:17" ht="14.45" customHeight="1" x14ac:dyDescent="0.2">
      <c r="A105" s="831" t="s">
        <v>5672</v>
      </c>
      <c r="B105" s="832" t="s">
        <v>5513</v>
      </c>
      <c r="C105" s="832" t="s">
        <v>5540</v>
      </c>
      <c r="D105" s="832" t="s">
        <v>5545</v>
      </c>
      <c r="E105" s="832" t="s">
        <v>5546</v>
      </c>
      <c r="F105" s="849">
        <v>2</v>
      </c>
      <c r="G105" s="849">
        <v>485.28</v>
      </c>
      <c r="H105" s="849">
        <v>0.66666666666666663</v>
      </c>
      <c r="I105" s="849">
        <v>242.64</v>
      </c>
      <c r="J105" s="849">
        <v>3</v>
      </c>
      <c r="K105" s="849">
        <v>727.92</v>
      </c>
      <c r="L105" s="849">
        <v>1</v>
      </c>
      <c r="M105" s="849">
        <v>242.64</v>
      </c>
      <c r="N105" s="849">
        <v>1</v>
      </c>
      <c r="O105" s="849">
        <v>242.64</v>
      </c>
      <c r="P105" s="837">
        <v>0.33333333333333331</v>
      </c>
      <c r="Q105" s="850">
        <v>242.64</v>
      </c>
    </row>
    <row r="106" spans="1:17" ht="14.45" customHeight="1" x14ac:dyDescent="0.2">
      <c r="A106" s="831" t="s">
        <v>5672</v>
      </c>
      <c r="B106" s="832" t="s">
        <v>5513</v>
      </c>
      <c r="C106" s="832" t="s">
        <v>5540</v>
      </c>
      <c r="D106" s="832" t="s">
        <v>5549</v>
      </c>
      <c r="E106" s="832" t="s">
        <v>5548</v>
      </c>
      <c r="F106" s="849"/>
      <c r="G106" s="849"/>
      <c r="H106" s="849"/>
      <c r="I106" s="849"/>
      <c r="J106" s="849">
        <v>3</v>
      </c>
      <c r="K106" s="849">
        <v>1347</v>
      </c>
      <c r="L106" s="849">
        <v>1</v>
      </c>
      <c r="M106" s="849">
        <v>449</v>
      </c>
      <c r="N106" s="849"/>
      <c r="O106" s="849"/>
      <c r="P106" s="837"/>
      <c r="Q106" s="850"/>
    </row>
    <row r="107" spans="1:17" ht="14.45" customHeight="1" x14ac:dyDescent="0.2">
      <c r="A107" s="831" t="s">
        <v>5672</v>
      </c>
      <c r="B107" s="832" t="s">
        <v>5513</v>
      </c>
      <c r="C107" s="832" t="s">
        <v>5540</v>
      </c>
      <c r="D107" s="832" t="s">
        <v>5677</v>
      </c>
      <c r="E107" s="832" t="s">
        <v>5678</v>
      </c>
      <c r="F107" s="849">
        <v>1</v>
      </c>
      <c r="G107" s="849">
        <v>92</v>
      </c>
      <c r="H107" s="849"/>
      <c r="I107" s="849">
        <v>92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5" customHeight="1" x14ac:dyDescent="0.2">
      <c r="A108" s="831" t="s">
        <v>5672</v>
      </c>
      <c r="B108" s="832" t="s">
        <v>5513</v>
      </c>
      <c r="C108" s="832" t="s">
        <v>5540</v>
      </c>
      <c r="D108" s="832" t="s">
        <v>5679</v>
      </c>
      <c r="E108" s="832" t="s">
        <v>5680</v>
      </c>
      <c r="F108" s="849">
        <v>1</v>
      </c>
      <c r="G108" s="849">
        <v>2971.25</v>
      </c>
      <c r="H108" s="849"/>
      <c r="I108" s="849">
        <v>2971.25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5" customHeight="1" x14ac:dyDescent="0.2">
      <c r="A109" s="831" t="s">
        <v>5672</v>
      </c>
      <c r="B109" s="832" t="s">
        <v>5513</v>
      </c>
      <c r="C109" s="832" t="s">
        <v>5509</v>
      </c>
      <c r="D109" s="832" t="s">
        <v>5654</v>
      </c>
      <c r="E109" s="832" t="s">
        <v>5655</v>
      </c>
      <c r="F109" s="849">
        <v>7</v>
      </c>
      <c r="G109" s="849">
        <v>1372</v>
      </c>
      <c r="H109" s="849">
        <v>0.58333333333333337</v>
      </c>
      <c r="I109" s="849">
        <v>196</v>
      </c>
      <c r="J109" s="849">
        <v>12</v>
      </c>
      <c r="K109" s="849">
        <v>2352</v>
      </c>
      <c r="L109" s="849">
        <v>1</v>
      </c>
      <c r="M109" s="849">
        <v>196</v>
      </c>
      <c r="N109" s="849">
        <v>7</v>
      </c>
      <c r="O109" s="849">
        <v>1393</v>
      </c>
      <c r="P109" s="837">
        <v>0.59226190476190477</v>
      </c>
      <c r="Q109" s="850">
        <v>199</v>
      </c>
    </row>
    <row r="110" spans="1:17" ht="14.45" customHeight="1" x14ac:dyDescent="0.2">
      <c r="A110" s="831" t="s">
        <v>5672</v>
      </c>
      <c r="B110" s="832" t="s">
        <v>5513</v>
      </c>
      <c r="C110" s="832" t="s">
        <v>5509</v>
      </c>
      <c r="D110" s="832" t="s">
        <v>5656</v>
      </c>
      <c r="E110" s="832" t="s">
        <v>5657</v>
      </c>
      <c r="F110" s="849">
        <v>5</v>
      </c>
      <c r="G110" s="849">
        <v>5795</v>
      </c>
      <c r="H110" s="849"/>
      <c r="I110" s="849">
        <v>1159</v>
      </c>
      <c r="J110" s="849">
        <v>0</v>
      </c>
      <c r="K110" s="849">
        <v>0</v>
      </c>
      <c r="L110" s="849"/>
      <c r="M110" s="849"/>
      <c r="N110" s="849"/>
      <c r="O110" s="849"/>
      <c r="P110" s="837"/>
      <c r="Q110" s="850"/>
    </row>
    <row r="111" spans="1:17" ht="14.45" customHeight="1" x14ac:dyDescent="0.2">
      <c r="A111" s="831" t="s">
        <v>5672</v>
      </c>
      <c r="B111" s="832" t="s">
        <v>5513</v>
      </c>
      <c r="C111" s="832" t="s">
        <v>5509</v>
      </c>
      <c r="D111" s="832" t="s">
        <v>5555</v>
      </c>
      <c r="E111" s="832" t="s">
        <v>5556</v>
      </c>
      <c r="F111" s="849">
        <v>5</v>
      </c>
      <c r="G111" s="849">
        <v>185</v>
      </c>
      <c r="H111" s="849">
        <v>1</v>
      </c>
      <c r="I111" s="849">
        <v>37</v>
      </c>
      <c r="J111" s="849">
        <v>5</v>
      </c>
      <c r="K111" s="849">
        <v>185</v>
      </c>
      <c r="L111" s="849">
        <v>1</v>
      </c>
      <c r="M111" s="849">
        <v>37</v>
      </c>
      <c r="N111" s="849">
        <v>5</v>
      </c>
      <c r="O111" s="849">
        <v>190</v>
      </c>
      <c r="P111" s="837">
        <v>1.027027027027027</v>
      </c>
      <c r="Q111" s="850">
        <v>38</v>
      </c>
    </row>
    <row r="112" spans="1:17" ht="14.45" customHeight="1" x14ac:dyDescent="0.2">
      <c r="A112" s="831" t="s">
        <v>5672</v>
      </c>
      <c r="B112" s="832" t="s">
        <v>5513</v>
      </c>
      <c r="C112" s="832" t="s">
        <v>5509</v>
      </c>
      <c r="D112" s="832" t="s">
        <v>5681</v>
      </c>
      <c r="E112" s="832" t="s">
        <v>5682</v>
      </c>
      <c r="F112" s="849"/>
      <c r="G112" s="849"/>
      <c r="H112" s="849"/>
      <c r="I112" s="849"/>
      <c r="J112" s="849">
        <v>21</v>
      </c>
      <c r="K112" s="849">
        <v>16737</v>
      </c>
      <c r="L112" s="849">
        <v>1</v>
      </c>
      <c r="M112" s="849">
        <v>797</v>
      </c>
      <c r="N112" s="849">
        <v>72</v>
      </c>
      <c r="O112" s="849">
        <v>57600</v>
      </c>
      <c r="P112" s="837">
        <v>3.4414769671984224</v>
      </c>
      <c r="Q112" s="850">
        <v>800</v>
      </c>
    </row>
    <row r="113" spans="1:17" ht="14.45" customHeight="1" x14ac:dyDescent="0.2">
      <c r="A113" s="831" t="s">
        <v>5672</v>
      </c>
      <c r="B113" s="832" t="s">
        <v>5513</v>
      </c>
      <c r="C113" s="832" t="s">
        <v>5509</v>
      </c>
      <c r="D113" s="832" t="s">
        <v>5559</v>
      </c>
      <c r="E113" s="832" t="s">
        <v>5560</v>
      </c>
      <c r="F113" s="849"/>
      <c r="G113" s="849"/>
      <c r="H113" s="849"/>
      <c r="I113" s="849"/>
      <c r="J113" s="849">
        <v>1</v>
      </c>
      <c r="K113" s="849">
        <v>130</v>
      </c>
      <c r="L113" s="849">
        <v>1</v>
      </c>
      <c r="M113" s="849">
        <v>130</v>
      </c>
      <c r="N113" s="849"/>
      <c r="O113" s="849"/>
      <c r="P113" s="837"/>
      <c r="Q113" s="850"/>
    </row>
    <row r="114" spans="1:17" ht="14.45" customHeight="1" x14ac:dyDescent="0.2">
      <c r="A114" s="831" t="s">
        <v>5672</v>
      </c>
      <c r="B114" s="832" t="s">
        <v>5513</v>
      </c>
      <c r="C114" s="832" t="s">
        <v>5509</v>
      </c>
      <c r="D114" s="832" t="s">
        <v>5561</v>
      </c>
      <c r="E114" s="832" t="s">
        <v>5562</v>
      </c>
      <c r="F114" s="849">
        <v>2607</v>
      </c>
      <c r="G114" s="849">
        <v>654357</v>
      </c>
      <c r="H114" s="849">
        <v>1.0453521585767962</v>
      </c>
      <c r="I114" s="849">
        <v>251</v>
      </c>
      <c r="J114" s="849">
        <v>2484</v>
      </c>
      <c r="K114" s="849">
        <v>625968</v>
      </c>
      <c r="L114" s="849">
        <v>1</v>
      </c>
      <c r="M114" s="849">
        <v>252</v>
      </c>
      <c r="N114" s="849">
        <v>2598</v>
      </c>
      <c r="O114" s="849">
        <v>659892</v>
      </c>
      <c r="P114" s="837">
        <v>1.0541944636147536</v>
      </c>
      <c r="Q114" s="850">
        <v>254</v>
      </c>
    </row>
    <row r="115" spans="1:17" ht="14.45" customHeight="1" x14ac:dyDescent="0.2">
      <c r="A115" s="831" t="s">
        <v>5672</v>
      </c>
      <c r="B115" s="832" t="s">
        <v>5513</v>
      </c>
      <c r="C115" s="832" t="s">
        <v>5509</v>
      </c>
      <c r="D115" s="832" t="s">
        <v>5591</v>
      </c>
      <c r="E115" s="832" t="s">
        <v>5592</v>
      </c>
      <c r="F115" s="849">
        <v>3994</v>
      </c>
      <c r="G115" s="849">
        <v>503244</v>
      </c>
      <c r="H115" s="849">
        <v>0.99812372319958742</v>
      </c>
      <c r="I115" s="849">
        <v>126</v>
      </c>
      <c r="J115" s="849">
        <v>3970</v>
      </c>
      <c r="K115" s="849">
        <v>504190</v>
      </c>
      <c r="L115" s="849">
        <v>1</v>
      </c>
      <c r="M115" s="849">
        <v>127</v>
      </c>
      <c r="N115" s="849">
        <v>4362</v>
      </c>
      <c r="O115" s="849">
        <v>549612</v>
      </c>
      <c r="P115" s="837">
        <v>1.0900890537297447</v>
      </c>
      <c r="Q115" s="850">
        <v>126</v>
      </c>
    </row>
    <row r="116" spans="1:17" ht="14.45" customHeight="1" x14ac:dyDescent="0.2">
      <c r="A116" s="831" t="s">
        <v>5672</v>
      </c>
      <c r="B116" s="832" t="s">
        <v>5513</v>
      </c>
      <c r="C116" s="832" t="s">
        <v>5509</v>
      </c>
      <c r="D116" s="832" t="s">
        <v>5595</v>
      </c>
      <c r="E116" s="832" t="s">
        <v>5596</v>
      </c>
      <c r="F116" s="849"/>
      <c r="G116" s="849"/>
      <c r="H116" s="849"/>
      <c r="I116" s="849"/>
      <c r="J116" s="849">
        <v>7</v>
      </c>
      <c r="K116" s="849">
        <v>3472</v>
      </c>
      <c r="L116" s="849">
        <v>1</v>
      </c>
      <c r="M116" s="849">
        <v>496</v>
      </c>
      <c r="N116" s="849">
        <v>9</v>
      </c>
      <c r="O116" s="849">
        <v>4482</v>
      </c>
      <c r="P116" s="837">
        <v>1.2908986175115207</v>
      </c>
      <c r="Q116" s="850">
        <v>498</v>
      </c>
    </row>
    <row r="117" spans="1:17" ht="14.45" customHeight="1" x14ac:dyDescent="0.2">
      <c r="A117" s="831" t="s">
        <v>5672</v>
      </c>
      <c r="B117" s="832" t="s">
        <v>5513</v>
      </c>
      <c r="C117" s="832" t="s">
        <v>5509</v>
      </c>
      <c r="D117" s="832" t="s">
        <v>5597</v>
      </c>
      <c r="E117" s="832" t="s">
        <v>5598</v>
      </c>
      <c r="F117" s="849">
        <v>73</v>
      </c>
      <c r="G117" s="849">
        <v>50224</v>
      </c>
      <c r="H117" s="849">
        <v>1.2788429709978866</v>
      </c>
      <c r="I117" s="849">
        <v>688</v>
      </c>
      <c r="J117" s="849">
        <v>57</v>
      </c>
      <c r="K117" s="849">
        <v>39273</v>
      </c>
      <c r="L117" s="849">
        <v>1</v>
      </c>
      <c r="M117" s="849">
        <v>689</v>
      </c>
      <c r="N117" s="849">
        <v>58</v>
      </c>
      <c r="O117" s="849">
        <v>40078</v>
      </c>
      <c r="P117" s="837">
        <v>1.0204975428411376</v>
      </c>
      <c r="Q117" s="850">
        <v>691</v>
      </c>
    </row>
    <row r="118" spans="1:17" ht="14.45" customHeight="1" x14ac:dyDescent="0.2">
      <c r="A118" s="831" t="s">
        <v>5672</v>
      </c>
      <c r="B118" s="832" t="s">
        <v>5513</v>
      </c>
      <c r="C118" s="832" t="s">
        <v>5509</v>
      </c>
      <c r="D118" s="832" t="s">
        <v>5683</v>
      </c>
      <c r="E118" s="832" t="s">
        <v>5606</v>
      </c>
      <c r="F118" s="849">
        <v>2</v>
      </c>
      <c r="G118" s="849">
        <v>1520</v>
      </c>
      <c r="H118" s="849"/>
      <c r="I118" s="849">
        <v>760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5" customHeight="1" x14ac:dyDescent="0.2">
      <c r="A119" s="831" t="s">
        <v>5672</v>
      </c>
      <c r="B119" s="832" t="s">
        <v>5513</v>
      </c>
      <c r="C119" s="832" t="s">
        <v>5509</v>
      </c>
      <c r="D119" s="832" t="s">
        <v>5599</v>
      </c>
      <c r="E119" s="832" t="s">
        <v>5596</v>
      </c>
      <c r="F119" s="849">
        <v>38</v>
      </c>
      <c r="G119" s="849">
        <v>21584</v>
      </c>
      <c r="H119" s="849">
        <v>0.90317181354088205</v>
      </c>
      <c r="I119" s="849">
        <v>568</v>
      </c>
      <c r="J119" s="849">
        <v>42</v>
      </c>
      <c r="K119" s="849">
        <v>23898</v>
      </c>
      <c r="L119" s="849">
        <v>1</v>
      </c>
      <c r="M119" s="849">
        <v>569</v>
      </c>
      <c r="N119" s="849">
        <v>24</v>
      </c>
      <c r="O119" s="849">
        <v>13752</v>
      </c>
      <c r="P119" s="837">
        <v>0.57544564398694453</v>
      </c>
      <c r="Q119" s="850">
        <v>573</v>
      </c>
    </row>
    <row r="120" spans="1:17" ht="14.45" customHeight="1" x14ac:dyDescent="0.2">
      <c r="A120" s="831" t="s">
        <v>5672</v>
      </c>
      <c r="B120" s="832" t="s">
        <v>5513</v>
      </c>
      <c r="C120" s="832" t="s">
        <v>5509</v>
      </c>
      <c r="D120" s="832" t="s">
        <v>5600</v>
      </c>
      <c r="E120" s="832" t="s">
        <v>5598</v>
      </c>
      <c r="F120" s="849">
        <v>468</v>
      </c>
      <c r="G120" s="849">
        <v>356148</v>
      </c>
      <c r="H120" s="849">
        <v>0.72016306128143848</v>
      </c>
      <c r="I120" s="849">
        <v>761</v>
      </c>
      <c r="J120" s="849">
        <v>649</v>
      </c>
      <c r="K120" s="849">
        <v>494538</v>
      </c>
      <c r="L120" s="849">
        <v>1</v>
      </c>
      <c r="M120" s="849">
        <v>762</v>
      </c>
      <c r="N120" s="849">
        <v>436</v>
      </c>
      <c r="O120" s="849">
        <v>333976</v>
      </c>
      <c r="P120" s="837">
        <v>0.67532929724308344</v>
      </c>
      <c r="Q120" s="850">
        <v>766</v>
      </c>
    </row>
    <row r="121" spans="1:17" ht="14.45" customHeight="1" x14ac:dyDescent="0.2">
      <c r="A121" s="831" t="s">
        <v>5672</v>
      </c>
      <c r="B121" s="832" t="s">
        <v>5513</v>
      </c>
      <c r="C121" s="832" t="s">
        <v>5509</v>
      </c>
      <c r="D121" s="832" t="s">
        <v>5621</v>
      </c>
      <c r="E121" s="832" t="s">
        <v>5622</v>
      </c>
      <c r="F121" s="849">
        <v>4406</v>
      </c>
      <c r="G121" s="849">
        <v>3604108</v>
      </c>
      <c r="H121" s="849">
        <v>1.1663451546833472</v>
      </c>
      <c r="I121" s="849">
        <v>818</v>
      </c>
      <c r="J121" s="849">
        <v>3773</v>
      </c>
      <c r="K121" s="849">
        <v>3090087</v>
      </c>
      <c r="L121" s="849">
        <v>1</v>
      </c>
      <c r="M121" s="849">
        <v>819</v>
      </c>
      <c r="N121" s="849">
        <v>4164</v>
      </c>
      <c r="O121" s="849">
        <v>3426972</v>
      </c>
      <c r="P121" s="837">
        <v>1.1090212023156629</v>
      </c>
      <c r="Q121" s="850">
        <v>823</v>
      </c>
    </row>
    <row r="122" spans="1:17" ht="14.45" customHeight="1" x14ac:dyDescent="0.2">
      <c r="A122" s="831" t="s">
        <v>5672</v>
      </c>
      <c r="B122" s="832" t="s">
        <v>5513</v>
      </c>
      <c r="C122" s="832" t="s">
        <v>5509</v>
      </c>
      <c r="D122" s="832" t="s">
        <v>5601</v>
      </c>
      <c r="E122" s="832" t="s">
        <v>5602</v>
      </c>
      <c r="F122" s="849">
        <v>15</v>
      </c>
      <c r="G122" s="849">
        <v>6930</v>
      </c>
      <c r="H122" s="849">
        <v>1.4935344827586208</v>
      </c>
      <c r="I122" s="849">
        <v>462</v>
      </c>
      <c r="J122" s="849">
        <v>10</v>
      </c>
      <c r="K122" s="849">
        <v>4640</v>
      </c>
      <c r="L122" s="849">
        <v>1</v>
      </c>
      <c r="M122" s="849">
        <v>464</v>
      </c>
      <c r="N122" s="849">
        <v>10</v>
      </c>
      <c r="O122" s="849">
        <v>4680</v>
      </c>
      <c r="P122" s="837">
        <v>1.0086206896551724</v>
      </c>
      <c r="Q122" s="850">
        <v>468</v>
      </c>
    </row>
    <row r="123" spans="1:17" ht="14.45" customHeight="1" x14ac:dyDescent="0.2">
      <c r="A123" s="831" t="s">
        <v>5672</v>
      </c>
      <c r="B123" s="832" t="s">
        <v>5513</v>
      </c>
      <c r="C123" s="832" t="s">
        <v>5509</v>
      </c>
      <c r="D123" s="832" t="s">
        <v>5603</v>
      </c>
      <c r="E123" s="832" t="s">
        <v>5584</v>
      </c>
      <c r="F123" s="849">
        <v>11</v>
      </c>
      <c r="G123" s="849">
        <v>4906</v>
      </c>
      <c r="H123" s="849">
        <v>1.371923937360179</v>
      </c>
      <c r="I123" s="849">
        <v>446</v>
      </c>
      <c r="J123" s="849">
        <v>8</v>
      </c>
      <c r="K123" s="849">
        <v>3576</v>
      </c>
      <c r="L123" s="849">
        <v>1</v>
      </c>
      <c r="M123" s="849">
        <v>447</v>
      </c>
      <c r="N123" s="849">
        <v>6</v>
      </c>
      <c r="O123" s="849">
        <v>2706</v>
      </c>
      <c r="P123" s="837">
        <v>0.75671140939597314</v>
      </c>
      <c r="Q123" s="850">
        <v>451</v>
      </c>
    </row>
    <row r="124" spans="1:17" ht="14.45" customHeight="1" x14ac:dyDescent="0.2">
      <c r="A124" s="831" t="s">
        <v>5672</v>
      </c>
      <c r="B124" s="832" t="s">
        <v>5513</v>
      </c>
      <c r="C124" s="832" t="s">
        <v>5509</v>
      </c>
      <c r="D124" s="832" t="s">
        <v>5604</v>
      </c>
      <c r="E124" s="832" t="s">
        <v>5582</v>
      </c>
      <c r="F124" s="849">
        <v>60</v>
      </c>
      <c r="G124" s="849">
        <v>43680</v>
      </c>
      <c r="H124" s="849">
        <v>0.40704500978473579</v>
      </c>
      <c r="I124" s="849">
        <v>728</v>
      </c>
      <c r="J124" s="849">
        <v>147</v>
      </c>
      <c r="K124" s="849">
        <v>107310</v>
      </c>
      <c r="L124" s="849">
        <v>1</v>
      </c>
      <c r="M124" s="849">
        <v>730</v>
      </c>
      <c r="N124" s="849">
        <v>147</v>
      </c>
      <c r="O124" s="849">
        <v>108045</v>
      </c>
      <c r="P124" s="837">
        <v>1.0068493150684932</v>
      </c>
      <c r="Q124" s="850">
        <v>735</v>
      </c>
    </row>
    <row r="125" spans="1:17" ht="14.45" customHeight="1" x14ac:dyDescent="0.2">
      <c r="A125" s="831" t="s">
        <v>5672</v>
      </c>
      <c r="B125" s="832" t="s">
        <v>5513</v>
      </c>
      <c r="C125" s="832" t="s">
        <v>5509</v>
      </c>
      <c r="D125" s="832" t="s">
        <v>5605</v>
      </c>
      <c r="E125" s="832" t="s">
        <v>5606</v>
      </c>
      <c r="F125" s="849">
        <v>52</v>
      </c>
      <c r="G125" s="849">
        <v>43316</v>
      </c>
      <c r="H125" s="849">
        <v>0.45163173808779061</v>
      </c>
      <c r="I125" s="849">
        <v>833</v>
      </c>
      <c r="J125" s="849">
        <v>115</v>
      </c>
      <c r="K125" s="849">
        <v>95910</v>
      </c>
      <c r="L125" s="849">
        <v>1</v>
      </c>
      <c r="M125" s="849">
        <v>834</v>
      </c>
      <c r="N125" s="849">
        <v>119</v>
      </c>
      <c r="O125" s="849">
        <v>99722</v>
      </c>
      <c r="P125" s="837">
        <v>1.0397455948284851</v>
      </c>
      <c r="Q125" s="850">
        <v>838</v>
      </c>
    </row>
    <row r="126" spans="1:17" ht="14.45" customHeight="1" x14ac:dyDescent="0.2">
      <c r="A126" s="831" t="s">
        <v>5672</v>
      </c>
      <c r="B126" s="832" t="s">
        <v>5513</v>
      </c>
      <c r="C126" s="832" t="s">
        <v>5509</v>
      </c>
      <c r="D126" s="832" t="s">
        <v>5607</v>
      </c>
      <c r="E126" s="832" t="s">
        <v>5608</v>
      </c>
      <c r="F126" s="849">
        <v>1347</v>
      </c>
      <c r="G126" s="849">
        <v>289605</v>
      </c>
      <c r="H126" s="849">
        <v>1.0112612612612613</v>
      </c>
      <c r="I126" s="849">
        <v>215</v>
      </c>
      <c r="J126" s="849">
        <v>1332</v>
      </c>
      <c r="K126" s="849">
        <v>286380</v>
      </c>
      <c r="L126" s="849">
        <v>1</v>
      </c>
      <c r="M126" s="849">
        <v>215</v>
      </c>
      <c r="N126" s="849">
        <v>1437</v>
      </c>
      <c r="O126" s="849">
        <v>311829</v>
      </c>
      <c r="P126" s="837">
        <v>1.08886444584119</v>
      </c>
      <c r="Q126" s="850">
        <v>217</v>
      </c>
    </row>
    <row r="127" spans="1:17" ht="14.45" customHeight="1" x14ac:dyDescent="0.2">
      <c r="A127" s="831" t="s">
        <v>5672</v>
      </c>
      <c r="B127" s="832" t="s">
        <v>5513</v>
      </c>
      <c r="C127" s="832" t="s">
        <v>5509</v>
      </c>
      <c r="D127" s="832" t="s">
        <v>5563</v>
      </c>
      <c r="E127" s="832" t="s">
        <v>5564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707</v>
      </c>
      <c r="P127" s="837"/>
      <c r="Q127" s="850">
        <v>707</v>
      </c>
    </row>
    <row r="128" spans="1:17" ht="14.45" customHeight="1" x14ac:dyDescent="0.2">
      <c r="A128" s="831" t="s">
        <v>5672</v>
      </c>
      <c r="B128" s="832" t="s">
        <v>5513</v>
      </c>
      <c r="C128" s="832" t="s">
        <v>5509</v>
      </c>
      <c r="D128" s="832" t="s">
        <v>5565</v>
      </c>
      <c r="E128" s="832" t="s">
        <v>5566</v>
      </c>
      <c r="F128" s="849">
        <v>15</v>
      </c>
      <c r="G128" s="849">
        <v>5325</v>
      </c>
      <c r="H128" s="849">
        <v>1</v>
      </c>
      <c r="I128" s="849">
        <v>355</v>
      </c>
      <c r="J128" s="849">
        <v>15</v>
      </c>
      <c r="K128" s="849">
        <v>5325</v>
      </c>
      <c r="L128" s="849">
        <v>1</v>
      </c>
      <c r="M128" s="849">
        <v>355</v>
      </c>
      <c r="N128" s="849">
        <v>9</v>
      </c>
      <c r="O128" s="849">
        <v>3222</v>
      </c>
      <c r="P128" s="837">
        <v>0.60507042253521126</v>
      </c>
      <c r="Q128" s="850">
        <v>358</v>
      </c>
    </row>
    <row r="129" spans="1:17" ht="14.45" customHeight="1" x14ac:dyDescent="0.2">
      <c r="A129" s="831" t="s">
        <v>5672</v>
      </c>
      <c r="B129" s="832" t="s">
        <v>5513</v>
      </c>
      <c r="C129" s="832" t="s">
        <v>5509</v>
      </c>
      <c r="D129" s="832" t="s">
        <v>5609</v>
      </c>
      <c r="E129" s="832" t="s">
        <v>5610</v>
      </c>
      <c r="F129" s="849">
        <v>7295</v>
      </c>
      <c r="G129" s="849">
        <v>620075</v>
      </c>
      <c r="H129" s="849">
        <v>1.058451911128105</v>
      </c>
      <c r="I129" s="849">
        <v>85</v>
      </c>
      <c r="J129" s="849">
        <v>6812</v>
      </c>
      <c r="K129" s="849">
        <v>585832</v>
      </c>
      <c r="L129" s="849">
        <v>1</v>
      </c>
      <c r="M129" s="849">
        <v>86</v>
      </c>
      <c r="N129" s="849">
        <v>7162</v>
      </c>
      <c r="O129" s="849">
        <v>630256</v>
      </c>
      <c r="P129" s="837">
        <v>1.0758306135547393</v>
      </c>
      <c r="Q129" s="850">
        <v>88</v>
      </c>
    </row>
    <row r="130" spans="1:17" ht="14.45" customHeight="1" x14ac:dyDescent="0.2">
      <c r="A130" s="831" t="s">
        <v>5672</v>
      </c>
      <c r="B130" s="832" t="s">
        <v>5513</v>
      </c>
      <c r="C130" s="832" t="s">
        <v>5509</v>
      </c>
      <c r="D130" s="832" t="s">
        <v>5567</v>
      </c>
      <c r="E130" s="832" t="s">
        <v>5568</v>
      </c>
      <c r="F130" s="849">
        <v>92</v>
      </c>
      <c r="G130" s="849">
        <v>66240</v>
      </c>
      <c r="H130" s="849">
        <v>1.5333333333333334</v>
      </c>
      <c r="I130" s="849">
        <v>720</v>
      </c>
      <c r="J130" s="849">
        <v>60</v>
      </c>
      <c r="K130" s="849">
        <v>43200</v>
      </c>
      <c r="L130" s="849">
        <v>1</v>
      </c>
      <c r="M130" s="849">
        <v>720</v>
      </c>
      <c r="N130" s="849">
        <v>126</v>
      </c>
      <c r="O130" s="849">
        <v>91098</v>
      </c>
      <c r="P130" s="837">
        <v>2.1087500000000001</v>
      </c>
      <c r="Q130" s="850">
        <v>723</v>
      </c>
    </row>
    <row r="131" spans="1:17" ht="14.45" customHeight="1" x14ac:dyDescent="0.2">
      <c r="A131" s="831" t="s">
        <v>5672</v>
      </c>
      <c r="B131" s="832" t="s">
        <v>5513</v>
      </c>
      <c r="C131" s="832" t="s">
        <v>5509</v>
      </c>
      <c r="D131" s="832" t="s">
        <v>5658</v>
      </c>
      <c r="E131" s="832" t="s">
        <v>5622</v>
      </c>
      <c r="F131" s="849">
        <v>2211</v>
      </c>
      <c r="G131" s="849">
        <v>2104872</v>
      </c>
      <c r="H131" s="849">
        <v>0.98469904504114236</v>
      </c>
      <c r="I131" s="849">
        <v>952</v>
      </c>
      <c r="J131" s="849">
        <v>2243</v>
      </c>
      <c r="K131" s="849">
        <v>2137579</v>
      </c>
      <c r="L131" s="849">
        <v>1</v>
      </c>
      <c r="M131" s="849">
        <v>953</v>
      </c>
      <c r="N131" s="849">
        <v>2287</v>
      </c>
      <c r="O131" s="849">
        <v>2186372</v>
      </c>
      <c r="P131" s="837">
        <v>1.0228262908645716</v>
      </c>
      <c r="Q131" s="850">
        <v>956</v>
      </c>
    </row>
    <row r="132" spans="1:17" ht="14.45" customHeight="1" x14ac:dyDescent="0.2">
      <c r="A132" s="831" t="s">
        <v>5672</v>
      </c>
      <c r="B132" s="832" t="s">
        <v>5513</v>
      </c>
      <c r="C132" s="832" t="s">
        <v>5509</v>
      </c>
      <c r="D132" s="832" t="s">
        <v>5573</v>
      </c>
      <c r="E132" s="832" t="s">
        <v>5574</v>
      </c>
      <c r="F132" s="849">
        <v>21</v>
      </c>
      <c r="G132" s="849">
        <v>2520</v>
      </c>
      <c r="H132" s="849">
        <v>2.6033057851239669</v>
      </c>
      <c r="I132" s="849">
        <v>120</v>
      </c>
      <c r="J132" s="849">
        <v>8</v>
      </c>
      <c r="K132" s="849">
        <v>968</v>
      </c>
      <c r="L132" s="849">
        <v>1</v>
      </c>
      <c r="M132" s="849">
        <v>121</v>
      </c>
      <c r="N132" s="849">
        <v>8</v>
      </c>
      <c r="O132" s="849">
        <v>976</v>
      </c>
      <c r="P132" s="837">
        <v>1.0082644628099173</v>
      </c>
      <c r="Q132" s="850">
        <v>122</v>
      </c>
    </row>
    <row r="133" spans="1:17" ht="14.45" customHeight="1" x14ac:dyDescent="0.2">
      <c r="A133" s="831" t="s">
        <v>5672</v>
      </c>
      <c r="B133" s="832" t="s">
        <v>5513</v>
      </c>
      <c r="C133" s="832" t="s">
        <v>5509</v>
      </c>
      <c r="D133" s="832" t="s">
        <v>5623</v>
      </c>
      <c r="E133" s="832" t="s">
        <v>5622</v>
      </c>
      <c r="F133" s="849">
        <v>174</v>
      </c>
      <c r="G133" s="849">
        <v>129630</v>
      </c>
      <c r="H133" s="849">
        <v>1.6870558838074912</v>
      </c>
      <c r="I133" s="849">
        <v>745</v>
      </c>
      <c r="J133" s="849">
        <v>103</v>
      </c>
      <c r="K133" s="849">
        <v>76838</v>
      </c>
      <c r="L133" s="849">
        <v>1</v>
      </c>
      <c r="M133" s="849">
        <v>746</v>
      </c>
      <c r="N133" s="849">
        <v>177</v>
      </c>
      <c r="O133" s="849">
        <v>132396</v>
      </c>
      <c r="P133" s="837">
        <v>1.7230536973893127</v>
      </c>
      <c r="Q133" s="850">
        <v>748</v>
      </c>
    </row>
    <row r="134" spans="1:17" ht="14.45" customHeight="1" x14ac:dyDescent="0.2">
      <c r="A134" s="831" t="s">
        <v>5672</v>
      </c>
      <c r="B134" s="832" t="s">
        <v>5513</v>
      </c>
      <c r="C134" s="832" t="s">
        <v>5509</v>
      </c>
      <c r="D134" s="832" t="s">
        <v>5659</v>
      </c>
      <c r="E134" s="832" t="s">
        <v>5660</v>
      </c>
      <c r="F134" s="849">
        <v>14</v>
      </c>
      <c r="G134" s="849">
        <v>812</v>
      </c>
      <c r="H134" s="849">
        <v>2.8</v>
      </c>
      <c r="I134" s="849">
        <v>58</v>
      </c>
      <c r="J134" s="849">
        <v>5</v>
      </c>
      <c r="K134" s="849">
        <v>290</v>
      </c>
      <c r="L134" s="849">
        <v>1</v>
      </c>
      <c r="M134" s="849">
        <v>58</v>
      </c>
      <c r="N134" s="849">
        <v>3</v>
      </c>
      <c r="O134" s="849">
        <v>177</v>
      </c>
      <c r="P134" s="837">
        <v>0.6103448275862069</v>
      </c>
      <c r="Q134" s="850">
        <v>59</v>
      </c>
    </row>
    <row r="135" spans="1:17" ht="14.45" customHeight="1" x14ac:dyDescent="0.2">
      <c r="A135" s="831" t="s">
        <v>5672</v>
      </c>
      <c r="B135" s="832" t="s">
        <v>5513</v>
      </c>
      <c r="C135" s="832" t="s">
        <v>5509</v>
      </c>
      <c r="D135" s="832" t="s">
        <v>5624</v>
      </c>
      <c r="E135" s="832" t="s">
        <v>5625</v>
      </c>
      <c r="F135" s="849">
        <v>116</v>
      </c>
      <c r="G135" s="849">
        <v>62988</v>
      </c>
      <c r="H135" s="849">
        <v>1.2061121323529411</v>
      </c>
      <c r="I135" s="849">
        <v>543</v>
      </c>
      <c r="J135" s="849">
        <v>96</v>
      </c>
      <c r="K135" s="849">
        <v>52224</v>
      </c>
      <c r="L135" s="849">
        <v>1</v>
      </c>
      <c r="M135" s="849">
        <v>544</v>
      </c>
      <c r="N135" s="849">
        <v>113</v>
      </c>
      <c r="O135" s="849">
        <v>61698</v>
      </c>
      <c r="P135" s="837">
        <v>1.1814108455882353</v>
      </c>
      <c r="Q135" s="850">
        <v>546</v>
      </c>
    </row>
    <row r="136" spans="1:17" ht="14.45" customHeight="1" x14ac:dyDescent="0.2">
      <c r="A136" s="831" t="s">
        <v>5672</v>
      </c>
      <c r="B136" s="832" t="s">
        <v>5513</v>
      </c>
      <c r="C136" s="832" t="s">
        <v>5509</v>
      </c>
      <c r="D136" s="832" t="s">
        <v>5611</v>
      </c>
      <c r="E136" s="832" t="s">
        <v>5612</v>
      </c>
      <c r="F136" s="849">
        <v>13</v>
      </c>
      <c r="G136" s="849">
        <v>3991</v>
      </c>
      <c r="H136" s="849">
        <v>0.92555658627087201</v>
      </c>
      <c r="I136" s="849">
        <v>307</v>
      </c>
      <c r="J136" s="849">
        <v>14</v>
      </c>
      <c r="K136" s="849">
        <v>4312</v>
      </c>
      <c r="L136" s="849">
        <v>1</v>
      </c>
      <c r="M136" s="849">
        <v>308</v>
      </c>
      <c r="N136" s="849">
        <v>7</v>
      </c>
      <c r="O136" s="849">
        <v>2170</v>
      </c>
      <c r="P136" s="837">
        <v>0.50324675324675328</v>
      </c>
      <c r="Q136" s="850">
        <v>310</v>
      </c>
    </row>
    <row r="137" spans="1:17" ht="14.45" customHeight="1" x14ac:dyDescent="0.2">
      <c r="A137" s="831" t="s">
        <v>5672</v>
      </c>
      <c r="B137" s="832" t="s">
        <v>5513</v>
      </c>
      <c r="C137" s="832" t="s">
        <v>5509</v>
      </c>
      <c r="D137" s="832" t="s">
        <v>5613</v>
      </c>
      <c r="E137" s="832" t="s">
        <v>5608</v>
      </c>
      <c r="F137" s="849">
        <v>71</v>
      </c>
      <c r="G137" s="849">
        <v>12638</v>
      </c>
      <c r="H137" s="849">
        <v>1.238655297461531</v>
      </c>
      <c r="I137" s="849">
        <v>178</v>
      </c>
      <c r="J137" s="849">
        <v>57</v>
      </c>
      <c r="K137" s="849">
        <v>10203</v>
      </c>
      <c r="L137" s="849">
        <v>1</v>
      </c>
      <c r="M137" s="849">
        <v>179</v>
      </c>
      <c r="N137" s="849">
        <v>63</v>
      </c>
      <c r="O137" s="849">
        <v>11277</v>
      </c>
      <c r="P137" s="837">
        <v>1.1052631578947369</v>
      </c>
      <c r="Q137" s="850">
        <v>179</v>
      </c>
    </row>
    <row r="138" spans="1:17" ht="14.45" customHeight="1" x14ac:dyDescent="0.2">
      <c r="A138" s="831" t="s">
        <v>5672</v>
      </c>
      <c r="B138" s="832" t="s">
        <v>5513</v>
      </c>
      <c r="C138" s="832" t="s">
        <v>5509</v>
      </c>
      <c r="D138" s="832" t="s">
        <v>5614</v>
      </c>
      <c r="E138" s="832" t="s">
        <v>5612</v>
      </c>
      <c r="F138" s="849">
        <v>47</v>
      </c>
      <c r="G138" s="849">
        <v>17860</v>
      </c>
      <c r="H138" s="849">
        <v>1.8029477084595196</v>
      </c>
      <c r="I138" s="849">
        <v>380</v>
      </c>
      <c r="J138" s="849">
        <v>26</v>
      </c>
      <c r="K138" s="849">
        <v>9906</v>
      </c>
      <c r="L138" s="849">
        <v>1</v>
      </c>
      <c r="M138" s="849">
        <v>381</v>
      </c>
      <c r="N138" s="849">
        <v>39</v>
      </c>
      <c r="O138" s="849">
        <v>15015</v>
      </c>
      <c r="P138" s="837">
        <v>1.515748031496063</v>
      </c>
      <c r="Q138" s="850">
        <v>385</v>
      </c>
    </row>
    <row r="139" spans="1:17" ht="14.45" customHeight="1" x14ac:dyDescent="0.2">
      <c r="A139" s="831" t="s">
        <v>5672</v>
      </c>
      <c r="B139" s="832" t="s">
        <v>5513</v>
      </c>
      <c r="C139" s="832" t="s">
        <v>5509</v>
      </c>
      <c r="D139" s="832" t="s">
        <v>5581</v>
      </c>
      <c r="E139" s="832" t="s">
        <v>5582</v>
      </c>
      <c r="F139" s="849">
        <v>3</v>
      </c>
      <c r="G139" s="849">
        <v>1857</v>
      </c>
      <c r="H139" s="849">
        <v>1.4975806451612903</v>
      </c>
      <c r="I139" s="849">
        <v>619</v>
      </c>
      <c r="J139" s="849">
        <v>2</v>
      </c>
      <c r="K139" s="849">
        <v>1240</v>
      </c>
      <c r="L139" s="849">
        <v>1</v>
      </c>
      <c r="M139" s="849">
        <v>620</v>
      </c>
      <c r="N139" s="849">
        <v>3</v>
      </c>
      <c r="O139" s="849">
        <v>1866</v>
      </c>
      <c r="P139" s="837">
        <v>1.5048387096774194</v>
      </c>
      <c r="Q139" s="850">
        <v>622</v>
      </c>
    </row>
    <row r="140" spans="1:17" ht="14.45" customHeight="1" x14ac:dyDescent="0.2">
      <c r="A140" s="831" t="s">
        <v>5672</v>
      </c>
      <c r="B140" s="832" t="s">
        <v>5513</v>
      </c>
      <c r="C140" s="832" t="s">
        <v>5509</v>
      </c>
      <c r="D140" s="832" t="s">
        <v>5661</v>
      </c>
      <c r="E140" s="832" t="s">
        <v>5662</v>
      </c>
      <c r="F140" s="849">
        <v>13</v>
      </c>
      <c r="G140" s="849">
        <v>1300</v>
      </c>
      <c r="H140" s="849">
        <v>1.4444444444444444</v>
      </c>
      <c r="I140" s="849">
        <v>100</v>
      </c>
      <c r="J140" s="849">
        <v>9</v>
      </c>
      <c r="K140" s="849">
        <v>900</v>
      </c>
      <c r="L140" s="849">
        <v>1</v>
      </c>
      <c r="M140" s="849">
        <v>100</v>
      </c>
      <c r="N140" s="849">
        <v>8</v>
      </c>
      <c r="O140" s="849">
        <v>800</v>
      </c>
      <c r="P140" s="837">
        <v>0.88888888888888884</v>
      </c>
      <c r="Q140" s="850">
        <v>100</v>
      </c>
    </row>
    <row r="141" spans="1:17" ht="14.45" customHeight="1" x14ac:dyDescent="0.2">
      <c r="A141" s="831" t="s">
        <v>5672</v>
      </c>
      <c r="B141" s="832" t="s">
        <v>5513</v>
      </c>
      <c r="C141" s="832" t="s">
        <v>5509</v>
      </c>
      <c r="D141" s="832" t="s">
        <v>5663</v>
      </c>
      <c r="E141" s="832" t="s">
        <v>5622</v>
      </c>
      <c r="F141" s="849">
        <v>22</v>
      </c>
      <c r="G141" s="849">
        <v>22770</v>
      </c>
      <c r="H141" s="849">
        <v>0.51113405764568554</v>
      </c>
      <c r="I141" s="849">
        <v>1035</v>
      </c>
      <c r="J141" s="849">
        <v>43</v>
      </c>
      <c r="K141" s="849">
        <v>44548</v>
      </c>
      <c r="L141" s="849">
        <v>1</v>
      </c>
      <c r="M141" s="849">
        <v>1036</v>
      </c>
      <c r="N141" s="849">
        <v>82</v>
      </c>
      <c r="O141" s="849">
        <v>85280</v>
      </c>
      <c r="P141" s="837">
        <v>1.9143395887581933</v>
      </c>
      <c r="Q141" s="850">
        <v>1040</v>
      </c>
    </row>
    <row r="142" spans="1:17" ht="14.45" customHeight="1" x14ac:dyDescent="0.2">
      <c r="A142" s="831" t="s">
        <v>5672</v>
      </c>
      <c r="B142" s="832" t="s">
        <v>5513</v>
      </c>
      <c r="C142" s="832" t="s">
        <v>5509</v>
      </c>
      <c r="D142" s="832" t="s">
        <v>5617</v>
      </c>
      <c r="E142" s="832" t="s">
        <v>5602</v>
      </c>
      <c r="F142" s="849">
        <v>1</v>
      </c>
      <c r="G142" s="849">
        <v>353</v>
      </c>
      <c r="H142" s="849">
        <v>0.49858757062146891</v>
      </c>
      <c r="I142" s="849">
        <v>353</v>
      </c>
      <c r="J142" s="849">
        <v>2</v>
      </c>
      <c r="K142" s="849">
        <v>708</v>
      </c>
      <c r="L142" s="849">
        <v>1</v>
      </c>
      <c r="M142" s="849">
        <v>354</v>
      </c>
      <c r="N142" s="849">
        <v>1</v>
      </c>
      <c r="O142" s="849">
        <v>355</v>
      </c>
      <c r="P142" s="837">
        <v>0.50141242937853103</v>
      </c>
      <c r="Q142" s="850">
        <v>355</v>
      </c>
    </row>
    <row r="143" spans="1:17" ht="14.45" customHeight="1" x14ac:dyDescent="0.2">
      <c r="A143" s="831" t="s">
        <v>5672</v>
      </c>
      <c r="B143" s="832" t="s">
        <v>5513</v>
      </c>
      <c r="C143" s="832" t="s">
        <v>5509</v>
      </c>
      <c r="D143" s="832" t="s">
        <v>5583</v>
      </c>
      <c r="E143" s="832" t="s">
        <v>5584</v>
      </c>
      <c r="F143" s="849">
        <v>3</v>
      </c>
      <c r="G143" s="849">
        <v>1119</v>
      </c>
      <c r="H143" s="849"/>
      <c r="I143" s="849">
        <v>373</v>
      </c>
      <c r="J143" s="849"/>
      <c r="K143" s="849"/>
      <c r="L143" s="849"/>
      <c r="M143" s="849"/>
      <c r="N143" s="849">
        <v>1</v>
      </c>
      <c r="O143" s="849">
        <v>376</v>
      </c>
      <c r="P143" s="837"/>
      <c r="Q143" s="850">
        <v>376</v>
      </c>
    </row>
    <row r="144" spans="1:17" ht="14.45" customHeight="1" x14ac:dyDescent="0.2">
      <c r="A144" s="831" t="s">
        <v>5672</v>
      </c>
      <c r="B144" s="832" t="s">
        <v>5513</v>
      </c>
      <c r="C144" s="832" t="s">
        <v>5509</v>
      </c>
      <c r="D144" s="832" t="s">
        <v>5664</v>
      </c>
      <c r="E144" s="832" t="s">
        <v>5622</v>
      </c>
      <c r="F144" s="849">
        <v>12</v>
      </c>
      <c r="G144" s="849">
        <v>10548</v>
      </c>
      <c r="H144" s="849">
        <v>1.1986363636363637</v>
      </c>
      <c r="I144" s="849">
        <v>879</v>
      </c>
      <c r="J144" s="849">
        <v>10</v>
      </c>
      <c r="K144" s="849">
        <v>8800</v>
      </c>
      <c r="L144" s="849">
        <v>1</v>
      </c>
      <c r="M144" s="849">
        <v>880</v>
      </c>
      <c r="N144" s="849">
        <v>8</v>
      </c>
      <c r="O144" s="849">
        <v>7048</v>
      </c>
      <c r="P144" s="837">
        <v>0.8009090909090909</v>
      </c>
      <c r="Q144" s="850">
        <v>881</v>
      </c>
    </row>
    <row r="145" spans="1:17" ht="14.45" customHeight="1" x14ac:dyDescent="0.2">
      <c r="A145" s="831" t="s">
        <v>5672</v>
      </c>
      <c r="B145" s="832" t="s">
        <v>5513</v>
      </c>
      <c r="C145" s="832" t="s">
        <v>5509</v>
      </c>
      <c r="D145" s="832" t="s">
        <v>5684</v>
      </c>
      <c r="E145" s="832" t="s">
        <v>5666</v>
      </c>
      <c r="F145" s="849">
        <v>16</v>
      </c>
      <c r="G145" s="849">
        <v>8496</v>
      </c>
      <c r="H145" s="849">
        <v>7.9849624060150379</v>
      </c>
      <c r="I145" s="849">
        <v>531</v>
      </c>
      <c r="J145" s="849">
        <v>2</v>
      </c>
      <c r="K145" s="849">
        <v>1064</v>
      </c>
      <c r="L145" s="849">
        <v>1</v>
      </c>
      <c r="M145" s="849">
        <v>532</v>
      </c>
      <c r="N145" s="849">
        <v>10</v>
      </c>
      <c r="O145" s="849">
        <v>5340</v>
      </c>
      <c r="P145" s="837">
        <v>5.018796992481203</v>
      </c>
      <c r="Q145" s="850">
        <v>534</v>
      </c>
    </row>
    <row r="146" spans="1:17" ht="14.45" customHeight="1" x14ac:dyDescent="0.2">
      <c r="A146" s="831" t="s">
        <v>5672</v>
      </c>
      <c r="B146" s="832" t="s">
        <v>5513</v>
      </c>
      <c r="C146" s="832" t="s">
        <v>5509</v>
      </c>
      <c r="D146" s="832" t="s">
        <v>5665</v>
      </c>
      <c r="E146" s="832" t="s">
        <v>5666</v>
      </c>
      <c r="F146" s="849">
        <v>2</v>
      </c>
      <c r="G146" s="849">
        <v>1648</v>
      </c>
      <c r="H146" s="849">
        <v>0.15365967365967367</v>
      </c>
      <c r="I146" s="849">
        <v>824</v>
      </c>
      <c r="J146" s="849">
        <v>13</v>
      </c>
      <c r="K146" s="849">
        <v>10725</v>
      </c>
      <c r="L146" s="849">
        <v>1</v>
      </c>
      <c r="M146" s="849">
        <v>825</v>
      </c>
      <c r="N146" s="849">
        <v>9</v>
      </c>
      <c r="O146" s="849">
        <v>7452</v>
      </c>
      <c r="P146" s="837">
        <v>0.69482517482517481</v>
      </c>
      <c r="Q146" s="850">
        <v>828</v>
      </c>
    </row>
    <row r="147" spans="1:17" ht="14.45" customHeight="1" x14ac:dyDescent="0.2">
      <c r="A147" s="831" t="s">
        <v>5672</v>
      </c>
      <c r="B147" s="832" t="s">
        <v>5513</v>
      </c>
      <c r="C147" s="832" t="s">
        <v>5509</v>
      </c>
      <c r="D147" s="832" t="s">
        <v>5685</v>
      </c>
      <c r="E147" s="832" t="s">
        <v>5666</v>
      </c>
      <c r="F147" s="849">
        <v>33</v>
      </c>
      <c r="G147" s="849">
        <v>19932</v>
      </c>
      <c r="H147" s="849">
        <v>0.67235621521335809</v>
      </c>
      <c r="I147" s="849">
        <v>604</v>
      </c>
      <c r="J147" s="849">
        <v>49</v>
      </c>
      <c r="K147" s="849">
        <v>29645</v>
      </c>
      <c r="L147" s="849">
        <v>1</v>
      </c>
      <c r="M147" s="849">
        <v>605</v>
      </c>
      <c r="N147" s="849">
        <v>58</v>
      </c>
      <c r="O147" s="849">
        <v>35322</v>
      </c>
      <c r="P147" s="837">
        <v>1.1914994096812279</v>
      </c>
      <c r="Q147" s="850">
        <v>609</v>
      </c>
    </row>
    <row r="148" spans="1:17" ht="14.45" customHeight="1" x14ac:dyDescent="0.2">
      <c r="A148" s="831" t="s">
        <v>5672</v>
      </c>
      <c r="B148" s="832" t="s">
        <v>5513</v>
      </c>
      <c r="C148" s="832" t="s">
        <v>5509</v>
      </c>
      <c r="D148" s="832" t="s">
        <v>5585</v>
      </c>
      <c r="E148" s="832" t="s">
        <v>5586</v>
      </c>
      <c r="F148" s="849">
        <v>2</v>
      </c>
      <c r="G148" s="849">
        <v>354</v>
      </c>
      <c r="H148" s="849">
        <v>0.6629213483146067</v>
      </c>
      <c r="I148" s="849">
        <v>177</v>
      </c>
      <c r="J148" s="849">
        <v>3</v>
      </c>
      <c r="K148" s="849">
        <v>534</v>
      </c>
      <c r="L148" s="849">
        <v>1</v>
      </c>
      <c r="M148" s="849">
        <v>178</v>
      </c>
      <c r="N148" s="849">
        <v>1</v>
      </c>
      <c r="O148" s="849">
        <v>179</v>
      </c>
      <c r="P148" s="837">
        <v>0.33520599250936328</v>
      </c>
      <c r="Q148" s="850">
        <v>179</v>
      </c>
    </row>
    <row r="149" spans="1:17" ht="14.45" customHeight="1" x14ac:dyDescent="0.2">
      <c r="A149" s="831" t="s">
        <v>5672</v>
      </c>
      <c r="B149" s="832" t="s">
        <v>5513</v>
      </c>
      <c r="C149" s="832" t="s">
        <v>5509</v>
      </c>
      <c r="D149" s="832" t="s">
        <v>5618</v>
      </c>
      <c r="E149" s="832" t="s">
        <v>5594</v>
      </c>
      <c r="F149" s="849"/>
      <c r="G149" s="849"/>
      <c r="H149" s="849"/>
      <c r="I149" s="849"/>
      <c r="J149" s="849"/>
      <c r="K149" s="849"/>
      <c r="L149" s="849"/>
      <c r="M149" s="849"/>
      <c r="N149" s="849">
        <v>6</v>
      </c>
      <c r="O149" s="849">
        <v>2454</v>
      </c>
      <c r="P149" s="837"/>
      <c r="Q149" s="850">
        <v>409</v>
      </c>
    </row>
    <row r="150" spans="1:17" ht="14.45" customHeight="1" x14ac:dyDescent="0.2">
      <c r="A150" s="831" t="s">
        <v>5672</v>
      </c>
      <c r="B150" s="832" t="s">
        <v>5513</v>
      </c>
      <c r="C150" s="832" t="s">
        <v>5509</v>
      </c>
      <c r="D150" s="832" t="s">
        <v>5686</v>
      </c>
      <c r="E150" s="832" t="s">
        <v>5666</v>
      </c>
      <c r="F150" s="849"/>
      <c r="G150" s="849"/>
      <c r="H150" s="849"/>
      <c r="I150" s="849"/>
      <c r="J150" s="849">
        <v>3</v>
      </c>
      <c r="K150" s="849">
        <v>2256</v>
      </c>
      <c r="L150" s="849">
        <v>1</v>
      </c>
      <c r="M150" s="849">
        <v>752</v>
      </c>
      <c r="N150" s="849"/>
      <c r="O150" s="849"/>
      <c r="P150" s="837"/>
      <c r="Q150" s="850"/>
    </row>
    <row r="151" spans="1:17" ht="14.45" customHeight="1" x14ac:dyDescent="0.2">
      <c r="A151" s="831" t="s">
        <v>5672</v>
      </c>
      <c r="B151" s="832" t="s">
        <v>5513</v>
      </c>
      <c r="C151" s="832" t="s">
        <v>5509</v>
      </c>
      <c r="D151" s="832" t="s">
        <v>5687</v>
      </c>
      <c r="E151" s="832" t="s">
        <v>5688</v>
      </c>
      <c r="F151" s="849"/>
      <c r="G151" s="849"/>
      <c r="H151" s="849"/>
      <c r="I151" s="849"/>
      <c r="J151" s="849">
        <v>0</v>
      </c>
      <c r="K151" s="849">
        <v>0</v>
      </c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5672</v>
      </c>
      <c r="B152" s="832" t="s">
        <v>5513</v>
      </c>
      <c r="C152" s="832" t="s">
        <v>5509</v>
      </c>
      <c r="D152" s="832" t="s">
        <v>5689</v>
      </c>
      <c r="E152" s="832" t="s">
        <v>5666</v>
      </c>
      <c r="F152" s="849">
        <v>3</v>
      </c>
      <c r="G152" s="849">
        <v>2622</v>
      </c>
      <c r="H152" s="849"/>
      <c r="I152" s="849">
        <v>874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5" customHeight="1" x14ac:dyDescent="0.2">
      <c r="A153" s="831" t="s">
        <v>5672</v>
      </c>
      <c r="B153" s="832" t="s">
        <v>5513</v>
      </c>
      <c r="C153" s="832" t="s">
        <v>5509</v>
      </c>
      <c r="D153" s="832" t="s">
        <v>5690</v>
      </c>
      <c r="E153" s="832" t="s">
        <v>5691</v>
      </c>
      <c r="F153" s="849"/>
      <c r="G153" s="849"/>
      <c r="H153" s="849"/>
      <c r="I153" s="849"/>
      <c r="J153" s="849">
        <v>1</v>
      </c>
      <c r="K153" s="849">
        <v>544</v>
      </c>
      <c r="L153" s="849">
        <v>1</v>
      </c>
      <c r="M153" s="849">
        <v>544</v>
      </c>
      <c r="N153" s="849"/>
      <c r="O153" s="849"/>
      <c r="P153" s="837"/>
      <c r="Q153" s="850"/>
    </row>
    <row r="154" spans="1:17" ht="14.45" customHeight="1" x14ac:dyDescent="0.2">
      <c r="A154" s="831" t="s">
        <v>5672</v>
      </c>
      <c r="B154" s="832" t="s">
        <v>5513</v>
      </c>
      <c r="C154" s="832" t="s">
        <v>5509</v>
      </c>
      <c r="D154" s="832" t="s">
        <v>5587</v>
      </c>
      <c r="E154" s="832" t="s">
        <v>5588</v>
      </c>
      <c r="F154" s="849"/>
      <c r="G154" s="849"/>
      <c r="H154" s="849"/>
      <c r="I154" s="849"/>
      <c r="J154" s="849">
        <v>1</v>
      </c>
      <c r="K154" s="849">
        <v>1298</v>
      </c>
      <c r="L154" s="849">
        <v>1</v>
      </c>
      <c r="M154" s="849">
        <v>1298</v>
      </c>
      <c r="N154" s="849"/>
      <c r="O154" s="849"/>
      <c r="P154" s="837"/>
      <c r="Q154" s="850"/>
    </row>
    <row r="155" spans="1:17" ht="14.45" customHeight="1" x14ac:dyDescent="0.2">
      <c r="A155" s="831" t="s">
        <v>5672</v>
      </c>
      <c r="B155" s="832" t="s">
        <v>5513</v>
      </c>
      <c r="C155" s="832" t="s">
        <v>5509</v>
      </c>
      <c r="D155" s="832" t="s">
        <v>5692</v>
      </c>
      <c r="E155" s="832" t="s">
        <v>5693</v>
      </c>
      <c r="F155" s="849">
        <v>5</v>
      </c>
      <c r="G155" s="849">
        <v>1790</v>
      </c>
      <c r="H155" s="849">
        <v>0.45327931121802989</v>
      </c>
      <c r="I155" s="849">
        <v>358</v>
      </c>
      <c r="J155" s="849">
        <v>11</v>
      </c>
      <c r="K155" s="849">
        <v>3949</v>
      </c>
      <c r="L155" s="849">
        <v>1</v>
      </c>
      <c r="M155" s="849">
        <v>359</v>
      </c>
      <c r="N155" s="849">
        <v>31</v>
      </c>
      <c r="O155" s="849">
        <v>11191</v>
      </c>
      <c r="P155" s="837">
        <v>2.8338819954418839</v>
      </c>
      <c r="Q155" s="850">
        <v>361</v>
      </c>
    </row>
    <row r="156" spans="1:17" ht="14.45" customHeight="1" x14ac:dyDescent="0.2">
      <c r="A156" s="831" t="s">
        <v>5694</v>
      </c>
      <c r="B156" s="832" t="s">
        <v>5513</v>
      </c>
      <c r="C156" s="832" t="s">
        <v>5540</v>
      </c>
      <c r="D156" s="832" t="s">
        <v>5673</v>
      </c>
      <c r="E156" s="832" t="s">
        <v>5674</v>
      </c>
      <c r="F156" s="849">
        <v>3</v>
      </c>
      <c r="G156" s="849">
        <v>6930</v>
      </c>
      <c r="H156" s="849"/>
      <c r="I156" s="849">
        <v>2310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5" customHeight="1" x14ac:dyDescent="0.2">
      <c r="A157" s="831" t="s">
        <v>5694</v>
      </c>
      <c r="B157" s="832" t="s">
        <v>5513</v>
      </c>
      <c r="C157" s="832" t="s">
        <v>5540</v>
      </c>
      <c r="D157" s="832" t="s">
        <v>5589</v>
      </c>
      <c r="E157" s="832" t="s">
        <v>5590</v>
      </c>
      <c r="F157" s="849">
        <v>141</v>
      </c>
      <c r="G157" s="849">
        <v>127569.75</v>
      </c>
      <c r="H157" s="849">
        <v>1.3557692307692308</v>
      </c>
      <c r="I157" s="849">
        <v>904.75</v>
      </c>
      <c r="J157" s="849">
        <v>104</v>
      </c>
      <c r="K157" s="849">
        <v>94094</v>
      </c>
      <c r="L157" s="849">
        <v>1</v>
      </c>
      <c r="M157" s="849">
        <v>904.75</v>
      </c>
      <c r="N157" s="849">
        <v>16</v>
      </c>
      <c r="O157" s="849">
        <v>14476</v>
      </c>
      <c r="P157" s="837">
        <v>0.15384615384615385</v>
      </c>
      <c r="Q157" s="850">
        <v>904.75</v>
      </c>
    </row>
    <row r="158" spans="1:17" ht="14.45" customHeight="1" x14ac:dyDescent="0.2">
      <c r="A158" s="831" t="s">
        <v>5694</v>
      </c>
      <c r="B158" s="832" t="s">
        <v>5513</v>
      </c>
      <c r="C158" s="832" t="s">
        <v>5540</v>
      </c>
      <c r="D158" s="832" t="s">
        <v>5543</v>
      </c>
      <c r="E158" s="832" t="s">
        <v>5544</v>
      </c>
      <c r="F158" s="849">
        <v>25</v>
      </c>
      <c r="G158" s="849">
        <v>6066.0000000000018</v>
      </c>
      <c r="H158" s="849">
        <v>0.71428571428571441</v>
      </c>
      <c r="I158" s="849">
        <v>242.64000000000007</v>
      </c>
      <c r="J158" s="849">
        <v>35</v>
      </c>
      <c r="K158" s="849">
        <v>8492.4000000000015</v>
      </c>
      <c r="L158" s="849">
        <v>1</v>
      </c>
      <c r="M158" s="849">
        <v>242.64000000000004</v>
      </c>
      <c r="N158" s="849">
        <v>41</v>
      </c>
      <c r="O158" s="849">
        <v>9948.2400000000016</v>
      </c>
      <c r="P158" s="837">
        <v>1.1714285714285715</v>
      </c>
      <c r="Q158" s="850">
        <v>242.64000000000004</v>
      </c>
    </row>
    <row r="159" spans="1:17" ht="14.45" customHeight="1" x14ac:dyDescent="0.2">
      <c r="A159" s="831" t="s">
        <v>5694</v>
      </c>
      <c r="B159" s="832" t="s">
        <v>5513</v>
      </c>
      <c r="C159" s="832" t="s">
        <v>5540</v>
      </c>
      <c r="D159" s="832" t="s">
        <v>5545</v>
      </c>
      <c r="E159" s="832" t="s">
        <v>5546</v>
      </c>
      <c r="F159" s="849">
        <v>2</v>
      </c>
      <c r="G159" s="849">
        <v>485.28</v>
      </c>
      <c r="H159" s="849"/>
      <c r="I159" s="849">
        <v>242.64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5" customHeight="1" x14ac:dyDescent="0.2">
      <c r="A160" s="831" t="s">
        <v>5694</v>
      </c>
      <c r="B160" s="832" t="s">
        <v>5513</v>
      </c>
      <c r="C160" s="832" t="s">
        <v>5540</v>
      </c>
      <c r="D160" s="832" t="s">
        <v>5549</v>
      </c>
      <c r="E160" s="832" t="s">
        <v>5548</v>
      </c>
      <c r="F160" s="849"/>
      <c r="G160" s="849"/>
      <c r="H160" s="849"/>
      <c r="I160" s="849"/>
      <c r="J160" s="849">
        <v>5</v>
      </c>
      <c r="K160" s="849">
        <v>2245</v>
      </c>
      <c r="L160" s="849">
        <v>1</v>
      </c>
      <c r="M160" s="849">
        <v>449</v>
      </c>
      <c r="N160" s="849"/>
      <c r="O160" s="849"/>
      <c r="P160" s="837"/>
      <c r="Q160" s="850"/>
    </row>
    <row r="161" spans="1:17" ht="14.45" customHeight="1" x14ac:dyDescent="0.2">
      <c r="A161" s="831" t="s">
        <v>5694</v>
      </c>
      <c r="B161" s="832" t="s">
        <v>5513</v>
      </c>
      <c r="C161" s="832" t="s">
        <v>5540</v>
      </c>
      <c r="D161" s="832" t="s">
        <v>5550</v>
      </c>
      <c r="E161" s="832" t="s">
        <v>5548</v>
      </c>
      <c r="F161" s="849">
        <v>7</v>
      </c>
      <c r="G161" s="849">
        <v>3500</v>
      </c>
      <c r="H161" s="849"/>
      <c r="I161" s="849">
        <v>500</v>
      </c>
      <c r="J161" s="849"/>
      <c r="K161" s="849"/>
      <c r="L161" s="849"/>
      <c r="M161" s="849"/>
      <c r="N161" s="849">
        <v>3</v>
      </c>
      <c r="O161" s="849">
        <v>1500</v>
      </c>
      <c r="P161" s="837"/>
      <c r="Q161" s="850">
        <v>500</v>
      </c>
    </row>
    <row r="162" spans="1:17" ht="14.45" customHeight="1" x14ac:dyDescent="0.2">
      <c r="A162" s="831" t="s">
        <v>5694</v>
      </c>
      <c r="B162" s="832" t="s">
        <v>5513</v>
      </c>
      <c r="C162" s="832" t="s">
        <v>5540</v>
      </c>
      <c r="D162" s="832" t="s">
        <v>5695</v>
      </c>
      <c r="E162" s="832" t="s">
        <v>5696</v>
      </c>
      <c r="F162" s="849"/>
      <c r="G162" s="849"/>
      <c r="H162" s="849"/>
      <c r="I162" s="849"/>
      <c r="J162" s="849">
        <v>1</v>
      </c>
      <c r="K162" s="849">
        <v>1557.65</v>
      </c>
      <c r="L162" s="849">
        <v>1</v>
      </c>
      <c r="M162" s="849">
        <v>1557.65</v>
      </c>
      <c r="N162" s="849"/>
      <c r="O162" s="849"/>
      <c r="P162" s="837"/>
      <c r="Q162" s="850"/>
    </row>
    <row r="163" spans="1:17" ht="14.45" customHeight="1" x14ac:dyDescent="0.2">
      <c r="A163" s="831" t="s">
        <v>5694</v>
      </c>
      <c r="B163" s="832" t="s">
        <v>5513</v>
      </c>
      <c r="C163" s="832" t="s">
        <v>5509</v>
      </c>
      <c r="D163" s="832" t="s">
        <v>5654</v>
      </c>
      <c r="E163" s="832" t="s">
        <v>5655</v>
      </c>
      <c r="F163" s="849">
        <v>22</v>
      </c>
      <c r="G163" s="849">
        <v>4312</v>
      </c>
      <c r="H163" s="849">
        <v>1</v>
      </c>
      <c r="I163" s="849">
        <v>196</v>
      </c>
      <c r="J163" s="849">
        <v>22</v>
      </c>
      <c r="K163" s="849">
        <v>4312</v>
      </c>
      <c r="L163" s="849">
        <v>1</v>
      </c>
      <c r="M163" s="849">
        <v>196</v>
      </c>
      <c r="N163" s="849">
        <v>18</v>
      </c>
      <c r="O163" s="849">
        <v>3582</v>
      </c>
      <c r="P163" s="837">
        <v>0.83070500927643787</v>
      </c>
      <c r="Q163" s="850">
        <v>199</v>
      </c>
    </row>
    <row r="164" spans="1:17" ht="14.45" customHeight="1" x14ac:dyDescent="0.2">
      <c r="A164" s="831" t="s">
        <v>5694</v>
      </c>
      <c r="B164" s="832" t="s">
        <v>5513</v>
      </c>
      <c r="C164" s="832" t="s">
        <v>5509</v>
      </c>
      <c r="D164" s="832" t="s">
        <v>5656</v>
      </c>
      <c r="E164" s="832" t="s">
        <v>5657</v>
      </c>
      <c r="F164" s="849">
        <v>7</v>
      </c>
      <c r="G164" s="849">
        <v>8113</v>
      </c>
      <c r="H164" s="849">
        <v>6.9939655172413797</v>
      </c>
      <c r="I164" s="849">
        <v>1159</v>
      </c>
      <c r="J164" s="849">
        <v>1</v>
      </c>
      <c r="K164" s="849">
        <v>1160</v>
      </c>
      <c r="L164" s="849">
        <v>1</v>
      </c>
      <c r="M164" s="849">
        <v>1160</v>
      </c>
      <c r="N164" s="849"/>
      <c r="O164" s="849"/>
      <c r="P164" s="837"/>
      <c r="Q164" s="850"/>
    </row>
    <row r="165" spans="1:17" ht="14.45" customHeight="1" x14ac:dyDescent="0.2">
      <c r="A165" s="831" t="s">
        <v>5694</v>
      </c>
      <c r="B165" s="832" t="s">
        <v>5513</v>
      </c>
      <c r="C165" s="832" t="s">
        <v>5509</v>
      </c>
      <c r="D165" s="832" t="s">
        <v>5561</v>
      </c>
      <c r="E165" s="832" t="s">
        <v>5562</v>
      </c>
      <c r="F165" s="849">
        <v>871</v>
      </c>
      <c r="G165" s="849">
        <v>218621</v>
      </c>
      <c r="H165" s="849">
        <v>0.91320384294068502</v>
      </c>
      <c r="I165" s="849">
        <v>251</v>
      </c>
      <c r="J165" s="849">
        <v>950</v>
      </c>
      <c r="K165" s="849">
        <v>239400</v>
      </c>
      <c r="L165" s="849">
        <v>1</v>
      </c>
      <c r="M165" s="849">
        <v>252</v>
      </c>
      <c r="N165" s="849">
        <v>858</v>
      </c>
      <c r="O165" s="849">
        <v>217932</v>
      </c>
      <c r="P165" s="837">
        <v>0.91032581453634087</v>
      </c>
      <c r="Q165" s="850">
        <v>254</v>
      </c>
    </row>
    <row r="166" spans="1:17" ht="14.45" customHeight="1" x14ac:dyDescent="0.2">
      <c r="A166" s="831" t="s">
        <v>5694</v>
      </c>
      <c r="B166" s="832" t="s">
        <v>5513</v>
      </c>
      <c r="C166" s="832" t="s">
        <v>5509</v>
      </c>
      <c r="D166" s="832" t="s">
        <v>5591</v>
      </c>
      <c r="E166" s="832" t="s">
        <v>5592</v>
      </c>
      <c r="F166" s="849">
        <v>1171</v>
      </c>
      <c r="G166" s="849">
        <v>147546</v>
      </c>
      <c r="H166" s="849">
        <v>0.90200273878808623</v>
      </c>
      <c r="I166" s="849">
        <v>126</v>
      </c>
      <c r="J166" s="849">
        <v>1288</v>
      </c>
      <c r="K166" s="849">
        <v>163576</v>
      </c>
      <c r="L166" s="849">
        <v>1</v>
      </c>
      <c r="M166" s="849">
        <v>127</v>
      </c>
      <c r="N166" s="849">
        <v>1079</v>
      </c>
      <c r="O166" s="849">
        <v>135954</v>
      </c>
      <c r="P166" s="837">
        <v>0.83113659705580278</v>
      </c>
      <c r="Q166" s="850">
        <v>126</v>
      </c>
    </row>
    <row r="167" spans="1:17" ht="14.45" customHeight="1" x14ac:dyDescent="0.2">
      <c r="A167" s="831" t="s">
        <v>5694</v>
      </c>
      <c r="B167" s="832" t="s">
        <v>5513</v>
      </c>
      <c r="C167" s="832" t="s">
        <v>5509</v>
      </c>
      <c r="D167" s="832" t="s">
        <v>5595</v>
      </c>
      <c r="E167" s="832" t="s">
        <v>5596</v>
      </c>
      <c r="F167" s="849"/>
      <c r="G167" s="849"/>
      <c r="H167" s="849"/>
      <c r="I167" s="849"/>
      <c r="J167" s="849">
        <v>5</v>
      </c>
      <c r="K167" s="849">
        <v>2480</v>
      </c>
      <c r="L167" s="849">
        <v>1</v>
      </c>
      <c r="M167" s="849">
        <v>496</v>
      </c>
      <c r="N167" s="849"/>
      <c r="O167" s="849"/>
      <c r="P167" s="837"/>
      <c r="Q167" s="850"/>
    </row>
    <row r="168" spans="1:17" ht="14.45" customHeight="1" x14ac:dyDescent="0.2">
      <c r="A168" s="831" t="s">
        <v>5694</v>
      </c>
      <c r="B168" s="832" t="s">
        <v>5513</v>
      </c>
      <c r="C168" s="832" t="s">
        <v>5509</v>
      </c>
      <c r="D168" s="832" t="s">
        <v>5597</v>
      </c>
      <c r="E168" s="832" t="s">
        <v>5598</v>
      </c>
      <c r="F168" s="849">
        <v>15</v>
      </c>
      <c r="G168" s="849">
        <v>10320</v>
      </c>
      <c r="H168" s="849">
        <v>0.23043429719772246</v>
      </c>
      <c r="I168" s="849">
        <v>688</v>
      </c>
      <c r="J168" s="849">
        <v>65</v>
      </c>
      <c r="K168" s="849">
        <v>44785</v>
      </c>
      <c r="L168" s="849">
        <v>1</v>
      </c>
      <c r="M168" s="849">
        <v>689</v>
      </c>
      <c r="N168" s="849">
        <v>15</v>
      </c>
      <c r="O168" s="849">
        <v>10365</v>
      </c>
      <c r="P168" s="837">
        <v>0.2314390979122474</v>
      </c>
      <c r="Q168" s="850">
        <v>691</v>
      </c>
    </row>
    <row r="169" spans="1:17" ht="14.45" customHeight="1" x14ac:dyDescent="0.2">
      <c r="A169" s="831" t="s">
        <v>5694</v>
      </c>
      <c r="B169" s="832" t="s">
        <v>5513</v>
      </c>
      <c r="C169" s="832" t="s">
        <v>5509</v>
      </c>
      <c r="D169" s="832" t="s">
        <v>5599</v>
      </c>
      <c r="E169" s="832" t="s">
        <v>5596</v>
      </c>
      <c r="F169" s="849">
        <v>16</v>
      </c>
      <c r="G169" s="849">
        <v>9088</v>
      </c>
      <c r="H169" s="849">
        <v>2.6619800820152313</v>
      </c>
      <c r="I169" s="849">
        <v>568</v>
      </c>
      <c r="J169" s="849">
        <v>6</v>
      </c>
      <c r="K169" s="849">
        <v>3414</v>
      </c>
      <c r="L169" s="849">
        <v>1</v>
      </c>
      <c r="M169" s="849">
        <v>569</v>
      </c>
      <c r="N169" s="849">
        <v>4</v>
      </c>
      <c r="O169" s="849">
        <v>2292</v>
      </c>
      <c r="P169" s="837">
        <v>0.67135325131810197</v>
      </c>
      <c r="Q169" s="850">
        <v>573</v>
      </c>
    </row>
    <row r="170" spans="1:17" ht="14.45" customHeight="1" x14ac:dyDescent="0.2">
      <c r="A170" s="831" t="s">
        <v>5694</v>
      </c>
      <c r="B170" s="832" t="s">
        <v>5513</v>
      </c>
      <c r="C170" s="832" t="s">
        <v>5509</v>
      </c>
      <c r="D170" s="832" t="s">
        <v>5600</v>
      </c>
      <c r="E170" s="832" t="s">
        <v>5598</v>
      </c>
      <c r="F170" s="849">
        <v>167</v>
      </c>
      <c r="G170" s="849">
        <v>127087</v>
      </c>
      <c r="H170" s="849">
        <v>1.3342467191601051</v>
      </c>
      <c r="I170" s="849">
        <v>761</v>
      </c>
      <c r="J170" s="849">
        <v>125</v>
      </c>
      <c r="K170" s="849">
        <v>95250</v>
      </c>
      <c r="L170" s="849">
        <v>1</v>
      </c>
      <c r="M170" s="849">
        <v>762</v>
      </c>
      <c r="N170" s="849">
        <v>100</v>
      </c>
      <c r="O170" s="849">
        <v>76600</v>
      </c>
      <c r="P170" s="837">
        <v>0.80419947506561684</v>
      </c>
      <c r="Q170" s="850">
        <v>766</v>
      </c>
    </row>
    <row r="171" spans="1:17" ht="14.45" customHeight="1" x14ac:dyDescent="0.2">
      <c r="A171" s="831" t="s">
        <v>5694</v>
      </c>
      <c r="B171" s="832" t="s">
        <v>5513</v>
      </c>
      <c r="C171" s="832" t="s">
        <v>5509</v>
      </c>
      <c r="D171" s="832" t="s">
        <v>5621</v>
      </c>
      <c r="E171" s="832" t="s">
        <v>5622</v>
      </c>
      <c r="F171" s="849">
        <v>1022</v>
      </c>
      <c r="G171" s="849">
        <v>835996</v>
      </c>
      <c r="H171" s="849">
        <v>0.87243772371977502</v>
      </c>
      <c r="I171" s="849">
        <v>818</v>
      </c>
      <c r="J171" s="849">
        <v>1170</v>
      </c>
      <c r="K171" s="849">
        <v>958230</v>
      </c>
      <c r="L171" s="849">
        <v>1</v>
      </c>
      <c r="M171" s="849">
        <v>819</v>
      </c>
      <c r="N171" s="849">
        <v>952</v>
      </c>
      <c r="O171" s="849">
        <v>783496</v>
      </c>
      <c r="P171" s="837">
        <v>0.81764920739279712</v>
      </c>
      <c r="Q171" s="850">
        <v>823</v>
      </c>
    </row>
    <row r="172" spans="1:17" ht="14.45" customHeight="1" x14ac:dyDescent="0.2">
      <c r="A172" s="831" t="s">
        <v>5694</v>
      </c>
      <c r="B172" s="832" t="s">
        <v>5513</v>
      </c>
      <c r="C172" s="832" t="s">
        <v>5509</v>
      </c>
      <c r="D172" s="832" t="s">
        <v>5601</v>
      </c>
      <c r="E172" s="832" t="s">
        <v>5602</v>
      </c>
      <c r="F172" s="849">
        <v>2</v>
      </c>
      <c r="G172" s="849">
        <v>924</v>
      </c>
      <c r="H172" s="849">
        <v>0.99568965517241381</v>
      </c>
      <c r="I172" s="849">
        <v>462</v>
      </c>
      <c r="J172" s="849">
        <v>2</v>
      </c>
      <c r="K172" s="849">
        <v>928</v>
      </c>
      <c r="L172" s="849">
        <v>1</v>
      </c>
      <c r="M172" s="849">
        <v>464</v>
      </c>
      <c r="N172" s="849">
        <v>4</v>
      </c>
      <c r="O172" s="849">
        <v>1872</v>
      </c>
      <c r="P172" s="837">
        <v>2.0172413793103448</v>
      </c>
      <c r="Q172" s="850">
        <v>468</v>
      </c>
    </row>
    <row r="173" spans="1:17" ht="14.45" customHeight="1" x14ac:dyDescent="0.2">
      <c r="A173" s="831" t="s">
        <v>5694</v>
      </c>
      <c r="B173" s="832" t="s">
        <v>5513</v>
      </c>
      <c r="C173" s="832" t="s">
        <v>5509</v>
      </c>
      <c r="D173" s="832" t="s">
        <v>5603</v>
      </c>
      <c r="E173" s="832" t="s">
        <v>5584</v>
      </c>
      <c r="F173" s="849">
        <v>38</v>
      </c>
      <c r="G173" s="849">
        <v>16948</v>
      </c>
      <c r="H173" s="849">
        <v>0.9721792003671198</v>
      </c>
      <c r="I173" s="849">
        <v>446</v>
      </c>
      <c r="J173" s="849">
        <v>39</v>
      </c>
      <c r="K173" s="849">
        <v>17433</v>
      </c>
      <c r="L173" s="849">
        <v>1</v>
      </c>
      <c r="M173" s="849">
        <v>447</v>
      </c>
      <c r="N173" s="849">
        <v>44</v>
      </c>
      <c r="O173" s="849">
        <v>19844</v>
      </c>
      <c r="P173" s="837">
        <v>1.1383009235358228</v>
      </c>
      <c r="Q173" s="850">
        <v>451</v>
      </c>
    </row>
    <row r="174" spans="1:17" ht="14.45" customHeight="1" x14ac:dyDescent="0.2">
      <c r="A174" s="831" t="s">
        <v>5694</v>
      </c>
      <c r="B174" s="832" t="s">
        <v>5513</v>
      </c>
      <c r="C174" s="832" t="s">
        <v>5509</v>
      </c>
      <c r="D174" s="832" t="s">
        <v>5604</v>
      </c>
      <c r="E174" s="832" t="s">
        <v>5582</v>
      </c>
      <c r="F174" s="849">
        <v>55</v>
      </c>
      <c r="G174" s="849">
        <v>40040</v>
      </c>
      <c r="H174" s="849">
        <v>0.84383561643835614</v>
      </c>
      <c r="I174" s="849">
        <v>728</v>
      </c>
      <c r="J174" s="849">
        <v>65</v>
      </c>
      <c r="K174" s="849">
        <v>47450</v>
      </c>
      <c r="L174" s="849">
        <v>1</v>
      </c>
      <c r="M174" s="849">
        <v>730</v>
      </c>
      <c r="N174" s="849">
        <v>83</v>
      </c>
      <c r="O174" s="849">
        <v>61005</v>
      </c>
      <c r="P174" s="837">
        <v>1.2856691253951529</v>
      </c>
      <c r="Q174" s="850">
        <v>735</v>
      </c>
    </row>
    <row r="175" spans="1:17" ht="14.45" customHeight="1" x14ac:dyDescent="0.2">
      <c r="A175" s="831" t="s">
        <v>5694</v>
      </c>
      <c r="B175" s="832" t="s">
        <v>5513</v>
      </c>
      <c r="C175" s="832" t="s">
        <v>5509</v>
      </c>
      <c r="D175" s="832" t="s">
        <v>5605</v>
      </c>
      <c r="E175" s="832" t="s">
        <v>5606</v>
      </c>
      <c r="F175" s="849">
        <v>1</v>
      </c>
      <c r="G175" s="849">
        <v>833</v>
      </c>
      <c r="H175" s="849">
        <v>0.99880095923261392</v>
      </c>
      <c r="I175" s="849">
        <v>833</v>
      </c>
      <c r="J175" s="849">
        <v>1</v>
      </c>
      <c r="K175" s="849">
        <v>834</v>
      </c>
      <c r="L175" s="849">
        <v>1</v>
      </c>
      <c r="M175" s="849">
        <v>834</v>
      </c>
      <c r="N175" s="849"/>
      <c r="O175" s="849"/>
      <c r="P175" s="837"/>
      <c r="Q175" s="850"/>
    </row>
    <row r="176" spans="1:17" ht="14.45" customHeight="1" x14ac:dyDescent="0.2">
      <c r="A176" s="831" t="s">
        <v>5694</v>
      </c>
      <c r="B176" s="832" t="s">
        <v>5513</v>
      </c>
      <c r="C176" s="832" t="s">
        <v>5509</v>
      </c>
      <c r="D176" s="832" t="s">
        <v>5607</v>
      </c>
      <c r="E176" s="832" t="s">
        <v>5608</v>
      </c>
      <c r="F176" s="849">
        <v>395</v>
      </c>
      <c r="G176" s="849">
        <v>84925</v>
      </c>
      <c r="H176" s="849">
        <v>1.0102301790281329</v>
      </c>
      <c r="I176" s="849">
        <v>215</v>
      </c>
      <c r="J176" s="849">
        <v>391</v>
      </c>
      <c r="K176" s="849">
        <v>84065</v>
      </c>
      <c r="L176" s="849">
        <v>1</v>
      </c>
      <c r="M176" s="849">
        <v>215</v>
      </c>
      <c r="N176" s="849">
        <v>354</v>
      </c>
      <c r="O176" s="849">
        <v>76818</v>
      </c>
      <c r="P176" s="837">
        <v>0.91379289835246535</v>
      </c>
      <c r="Q176" s="850">
        <v>217</v>
      </c>
    </row>
    <row r="177" spans="1:17" ht="14.45" customHeight="1" x14ac:dyDescent="0.2">
      <c r="A177" s="831" t="s">
        <v>5694</v>
      </c>
      <c r="B177" s="832" t="s">
        <v>5513</v>
      </c>
      <c r="C177" s="832" t="s">
        <v>5509</v>
      </c>
      <c r="D177" s="832" t="s">
        <v>5565</v>
      </c>
      <c r="E177" s="832" t="s">
        <v>5566</v>
      </c>
      <c r="F177" s="849">
        <v>4</v>
      </c>
      <c r="G177" s="849">
        <v>1420</v>
      </c>
      <c r="H177" s="849">
        <v>1.3333333333333333</v>
      </c>
      <c r="I177" s="849">
        <v>355</v>
      </c>
      <c r="J177" s="849">
        <v>3</v>
      </c>
      <c r="K177" s="849">
        <v>1065</v>
      </c>
      <c r="L177" s="849">
        <v>1</v>
      </c>
      <c r="M177" s="849">
        <v>355</v>
      </c>
      <c r="N177" s="849">
        <v>1</v>
      </c>
      <c r="O177" s="849">
        <v>358</v>
      </c>
      <c r="P177" s="837">
        <v>0.33615023474178402</v>
      </c>
      <c r="Q177" s="850">
        <v>358</v>
      </c>
    </row>
    <row r="178" spans="1:17" ht="14.45" customHeight="1" x14ac:dyDescent="0.2">
      <c r="A178" s="831" t="s">
        <v>5694</v>
      </c>
      <c r="B178" s="832" t="s">
        <v>5513</v>
      </c>
      <c r="C178" s="832" t="s">
        <v>5509</v>
      </c>
      <c r="D178" s="832" t="s">
        <v>5609</v>
      </c>
      <c r="E178" s="832" t="s">
        <v>5610</v>
      </c>
      <c r="F178" s="849">
        <v>2051</v>
      </c>
      <c r="G178" s="849">
        <v>174335</v>
      </c>
      <c r="H178" s="849">
        <v>0.96073514824203676</v>
      </c>
      <c r="I178" s="849">
        <v>85</v>
      </c>
      <c r="J178" s="849">
        <v>2110</v>
      </c>
      <c r="K178" s="849">
        <v>181460</v>
      </c>
      <c r="L178" s="849">
        <v>1</v>
      </c>
      <c r="M178" s="849">
        <v>86</v>
      </c>
      <c r="N178" s="849">
        <v>1763</v>
      </c>
      <c r="O178" s="849">
        <v>155144</v>
      </c>
      <c r="P178" s="837">
        <v>0.85497630331753549</v>
      </c>
      <c r="Q178" s="850">
        <v>88</v>
      </c>
    </row>
    <row r="179" spans="1:17" ht="14.45" customHeight="1" x14ac:dyDescent="0.2">
      <c r="A179" s="831" t="s">
        <v>5694</v>
      </c>
      <c r="B179" s="832" t="s">
        <v>5513</v>
      </c>
      <c r="C179" s="832" t="s">
        <v>5509</v>
      </c>
      <c r="D179" s="832" t="s">
        <v>5567</v>
      </c>
      <c r="E179" s="832" t="s">
        <v>5568</v>
      </c>
      <c r="F179" s="849">
        <v>11</v>
      </c>
      <c r="G179" s="849">
        <v>7920</v>
      </c>
      <c r="H179" s="849">
        <v>2.75</v>
      </c>
      <c r="I179" s="849">
        <v>720</v>
      </c>
      <c r="J179" s="849">
        <v>4</v>
      </c>
      <c r="K179" s="849">
        <v>2880</v>
      </c>
      <c r="L179" s="849">
        <v>1</v>
      </c>
      <c r="M179" s="849">
        <v>720</v>
      </c>
      <c r="N179" s="849">
        <v>15</v>
      </c>
      <c r="O179" s="849">
        <v>10845</v>
      </c>
      <c r="P179" s="837">
        <v>3.765625</v>
      </c>
      <c r="Q179" s="850">
        <v>723</v>
      </c>
    </row>
    <row r="180" spans="1:17" ht="14.45" customHeight="1" x14ac:dyDescent="0.2">
      <c r="A180" s="831" t="s">
        <v>5694</v>
      </c>
      <c r="B180" s="832" t="s">
        <v>5513</v>
      </c>
      <c r="C180" s="832" t="s">
        <v>5509</v>
      </c>
      <c r="D180" s="832" t="s">
        <v>5658</v>
      </c>
      <c r="E180" s="832" t="s">
        <v>5622</v>
      </c>
      <c r="F180" s="849">
        <v>558</v>
      </c>
      <c r="G180" s="849">
        <v>531216</v>
      </c>
      <c r="H180" s="849">
        <v>1.2993344535841913</v>
      </c>
      <c r="I180" s="849">
        <v>952</v>
      </c>
      <c r="J180" s="849">
        <v>429</v>
      </c>
      <c r="K180" s="849">
        <v>408837</v>
      </c>
      <c r="L180" s="849">
        <v>1</v>
      </c>
      <c r="M180" s="849">
        <v>953</v>
      </c>
      <c r="N180" s="849">
        <v>486</v>
      </c>
      <c r="O180" s="849">
        <v>464616</v>
      </c>
      <c r="P180" s="837">
        <v>1.1364333462969349</v>
      </c>
      <c r="Q180" s="850">
        <v>956</v>
      </c>
    </row>
    <row r="181" spans="1:17" ht="14.45" customHeight="1" x14ac:dyDescent="0.2">
      <c r="A181" s="831" t="s">
        <v>5694</v>
      </c>
      <c r="B181" s="832" t="s">
        <v>5513</v>
      </c>
      <c r="C181" s="832" t="s">
        <v>5509</v>
      </c>
      <c r="D181" s="832" t="s">
        <v>5573</v>
      </c>
      <c r="E181" s="832" t="s">
        <v>5574</v>
      </c>
      <c r="F181" s="849">
        <v>45</v>
      </c>
      <c r="G181" s="849">
        <v>5400</v>
      </c>
      <c r="H181" s="849">
        <v>0.65629557608167233</v>
      </c>
      <c r="I181" s="849">
        <v>120</v>
      </c>
      <c r="J181" s="849">
        <v>68</v>
      </c>
      <c r="K181" s="849">
        <v>8228</v>
      </c>
      <c r="L181" s="849">
        <v>1</v>
      </c>
      <c r="M181" s="849">
        <v>121</v>
      </c>
      <c r="N181" s="849">
        <v>42</v>
      </c>
      <c r="O181" s="849">
        <v>5124</v>
      </c>
      <c r="P181" s="837">
        <v>0.6227515799708313</v>
      </c>
      <c r="Q181" s="850">
        <v>122</v>
      </c>
    </row>
    <row r="182" spans="1:17" ht="14.45" customHeight="1" x14ac:dyDescent="0.2">
      <c r="A182" s="831" t="s">
        <v>5694</v>
      </c>
      <c r="B182" s="832" t="s">
        <v>5513</v>
      </c>
      <c r="C182" s="832" t="s">
        <v>5509</v>
      </c>
      <c r="D182" s="832" t="s">
        <v>5623</v>
      </c>
      <c r="E182" s="832" t="s">
        <v>5622</v>
      </c>
      <c r="F182" s="849">
        <v>79</v>
      </c>
      <c r="G182" s="849">
        <v>58855</v>
      </c>
      <c r="H182" s="849">
        <v>0.42877229280801959</v>
      </c>
      <c r="I182" s="849">
        <v>745</v>
      </c>
      <c r="J182" s="849">
        <v>184</v>
      </c>
      <c r="K182" s="849">
        <v>137264</v>
      </c>
      <c r="L182" s="849">
        <v>1</v>
      </c>
      <c r="M182" s="849">
        <v>746</v>
      </c>
      <c r="N182" s="849">
        <v>92</v>
      </c>
      <c r="O182" s="849">
        <v>68816</v>
      </c>
      <c r="P182" s="837">
        <v>0.50134048257372654</v>
      </c>
      <c r="Q182" s="850">
        <v>748</v>
      </c>
    </row>
    <row r="183" spans="1:17" ht="14.45" customHeight="1" x14ac:dyDescent="0.2">
      <c r="A183" s="831" t="s">
        <v>5694</v>
      </c>
      <c r="B183" s="832" t="s">
        <v>5513</v>
      </c>
      <c r="C183" s="832" t="s">
        <v>5509</v>
      </c>
      <c r="D183" s="832" t="s">
        <v>5659</v>
      </c>
      <c r="E183" s="832" t="s">
        <v>5660</v>
      </c>
      <c r="F183" s="849">
        <v>3</v>
      </c>
      <c r="G183" s="849">
        <v>174</v>
      </c>
      <c r="H183" s="849">
        <v>3</v>
      </c>
      <c r="I183" s="849">
        <v>58</v>
      </c>
      <c r="J183" s="849">
        <v>1</v>
      </c>
      <c r="K183" s="849">
        <v>58</v>
      </c>
      <c r="L183" s="849">
        <v>1</v>
      </c>
      <c r="M183" s="849">
        <v>58</v>
      </c>
      <c r="N183" s="849"/>
      <c r="O183" s="849"/>
      <c r="P183" s="837"/>
      <c r="Q183" s="850"/>
    </row>
    <row r="184" spans="1:17" ht="14.45" customHeight="1" x14ac:dyDescent="0.2">
      <c r="A184" s="831" t="s">
        <v>5694</v>
      </c>
      <c r="B184" s="832" t="s">
        <v>5513</v>
      </c>
      <c r="C184" s="832" t="s">
        <v>5509</v>
      </c>
      <c r="D184" s="832" t="s">
        <v>5624</v>
      </c>
      <c r="E184" s="832" t="s">
        <v>5625</v>
      </c>
      <c r="F184" s="849">
        <v>153</v>
      </c>
      <c r="G184" s="849">
        <v>83079</v>
      </c>
      <c r="H184" s="849">
        <v>1.2120535714285714</v>
      </c>
      <c r="I184" s="849">
        <v>543</v>
      </c>
      <c r="J184" s="849">
        <v>126</v>
      </c>
      <c r="K184" s="849">
        <v>68544</v>
      </c>
      <c r="L184" s="849">
        <v>1</v>
      </c>
      <c r="M184" s="849">
        <v>544</v>
      </c>
      <c r="N184" s="849">
        <v>53</v>
      </c>
      <c r="O184" s="849">
        <v>28938</v>
      </c>
      <c r="P184" s="837">
        <v>0.42218137254901961</v>
      </c>
      <c r="Q184" s="850">
        <v>546</v>
      </c>
    </row>
    <row r="185" spans="1:17" ht="14.45" customHeight="1" x14ac:dyDescent="0.2">
      <c r="A185" s="831" t="s">
        <v>5694</v>
      </c>
      <c r="B185" s="832" t="s">
        <v>5513</v>
      </c>
      <c r="C185" s="832" t="s">
        <v>5509</v>
      </c>
      <c r="D185" s="832" t="s">
        <v>5613</v>
      </c>
      <c r="E185" s="832" t="s">
        <v>5608</v>
      </c>
      <c r="F185" s="849">
        <v>26</v>
      </c>
      <c r="G185" s="849">
        <v>4628</v>
      </c>
      <c r="H185" s="849">
        <v>0.37470650149785445</v>
      </c>
      <c r="I185" s="849">
        <v>178</v>
      </c>
      <c r="J185" s="849">
        <v>69</v>
      </c>
      <c r="K185" s="849">
        <v>12351</v>
      </c>
      <c r="L185" s="849">
        <v>1</v>
      </c>
      <c r="M185" s="849">
        <v>179</v>
      </c>
      <c r="N185" s="849">
        <v>35</v>
      </c>
      <c r="O185" s="849">
        <v>6265</v>
      </c>
      <c r="P185" s="837">
        <v>0.50724637681159424</v>
      </c>
      <c r="Q185" s="850">
        <v>179</v>
      </c>
    </row>
    <row r="186" spans="1:17" ht="14.45" customHeight="1" x14ac:dyDescent="0.2">
      <c r="A186" s="831" t="s">
        <v>5694</v>
      </c>
      <c r="B186" s="832" t="s">
        <v>5513</v>
      </c>
      <c r="C186" s="832" t="s">
        <v>5509</v>
      </c>
      <c r="D186" s="832" t="s">
        <v>5614</v>
      </c>
      <c r="E186" s="832" t="s">
        <v>5612</v>
      </c>
      <c r="F186" s="849">
        <v>22</v>
      </c>
      <c r="G186" s="849">
        <v>8360</v>
      </c>
      <c r="H186" s="849">
        <v>1.8285214348206473</v>
      </c>
      <c r="I186" s="849">
        <v>380</v>
      </c>
      <c r="J186" s="849">
        <v>12</v>
      </c>
      <c r="K186" s="849">
        <v>4572</v>
      </c>
      <c r="L186" s="849">
        <v>1</v>
      </c>
      <c r="M186" s="849">
        <v>381</v>
      </c>
      <c r="N186" s="849">
        <v>5</v>
      </c>
      <c r="O186" s="849">
        <v>1925</v>
      </c>
      <c r="P186" s="837">
        <v>0.42104111986001752</v>
      </c>
      <c r="Q186" s="850">
        <v>385</v>
      </c>
    </row>
    <row r="187" spans="1:17" ht="14.45" customHeight="1" x14ac:dyDescent="0.2">
      <c r="A187" s="831" t="s">
        <v>5694</v>
      </c>
      <c r="B187" s="832" t="s">
        <v>5513</v>
      </c>
      <c r="C187" s="832" t="s">
        <v>5509</v>
      </c>
      <c r="D187" s="832" t="s">
        <v>5581</v>
      </c>
      <c r="E187" s="832" t="s">
        <v>5582</v>
      </c>
      <c r="F187" s="849"/>
      <c r="G187" s="849"/>
      <c r="H187" s="849"/>
      <c r="I187" s="849"/>
      <c r="J187" s="849">
        <v>4</v>
      </c>
      <c r="K187" s="849">
        <v>2480</v>
      </c>
      <c r="L187" s="849">
        <v>1</v>
      </c>
      <c r="M187" s="849">
        <v>620</v>
      </c>
      <c r="N187" s="849">
        <v>2</v>
      </c>
      <c r="O187" s="849">
        <v>1244</v>
      </c>
      <c r="P187" s="837">
        <v>0.50161290322580643</v>
      </c>
      <c r="Q187" s="850">
        <v>622</v>
      </c>
    </row>
    <row r="188" spans="1:17" ht="14.45" customHeight="1" x14ac:dyDescent="0.2">
      <c r="A188" s="831" t="s">
        <v>5694</v>
      </c>
      <c r="B188" s="832" t="s">
        <v>5513</v>
      </c>
      <c r="C188" s="832" t="s">
        <v>5509</v>
      </c>
      <c r="D188" s="832" t="s">
        <v>5661</v>
      </c>
      <c r="E188" s="832" t="s">
        <v>5662</v>
      </c>
      <c r="F188" s="849">
        <v>3</v>
      </c>
      <c r="G188" s="849">
        <v>300</v>
      </c>
      <c r="H188" s="849">
        <v>0.25</v>
      </c>
      <c r="I188" s="849">
        <v>100</v>
      </c>
      <c r="J188" s="849">
        <v>12</v>
      </c>
      <c r="K188" s="849">
        <v>1200</v>
      </c>
      <c r="L188" s="849">
        <v>1</v>
      </c>
      <c r="M188" s="849">
        <v>100</v>
      </c>
      <c r="N188" s="849">
        <v>9</v>
      </c>
      <c r="O188" s="849">
        <v>900</v>
      </c>
      <c r="P188" s="837">
        <v>0.75</v>
      </c>
      <c r="Q188" s="850">
        <v>100</v>
      </c>
    </row>
    <row r="189" spans="1:17" ht="14.45" customHeight="1" x14ac:dyDescent="0.2">
      <c r="A189" s="831" t="s">
        <v>5694</v>
      </c>
      <c r="B189" s="832" t="s">
        <v>5513</v>
      </c>
      <c r="C189" s="832" t="s">
        <v>5509</v>
      </c>
      <c r="D189" s="832" t="s">
        <v>5663</v>
      </c>
      <c r="E189" s="832" t="s">
        <v>5622</v>
      </c>
      <c r="F189" s="849">
        <v>233</v>
      </c>
      <c r="G189" s="849">
        <v>241155</v>
      </c>
      <c r="H189" s="849">
        <v>1.3692652736770383</v>
      </c>
      <c r="I189" s="849">
        <v>1035</v>
      </c>
      <c r="J189" s="849">
        <v>170</v>
      </c>
      <c r="K189" s="849">
        <v>176120</v>
      </c>
      <c r="L189" s="849">
        <v>1</v>
      </c>
      <c r="M189" s="849">
        <v>1036</v>
      </c>
      <c r="N189" s="849">
        <v>121</v>
      </c>
      <c r="O189" s="849">
        <v>125840</v>
      </c>
      <c r="P189" s="837">
        <v>0.71451283215989103</v>
      </c>
      <c r="Q189" s="850">
        <v>1040</v>
      </c>
    </row>
    <row r="190" spans="1:17" ht="14.45" customHeight="1" x14ac:dyDescent="0.2">
      <c r="A190" s="831" t="s">
        <v>5694</v>
      </c>
      <c r="B190" s="832" t="s">
        <v>5513</v>
      </c>
      <c r="C190" s="832" t="s">
        <v>5509</v>
      </c>
      <c r="D190" s="832" t="s">
        <v>5617</v>
      </c>
      <c r="E190" s="832" t="s">
        <v>5602</v>
      </c>
      <c r="F190" s="849"/>
      <c r="G190" s="849"/>
      <c r="H190" s="849"/>
      <c r="I190" s="849"/>
      <c r="J190" s="849">
        <v>1</v>
      </c>
      <c r="K190" s="849">
        <v>354</v>
      </c>
      <c r="L190" s="849">
        <v>1</v>
      </c>
      <c r="M190" s="849">
        <v>354</v>
      </c>
      <c r="N190" s="849"/>
      <c r="O190" s="849"/>
      <c r="P190" s="837"/>
      <c r="Q190" s="850"/>
    </row>
    <row r="191" spans="1:17" ht="14.45" customHeight="1" x14ac:dyDescent="0.2">
      <c r="A191" s="831" t="s">
        <v>5694</v>
      </c>
      <c r="B191" s="832" t="s">
        <v>5513</v>
      </c>
      <c r="C191" s="832" t="s">
        <v>5509</v>
      </c>
      <c r="D191" s="832" t="s">
        <v>5583</v>
      </c>
      <c r="E191" s="832" t="s">
        <v>5584</v>
      </c>
      <c r="F191" s="849"/>
      <c r="G191" s="849"/>
      <c r="H191" s="849"/>
      <c r="I191" s="849"/>
      <c r="J191" s="849">
        <v>2</v>
      </c>
      <c r="K191" s="849">
        <v>748</v>
      </c>
      <c r="L191" s="849">
        <v>1</v>
      </c>
      <c r="M191" s="849">
        <v>374</v>
      </c>
      <c r="N191" s="849"/>
      <c r="O191" s="849"/>
      <c r="P191" s="837"/>
      <c r="Q191" s="850"/>
    </row>
    <row r="192" spans="1:17" ht="14.45" customHeight="1" x14ac:dyDescent="0.2">
      <c r="A192" s="831" t="s">
        <v>5694</v>
      </c>
      <c r="B192" s="832" t="s">
        <v>5513</v>
      </c>
      <c r="C192" s="832" t="s">
        <v>5509</v>
      </c>
      <c r="D192" s="832" t="s">
        <v>5664</v>
      </c>
      <c r="E192" s="832" t="s">
        <v>5622</v>
      </c>
      <c r="F192" s="849">
        <v>3</v>
      </c>
      <c r="G192" s="849">
        <v>2637</v>
      </c>
      <c r="H192" s="849">
        <v>0.29965909090909093</v>
      </c>
      <c r="I192" s="849">
        <v>879</v>
      </c>
      <c r="J192" s="849">
        <v>10</v>
      </c>
      <c r="K192" s="849">
        <v>8800</v>
      </c>
      <c r="L192" s="849">
        <v>1</v>
      </c>
      <c r="M192" s="849">
        <v>880</v>
      </c>
      <c r="N192" s="849"/>
      <c r="O192" s="849"/>
      <c r="P192" s="837"/>
      <c r="Q192" s="850"/>
    </row>
    <row r="193" spans="1:17" ht="14.45" customHeight="1" x14ac:dyDescent="0.2">
      <c r="A193" s="831" t="s">
        <v>5694</v>
      </c>
      <c r="B193" s="832" t="s">
        <v>5513</v>
      </c>
      <c r="C193" s="832" t="s">
        <v>5509</v>
      </c>
      <c r="D193" s="832" t="s">
        <v>5684</v>
      </c>
      <c r="E193" s="832" t="s">
        <v>5666</v>
      </c>
      <c r="F193" s="849"/>
      <c r="G193" s="849"/>
      <c r="H193" s="849"/>
      <c r="I193" s="849"/>
      <c r="J193" s="849">
        <v>19</v>
      </c>
      <c r="K193" s="849">
        <v>10108</v>
      </c>
      <c r="L193" s="849">
        <v>1</v>
      </c>
      <c r="M193" s="849">
        <v>532</v>
      </c>
      <c r="N193" s="849">
        <v>14</v>
      </c>
      <c r="O193" s="849">
        <v>7476</v>
      </c>
      <c r="P193" s="837">
        <v>0.73961218836565101</v>
      </c>
      <c r="Q193" s="850">
        <v>534</v>
      </c>
    </row>
    <row r="194" spans="1:17" ht="14.45" customHeight="1" x14ac:dyDescent="0.2">
      <c r="A194" s="831" t="s">
        <v>5694</v>
      </c>
      <c r="B194" s="832" t="s">
        <v>5513</v>
      </c>
      <c r="C194" s="832" t="s">
        <v>5509</v>
      </c>
      <c r="D194" s="832" t="s">
        <v>5665</v>
      </c>
      <c r="E194" s="832" t="s">
        <v>5666</v>
      </c>
      <c r="F194" s="849">
        <v>284</v>
      </c>
      <c r="G194" s="849">
        <v>234016</v>
      </c>
      <c r="H194" s="849">
        <v>0.81981432825363465</v>
      </c>
      <c r="I194" s="849">
        <v>824</v>
      </c>
      <c r="J194" s="849">
        <v>346</v>
      </c>
      <c r="K194" s="849">
        <v>285450</v>
      </c>
      <c r="L194" s="849">
        <v>1</v>
      </c>
      <c r="M194" s="849">
        <v>825</v>
      </c>
      <c r="N194" s="849">
        <v>252</v>
      </c>
      <c r="O194" s="849">
        <v>208656</v>
      </c>
      <c r="P194" s="837">
        <v>0.73097214923804521</v>
      </c>
      <c r="Q194" s="850">
        <v>828</v>
      </c>
    </row>
    <row r="195" spans="1:17" ht="14.45" customHeight="1" x14ac:dyDescent="0.2">
      <c r="A195" s="831" t="s">
        <v>5694</v>
      </c>
      <c r="B195" s="832" t="s">
        <v>5513</v>
      </c>
      <c r="C195" s="832" t="s">
        <v>5509</v>
      </c>
      <c r="D195" s="832" t="s">
        <v>5685</v>
      </c>
      <c r="E195" s="832" t="s">
        <v>5666</v>
      </c>
      <c r="F195" s="849">
        <v>92</v>
      </c>
      <c r="G195" s="849">
        <v>55568</v>
      </c>
      <c r="H195" s="849">
        <v>0.72321207782911434</v>
      </c>
      <c r="I195" s="849">
        <v>604</v>
      </c>
      <c r="J195" s="849">
        <v>127</v>
      </c>
      <c r="K195" s="849">
        <v>76835</v>
      </c>
      <c r="L195" s="849">
        <v>1</v>
      </c>
      <c r="M195" s="849">
        <v>605</v>
      </c>
      <c r="N195" s="849">
        <v>330</v>
      </c>
      <c r="O195" s="849">
        <v>200970</v>
      </c>
      <c r="P195" s="837">
        <v>2.6156048675733716</v>
      </c>
      <c r="Q195" s="850">
        <v>609</v>
      </c>
    </row>
    <row r="196" spans="1:17" ht="14.45" customHeight="1" x14ac:dyDescent="0.2">
      <c r="A196" s="831" t="s">
        <v>5694</v>
      </c>
      <c r="B196" s="832" t="s">
        <v>5513</v>
      </c>
      <c r="C196" s="832" t="s">
        <v>5509</v>
      </c>
      <c r="D196" s="832" t="s">
        <v>5585</v>
      </c>
      <c r="E196" s="832" t="s">
        <v>5586</v>
      </c>
      <c r="F196" s="849">
        <v>1</v>
      </c>
      <c r="G196" s="849">
        <v>177</v>
      </c>
      <c r="H196" s="849"/>
      <c r="I196" s="849">
        <v>177</v>
      </c>
      <c r="J196" s="849"/>
      <c r="K196" s="849"/>
      <c r="L196" s="849"/>
      <c r="M196" s="849"/>
      <c r="N196" s="849">
        <v>1</v>
      </c>
      <c r="O196" s="849">
        <v>179</v>
      </c>
      <c r="P196" s="837"/>
      <c r="Q196" s="850">
        <v>179</v>
      </c>
    </row>
    <row r="197" spans="1:17" ht="14.45" customHeight="1" x14ac:dyDescent="0.2">
      <c r="A197" s="831" t="s">
        <v>5694</v>
      </c>
      <c r="B197" s="832" t="s">
        <v>5513</v>
      </c>
      <c r="C197" s="832" t="s">
        <v>5509</v>
      </c>
      <c r="D197" s="832" t="s">
        <v>5667</v>
      </c>
      <c r="E197" s="832" t="s">
        <v>5668</v>
      </c>
      <c r="F197" s="849"/>
      <c r="G197" s="849"/>
      <c r="H197" s="849"/>
      <c r="I197" s="849"/>
      <c r="J197" s="849">
        <v>2</v>
      </c>
      <c r="K197" s="849">
        <v>1250</v>
      </c>
      <c r="L197" s="849">
        <v>1</v>
      </c>
      <c r="M197" s="849">
        <v>625</v>
      </c>
      <c r="N197" s="849">
        <v>3</v>
      </c>
      <c r="O197" s="849">
        <v>1881</v>
      </c>
      <c r="P197" s="837">
        <v>1.5047999999999999</v>
      </c>
      <c r="Q197" s="850">
        <v>627</v>
      </c>
    </row>
    <row r="198" spans="1:17" ht="14.45" customHeight="1" x14ac:dyDescent="0.2">
      <c r="A198" s="831" t="s">
        <v>5694</v>
      </c>
      <c r="B198" s="832" t="s">
        <v>5513</v>
      </c>
      <c r="C198" s="832" t="s">
        <v>5509</v>
      </c>
      <c r="D198" s="832" t="s">
        <v>5687</v>
      </c>
      <c r="E198" s="832" t="s">
        <v>5688</v>
      </c>
      <c r="F198" s="849">
        <v>1</v>
      </c>
      <c r="G198" s="849">
        <v>1380</v>
      </c>
      <c r="H198" s="849">
        <v>0.33309196234612598</v>
      </c>
      <c r="I198" s="849">
        <v>1380</v>
      </c>
      <c r="J198" s="849">
        <v>3</v>
      </c>
      <c r="K198" s="849">
        <v>4143</v>
      </c>
      <c r="L198" s="849">
        <v>1</v>
      </c>
      <c r="M198" s="849">
        <v>1381</v>
      </c>
      <c r="N198" s="849">
        <v>2</v>
      </c>
      <c r="O198" s="849">
        <v>2766</v>
      </c>
      <c r="P198" s="837">
        <v>0.66763215061549597</v>
      </c>
      <c r="Q198" s="850">
        <v>1383</v>
      </c>
    </row>
    <row r="199" spans="1:17" ht="14.45" customHeight="1" x14ac:dyDescent="0.2">
      <c r="A199" s="831" t="s">
        <v>5694</v>
      </c>
      <c r="B199" s="832" t="s">
        <v>5513</v>
      </c>
      <c r="C199" s="832" t="s">
        <v>5509</v>
      </c>
      <c r="D199" s="832" t="s">
        <v>5689</v>
      </c>
      <c r="E199" s="832" t="s">
        <v>5666</v>
      </c>
      <c r="F199" s="849"/>
      <c r="G199" s="849"/>
      <c r="H199" s="849"/>
      <c r="I199" s="849"/>
      <c r="J199" s="849">
        <v>21</v>
      </c>
      <c r="K199" s="849">
        <v>18375</v>
      </c>
      <c r="L199" s="849">
        <v>1</v>
      </c>
      <c r="M199" s="849">
        <v>875</v>
      </c>
      <c r="N199" s="849"/>
      <c r="O199" s="849"/>
      <c r="P199" s="837"/>
      <c r="Q199" s="850"/>
    </row>
    <row r="200" spans="1:17" ht="14.45" customHeight="1" x14ac:dyDescent="0.2">
      <c r="A200" s="831" t="s">
        <v>5694</v>
      </c>
      <c r="B200" s="832" t="s">
        <v>5513</v>
      </c>
      <c r="C200" s="832" t="s">
        <v>5509</v>
      </c>
      <c r="D200" s="832" t="s">
        <v>5587</v>
      </c>
      <c r="E200" s="832" t="s">
        <v>5588</v>
      </c>
      <c r="F200" s="849">
        <v>3</v>
      </c>
      <c r="G200" s="849">
        <v>3888</v>
      </c>
      <c r="H200" s="849">
        <v>2.99537750385208</v>
      </c>
      <c r="I200" s="849">
        <v>1296</v>
      </c>
      <c r="J200" s="849">
        <v>1</v>
      </c>
      <c r="K200" s="849">
        <v>1298</v>
      </c>
      <c r="L200" s="849">
        <v>1</v>
      </c>
      <c r="M200" s="849">
        <v>1298</v>
      </c>
      <c r="N200" s="849">
        <v>1</v>
      </c>
      <c r="O200" s="849">
        <v>1303</v>
      </c>
      <c r="P200" s="837">
        <v>1.0038520801232667</v>
      </c>
      <c r="Q200" s="850">
        <v>1303</v>
      </c>
    </row>
    <row r="201" spans="1:17" ht="14.45" customHeight="1" x14ac:dyDescent="0.2">
      <c r="A201" s="831" t="s">
        <v>5694</v>
      </c>
      <c r="B201" s="832" t="s">
        <v>5508</v>
      </c>
      <c r="C201" s="832" t="s">
        <v>5509</v>
      </c>
      <c r="D201" s="832" t="s">
        <v>5510</v>
      </c>
      <c r="E201" s="832" t="s">
        <v>5511</v>
      </c>
      <c r="F201" s="849">
        <v>6</v>
      </c>
      <c r="G201" s="849">
        <v>0</v>
      </c>
      <c r="H201" s="849"/>
      <c r="I201" s="849">
        <v>0</v>
      </c>
      <c r="J201" s="849">
        <v>6</v>
      </c>
      <c r="K201" s="849">
        <v>0</v>
      </c>
      <c r="L201" s="849"/>
      <c r="M201" s="849">
        <v>0</v>
      </c>
      <c r="N201" s="849">
        <v>3</v>
      </c>
      <c r="O201" s="849">
        <v>0</v>
      </c>
      <c r="P201" s="837"/>
      <c r="Q201" s="850">
        <v>0</v>
      </c>
    </row>
    <row r="202" spans="1:17" ht="14.45" customHeight="1" x14ac:dyDescent="0.2">
      <c r="A202" s="831" t="s">
        <v>5512</v>
      </c>
      <c r="B202" s="832" t="s">
        <v>5513</v>
      </c>
      <c r="C202" s="832" t="s">
        <v>5540</v>
      </c>
      <c r="D202" s="832" t="s">
        <v>5673</v>
      </c>
      <c r="E202" s="832" t="s">
        <v>5674</v>
      </c>
      <c r="F202" s="849">
        <v>5</v>
      </c>
      <c r="G202" s="849">
        <v>11550</v>
      </c>
      <c r="H202" s="849">
        <v>2.5</v>
      </c>
      <c r="I202" s="849">
        <v>2310</v>
      </c>
      <c r="J202" s="849">
        <v>2</v>
      </c>
      <c r="K202" s="849">
        <v>4620</v>
      </c>
      <c r="L202" s="849">
        <v>1</v>
      </c>
      <c r="M202" s="849">
        <v>2310</v>
      </c>
      <c r="N202" s="849">
        <v>4</v>
      </c>
      <c r="O202" s="849">
        <v>9240</v>
      </c>
      <c r="P202" s="837">
        <v>2</v>
      </c>
      <c r="Q202" s="850">
        <v>2310</v>
      </c>
    </row>
    <row r="203" spans="1:17" ht="14.45" customHeight="1" x14ac:dyDescent="0.2">
      <c r="A203" s="831" t="s">
        <v>5512</v>
      </c>
      <c r="B203" s="832" t="s">
        <v>5513</v>
      </c>
      <c r="C203" s="832" t="s">
        <v>5540</v>
      </c>
      <c r="D203" s="832" t="s">
        <v>5675</v>
      </c>
      <c r="E203" s="832" t="s">
        <v>5676</v>
      </c>
      <c r="F203" s="849">
        <v>1</v>
      </c>
      <c r="G203" s="849">
        <v>2310</v>
      </c>
      <c r="H203" s="849">
        <v>1</v>
      </c>
      <c r="I203" s="849">
        <v>2310</v>
      </c>
      <c r="J203" s="849">
        <v>1</v>
      </c>
      <c r="K203" s="849">
        <v>2310</v>
      </c>
      <c r="L203" s="849">
        <v>1</v>
      </c>
      <c r="M203" s="849">
        <v>2310</v>
      </c>
      <c r="N203" s="849"/>
      <c r="O203" s="849"/>
      <c r="P203" s="837"/>
      <c r="Q203" s="850"/>
    </row>
    <row r="204" spans="1:17" ht="14.45" customHeight="1" x14ac:dyDescent="0.2">
      <c r="A204" s="831" t="s">
        <v>5512</v>
      </c>
      <c r="B204" s="832" t="s">
        <v>5513</v>
      </c>
      <c r="C204" s="832" t="s">
        <v>5540</v>
      </c>
      <c r="D204" s="832" t="s">
        <v>5589</v>
      </c>
      <c r="E204" s="832" t="s">
        <v>5590</v>
      </c>
      <c r="F204" s="849">
        <v>492</v>
      </c>
      <c r="G204" s="849">
        <v>445137</v>
      </c>
      <c r="H204" s="849">
        <v>1.0040816326530613</v>
      </c>
      <c r="I204" s="849">
        <v>904.75</v>
      </c>
      <c r="J204" s="849">
        <v>490</v>
      </c>
      <c r="K204" s="849">
        <v>443327.5</v>
      </c>
      <c r="L204" s="849">
        <v>1</v>
      </c>
      <c r="M204" s="849">
        <v>904.75</v>
      </c>
      <c r="N204" s="849"/>
      <c r="O204" s="849"/>
      <c r="P204" s="837"/>
      <c r="Q204" s="850"/>
    </row>
    <row r="205" spans="1:17" ht="14.45" customHeight="1" x14ac:dyDescent="0.2">
      <c r="A205" s="831" t="s">
        <v>5512</v>
      </c>
      <c r="B205" s="832" t="s">
        <v>5513</v>
      </c>
      <c r="C205" s="832" t="s">
        <v>5540</v>
      </c>
      <c r="D205" s="832" t="s">
        <v>5541</v>
      </c>
      <c r="E205" s="832" t="s">
        <v>5542</v>
      </c>
      <c r="F205" s="849">
        <v>1</v>
      </c>
      <c r="G205" s="849">
        <v>242.64</v>
      </c>
      <c r="H205" s="849"/>
      <c r="I205" s="849">
        <v>242.64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5" customHeight="1" x14ac:dyDescent="0.2">
      <c r="A206" s="831" t="s">
        <v>5512</v>
      </c>
      <c r="B206" s="832" t="s">
        <v>5513</v>
      </c>
      <c r="C206" s="832" t="s">
        <v>5540</v>
      </c>
      <c r="D206" s="832" t="s">
        <v>5543</v>
      </c>
      <c r="E206" s="832" t="s">
        <v>5544</v>
      </c>
      <c r="F206" s="849">
        <v>12</v>
      </c>
      <c r="G206" s="849">
        <v>2911.6799999999989</v>
      </c>
      <c r="H206" s="849">
        <v>2.9999999999999991</v>
      </c>
      <c r="I206" s="849">
        <v>242.6399999999999</v>
      </c>
      <c r="J206" s="849">
        <v>4</v>
      </c>
      <c r="K206" s="849">
        <v>970.56</v>
      </c>
      <c r="L206" s="849">
        <v>1</v>
      </c>
      <c r="M206" s="849">
        <v>242.64</v>
      </c>
      <c r="N206" s="849">
        <v>11</v>
      </c>
      <c r="O206" s="849">
        <v>2669.0399999999995</v>
      </c>
      <c r="P206" s="837">
        <v>2.7499999999999996</v>
      </c>
      <c r="Q206" s="850">
        <v>242.63999999999996</v>
      </c>
    </row>
    <row r="207" spans="1:17" ht="14.45" customHeight="1" x14ac:dyDescent="0.2">
      <c r="A207" s="831" t="s">
        <v>5512</v>
      </c>
      <c r="B207" s="832" t="s">
        <v>5513</v>
      </c>
      <c r="C207" s="832" t="s">
        <v>5540</v>
      </c>
      <c r="D207" s="832" t="s">
        <v>5545</v>
      </c>
      <c r="E207" s="832" t="s">
        <v>5546</v>
      </c>
      <c r="F207" s="849">
        <v>1</v>
      </c>
      <c r="G207" s="849">
        <v>242.64</v>
      </c>
      <c r="H207" s="849"/>
      <c r="I207" s="849">
        <v>242.64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5" customHeight="1" x14ac:dyDescent="0.2">
      <c r="A208" s="831" t="s">
        <v>5512</v>
      </c>
      <c r="B208" s="832" t="s">
        <v>5513</v>
      </c>
      <c r="C208" s="832" t="s">
        <v>5509</v>
      </c>
      <c r="D208" s="832" t="s">
        <v>5654</v>
      </c>
      <c r="E208" s="832" t="s">
        <v>5655</v>
      </c>
      <c r="F208" s="849">
        <v>23</v>
      </c>
      <c r="G208" s="849">
        <v>4508</v>
      </c>
      <c r="H208" s="849">
        <v>1.4375</v>
      </c>
      <c r="I208" s="849">
        <v>196</v>
      </c>
      <c r="J208" s="849">
        <v>16</v>
      </c>
      <c r="K208" s="849">
        <v>3136</v>
      </c>
      <c r="L208" s="849">
        <v>1</v>
      </c>
      <c r="M208" s="849">
        <v>196</v>
      </c>
      <c r="N208" s="849">
        <v>18</v>
      </c>
      <c r="O208" s="849">
        <v>3582</v>
      </c>
      <c r="P208" s="837">
        <v>1.1422193877551021</v>
      </c>
      <c r="Q208" s="850">
        <v>199</v>
      </c>
    </row>
    <row r="209" spans="1:17" ht="14.45" customHeight="1" x14ac:dyDescent="0.2">
      <c r="A209" s="831" t="s">
        <v>5512</v>
      </c>
      <c r="B209" s="832" t="s">
        <v>5513</v>
      </c>
      <c r="C209" s="832" t="s">
        <v>5509</v>
      </c>
      <c r="D209" s="832" t="s">
        <v>5656</v>
      </c>
      <c r="E209" s="832" t="s">
        <v>5657</v>
      </c>
      <c r="F209" s="849">
        <v>27</v>
      </c>
      <c r="G209" s="849">
        <v>31293</v>
      </c>
      <c r="H209" s="849">
        <v>8.9922413793103448</v>
      </c>
      <c r="I209" s="849">
        <v>1159</v>
      </c>
      <c r="J209" s="849">
        <v>3</v>
      </c>
      <c r="K209" s="849">
        <v>3480</v>
      </c>
      <c r="L209" s="849">
        <v>1</v>
      </c>
      <c r="M209" s="849">
        <v>1160</v>
      </c>
      <c r="N209" s="849"/>
      <c r="O209" s="849"/>
      <c r="P209" s="837"/>
      <c r="Q209" s="850"/>
    </row>
    <row r="210" spans="1:17" ht="14.45" customHeight="1" x14ac:dyDescent="0.2">
      <c r="A210" s="831" t="s">
        <v>5512</v>
      </c>
      <c r="B210" s="832" t="s">
        <v>5513</v>
      </c>
      <c r="C210" s="832" t="s">
        <v>5509</v>
      </c>
      <c r="D210" s="832" t="s">
        <v>5555</v>
      </c>
      <c r="E210" s="832" t="s">
        <v>5556</v>
      </c>
      <c r="F210" s="849">
        <v>2</v>
      </c>
      <c r="G210" s="849">
        <v>74</v>
      </c>
      <c r="H210" s="849">
        <v>2</v>
      </c>
      <c r="I210" s="849">
        <v>37</v>
      </c>
      <c r="J210" s="849">
        <v>1</v>
      </c>
      <c r="K210" s="849">
        <v>37</v>
      </c>
      <c r="L210" s="849">
        <v>1</v>
      </c>
      <c r="M210" s="849">
        <v>37</v>
      </c>
      <c r="N210" s="849"/>
      <c r="O210" s="849"/>
      <c r="P210" s="837"/>
      <c r="Q210" s="850"/>
    </row>
    <row r="211" spans="1:17" ht="14.45" customHeight="1" x14ac:dyDescent="0.2">
      <c r="A211" s="831" t="s">
        <v>5512</v>
      </c>
      <c r="B211" s="832" t="s">
        <v>5513</v>
      </c>
      <c r="C211" s="832" t="s">
        <v>5509</v>
      </c>
      <c r="D211" s="832" t="s">
        <v>5681</v>
      </c>
      <c r="E211" s="832" t="s">
        <v>5682</v>
      </c>
      <c r="F211" s="849"/>
      <c r="G211" s="849"/>
      <c r="H211" s="849"/>
      <c r="I211" s="849"/>
      <c r="J211" s="849">
        <v>1</v>
      </c>
      <c r="K211" s="849">
        <v>797</v>
      </c>
      <c r="L211" s="849">
        <v>1</v>
      </c>
      <c r="M211" s="849">
        <v>797</v>
      </c>
      <c r="N211" s="849">
        <v>1</v>
      </c>
      <c r="O211" s="849">
        <v>800</v>
      </c>
      <c r="P211" s="837">
        <v>1.0037641154328734</v>
      </c>
      <c r="Q211" s="850">
        <v>800</v>
      </c>
    </row>
    <row r="212" spans="1:17" ht="14.45" customHeight="1" x14ac:dyDescent="0.2">
      <c r="A212" s="831" t="s">
        <v>5512</v>
      </c>
      <c r="B212" s="832" t="s">
        <v>5513</v>
      </c>
      <c r="C212" s="832" t="s">
        <v>5509</v>
      </c>
      <c r="D212" s="832" t="s">
        <v>5561</v>
      </c>
      <c r="E212" s="832" t="s">
        <v>5562</v>
      </c>
      <c r="F212" s="849">
        <v>1200</v>
      </c>
      <c r="G212" s="849">
        <v>301200</v>
      </c>
      <c r="H212" s="849">
        <v>0.92012170534110493</v>
      </c>
      <c r="I212" s="849">
        <v>251</v>
      </c>
      <c r="J212" s="849">
        <v>1299</v>
      </c>
      <c r="K212" s="849">
        <v>327348</v>
      </c>
      <c r="L212" s="849">
        <v>1</v>
      </c>
      <c r="M212" s="849">
        <v>252</v>
      </c>
      <c r="N212" s="849">
        <v>1356</v>
      </c>
      <c r="O212" s="849">
        <v>344424</v>
      </c>
      <c r="P212" s="837">
        <v>1.0521646687928443</v>
      </c>
      <c r="Q212" s="850">
        <v>254</v>
      </c>
    </row>
    <row r="213" spans="1:17" ht="14.45" customHeight="1" x14ac:dyDescent="0.2">
      <c r="A213" s="831" t="s">
        <v>5512</v>
      </c>
      <c r="B213" s="832" t="s">
        <v>5513</v>
      </c>
      <c r="C213" s="832" t="s">
        <v>5509</v>
      </c>
      <c r="D213" s="832" t="s">
        <v>5591</v>
      </c>
      <c r="E213" s="832" t="s">
        <v>5592</v>
      </c>
      <c r="F213" s="849">
        <v>513</v>
      </c>
      <c r="G213" s="849">
        <v>64638</v>
      </c>
      <c r="H213" s="849">
        <v>0.95849459495529166</v>
      </c>
      <c r="I213" s="849">
        <v>126</v>
      </c>
      <c r="J213" s="849">
        <v>531</v>
      </c>
      <c r="K213" s="849">
        <v>67437</v>
      </c>
      <c r="L213" s="849">
        <v>1</v>
      </c>
      <c r="M213" s="849">
        <v>127</v>
      </c>
      <c r="N213" s="849">
        <v>536</v>
      </c>
      <c r="O213" s="849">
        <v>67536</v>
      </c>
      <c r="P213" s="837">
        <v>1.0014680368343787</v>
      </c>
      <c r="Q213" s="850">
        <v>126</v>
      </c>
    </row>
    <row r="214" spans="1:17" ht="14.45" customHeight="1" x14ac:dyDescent="0.2">
      <c r="A214" s="831" t="s">
        <v>5512</v>
      </c>
      <c r="B214" s="832" t="s">
        <v>5513</v>
      </c>
      <c r="C214" s="832" t="s">
        <v>5509</v>
      </c>
      <c r="D214" s="832" t="s">
        <v>5595</v>
      </c>
      <c r="E214" s="832" t="s">
        <v>5596</v>
      </c>
      <c r="F214" s="849"/>
      <c r="G214" s="849"/>
      <c r="H214" s="849"/>
      <c r="I214" s="849"/>
      <c r="J214" s="849">
        <v>3</v>
      </c>
      <c r="K214" s="849">
        <v>1488</v>
      </c>
      <c r="L214" s="849">
        <v>1</v>
      </c>
      <c r="M214" s="849">
        <v>496</v>
      </c>
      <c r="N214" s="849">
        <v>2</v>
      </c>
      <c r="O214" s="849">
        <v>996</v>
      </c>
      <c r="P214" s="837">
        <v>0.66935483870967738</v>
      </c>
      <c r="Q214" s="850">
        <v>498</v>
      </c>
    </row>
    <row r="215" spans="1:17" ht="14.45" customHeight="1" x14ac:dyDescent="0.2">
      <c r="A215" s="831" t="s">
        <v>5512</v>
      </c>
      <c r="B215" s="832" t="s">
        <v>5513</v>
      </c>
      <c r="C215" s="832" t="s">
        <v>5509</v>
      </c>
      <c r="D215" s="832" t="s">
        <v>5597</v>
      </c>
      <c r="E215" s="832" t="s">
        <v>5598</v>
      </c>
      <c r="F215" s="849"/>
      <c r="G215" s="849"/>
      <c r="H215" s="849"/>
      <c r="I215" s="849"/>
      <c r="J215" s="849">
        <v>19</v>
      </c>
      <c r="K215" s="849">
        <v>13091</v>
      </c>
      <c r="L215" s="849">
        <v>1</v>
      </c>
      <c r="M215" s="849">
        <v>689</v>
      </c>
      <c r="N215" s="849">
        <v>8</v>
      </c>
      <c r="O215" s="849">
        <v>5528</v>
      </c>
      <c r="P215" s="837">
        <v>0.42227484531357423</v>
      </c>
      <c r="Q215" s="850">
        <v>691</v>
      </c>
    </row>
    <row r="216" spans="1:17" ht="14.45" customHeight="1" x14ac:dyDescent="0.2">
      <c r="A216" s="831" t="s">
        <v>5512</v>
      </c>
      <c r="B216" s="832" t="s">
        <v>5513</v>
      </c>
      <c r="C216" s="832" t="s">
        <v>5509</v>
      </c>
      <c r="D216" s="832" t="s">
        <v>5599</v>
      </c>
      <c r="E216" s="832" t="s">
        <v>5596</v>
      </c>
      <c r="F216" s="849">
        <v>6</v>
      </c>
      <c r="G216" s="849">
        <v>3408</v>
      </c>
      <c r="H216" s="849">
        <v>5.9894551845342709</v>
      </c>
      <c r="I216" s="849">
        <v>568</v>
      </c>
      <c r="J216" s="849">
        <v>1</v>
      </c>
      <c r="K216" s="849">
        <v>569</v>
      </c>
      <c r="L216" s="849">
        <v>1</v>
      </c>
      <c r="M216" s="849">
        <v>569</v>
      </c>
      <c r="N216" s="849"/>
      <c r="O216" s="849"/>
      <c r="P216" s="837"/>
      <c r="Q216" s="850"/>
    </row>
    <row r="217" spans="1:17" ht="14.45" customHeight="1" x14ac:dyDescent="0.2">
      <c r="A217" s="831" t="s">
        <v>5512</v>
      </c>
      <c r="B217" s="832" t="s">
        <v>5513</v>
      </c>
      <c r="C217" s="832" t="s">
        <v>5509</v>
      </c>
      <c r="D217" s="832" t="s">
        <v>5600</v>
      </c>
      <c r="E217" s="832" t="s">
        <v>5598</v>
      </c>
      <c r="F217" s="849">
        <v>52</v>
      </c>
      <c r="G217" s="849">
        <v>39572</v>
      </c>
      <c r="H217" s="849">
        <v>1.2982939632545931</v>
      </c>
      <c r="I217" s="849">
        <v>761</v>
      </c>
      <c r="J217" s="849">
        <v>40</v>
      </c>
      <c r="K217" s="849">
        <v>30480</v>
      </c>
      <c r="L217" s="849">
        <v>1</v>
      </c>
      <c r="M217" s="849">
        <v>762</v>
      </c>
      <c r="N217" s="849">
        <v>32</v>
      </c>
      <c r="O217" s="849">
        <v>24512</v>
      </c>
      <c r="P217" s="837">
        <v>0.80419947506561684</v>
      </c>
      <c r="Q217" s="850">
        <v>766</v>
      </c>
    </row>
    <row r="218" spans="1:17" ht="14.45" customHeight="1" x14ac:dyDescent="0.2">
      <c r="A218" s="831" t="s">
        <v>5512</v>
      </c>
      <c r="B218" s="832" t="s">
        <v>5513</v>
      </c>
      <c r="C218" s="832" t="s">
        <v>5509</v>
      </c>
      <c r="D218" s="832" t="s">
        <v>5621</v>
      </c>
      <c r="E218" s="832" t="s">
        <v>5622</v>
      </c>
      <c r="F218" s="849">
        <v>1378</v>
      </c>
      <c r="G218" s="849">
        <v>1127204</v>
      </c>
      <c r="H218" s="849">
        <v>0.70798223267359073</v>
      </c>
      <c r="I218" s="849">
        <v>818</v>
      </c>
      <c r="J218" s="849">
        <v>1944</v>
      </c>
      <c r="K218" s="849">
        <v>1592136</v>
      </c>
      <c r="L218" s="849">
        <v>1</v>
      </c>
      <c r="M218" s="849">
        <v>819</v>
      </c>
      <c r="N218" s="849">
        <v>1782</v>
      </c>
      <c r="O218" s="849">
        <v>1466586</v>
      </c>
      <c r="P218" s="837">
        <v>0.92114367114367113</v>
      </c>
      <c r="Q218" s="850">
        <v>823</v>
      </c>
    </row>
    <row r="219" spans="1:17" ht="14.45" customHeight="1" x14ac:dyDescent="0.2">
      <c r="A219" s="831" t="s">
        <v>5512</v>
      </c>
      <c r="B219" s="832" t="s">
        <v>5513</v>
      </c>
      <c r="C219" s="832" t="s">
        <v>5509</v>
      </c>
      <c r="D219" s="832" t="s">
        <v>5601</v>
      </c>
      <c r="E219" s="832" t="s">
        <v>5602</v>
      </c>
      <c r="F219" s="849">
        <v>5</v>
      </c>
      <c r="G219" s="849">
        <v>2310</v>
      </c>
      <c r="H219" s="849">
        <v>1.6594827586206897</v>
      </c>
      <c r="I219" s="849">
        <v>462</v>
      </c>
      <c r="J219" s="849">
        <v>3</v>
      </c>
      <c r="K219" s="849">
        <v>1392</v>
      </c>
      <c r="L219" s="849">
        <v>1</v>
      </c>
      <c r="M219" s="849">
        <v>464</v>
      </c>
      <c r="N219" s="849">
        <v>1</v>
      </c>
      <c r="O219" s="849">
        <v>468</v>
      </c>
      <c r="P219" s="837">
        <v>0.33620689655172414</v>
      </c>
      <c r="Q219" s="850">
        <v>468</v>
      </c>
    </row>
    <row r="220" spans="1:17" ht="14.45" customHeight="1" x14ac:dyDescent="0.2">
      <c r="A220" s="831" t="s">
        <v>5512</v>
      </c>
      <c r="B220" s="832" t="s">
        <v>5513</v>
      </c>
      <c r="C220" s="832" t="s">
        <v>5509</v>
      </c>
      <c r="D220" s="832" t="s">
        <v>5603</v>
      </c>
      <c r="E220" s="832" t="s">
        <v>5584</v>
      </c>
      <c r="F220" s="849">
        <v>15</v>
      </c>
      <c r="G220" s="849">
        <v>6690</v>
      </c>
      <c r="H220" s="849">
        <v>4.9888143176733779</v>
      </c>
      <c r="I220" s="849">
        <v>446</v>
      </c>
      <c r="J220" s="849">
        <v>3</v>
      </c>
      <c r="K220" s="849">
        <v>1341</v>
      </c>
      <c r="L220" s="849">
        <v>1</v>
      </c>
      <c r="M220" s="849">
        <v>447</v>
      </c>
      <c r="N220" s="849">
        <v>11</v>
      </c>
      <c r="O220" s="849">
        <v>4961</v>
      </c>
      <c r="P220" s="837">
        <v>3.6994780014914244</v>
      </c>
      <c r="Q220" s="850">
        <v>451</v>
      </c>
    </row>
    <row r="221" spans="1:17" ht="14.45" customHeight="1" x14ac:dyDescent="0.2">
      <c r="A221" s="831" t="s">
        <v>5512</v>
      </c>
      <c r="B221" s="832" t="s">
        <v>5513</v>
      </c>
      <c r="C221" s="832" t="s">
        <v>5509</v>
      </c>
      <c r="D221" s="832" t="s">
        <v>5607</v>
      </c>
      <c r="E221" s="832" t="s">
        <v>5608</v>
      </c>
      <c r="F221" s="849">
        <v>686</v>
      </c>
      <c r="G221" s="849">
        <v>147490</v>
      </c>
      <c r="H221" s="849">
        <v>0.90382081686429516</v>
      </c>
      <c r="I221" s="849">
        <v>215</v>
      </c>
      <c r="J221" s="849">
        <v>759</v>
      </c>
      <c r="K221" s="849">
        <v>163185</v>
      </c>
      <c r="L221" s="849">
        <v>1</v>
      </c>
      <c r="M221" s="849">
        <v>215</v>
      </c>
      <c r="N221" s="849">
        <v>786</v>
      </c>
      <c r="O221" s="849">
        <v>170562</v>
      </c>
      <c r="P221" s="837">
        <v>1.0452063608787572</v>
      </c>
      <c r="Q221" s="850">
        <v>217</v>
      </c>
    </row>
    <row r="222" spans="1:17" ht="14.45" customHeight="1" x14ac:dyDescent="0.2">
      <c r="A222" s="831" t="s">
        <v>5512</v>
      </c>
      <c r="B222" s="832" t="s">
        <v>5513</v>
      </c>
      <c r="C222" s="832" t="s">
        <v>5509</v>
      </c>
      <c r="D222" s="832" t="s">
        <v>5609</v>
      </c>
      <c r="E222" s="832" t="s">
        <v>5610</v>
      </c>
      <c r="F222" s="849">
        <v>5594</v>
      </c>
      <c r="G222" s="849">
        <v>475490</v>
      </c>
      <c r="H222" s="849">
        <v>0.89119172926693957</v>
      </c>
      <c r="I222" s="849">
        <v>85</v>
      </c>
      <c r="J222" s="849">
        <v>6204</v>
      </c>
      <c r="K222" s="849">
        <v>533544</v>
      </c>
      <c r="L222" s="849">
        <v>1</v>
      </c>
      <c r="M222" s="849">
        <v>86</v>
      </c>
      <c r="N222" s="849">
        <v>6227</v>
      </c>
      <c r="O222" s="849">
        <v>547976</v>
      </c>
      <c r="P222" s="837">
        <v>1.0270493155203695</v>
      </c>
      <c r="Q222" s="850">
        <v>88</v>
      </c>
    </row>
    <row r="223" spans="1:17" ht="14.45" customHeight="1" x14ac:dyDescent="0.2">
      <c r="A223" s="831" t="s">
        <v>5512</v>
      </c>
      <c r="B223" s="832" t="s">
        <v>5513</v>
      </c>
      <c r="C223" s="832" t="s">
        <v>5509</v>
      </c>
      <c r="D223" s="832" t="s">
        <v>5567</v>
      </c>
      <c r="E223" s="832" t="s">
        <v>5568</v>
      </c>
      <c r="F223" s="849">
        <v>1</v>
      </c>
      <c r="G223" s="849">
        <v>720</v>
      </c>
      <c r="H223" s="849"/>
      <c r="I223" s="849">
        <v>720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5" customHeight="1" x14ac:dyDescent="0.2">
      <c r="A224" s="831" t="s">
        <v>5512</v>
      </c>
      <c r="B224" s="832" t="s">
        <v>5513</v>
      </c>
      <c r="C224" s="832" t="s">
        <v>5509</v>
      </c>
      <c r="D224" s="832" t="s">
        <v>5658</v>
      </c>
      <c r="E224" s="832" t="s">
        <v>5622</v>
      </c>
      <c r="F224" s="849">
        <v>3681</v>
      </c>
      <c r="G224" s="849">
        <v>3504312</v>
      </c>
      <c r="H224" s="849">
        <v>0.96209771340936079</v>
      </c>
      <c r="I224" s="849">
        <v>952</v>
      </c>
      <c r="J224" s="849">
        <v>3822</v>
      </c>
      <c r="K224" s="849">
        <v>3642366</v>
      </c>
      <c r="L224" s="849">
        <v>1</v>
      </c>
      <c r="M224" s="849">
        <v>953</v>
      </c>
      <c r="N224" s="849">
        <v>3927</v>
      </c>
      <c r="O224" s="849">
        <v>3754212</v>
      </c>
      <c r="P224" s="837">
        <v>1.0307069635506152</v>
      </c>
      <c r="Q224" s="850">
        <v>956</v>
      </c>
    </row>
    <row r="225" spans="1:17" ht="14.45" customHeight="1" x14ac:dyDescent="0.2">
      <c r="A225" s="831" t="s">
        <v>5512</v>
      </c>
      <c r="B225" s="832" t="s">
        <v>5513</v>
      </c>
      <c r="C225" s="832" t="s">
        <v>5509</v>
      </c>
      <c r="D225" s="832" t="s">
        <v>5573</v>
      </c>
      <c r="E225" s="832" t="s">
        <v>5574</v>
      </c>
      <c r="F225" s="849">
        <v>49</v>
      </c>
      <c r="G225" s="849">
        <v>5880</v>
      </c>
      <c r="H225" s="849">
        <v>0.83784554003989742</v>
      </c>
      <c r="I225" s="849">
        <v>120</v>
      </c>
      <c r="J225" s="849">
        <v>58</v>
      </c>
      <c r="K225" s="849">
        <v>7018</v>
      </c>
      <c r="L225" s="849">
        <v>1</v>
      </c>
      <c r="M225" s="849">
        <v>121</v>
      </c>
      <c r="N225" s="849">
        <v>55</v>
      </c>
      <c r="O225" s="849">
        <v>6710</v>
      </c>
      <c r="P225" s="837">
        <v>0.9561128526645768</v>
      </c>
      <c r="Q225" s="850">
        <v>122</v>
      </c>
    </row>
    <row r="226" spans="1:17" ht="14.45" customHeight="1" x14ac:dyDescent="0.2">
      <c r="A226" s="831" t="s">
        <v>5512</v>
      </c>
      <c r="B226" s="832" t="s">
        <v>5513</v>
      </c>
      <c r="C226" s="832" t="s">
        <v>5509</v>
      </c>
      <c r="D226" s="832" t="s">
        <v>5623</v>
      </c>
      <c r="E226" s="832" t="s">
        <v>5622</v>
      </c>
      <c r="F226" s="849">
        <v>158</v>
      </c>
      <c r="G226" s="849">
        <v>117710</v>
      </c>
      <c r="H226" s="849">
        <v>0.89145877826752096</v>
      </c>
      <c r="I226" s="849">
        <v>745</v>
      </c>
      <c r="J226" s="849">
        <v>177</v>
      </c>
      <c r="K226" s="849">
        <v>132042</v>
      </c>
      <c r="L226" s="849">
        <v>1</v>
      </c>
      <c r="M226" s="849">
        <v>746</v>
      </c>
      <c r="N226" s="849">
        <v>140</v>
      </c>
      <c r="O226" s="849">
        <v>104720</v>
      </c>
      <c r="P226" s="837">
        <v>0.79308098938216631</v>
      </c>
      <c r="Q226" s="850">
        <v>748</v>
      </c>
    </row>
    <row r="227" spans="1:17" ht="14.45" customHeight="1" x14ac:dyDescent="0.2">
      <c r="A227" s="831" t="s">
        <v>5512</v>
      </c>
      <c r="B227" s="832" t="s">
        <v>5513</v>
      </c>
      <c r="C227" s="832" t="s">
        <v>5509</v>
      </c>
      <c r="D227" s="832" t="s">
        <v>5659</v>
      </c>
      <c r="E227" s="832" t="s">
        <v>5660</v>
      </c>
      <c r="F227" s="849">
        <v>1</v>
      </c>
      <c r="G227" s="849">
        <v>58</v>
      </c>
      <c r="H227" s="849"/>
      <c r="I227" s="849">
        <v>58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5" customHeight="1" x14ac:dyDescent="0.2">
      <c r="A228" s="831" t="s">
        <v>5512</v>
      </c>
      <c r="B228" s="832" t="s">
        <v>5513</v>
      </c>
      <c r="C228" s="832" t="s">
        <v>5509</v>
      </c>
      <c r="D228" s="832" t="s">
        <v>5624</v>
      </c>
      <c r="E228" s="832" t="s">
        <v>5625</v>
      </c>
      <c r="F228" s="849">
        <v>338</v>
      </c>
      <c r="G228" s="849">
        <v>183534</v>
      </c>
      <c r="H228" s="849">
        <v>0.84344669117647064</v>
      </c>
      <c r="I228" s="849">
        <v>543</v>
      </c>
      <c r="J228" s="849">
        <v>400</v>
      </c>
      <c r="K228" s="849">
        <v>217600</v>
      </c>
      <c r="L228" s="849">
        <v>1</v>
      </c>
      <c r="M228" s="849">
        <v>544</v>
      </c>
      <c r="N228" s="849">
        <v>297</v>
      </c>
      <c r="O228" s="849">
        <v>162162</v>
      </c>
      <c r="P228" s="837">
        <v>0.74522977941176471</v>
      </c>
      <c r="Q228" s="850">
        <v>546</v>
      </c>
    </row>
    <row r="229" spans="1:17" ht="14.45" customHeight="1" x14ac:dyDescent="0.2">
      <c r="A229" s="831" t="s">
        <v>5512</v>
      </c>
      <c r="B229" s="832" t="s">
        <v>5513</v>
      </c>
      <c r="C229" s="832" t="s">
        <v>5509</v>
      </c>
      <c r="D229" s="832" t="s">
        <v>5611</v>
      </c>
      <c r="E229" s="832" t="s">
        <v>5612</v>
      </c>
      <c r="F229" s="849">
        <v>1</v>
      </c>
      <c r="G229" s="849">
        <v>307</v>
      </c>
      <c r="H229" s="849"/>
      <c r="I229" s="849">
        <v>307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5" customHeight="1" x14ac:dyDescent="0.2">
      <c r="A230" s="831" t="s">
        <v>5512</v>
      </c>
      <c r="B230" s="832" t="s">
        <v>5513</v>
      </c>
      <c r="C230" s="832" t="s">
        <v>5509</v>
      </c>
      <c r="D230" s="832" t="s">
        <v>5613</v>
      </c>
      <c r="E230" s="832" t="s">
        <v>5608</v>
      </c>
      <c r="F230" s="849">
        <v>36</v>
      </c>
      <c r="G230" s="849">
        <v>6408</v>
      </c>
      <c r="H230" s="849">
        <v>0.85235434956105349</v>
      </c>
      <c r="I230" s="849">
        <v>178</v>
      </c>
      <c r="J230" s="849">
        <v>42</v>
      </c>
      <c r="K230" s="849">
        <v>7518</v>
      </c>
      <c r="L230" s="849">
        <v>1</v>
      </c>
      <c r="M230" s="849">
        <v>179</v>
      </c>
      <c r="N230" s="849">
        <v>24</v>
      </c>
      <c r="O230" s="849">
        <v>4296</v>
      </c>
      <c r="P230" s="837">
        <v>0.5714285714285714</v>
      </c>
      <c r="Q230" s="850">
        <v>179</v>
      </c>
    </row>
    <row r="231" spans="1:17" ht="14.45" customHeight="1" x14ac:dyDescent="0.2">
      <c r="A231" s="831" t="s">
        <v>5512</v>
      </c>
      <c r="B231" s="832" t="s">
        <v>5513</v>
      </c>
      <c r="C231" s="832" t="s">
        <v>5509</v>
      </c>
      <c r="D231" s="832" t="s">
        <v>5614</v>
      </c>
      <c r="E231" s="832" t="s">
        <v>5612</v>
      </c>
      <c r="F231" s="849">
        <v>18</v>
      </c>
      <c r="G231" s="849">
        <v>6840</v>
      </c>
      <c r="H231" s="849">
        <v>0.99737532808398954</v>
      </c>
      <c r="I231" s="849">
        <v>380</v>
      </c>
      <c r="J231" s="849">
        <v>18</v>
      </c>
      <c r="K231" s="849">
        <v>6858</v>
      </c>
      <c r="L231" s="849">
        <v>1</v>
      </c>
      <c r="M231" s="849">
        <v>381</v>
      </c>
      <c r="N231" s="849">
        <v>16</v>
      </c>
      <c r="O231" s="849">
        <v>6160</v>
      </c>
      <c r="P231" s="837">
        <v>0.89822105570137067</v>
      </c>
      <c r="Q231" s="850">
        <v>385</v>
      </c>
    </row>
    <row r="232" spans="1:17" ht="14.45" customHeight="1" x14ac:dyDescent="0.2">
      <c r="A232" s="831" t="s">
        <v>5512</v>
      </c>
      <c r="B232" s="832" t="s">
        <v>5513</v>
      </c>
      <c r="C232" s="832" t="s">
        <v>5509</v>
      </c>
      <c r="D232" s="832" t="s">
        <v>5615</v>
      </c>
      <c r="E232" s="832" t="s">
        <v>5616</v>
      </c>
      <c r="F232" s="849"/>
      <c r="G232" s="849"/>
      <c r="H232" s="849"/>
      <c r="I232" s="849"/>
      <c r="J232" s="849"/>
      <c r="K232" s="849"/>
      <c r="L232" s="849"/>
      <c r="M232" s="849"/>
      <c r="N232" s="849">
        <v>3</v>
      </c>
      <c r="O232" s="849">
        <v>825</v>
      </c>
      <c r="P232" s="837"/>
      <c r="Q232" s="850">
        <v>275</v>
      </c>
    </row>
    <row r="233" spans="1:17" ht="14.45" customHeight="1" x14ac:dyDescent="0.2">
      <c r="A233" s="831" t="s">
        <v>5512</v>
      </c>
      <c r="B233" s="832" t="s">
        <v>5513</v>
      </c>
      <c r="C233" s="832" t="s">
        <v>5509</v>
      </c>
      <c r="D233" s="832" t="s">
        <v>5661</v>
      </c>
      <c r="E233" s="832" t="s">
        <v>5662</v>
      </c>
      <c r="F233" s="849">
        <v>77</v>
      </c>
      <c r="G233" s="849">
        <v>7700</v>
      </c>
      <c r="H233" s="849">
        <v>0.89534883720930236</v>
      </c>
      <c r="I233" s="849">
        <v>100</v>
      </c>
      <c r="J233" s="849">
        <v>86</v>
      </c>
      <c r="K233" s="849">
        <v>8600</v>
      </c>
      <c r="L233" s="849">
        <v>1</v>
      </c>
      <c r="M233" s="849">
        <v>100</v>
      </c>
      <c r="N233" s="849">
        <v>94</v>
      </c>
      <c r="O233" s="849">
        <v>9400</v>
      </c>
      <c r="P233" s="837">
        <v>1.0930232558139534</v>
      </c>
      <c r="Q233" s="850">
        <v>100</v>
      </c>
    </row>
    <row r="234" spans="1:17" ht="14.45" customHeight="1" x14ac:dyDescent="0.2">
      <c r="A234" s="831" t="s">
        <v>5512</v>
      </c>
      <c r="B234" s="832" t="s">
        <v>5513</v>
      </c>
      <c r="C234" s="832" t="s">
        <v>5509</v>
      </c>
      <c r="D234" s="832" t="s">
        <v>5663</v>
      </c>
      <c r="E234" s="832" t="s">
        <v>5622</v>
      </c>
      <c r="F234" s="849">
        <v>310</v>
      </c>
      <c r="G234" s="849">
        <v>320850</v>
      </c>
      <c r="H234" s="849">
        <v>1.2589462284584236</v>
      </c>
      <c r="I234" s="849">
        <v>1035</v>
      </c>
      <c r="J234" s="849">
        <v>246</v>
      </c>
      <c r="K234" s="849">
        <v>254856</v>
      </c>
      <c r="L234" s="849">
        <v>1</v>
      </c>
      <c r="M234" s="849">
        <v>1036</v>
      </c>
      <c r="N234" s="849">
        <v>365</v>
      </c>
      <c r="O234" s="849">
        <v>379600</v>
      </c>
      <c r="P234" s="837">
        <v>1.4894685626392943</v>
      </c>
      <c r="Q234" s="850">
        <v>1040</v>
      </c>
    </row>
    <row r="235" spans="1:17" ht="14.45" customHeight="1" x14ac:dyDescent="0.2">
      <c r="A235" s="831" t="s">
        <v>5512</v>
      </c>
      <c r="B235" s="832" t="s">
        <v>5513</v>
      </c>
      <c r="C235" s="832" t="s">
        <v>5509</v>
      </c>
      <c r="D235" s="832" t="s">
        <v>5617</v>
      </c>
      <c r="E235" s="832" t="s">
        <v>5602</v>
      </c>
      <c r="F235" s="849">
        <v>1</v>
      </c>
      <c r="G235" s="849">
        <v>353</v>
      </c>
      <c r="H235" s="849">
        <v>0.49858757062146891</v>
      </c>
      <c r="I235" s="849">
        <v>353</v>
      </c>
      <c r="J235" s="849">
        <v>2</v>
      </c>
      <c r="K235" s="849">
        <v>708</v>
      </c>
      <c r="L235" s="849">
        <v>1</v>
      </c>
      <c r="M235" s="849">
        <v>354</v>
      </c>
      <c r="N235" s="849"/>
      <c r="O235" s="849"/>
      <c r="P235" s="837"/>
      <c r="Q235" s="850"/>
    </row>
    <row r="236" spans="1:17" ht="14.45" customHeight="1" x14ac:dyDescent="0.2">
      <c r="A236" s="831" t="s">
        <v>5512</v>
      </c>
      <c r="B236" s="832" t="s">
        <v>5513</v>
      </c>
      <c r="C236" s="832" t="s">
        <v>5509</v>
      </c>
      <c r="D236" s="832" t="s">
        <v>5583</v>
      </c>
      <c r="E236" s="832" t="s">
        <v>5584</v>
      </c>
      <c r="F236" s="849"/>
      <c r="G236" s="849"/>
      <c r="H236" s="849"/>
      <c r="I236" s="849"/>
      <c r="J236" s="849">
        <v>2</v>
      </c>
      <c r="K236" s="849">
        <v>748</v>
      </c>
      <c r="L236" s="849">
        <v>1</v>
      </c>
      <c r="M236" s="849">
        <v>374</v>
      </c>
      <c r="N236" s="849">
        <v>1</v>
      </c>
      <c r="O236" s="849">
        <v>376</v>
      </c>
      <c r="P236" s="837">
        <v>0.50267379679144386</v>
      </c>
      <c r="Q236" s="850">
        <v>376</v>
      </c>
    </row>
    <row r="237" spans="1:17" ht="14.45" customHeight="1" x14ac:dyDescent="0.2">
      <c r="A237" s="831" t="s">
        <v>5512</v>
      </c>
      <c r="B237" s="832" t="s">
        <v>5513</v>
      </c>
      <c r="C237" s="832" t="s">
        <v>5509</v>
      </c>
      <c r="D237" s="832" t="s">
        <v>5664</v>
      </c>
      <c r="E237" s="832" t="s">
        <v>5622</v>
      </c>
      <c r="F237" s="849">
        <v>47</v>
      </c>
      <c r="G237" s="849">
        <v>41313</v>
      </c>
      <c r="H237" s="849">
        <v>11.736647727272727</v>
      </c>
      <c r="I237" s="849">
        <v>879</v>
      </c>
      <c r="J237" s="849">
        <v>4</v>
      </c>
      <c r="K237" s="849">
        <v>3520</v>
      </c>
      <c r="L237" s="849">
        <v>1</v>
      </c>
      <c r="M237" s="849">
        <v>880</v>
      </c>
      <c r="N237" s="849"/>
      <c r="O237" s="849"/>
      <c r="P237" s="837"/>
      <c r="Q237" s="850"/>
    </row>
    <row r="238" spans="1:17" ht="14.45" customHeight="1" x14ac:dyDescent="0.2">
      <c r="A238" s="831" t="s">
        <v>5512</v>
      </c>
      <c r="B238" s="832" t="s">
        <v>5513</v>
      </c>
      <c r="C238" s="832" t="s">
        <v>5509</v>
      </c>
      <c r="D238" s="832" t="s">
        <v>5585</v>
      </c>
      <c r="E238" s="832" t="s">
        <v>5586</v>
      </c>
      <c r="F238" s="849"/>
      <c r="G238" s="849"/>
      <c r="H238" s="849"/>
      <c r="I238" s="849"/>
      <c r="J238" s="849">
        <v>1</v>
      </c>
      <c r="K238" s="849">
        <v>178</v>
      </c>
      <c r="L238" s="849">
        <v>1</v>
      </c>
      <c r="M238" s="849">
        <v>178</v>
      </c>
      <c r="N238" s="849"/>
      <c r="O238" s="849"/>
      <c r="P238" s="837"/>
      <c r="Q238" s="850"/>
    </row>
    <row r="239" spans="1:17" ht="14.45" customHeight="1" x14ac:dyDescent="0.2">
      <c r="A239" s="831" t="s">
        <v>5512</v>
      </c>
      <c r="B239" s="832" t="s">
        <v>5513</v>
      </c>
      <c r="C239" s="832" t="s">
        <v>5509</v>
      </c>
      <c r="D239" s="832" t="s">
        <v>5618</v>
      </c>
      <c r="E239" s="832" t="s">
        <v>5594</v>
      </c>
      <c r="F239" s="849">
        <v>2</v>
      </c>
      <c r="G239" s="849">
        <v>808</v>
      </c>
      <c r="H239" s="849"/>
      <c r="I239" s="849">
        <v>404</v>
      </c>
      <c r="J239" s="849"/>
      <c r="K239" s="849"/>
      <c r="L239" s="849"/>
      <c r="M239" s="849"/>
      <c r="N239" s="849">
        <v>1</v>
      </c>
      <c r="O239" s="849">
        <v>409</v>
      </c>
      <c r="P239" s="837"/>
      <c r="Q239" s="850">
        <v>409</v>
      </c>
    </row>
    <row r="240" spans="1:17" ht="14.45" customHeight="1" x14ac:dyDescent="0.2">
      <c r="A240" s="831" t="s">
        <v>5512</v>
      </c>
      <c r="B240" s="832" t="s">
        <v>5513</v>
      </c>
      <c r="C240" s="832" t="s">
        <v>5509</v>
      </c>
      <c r="D240" s="832" t="s">
        <v>5687</v>
      </c>
      <c r="E240" s="832" t="s">
        <v>5688</v>
      </c>
      <c r="F240" s="849">
        <v>1</v>
      </c>
      <c r="G240" s="849">
        <v>1380</v>
      </c>
      <c r="H240" s="849"/>
      <c r="I240" s="849">
        <v>1380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5" customHeight="1" x14ac:dyDescent="0.2">
      <c r="A241" s="831" t="s">
        <v>579</v>
      </c>
      <c r="B241" s="832" t="s">
        <v>5697</v>
      </c>
      <c r="C241" s="832" t="s">
        <v>5509</v>
      </c>
      <c r="D241" s="832" t="s">
        <v>5698</v>
      </c>
      <c r="E241" s="832" t="s">
        <v>5699</v>
      </c>
      <c r="F241" s="849">
        <v>1</v>
      </c>
      <c r="G241" s="849">
        <v>1965</v>
      </c>
      <c r="H241" s="849"/>
      <c r="I241" s="849">
        <v>1965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5" customHeight="1" x14ac:dyDescent="0.2">
      <c r="A242" s="831" t="s">
        <v>579</v>
      </c>
      <c r="B242" s="832" t="s">
        <v>5697</v>
      </c>
      <c r="C242" s="832" t="s">
        <v>5509</v>
      </c>
      <c r="D242" s="832" t="s">
        <v>5700</v>
      </c>
      <c r="E242" s="832" t="s">
        <v>5701</v>
      </c>
      <c r="F242" s="849"/>
      <c r="G242" s="849"/>
      <c r="H242" s="849"/>
      <c r="I242" s="849"/>
      <c r="J242" s="849">
        <v>1</v>
      </c>
      <c r="K242" s="849">
        <v>2526</v>
      </c>
      <c r="L242" s="849">
        <v>1</v>
      </c>
      <c r="M242" s="849">
        <v>2526</v>
      </c>
      <c r="N242" s="849"/>
      <c r="O242" s="849"/>
      <c r="P242" s="837"/>
      <c r="Q242" s="850"/>
    </row>
    <row r="243" spans="1:17" ht="14.45" customHeight="1" x14ac:dyDescent="0.2">
      <c r="A243" s="831" t="s">
        <v>579</v>
      </c>
      <c r="B243" s="832" t="s">
        <v>5697</v>
      </c>
      <c r="C243" s="832" t="s">
        <v>5509</v>
      </c>
      <c r="D243" s="832" t="s">
        <v>5702</v>
      </c>
      <c r="E243" s="832" t="s">
        <v>5703</v>
      </c>
      <c r="F243" s="849">
        <v>9</v>
      </c>
      <c r="G243" s="849">
        <v>24937</v>
      </c>
      <c r="H243" s="849">
        <v>0.89895457822638791</v>
      </c>
      <c r="I243" s="849">
        <v>2770.7777777777778</v>
      </c>
      <c r="J243" s="849">
        <v>10</v>
      </c>
      <c r="K243" s="849">
        <v>27740</v>
      </c>
      <c r="L243" s="849">
        <v>1</v>
      </c>
      <c r="M243" s="849">
        <v>2774</v>
      </c>
      <c r="N243" s="849">
        <v>8</v>
      </c>
      <c r="O243" s="849">
        <v>22277</v>
      </c>
      <c r="P243" s="837">
        <v>0.80306416726748375</v>
      </c>
      <c r="Q243" s="850">
        <v>2784.625</v>
      </c>
    </row>
    <row r="244" spans="1:17" ht="14.45" customHeight="1" x14ac:dyDescent="0.2">
      <c r="A244" s="831" t="s">
        <v>579</v>
      </c>
      <c r="B244" s="832" t="s">
        <v>5697</v>
      </c>
      <c r="C244" s="832" t="s">
        <v>5509</v>
      </c>
      <c r="D244" s="832" t="s">
        <v>5704</v>
      </c>
      <c r="E244" s="832" t="s">
        <v>5705</v>
      </c>
      <c r="F244" s="849">
        <v>4</v>
      </c>
      <c r="G244" s="849">
        <v>24689</v>
      </c>
      <c r="H244" s="849">
        <v>3.9949838187702267</v>
      </c>
      <c r="I244" s="849">
        <v>6172.25</v>
      </c>
      <c r="J244" s="849">
        <v>1</v>
      </c>
      <c r="K244" s="849">
        <v>6180</v>
      </c>
      <c r="L244" s="849">
        <v>1</v>
      </c>
      <c r="M244" s="849">
        <v>6180</v>
      </c>
      <c r="N244" s="849">
        <v>3</v>
      </c>
      <c r="O244" s="849">
        <v>18594</v>
      </c>
      <c r="P244" s="837">
        <v>3.0087378640776699</v>
      </c>
      <c r="Q244" s="850">
        <v>6198</v>
      </c>
    </row>
    <row r="245" spans="1:17" ht="14.45" customHeight="1" x14ac:dyDescent="0.2">
      <c r="A245" s="831" t="s">
        <v>579</v>
      </c>
      <c r="B245" s="832" t="s">
        <v>5697</v>
      </c>
      <c r="C245" s="832" t="s">
        <v>5509</v>
      </c>
      <c r="D245" s="832" t="s">
        <v>5706</v>
      </c>
      <c r="E245" s="832" t="s">
        <v>5707</v>
      </c>
      <c r="F245" s="849">
        <v>2</v>
      </c>
      <c r="G245" s="849">
        <v>4925</v>
      </c>
      <c r="H245" s="849"/>
      <c r="I245" s="849">
        <v>2462.5</v>
      </c>
      <c r="J245" s="849"/>
      <c r="K245" s="849"/>
      <c r="L245" s="849"/>
      <c r="M245" s="849"/>
      <c r="N245" s="849">
        <v>3</v>
      </c>
      <c r="O245" s="849">
        <v>7431</v>
      </c>
      <c r="P245" s="837"/>
      <c r="Q245" s="850">
        <v>2477</v>
      </c>
    </row>
    <row r="246" spans="1:17" ht="14.45" customHeight="1" x14ac:dyDescent="0.2">
      <c r="A246" s="831" t="s">
        <v>579</v>
      </c>
      <c r="B246" s="832" t="s">
        <v>5697</v>
      </c>
      <c r="C246" s="832" t="s">
        <v>5509</v>
      </c>
      <c r="D246" s="832" t="s">
        <v>5708</v>
      </c>
      <c r="E246" s="832" t="s">
        <v>5709</v>
      </c>
      <c r="F246" s="849">
        <v>6</v>
      </c>
      <c r="G246" s="849">
        <v>12876</v>
      </c>
      <c r="H246" s="849">
        <v>0.4608941547052296</v>
      </c>
      <c r="I246" s="849">
        <v>2146</v>
      </c>
      <c r="J246" s="849">
        <v>13</v>
      </c>
      <c r="K246" s="849">
        <v>27937</v>
      </c>
      <c r="L246" s="849">
        <v>1</v>
      </c>
      <c r="M246" s="849">
        <v>2149</v>
      </c>
      <c r="N246" s="849">
        <v>9</v>
      </c>
      <c r="O246" s="849">
        <v>19449</v>
      </c>
      <c r="P246" s="837">
        <v>0.69617353330708376</v>
      </c>
      <c r="Q246" s="850">
        <v>2161</v>
      </c>
    </row>
    <row r="247" spans="1:17" ht="14.45" customHeight="1" x14ac:dyDescent="0.2">
      <c r="A247" s="831" t="s">
        <v>579</v>
      </c>
      <c r="B247" s="832" t="s">
        <v>5697</v>
      </c>
      <c r="C247" s="832" t="s">
        <v>5509</v>
      </c>
      <c r="D247" s="832" t="s">
        <v>5710</v>
      </c>
      <c r="E247" s="832" t="s">
        <v>5711</v>
      </c>
      <c r="F247" s="849"/>
      <c r="G247" s="849"/>
      <c r="H247" s="849"/>
      <c r="I247" s="849"/>
      <c r="J247" s="849">
        <v>3</v>
      </c>
      <c r="K247" s="849">
        <v>5043</v>
      </c>
      <c r="L247" s="849">
        <v>1</v>
      </c>
      <c r="M247" s="849">
        <v>1681</v>
      </c>
      <c r="N247" s="849"/>
      <c r="O247" s="849"/>
      <c r="P247" s="837"/>
      <c r="Q247" s="850"/>
    </row>
    <row r="248" spans="1:17" ht="14.45" customHeight="1" x14ac:dyDescent="0.2">
      <c r="A248" s="831" t="s">
        <v>579</v>
      </c>
      <c r="B248" s="832" t="s">
        <v>5697</v>
      </c>
      <c r="C248" s="832" t="s">
        <v>5509</v>
      </c>
      <c r="D248" s="832" t="s">
        <v>5712</v>
      </c>
      <c r="E248" s="832" t="s">
        <v>5713</v>
      </c>
      <c r="F248" s="849"/>
      <c r="G248" s="849"/>
      <c r="H248" s="849"/>
      <c r="I248" s="849"/>
      <c r="J248" s="849">
        <v>1</v>
      </c>
      <c r="K248" s="849">
        <v>2318</v>
      </c>
      <c r="L248" s="849">
        <v>1</v>
      </c>
      <c r="M248" s="849">
        <v>2318</v>
      </c>
      <c r="N248" s="849"/>
      <c r="O248" s="849"/>
      <c r="P248" s="837"/>
      <c r="Q248" s="850"/>
    </row>
    <row r="249" spans="1:17" ht="14.45" customHeight="1" x14ac:dyDescent="0.2">
      <c r="A249" s="831" t="s">
        <v>579</v>
      </c>
      <c r="B249" s="832" t="s">
        <v>5697</v>
      </c>
      <c r="C249" s="832" t="s">
        <v>5509</v>
      </c>
      <c r="D249" s="832" t="s">
        <v>5714</v>
      </c>
      <c r="E249" s="832" t="s">
        <v>5715</v>
      </c>
      <c r="F249" s="849">
        <v>2</v>
      </c>
      <c r="G249" s="849">
        <v>5540</v>
      </c>
      <c r="H249" s="849">
        <v>1.9978362783988459</v>
      </c>
      <c r="I249" s="849">
        <v>2770</v>
      </c>
      <c r="J249" s="849">
        <v>1</v>
      </c>
      <c r="K249" s="849">
        <v>2773</v>
      </c>
      <c r="L249" s="849">
        <v>1</v>
      </c>
      <c r="M249" s="849">
        <v>2773</v>
      </c>
      <c r="N249" s="849">
        <v>4</v>
      </c>
      <c r="O249" s="849">
        <v>11129</v>
      </c>
      <c r="P249" s="837">
        <v>4.0133429498737829</v>
      </c>
      <c r="Q249" s="850">
        <v>2782.25</v>
      </c>
    </row>
    <row r="250" spans="1:17" ht="14.45" customHeight="1" x14ac:dyDescent="0.2">
      <c r="A250" s="831" t="s">
        <v>579</v>
      </c>
      <c r="B250" s="832" t="s">
        <v>5697</v>
      </c>
      <c r="C250" s="832" t="s">
        <v>5509</v>
      </c>
      <c r="D250" s="832" t="s">
        <v>5716</v>
      </c>
      <c r="E250" s="832" t="s">
        <v>5717</v>
      </c>
      <c r="F250" s="849"/>
      <c r="G250" s="849"/>
      <c r="H250" s="849"/>
      <c r="I250" s="849"/>
      <c r="J250" s="849">
        <v>5</v>
      </c>
      <c r="K250" s="849">
        <v>16630</v>
      </c>
      <c r="L250" s="849">
        <v>1</v>
      </c>
      <c r="M250" s="849">
        <v>3326</v>
      </c>
      <c r="N250" s="849">
        <v>1</v>
      </c>
      <c r="O250" s="849">
        <v>3342</v>
      </c>
      <c r="P250" s="837">
        <v>0.20096211665664462</v>
      </c>
      <c r="Q250" s="850">
        <v>3342</v>
      </c>
    </row>
    <row r="251" spans="1:17" ht="14.45" customHeight="1" x14ac:dyDescent="0.2">
      <c r="A251" s="831" t="s">
        <v>579</v>
      </c>
      <c r="B251" s="832" t="s">
        <v>5697</v>
      </c>
      <c r="C251" s="832" t="s">
        <v>5509</v>
      </c>
      <c r="D251" s="832" t="s">
        <v>5718</v>
      </c>
      <c r="E251" s="832" t="s">
        <v>5719</v>
      </c>
      <c r="F251" s="849"/>
      <c r="G251" s="849"/>
      <c r="H251" s="849"/>
      <c r="I251" s="849"/>
      <c r="J251" s="849">
        <v>3</v>
      </c>
      <c r="K251" s="849">
        <v>15444</v>
      </c>
      <c r="L251" s="849">
        <v>1</v>
      </c>
      <c r="M251" s="849">
        <v>5148</v>
      </c>
      <c r="N251" s="849">
        <v>5</v>
      </c>
      <c r="O251" s="849">
        <v>25740</v>
      </c>
      <c r="P251" s="837">
        <v>1.6666666666666667</v>
      </c>
      <c r="Q251" s="850">
        <v>5148</v>
      </c>
    </row>
    <row r="252" spans="1:17" ht="14.45" customHeight="1" x14ac:dyDescent="0.2">
      <c r="A252" s="831" t="s">
        <v>579</v>
      </c>
      <c r="B252" s="832" t="s">
        <v>5697</v>
      </c>
      <c r="C252" s="832" t="s">
        <v>5509</v>
      </c>
      <c r="D252" s="832" t="s">
        <v>5720</v>
      </c>
      <c r="E252" s="832" t="s">
        <v>5721</v>
      </c>
      <c r="F252" s="849"/>
      <c r="G252" s="849"/>
      <c r="H252" s="849"/>
      <c r="I252" s="849"/>
      <c r="J252" s="849">
        <v>1</v>
      </c>
      <c r="K252" s="849">
        <v>4939</v>
      </c>
      <c r="L252" s="849">
        <v>1</v>
      </c>
      <c r="M252" s="849">
        <v>4939</v>
      </c>
      <c r="N252" s="849"/>
      <c r="O252" s="849"/>
      <c r="P252" s="837"/>
      <c r="Q252" s="850"/>
    </row>
    <row r="253" spans="1:17" ht="14.45" customHeight="1" x14ac:dyDescent="0.2">
      <c r="A253" s="831" t="s">
        <v>579</v>
      </c>
      <c r="B253" s="832" t="s">
        <v>5697</v>
      </c>
      <c r="C253" s="832" t="s">
        <v>5509</v>
      </c>
      <c r="D253" s="832" t="s">
        <v>5722</v>
      </c>
      <c r="E253" s="832" t="s">
        <v>5723</v>
      </c>
      <c r="F253" s="849">
        <v>1</v>
      </c>
      <c r="G253" s="849">
        <v>4923</v>
      </c>
      <c r="H253" s="849">
        <v>0.99898538961038963</v>
      </c>
      <c r="I253" s="849">
        <v>4923</v>
      </c>
      <c r="J253" s="849">
        <v>1</v>
      </c>
      <c r="K253" s="849">
        <v>4928</v>
      </c>
      <c r="L253" s="849">
        <v>1</v>
      </c>
      <c r="M253" s="849">
        <v>4928</v>
      </c>
      <c r="N253" s="849"/>
      <c r="O253" s="849"/>
      <c r="P253" s="837"/>
      <c r="Q253" s="850"/>
    </row>
    <row r="254" spans="1:17" ht="14.45" customHeight="1" x14ac:dyDescent="0.2">
      <c r="A254" s="831" t="s">
        <v>579</v>
      </c>
      <c r="B254" s="832" t="s">
        <v>5697</v>
      </c>
      <c r="C254" s="832" t="s">
        <v>5509</v>
      </c>
      <c r="D254" s="832" t="s">
        <v>5724</v>
      </c>
      <c r="E254" s="832" t="s">
        <v>5725</v>
      </c>
      <c r="F254" s="849">
        <v>3</v>
      </c>
      <c r="G254" s="849">
        <v>2511</v>
      </c>
      <c r="H254" s="849">
        <v>0.37410607866507745</v>
      </c>
      <c r="I254" s="849">
        <v>837</v>
      </c>
      <c r="J254" s="849">
        <v>8</v>
      </c>
      <c r="K254" s="849">
        <v>6712</v>
      </c>
      <c r="L254" s="849">
        <v>1</v>
      </c>
      <c r="M254" s="849">
        <v>839</v>
      </c>
      <c r="N254" s="849">
        <v>2</v>
      </c>
      <c r="O254" s="849">
        <v>1692</v>
      </c>
      <c r="P254" s="837">
        <v>0.25208581644815259</v>
      </c>
      <c r="Q254" s="850">
        <v>846</v>
      </c>
    </row>
    <row r="255" spans="1:17" ht="14.45" customHeight="1" x14ac:dyDescent="0.2">
      <c r="A255" s="831" t="s">
        <v>579</v>
      </c>
      <c r="B255" s="832" t="s">
        <v>5697</v>
      </c>
      <c r="C255" s="832" t="s">
        <v>5509</v>
      </c>
      <c r="D255" s="832" t="s">
        <v>5726</v>
      </c>
      <c r="E255" s="832" t="s">
        <v>5727</v>
      </c>
      <c r="F255" s="849">
        <v>2</v>
      </c>
      <c r="G255" s="849">
        <v>0</v>
      </c>
      <c r="H255" s="849"/>
      <c r="I255" s="849">
        <v>0</v>
      </c>
      <c r="J255" s="849">
        <v>1</v>
      </c>
      <c r="K255" s="849">
        <v>0</v>
      </c>
      <c r="L255" s="849"/>
      <c r="M255" s="849">
        <v>0</v>
      </c>
      <c r="N255" s="849">
        <v>4</v>
      </c>
      <c r="O255" s="849">
        <v>0</v>
      </c>
      <c r="P255" s="837"/>
      <c r="Q255" s="850">
        <v>0</v>
      </c>
    </row>
    <row r="256" spans="1:17" ht="14.45" customHeight="1" x14ac:dyDescent="0.2">
      <c r="A256" s="831" t="s">
        <v>579</v>
      </c>
      <c r="B256" s="832" t="s">
        <v>5697</v>
      </c>
      <c r="C256" s="832" t="s">
        <v>5509</v>
      </c>
      <c r="D256" s="832" t="s">
        <v>5728</v>
      </c>
      <c r="E256" s="832" t="s">
        <v>5729</v>
      </c>
      <c r="F256" s="849">
        <v>1</v>
      </c>
      <c r="G256" s="849">
        <v>0</v>
      </c>
      <c r="H256" s="849"/>
      <c r="I256" s="849">
        <v>0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5" customHeight="1" x14ac:dyDescent="0.2">
      <c r="A257" s="831" t="s">
        <v>579</v>
      </c>
      <c r="B257" s="832" t="s">
        <v>5697</v>
      </c>
      <c r="C257" s="832" t="s">
        <v>5509</v>
      </c>
      <c r="D257" s="832" t="s">
        <v>5730</v>
      </c>
      <c r="E257" s="832" t="s">
        <v>5731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0</v>
      </c>
      <c r="P257" s="837"/>
      <c r="Q257" s="850">
        <v>0</v>
      </c>
    </row>
    <row r="258" spans="1:17" ht="14.45" customHeight="1" x14ac:dyDescent="0.2">
      <c r="A258" s="831" t="s">
        <v>579</v>
      </c>
      <c r="B258" s="832" t="s">
        <v>5697</v>
      </c>
      <c r="C258" s="832" t="s">
        <v>5509</v>
      </c>
      <c r="D258" s="832" t="s">
        <v>5732</v>
      </c>
      <c r="E258" s="832" t="s">
        <v>5733</v>
      </c>
      <c r="F258" s="849">
        <v>1</v>
      </c>
      <c r="G258" s="849">
        <v>0</v>
      </c>
      <c r="H258" s="849"/>
      <c r="I258" s="849">
        <v>0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5" customHeight="1" x14ac:dyDescent="0.2">
      <c r="A259" s="831" t="s">
        <v>579</v>
      </c>
      <c r="B259" s="832" t="s">
        <v>5697</v>
      </c>
      <c r="C259" s="832" t="s">
        <v>5509</v>
      </c>
      <c r="D259" s="832" t="s">
        <v>5734</v>
      </c>
      <c r="E259" s="832" t="s">
        <v>5735</v>
      </c>
      <c r="F259" s="849">
        <v>1</v>
      </c>
      <c r="G259" s="849">
        <v>0</v>
      </c>
      <c r="H259" s="849"/>
      <c r="I259" s="849">
        <v>0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5" customHeight="1" x14ac:dyDescent="0.2">
      <c r="A260" s="831" t="s">
        <v>579</v>
      </c>
      <c r="B260" s="832" t="s">
        <v>5697</v>
      </c>
      <c r="C260" s="832" t="s">
        <v>5509</v>
      </c>
      <c r="D260" s="832" t="s">
        <v>5736</v>
      </c>
      <c r="E260" s="832" t="s">
        <v>5737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0</v>
      </c>
      <c r="P260" s="837"/>
      <c r="Q260" s="850">
        <v>0</v>
      </c>
    </row>
    <row r="261" spans="1:17" ht="14.45" customHeight="1" x14ac:dyDescent="0.2">
      <c r="A261" s="831" t="s">
        <v>579</v>
      </c>
      <c r="B261" s="832" t="s">
        <v>5697</v>
      </c>
      <c r="C261" s="832" t="s">
        <v>5509</v>
      </c>
      <c r="D261" s="832" t="s">
        <v>5738</v>
      </c>
      <c r="E261" s="832" t="s">
        <v>5739</v>
      </c>
      <c r="F261" s="849">
        <v>1</v>
      </c>
      <c r="G261" s="849">
        <v>0</v>
      </c>
      <c r="H261" s="849"/>
      <c r="I261" s="849">
        <v>0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5" customHeight="1" x14ac:dyDescent="0.2">
      <c r="A262" s="831" t="s">
        <v>579</v>
      </c>
      <c r="B262" s="832" t="s">
        <v>5697</v>
      </c>
      <c r="C262" s="832" t="s">
        <v>5509</v>
      </c>
      <c r="D262" s="832" t="s">
        <v>5740</v>
      </c>
      <c r="E262" s="832" t="s">
        <v>5741</v>
      </c>
      <c r="F262" s="849">
        <v>1</v>
      </c>
      <c r="G262" s="849">
        <v>0</v>
      </c>
      <c r="H262" s="849"/>
      <c r="I262" s="849">
        <v>0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5" customHeight="1" x14ac:dyDescent="0.2">
      <c r="A263" s="831" t="s">
        <v>579</v>
      </c>
      <c r="B263" s="832" t="s">
        <v>5697</v>
      </c>
      <c r="C263" s="832" t="s">
        <v>5509</v>
      </c>
      <c r="D263" s="832" t="s">
        <v>5742</v>
      </c>
      <c r="E263" s="832" t="s">
        <v>5743</v>
      </c>
      <c r="F263" s="849">
        <v>3</v>
      </c>
      <c r="G263" s="849">
        <v>0</v>
      </c>
      <c r="H263" s="849"/>
      <c r="I263" s="849">
        <v>0</v>
      </c>
      <c r="J263" s="849">
        <v>1</v>
      </c>
      <c r="K263" s="849">
        <v>0</v>
      </c>
      <c r="L263" s="849"/>
      <c r="M263" s="849">
        <v>0</v>
      </c>
      <c r="N263" s="849">
        <v>4</v>
      </c>
      <c r="O263" s="849">
        <v>0</v>
      </c>
      <c r="P263" s="837"/>
      <c r="Q263" s="850">
        <v>0</v>
      </c>
    </row>
    <row r="264" spans="1:17" ht="14.45" customHeight="1" x14ac:dyDescent="0.2">
      <c r="A264" s="831" t="s">
        <v>579</v>
      </c>
      <c r="B264" s="832" t="s">
        <v>5697</v>
      </c>
      <c r="C264" s="832" t="s">
        <v>5509</v>
      </c>
      <c r="D264" s="832" t="s">
        <v>5744</v>
      </c>
      <c r="E264" s="832" t="s">
        <v>5745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539</v>
      </c>
      <c r="P264" s="837"/>
      <c r="Q264" s="850">
        <v>539</v>
      </c>
    </row>
    <row r="265" spans="1:17" ht="14.45" customHeight="1" x14ac:dyDescent="0.2">
      <c r="A265" s="831" t="s">
        <v>579</v>
      </c>
      <c r="B265" s="832" t="s">
        <v>5697</v>
      </c>
      <c r="C265" s="832" t="s">
        <v>5509</v>
      </c>
      <c r="D265" s="832" t="s">
        <v>5746</v>
      </c>
      <c r="E265" s="832" t="s">
        <v>5747</v>
      </c>
      <c r="F265" s="849"/>
      <c r="G265" s="849"/>
      <c r="H265" s="849"/>
      <c r="I265" s="849"/>
      <c r="J265" s="849">
        <v>1</v>
      </c>
      <c r="K265" s="849">
        <v>2814</v>
      </c>
      <c r="L265" s="849">
        <v>1</v>
      </c>
      <c r="M265" s="849">
        <v>2814</v>
      </c>
      <c r="N265" s="849">
        <v>1</v>
      </c>
      <c r="O265" s="849">
        <v>2827</v>
      </c>
      <c r="P265" s="837">
        <v>1.0046197583511016</v>
      </c>
      <c r="Q265" s="850">
        <v>2827</v>
      </c>
    </row>
    <row r="266" spans="1:17" ht="14.45" customHeight="1" x14ac:dyDescent="0.2">
      <c r="A266" s="831" t="s">
        <v>579</v>
      </c>
      <c r="B266" s="832" t="s">
        <v>5697</v>
      </c>
      <c r="C266" s="832" t="s">
        <v>5509</v>
      </c>
      <c r="D266" s="832" t="s">
        <v>5748</v>
      </c>
      <c r="E266" s="832" t="s">
        <v>5749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872</v>
      </c>
      <c r="P266" s="837"/>
      <c r="Q266" s="850">
        <v>872</v>
      </c>
    </row>
    <row r="267" spans="1:17" ht="14.45" customHeight="1" x14ac:dyDescent="0.2">
      <c r="A267" s="831" t="s">
        <v>579</v>
      </c>
      <c r="B267" s="832" t="s">
        <v>5697</v>
      </c>
      <c r="C267" s="832" t="s">
        <v>5509</v>
      </c>
      <c r="D267" s="832" t="s">
        <v>5750</v>
      </c>
      <c r="E267" s="832" t="s">
        <v>5751</v>
      </c>
      <c r="F267" s="849"/>
      <c r="G267" s="849"/>
      <c r="H267" s="849"/>
      <c r="I267" s="849"/>
      <c r="J267" s="849">
        <v>3</v>
      </c>
      <c r="K267" s="849">
        <v>18888</v>
      </c>
      <c r="L267" s="849">
        <v>1</v>
      </c>
      <c r="M267" s="849">
        <v>6296</v>
      </c>
      <c r="N267" s="849"/>
      <c r="O267" s="849"/>
      <c r="P267" s="837"/>
      <c r="Q267" s="850"/>
    </row>
    <row r="268" spans="1:17" ht="14.45" customHeight="1" x14ac:dyDescent="0.2">
      <c r="A268" s="831" t="s">
        <v>579</v>
      </c>
      <c r="B268" s="832" t="s">
        <v>5697</v>
      </c>
      <c r="C268" s="832" t="s">
        <v>5509</v>
      </c>
      <c r="D268" s="832" t="s">
        <v>5752</v>
      </c>
      <c r="E268" s="832" t="s">
        <v>5753</v>
      </c>
      <c r="F268" s="849">
        <v>1</v>
      </c>
      <c r="G268" s="849">
        <v>9346</v>
      </c>
      <c r="H268" s="849">
        <v>0.49919880354662965</v>
      </c>
      <c r="I268" s="849">
        <v>9346</v>
      </c>
      <c r="J268" s="849">
        <v>2</v>
      </c>
      <c r="K268" s="849">
        <v>18722</v>
      </c>
      <c r="L268" s="849">
        <v>1</v>
      </c>
      <c r="M268" s="849">
        <v>9361</v>
      </c>
      <c r="N268" s="849">
        <v>3</v>
      </c>
      <c r="O268" s="849">
        <v>28227</v>
      </c>
      <c r="P268" s="837">
        <v>1.5076914859523556</v>
      </c>
      <c r="Q268" s="850">
        <v>9409</v>
      </c>
    </row>
    <row r="269" spans="1:17" ht="14.45" customHeight="1" x14ac:dyDescent="0.2">
      <c r="A269" s="831" t="s">
        <v>579</v>
      </c>
      <c r="B269" s="832" t="s">
        <v>5697</v>
      </c>
      <c r="C269" s="832" t="s">
        <v>5509</v>
      </c>
      <c r="D269" s="832" t="s">
        <v>5754</v>
      </c>
      <c r="E269" s="832" t="s">
        <v>5755</v>
      </c>
      <c r="F269" s="849"/>
      <c r="G269" s="849"/>
      <c r="H269" s="849"/>
      <c r="I269" s="849"/>
      <c r="J269" s="849">
        <v>1</v>
      </c>
      <c r="K269" s="849">
        <v>446</v>
      </c>
      <c r="L269" s="849">
        <v>1</v>
      </c>
      <c r="M269" s="849">
        <v>446</v>
      </c>
      <c r="N269" s="849">
        <v>1</v>
      </c>
      <c r="O269" s="849">
        <v>448</v>
      </c>
      <c r="P269" s="837">
        <v>1.0044843049327354</v>
      </c>
      <c r="Q269" s="850">
        <v>448</v>
      </c>
    </row>
    <row r="270" spans="1:17" ht="14.45" customHeight="1" x14ac:dyDescent="0.2">
      <c r="A270" s="831" t="s">
        <v>579</v>
      </c>
      <c r="B270" s="832" t="s">
        <v>5697</v>
      </c>
      <c r="C270" s="832" t="s">
        <v>5509</v>
      </c>
      <c r="D270" s="832" t="s">
        <v>5756</v>
      </c>
      <c r="E270" s="832" t="s">
        <v>5757</v>
      </c>
      <c r="F270" s="849">
        <v>2</v>
      </c>
      <c r="G270" s="849">
        <v>1730</v>
      </c>
      <c r="H270" s="849">
        <v>0.15366850239829455</v>
      </c>
      <c r="I270" s="849">
        <v>865</v>
      </c>
      <c r="J270" s="849">
        <v>13</v>
      </c>
      <c r="K270" s="849">
        <v>11258</v>
      </c>
      <c r="L270" s="849">
        <v>1</v>
      </c>
      <c r="M270" s="849">
        <v>866</v>
      </c>
      <c r="N270" s="849">
        <v>6</v>
      </c>
      <c r="O270" s="849">
        <v>5221</v>
      </c>
      <c r="P270" s="837">
        <v>0.46375910463670278</v>
      </c>
      <c r="Q270" s="850">
        <v>870.16666666666663</v>
      </c>
    </row>
    <row r="271" spans="1:17" ht="14.45" customHeight="1" x14ac:dyDescent="0.2">
      <c r="A271" s="831" t="s">
        <v>579</v>
      </c>
      <c r="B271" s="832" t="s">
        <v>5697</v>
      </c>
      <c r="C271" s="832" t="s">
        <v>5509</v>
      </c>
      <c r="D271" s="832" t="s">
        <v>5758</v>
      </c>
      <c r="E271" s="832" t="s">
        <v>5759</v>
      </c>
      <c r="F271" s="849">
        <v>1</v>
      </c>
      <c r="G271" s="849">
        <v>5906</v>
      </c>
      <c r="H271" s="849"/>
      <c r="I271" s="849">
        <v>5906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5" customHeight="1" x14ac:dyDescent="0.2">
      <c r="A272" s="831" t="s">
        <v>579</v>
      </c>
      <c r="B272" s="832" t="s">
        <v>5697</v>
      </c>
      <c r="C272" s="832" t="s">
        <v>5509</v>
      </c>
      <c r="D272" s="832" t="s">
        <v>5760</v>
      </c>
      <c r="E272" s="832" t="s">
        <v>5761</v>
      </c>
      <c r="F272" s="849"/>
      <c r="G272" s="849"/>
      <c r="H272" s="849"/>
      <c r="I272" s="849"/>
      <c r="J272" s="849">
        <v>2</v>
      </c>
      <c r="K272" s="849">
        <v>7238</v>
      </c>
      <c r="L272" s="849">
        <v>1</v>
      </c>
      <c r="M272" s="849">
        <v>3619</v>
      </c>
      <c r="N272" s="849">
        <v>1</v>
      </c>
      <c r="O272" s="849">
        <v>3637</v>
      </c>
      <c r="P272" s="837">
        <v>0.50248687482730037</v>
      </c>
      <c r="Q272" s="850">
        <v>3637</v>
      </c>
    </row>
    <row r="273" spans="1:17" ht="14.45" customHeight="1" x14ac:dyDescent="0.2">
      <c r="A273" s="831" t="s">
        <v>579</v>
      </c>
      <c r="B273" s="832" t="s">
        <v>5697</v>
      </c>
      <c r="C273" s="832" t="s">
        <v>5509</v>
      </c>
      <c r="D273" s="832" t="s">
        <v>5762</v>
      </c>
      <c r="E273" s="832" t="s">
        <v>5763</v>
      </c>
      <c r="F273" s="849"/>
      <c r="G273" s="849"/>
      <c r="H273" s="849"/>
      <c r="I273" s="849"/>
      <c r="J273" s="849">
        <v>1</v>
      </c>
      <c r="K273" s="849">
        <v>3752</v>
      </c>
      <c r="L273" s="849">
        <v>1</v>
      </c>
      <c r="M273" s="849">
        <v>3752</v>
      </c>
      <c r="N273" s="849"/>
      <c r="O273" s="849"/>
      <c r="P273" s="837"/>
      <c r="Q273" s="850"/>
    </row>
    <row r="274" spans="1:17" ht="14.45" customHeight="1" x14ac:dyDescent="0.2">
      <c r="A274" s="831" t="s">
        <v>579</v>
      </c>
      <c r="B274" s="832" t="s">
        <v>5697</v>
      </c>
      <c r="C274" s="832" t="s">
        <v>5509</v>
      </c>
      <c r="D274" s="832" t="s">
        <v>5764</v>
      </c>
      <c r="E274" s="832" t="s">
        <v>5765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376</v>
      </c>
      <c r="P274" s="837"/>
      <c r="Q274" s="850">
        <v>376</v>
      </c>
    </row>
    <row r="275" spans="1:17" ht="14.45" customHeight="1" x14ac:dyDescent="0.2">
      <c r="A275" s="831" t="s">
        <v>579</v>
      </c>
      <c r="B275" s="832" t="s">
        <v>5697</v>
      </c>
      <c r="C275" s="832" t="s">
        <v>5509</v>
      </c>
      <c r="D275" s="832" t="s">
        <v>5766</v>
      </c>
      <c r="E275" s="832" t="s">
        <v>5767</v>
      </c>
      <c r="F275" s="849">
        <v>1</v>
      </c>
      <c r="G275" s="849">
        <v>1985</v>
      </c>
      <c r="H275" s="849">
        <v>0.99849094567404428</v>
      </c>
      <c r="I275" s="849">
        <v>1985</v>
      </c>
      <c r="J275" s="849">
        <v>1</v>
      </c>
      <c r="K275" s="849">
        <v>1988</v>
      </c>
      <c r="L275" s="849">
        <v>1</v>
      </c>
      <c r="M275" s="849">
        <v>1988</v>
      </c>
      <c r="N275" s="849"/>
      <c r="O275" s="849"/>
      <c r="P275" s="837"/>
      <c r="Q275" s="850"/>
    </row>
    <row r="276" spans="1:17" ht="14.45" customHeight="1" x14ac:dyDescent="0.2">
      <c r="A276" s="831" t="s">
        <v>579</v>
      </c>
      <c r="B276" s="832" t="s">
        <v>5697</v>
      </c>
      <c r="C276" s="832" t="s">
        <v>5509</v>
      </c>
      <c r="D276" s="832" t="s">
        <v>5768</v>
      </c>
      <c r="E276" s="832" t="s">
        <v>5769</v>
      </c>
      <c r="F276" s="849">
        <v>2</v>
      </c>
      <c r="G276" s="849">
        <v>32168</v>
      </c>
      <c r="H276" s="849">
        <v>1.9970201142289545</v>
      </c>
      <c r="I276" s="849">
        <v>16084</v>
      </c>
      <c r="J276" s="849">
        <v>1</v>
      </c>
      <c r="K276" s="849">
        <v>16108</v>
      </c>
      <c r="L276" s="849">
        <v>1</v>
      </c>
      <c r="M276" s="849">
        <v>16108</v>
      </c>
      <c r="N276" s="849">
        <v>3</v>
      </c>
      <c r="O276" s="849">
        <v>48570</v>
      </c>
      <c r="P276" s="837">
        <v>3.015271914576608</v>
      </c>
      <c r="Q276" s="850">
        <v>16190</v>
      </c>
    </row>
    <row r="277" spans="1:17" ht="14.45" customHeight="1" x14ac:dyDescent="0.2">
      <c r="A277" s="831" t="s">
        <v>579</v>
      </c>
      <c r="B277" s="832" t="s">
        <v>5697</v>
      </c>
      <c r="C277" s="832" t="s">
        <v>5509</v>
      </c>
      <c r="D277" s="832" t="s">
        <v>5770</v>
      </c>
      <c r="E277" s="832" t="s">
        <v>5771</v>
      </c>
      <c r="F277" s="849">
        <v>1</v>
      </c>
      <c r="G277" s="849">
        <v>0</v>
      </c>
      <c r="H277" s="849"/>
      <c r="I277" s="849">
        <v>0</v>
      </c>
      <c r="J277" s="849">
        <v>1</v>
      </c>
      <c r="K277" s="849">
        <v>0</v>
      </c>
      <c r="L277" s="849"/>
      <c r="M277" s="849">
        <v>0</v>
      </c>
      <c r="N277" s="849">
        <v>2</v>
      </c>
      <c r="O277" s="849">
        <v>0</v>
      </c>
      <c r="P277" s="837"/>
      <c r="Q277" s="850">
        <v>0</v>
      </c>
    </row>
    <row r="278" spans="1:17" ht="14.45" customHeight="1" x14ac:dyDescent="0.2">
      <c r="A278" s="831" t="s">
        <v>579</v>
      </c>
      <c r="B278" s="832" t="s">
        <v>5697</v>
      </c>
      <c r="C278" s="832" t="s">
        <v>5509</v>
      </c>
      <c r="D278" s="832" t="s">
        <v>5772</v>
      </c>
      <c r="E278" s="832" t="s">
        <v>5773</v>
      </c>
      <c r="F278" s="849">
        <v>1</v>
      </c>
      <c r="G278" s="849">
        <v>390</v>
      </c>
      <c r="H278" s="849">
        <v>0.99744245524296671</v>
      </c>
      <c r="I278" s="849">
        <v>390</v>
      </c>
      <c r="J278" s="849">
        <v>1</v>
      </c>
      <c r="K278" s="849">
        <v>391</v>
      </c>
      <c r="L278" s="849">
        <v>1</v>
      </c>
      <c r="M278" s="849">
        <v>391</v>
      </c>
      <c r="N278" s="849"/>
      <c r="O278" s="849"/>
      <c r="P278" s="837"/>
      <c r="Q278" s="850"/>
    </row>
    <row r="279" spans="1:17" ht="14.45" customHeight="1" x14ac:dyDescent="0.2">
      <c r="A279" s="831" t="s">
        <v>579</v>
      </c>
      <c r="B279" s="832" t="s">
        <v>5697</v>
      </c>
      <c r="C279" s="832" t="s">
        <v>5509</v>
      </c>
      <c r="D279" s="832" t="s">
        <v>5774</v>
      </c>
      <c r="E279" s="832" t="s">
        <v>5775</v>
      </c>
      <c r="F279" s="849">
        <v>1</v>
      </c>
      <c r="G279" s="849">
        <v>3179</v>
      </c>
      <c r="H279" s="849"/>
      <c r="I279" s="849">
        <v>3179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5" customHeight="1" x14ac:dyDescent="0.2">
      <c r="A280" s="831" t="s">
        <v>579</v>
      </c>
      <c r="B280" s="832" t="s">
        <v>5697</v>
      </c>
      <c r="C280" s="832" t="s">
        <v>5509</v>
      </c>
      <c r="D280" s="832" t="s">
        <v>5776</v>
      </c>
      <c r="E280" s="832" t="s">
        <v>5777</v>
      </c>
      <c r="F280" s="849">
        <v>3</v>
      </c>
      <c r="G280" s="849">
        <v>0</v>
      </c>
      <c r="H280" s="849"/>
      <c r="I280" s="849">
        <v>0</v>
      </c>
      <c r="J280" s="849">
        <v>1</v>
      </c>
      <c r="K280" s="849">
        <v>0</v>
      </c>
      <c r="L280" s="849"/>
      <c r="M280" s="849">
        <v>0</v>
      </c>
      <c r="N280" s="849">
        <v>5</v>
      </c>
      <c r="O280" s="849">
        <v>0</v>
      </c>
      <c r="P280" s="837"/>
      <c r="Q280" s="850">
        <v>0</v>
      </c>
    </row>
    <row r="281" spans="1:17" ht="14.45" customHeight="1" x14ac:dyDescent="0.2">
      <c r="A281" s="831" t="s">
        <v>579</v>
      </c>
      <c r="B281" s="832" t="s">
        <v>5697</v>
      </c>
      <c r="C281" s="832" t="s">
        <v>5509</v>
      </c>
      <c r="D281" s="832" t="s">
        <v>5778</v>
      </c>
      <c r="E281" s="832" t="s">
        <v>5779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0</v>
      </c>
      <c r="P281" s="837"/>
      <c r="Q281" s="850">
        <v>0</v>
      </c>
    </row>
    <row r="282" spans="1:17" ht="14.45" customHeight="1" x14ac:dyDescent="0.2">
      <c r="A282" s="831" t="s">
        <v>579</v>
      </c>
      <c r="B282" s="832" t="s">
        <v>5697</v>
      </c>
      <c r="C282" s="832" t="s">
        <v>5509</v>
      </c>
      <c r="D282" s="832" t="s">
        <v>5780</v>
      </c>
      <c r="E282" s="832" t="s">
        <v>5781</v>
      </c>
      <c r="F282" s="849"/>
      <c r="G282" s="849"/>
      <c r="H282" s="849"/>
      <c r="I282" s="849"/>
      <c r="J282" s="849">
        <v>1</v>
      </c>
      <c r="K282" s="849">
        <v>4580</v>
      </c>
      <c r="L282" s="849">
        <v>1</v>
      </c>
      <c r="M282" s="849">
        <v>4580</v>
      </c>
      <c r="N282" s="849">
        <v>1</v>
      </c>
      <c r="O282" s="849">
        <v>4607</v>
      </c>
      <c r="P282" s="837">
        <v>1.0058951965065501</v>
      </c>
      <c r="Q282" s="850">
        <v>4607</v>
      </c>
    </row>
    <row r="283" spans="1:17" ht="14.45" customHeight="1" x14ac:dyDescent="0.2">
      <c r="A283" s="831" t="s">
        <v>579</v>
      </c>
      <c r="B283" s="832" t="s">
        <v>5697</v>
      </c>
      <c r="C283" s="832" t="s">
        <v>5509</v>
      </c>
      <c r="D283" s="832" t="s">
        <v>5782</v>
      </c>
      <c r="E283" s="832" t="s">
        <v>5783</v>
      </c>
      <c r="F283" s="849">
        <v>6</v>
      </c>
      <c r="G283" s="849">
        <v>19787</v>
      </c>
      <c r="H283" s="849">
        <v>1.1988488336867615</v>
      </c>
      <c r="I283" s="849">
        <v>3297.8333333333335</v>
      </c>
      <c r="J283" s="849">
        <v>5</v>
      </c>
      <c r="K283" s="849">
        <v>16505</v>
      </c>
      <c r="L283" s="849">
        <v>1</v>
      </c>
      <c r="M283" s="849">
        <v>3301</v>
      </c>
      <c r="N283" s="849">
        <v>4</v>
      </c>
      <c r="O283" s="849">
        <v>13248</v>
      </c>
      <c r="P283" s="837">
        <v>0.80266585883065733</v>
      </c>
      <c r="Q283" s="850">
        <v>3312</v>
      </c>
    </row>
    <row r="284" spans="1:17" ht="14.45" customHeight="1" x14ac:dyDescent="0.2">
      <c r="A284" s="831" t="s">
        <v>579</v>
      </c>
      <c r="B284" s="832" t="s">
        <v>5697</v>
      </c>
      <c r="C284" s="832" t="s">
        <v>5509</v>
      </c>
      <c r="D284" s="832" t="s">
        <v>5784</v>
      </c>
      <c r="E284" s="832" t="s">
        <v>5785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0</v>
      </c>
      <c r="P284" s="837"/>
      <c r="Q284" s="850">
        <v>0</v>
      </c>
    </row>
    <row r="285" spans="1:17" ht="14.45" customHeight="1" x14ac:dyDescent="0.2">
      <c r="A285" s="831" t="s">
        <v>579</v>
      </c>
      <c r="B285" s="832" t="s">
        <v>5697</v>
      </c>
      <c r="C285" s="832" t="s">
        <v>5509</v>
      </c>
      <c r="D285" s="832" t="s">
        <v>5786</v>
      </c>
      <c r="E285" s="832" t="s">
        <v>5787</v>
      </c>
      <c r="F285" s="849">
        <v>2</v>
      </c>
      <c r="G285" s="849">
        <v>0</v>
      </c>
      <c r="H285" s="849"/>
      <c r="I285" s="849">
        <v>0</v>
      </c>
      <c r="J285" s="849"/>
      <c r="K285" s="849"/>
      <c r="L285" s="849"/>
      <c r="M285" s="849"/>
      <c r="N285" s="849">
        <v>3</v>
      </c>
      <c r="O285" s="849">
        <v>0</v>
      </c>
      <c r="P285" s="837"/>
      <c r="Q285" s="850">
        <v>0</v>
      </c>
    </row>
    <row r="286" spans="1:17" ht="14.45" customHeight="1" x14ac:dyDescent="0.2">
      <c r="A286" s="831" t="s">
        <v>579</v>
      </c>
      <c r="B286" s="832" t="s">
        <v>5697</v>
      </c>
      <c r="C286" s="832" t="s">
        <v>5509</v>
      </c>
      <c r="D286" s="832" t="s">
        <v>5788</v>
      </c>
      <c r="E286" s="832" t="s">
        <v>5789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0</v>
      </c>
      <c r="P286" s="837"/>
      <c r="Q286" s="850">
        <v>0</v>
      </c>
    </row>
    <row r="287" spans="1:17" ht="14.45" customHeight="1" x14ac:dyDescent="0.2">
      <c r="A287" s="831" t="s">
        <v>579</v>
      </c>
      <c r="B287" s="832" t="s">
        <v>5697</v>
      </c>
      <c r="C287" s="832" t="s">
        <v>5509</v>
      </c>
      <c r="D287" s="832" t="s">
        <v>5790</v>
      </c>
      <c r="E287" s="832" t="s">
        <v>5791</v>
      </c>
      <c r="F287" s="849">
        <v>1</v>
      </c>
      <c r="G287" s="849">
        <v>8439</v>
      </c>
      <c r="H287" s="849"/>
      <c r="I287" s="849">
        <v>8439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5" customHeight="1" x14ac:dyDescent="0.2">
      <c r="A288" s="831" t="s">
        <v>579</v>
      </c>
      <c r="B288" s="832" t="s">
        <v>5697</v>
      </c>
      <c r="C288" s="832" t="s">
        <v>5509</v>
      </c>
      <c r="D288" s="832" t="s">
        <v>5792</v>
      </c>
      <c r="E288" s="832" t="s">
        <v>5793</v>
      </c>
      <c r="F288" s="849">
        <v>1</v>
      </c>
      <c r="G288" s="849">
        <v>5748</v>
      </c>
      <c r="H288" s="849">
        <v>0.99878366637706339</v>
      </c>
      <c r="I288" s="849">
        <v>5748</v>
      </c>
      <c r="J288" s="849">
        <v>1</v>
      </c>
      <c r="K288" s="849">
        <v>5755</v>
      </c>
      <c r="L288" s="849">
        <v>1</v>
      </c>
      <c r="M288" s="849">
        <v>5755</v>
      </c>
      <c r="N288" s="849"/>
      <c r="O288" s="849"/>
      <c r="P288" s="837"/>
      <c r="Q288" s="850"/>
    </row>
    <row r="289" spans="1:17" ht="14.45" customHeight="1" x14ac:dyDescent="0.2">
      <c r="A289" s="831" t="s">
        <v>579</v>
      </c>
      <c r="B289" s="832" t="s">
        <v>5697</v>
      </c>
      <c r="C289" s="832" t="s">
        <v>5509</v>
      </c>
      <c r="D289" s="832" t="s">
        <v>5794</v>
      </c>
      <c r="E289" s="832" t="s">
        <v>5795</v>
      </c>
      <c r="F289" s="849"/>
      <c r="G289" s="849"/>
      <c r="H289" s="849"/>
      <c r="I289" s="849"/>
      <c r="J289" s="849">
        <v>1</v>
      </c>
      <c r="K289" s="849">
        <v>4741</v>
      </c>
      <c r="L289" s="849">
        <v>1</v>
      </c>
      <c r="M289" s="849">
        <v>4741</v>
      </c>
      <c r="N289" s="849">
        <v>1</v>
      </c>
      <c r="O289" s="849">
        <v>5271</v>
      </c>
      <c r="P289" s="837">
        <v>1.1117907614427336</v>
      </c>
      <c r="Q289" s="850">
        <v>5271</v>
      </c>
    </row>
    <row r="290" spans="1:17" ht="14.45" customHeight="1" x14ac:dyDescent="0.2">
      <c r="A290" s="831" t="s">
        <v>579</v>
      </c>
      <c r="B290" s="832" t="s">
        <v>5697</v>
      </c>
      <c r="C290" s="832" t="s">
        <v>5509</v>
      </c>
      <c r="D290" s="832" t="s">
        <v>5796</v>
      </c>
      <c r="E290" s="832" t="s">
        <v>5797</v>
      </c>
      <c r="F290" s="849">
        <v>2</v>
      </c>
      <c r="G290" s="849">
        <v>9334</v>
      </c>
      <c r="H290" s="849">
        <v>0.49946489726027399</v>
      </c>
      <c r="I290" s="849">
        <v>4667</v>
      </c>
      <c r="J290" s="849">
        <v>4</v>
      </c>
      <c r="K290" s="849">
        <v>18688</v>
      </c>
      <c r="L290" s="849">
        <v>1</v>
      </c>
      <c r="M290" s="849">
        <v>4672</v>
      </c>
      <c r="N290" s="849">
        <v>1</v>
      </c>
      <c r="O290" s="849">
        <v>4688</v>
      </c>
      <c r="P290" s="837">
        <v>0.25085616438356162</v>
      </c>
      <c r="Q290" s="850">
        <v>4688</v>
      </c>
    </row>
    <row r="291" spans="1:17" ht="14.45" customHeight="1" x14ac:dyDescent="0.2">
      <c r="A291" s="831" t="s">
        <v>579</v>
      </c>
      <c r="B291" s="832" t="s">
        <v>5697</v>
      </c>
      <c r="C291" s="832" t="s">
        <v>5509</v>
      </c>
      <c r="D291" s="832" t="s">
        <v>5798</v>
      </c>
      <c r="E291" s="832" t="s">
        <v>5799</v>
      </c>
      <c r="F291" s="849">
        <v>1</v>
      </c>
      <c r="G291" s="849">
        <v>5284</v>
      </c>
      <c r="H291" s="849"/>
      <c r="I291" s="849">
        <v>5284</v>
      </c>
      <c r="J291" s="849"/>
      <c r="K291" s="849"/>
      <c r="L291" s="849"/>
      <c r="M291" s="849"/>
      <c r="N291" s="849">
        <v>1</v>
      </c>
      <c r="O291" s="849">
        <v>5312</v>
      </c>
      <c r="P291" s="837"/>
      <c r="Q291" s="850">
        <v>5312</v>
      </c>
    </row>
    <row r="292" spans="1:17" ht="14.45" customHeight="1" x14ac:dyDescent="0.2">
      <c r="A292" s="831" t="s">
        <v>579</v>
      </c>
      <c r="B292" s="832" t="s">
        <v>5697</v>
      </c>
      <c r="C292" s="832" t="s">
        <v>5509</v>
      </c>
      <c r="D292" s="832" t="s">
        <v>5800</v>
      </c>
      <c r="E292" s="832" t="s">
        <v>5801</v>
      </c>
      <c r="F292" s="849">
        <v>1</v>
      </c>
      <c r="G292" s="849">
        <v>11010</v>
      </c>
      <c r="H292" s="849">
        <v>0.99854888445492473</v>
      </c>
      <c r="I292" s="849">
        <v>11010</v>
      </c>
      <c r="J292" s="849">
        <v>1</v>
      </c>
      <c r="K292" s="849">
        <v>11026</v>
      </c>
      <c r="L292" s="849">
        <v>1</v>
      </c>
      <c r="M292" s="849">
        <v>11026</v>
      </c>
      <c r="N292" s="849"/>
      <c r="O292" s="849"/>
      <c r="P292" s="837"/>
      <c r="Q292" s="850"/>
    </row>
    <row r="293" spans="1:17" ht="14.45" customHeight="1" x14ac:dyDescent="0.2">
      <c r="A293" s="831" t="s">
        <v>579</v>
      </c>
      <c r="B293" s="832" t="s">
        <v>5697</v>
      </c>
      <c r="C293" s="832" t="s">
        <v>5509</v>
      </c>
      <c r="D293" s="832" t="s">
        <v>5802</v>
      </c>
      <c r="E293" s="832" t="s">
        <v>5803</v>
      </c>
      <c r="F293" s="849"/>
      <c r="G293" s="849"/>
      <c r="H293" s="849"/>
      <c r="I293" s="849"/>
      <c r="J293" s="849">
        <v>3</v>
      </c>
      <c r="K293" s="849">
        <v>12360</v>
      </c>
      <c r="L293" s="849">
        <v>1</v>
      </c>
      <c r="M293" s="849">
        <v>4120</v>
      </c>
      <c r="N293" s="849"/>
      <c r="O293" s="849"/>
      <c r="P293" s="837"/>
      <c r="Q293" s="850"/>
    </row>
    <row r="294" spans="1:17" ht="14.45" customHeight="1" x14ac:dyDescent="0.2">
      <c r="A294" s="831" t="s">
        <v>579</v>
      </c>
      <c r="B294" s="832" t="s">
        <v>5697</v>
      </c>
      <c r="C294" s="832" t="s">
        <v>5509</v>
      </c>
      <c r="D294" s="832" t="s">
        <v>5804</v>
      </c>
      <c r="E294" s="832" t="s">
        <v>5805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0</v>
      </c>
      <c r="P294" s="837"/>
      <c r="Q294" s="850">
        <v>0</v>
      </c>
    </row>
    <row r="295" spans="1:17" ht="14.45" customHeight="1" x14ac:dyDescent="0.2">
      <c r="A295" s="831" t="s">
        <v>579</v>
      </c>
      <c r="B295" s="832" t="s">
        <v>5697</v>
      </c>
      <c r="C295" s="832" t="s">
        <v>5509</v>
      </c>
      <c r="D295" s="832" t="s">
        <v>5806</v>
      </c>
      <c r="E295" s="832" t="s">
        <v>5807</v>
      </c>
      <c r="F295" s="849">
        <v>1</v>
      </c>
      <c r="G295" s="849">
        <v>6206</v>
      </c>
      <c r="H295" s="849">
        <v>0.49927594529364439</v>
      </c>
      <c r="I295" s="849">
        <v>6206</v>
      </c>
      <c r="J295" s="849">
        <v>2</v>
      </c>
      <c r="K295" s="849">
        <v>12430</v>
      </c>
      <c r="L295" s="849">
        <v>1</v>
      </c>
      <c r="M295" s="849">
        <v>6215</v>
      </c>
      <c r="N295" s="849">
        <v>1</v>
      </c>
      <c r="O295" s="849">
        <v>6248</v>
      </c>
      <c r="P295" s="837">
        <v>0.50265486725663722</v>
      </c>
      <c r="Q295" s="850">
        <v>6248</v>
      </c>
    </row>
    <row r="296" spans="1:17" ht="14.45" customHeight="1" x14ac:dyDescent="0.2">
      <c r="A296" s="831" t="s">
        <v>579</v>
      </c>
      <c r="B296" s="832" t="s">
        <v>5697</v>
      </c>
      <c r="C296" s="832" t="s">
        <v>5509</v>
      </c>
      <c r="D296" s="832" t="s">
        <v>5808</v>
      </c>
      <c r="E296" s="832" t="s">
        <v>5809</v>
      </c>
      <c r="F296" s="849">
        <v>1</v>
      </c>
      <c r="G296" s="849">
        <v>8450</v>
      </c>
      <c r="H296" s="849"/>
      <c r="I296" s="849">
        <v>8450</v>
      </c>
      <c r="J296" s="849"/>
      <c r="K296" s="849"/>
      <c r="L296" s="849"/>
      <c r="M296" s="849"/>
      <c r="N296" s="849">
        <v>3</v>
      </c>
      <c r="O296" s="849">
        <v>25560</v>
      </c>
      <c r="P296" s="837"/>
      <c r="Q296" s="850">
        <v>8520</v>
      </c>
    </row>
    <row r="297" spans="1:17" ht="14.45" customHeight="1" x14ac:dyDescent="0.2">
      <c r="A297" s="831" t="s">
        <v>579</v>
      </c>
      <c r="B297" s="832" t="s">
        <v>5697</v>
      </c>
      <c r="C297" s="832" t="s">
        <v>5509</v>
      </c>
      <c r="D297" s="832" t="s">
        <v>5810</v>
      </c>
      <c r="E297" s="832" t="s">
        <v>5811</v>
      </c>
      <c r="F297" s="849"/>
      <c r="G297" s="849"/>
      <c r="H297" s="849"/>
      <c r="I297" s="849"/>
      <c r="J297" s="849">
        <v>2</v>
      </c>
      <c r="K297" s="849">
        <v>17208</v>
      </c>
      <c r="L297" s="849">
        <v>1</v>
      </c>
      <c r="M297" s="849">
        <v>8604</v>
      </c>
      <c r="N297" s="849"/>
      <c r="O297" s="849"/>
      <c r="P297" s="837"/>
      <c r="Q297" s="850"/>
    </row>
    <row r="298" spans="1:17" ht="14.45" customHeight="1" x14ac:dyDescent="0.2">
      <c r="A298" s="831" t="s">
        <v>579</v>
      </c>
      <c r="B298" s="832" t="s">
        <v>5697</v>
      </c>
      <c r="C298" s="832" t="s">
        <v>5509</v>
      </c>
      <c r="D298" s="832" t="s">
        <v>5812</v>
      </c>
      <c r="E298" s="832" t="s">
        <v>5813</v>
      </c>
      <c r="F298" s="849"/>
      <c r="G298" s="849"/>
      <c r="H298" s="849"/>
      <c r="I298" s="849"/>
      <c r="J298" s="849">
        <v>1</v>
      </c>
      <c r="K298" s="849">
        <v>0</v>
      </c>
      <c r="L298" s="849"/>
      <c r="M298" s="849">
        <v>0</v>
      </c>
      <c r="N298" s="849">
        <v>1</v>
      </c>
      <c r="O298" s="849">
        <v>0</v>
      </c>
      <c r="P298" s="837"/>
      <c r="Q298" s="850">
        <v>0</v>
      </c>
    </row>
    <row r="299" spans="1:17" ht="14.45" customHeight="1" x14ac:dyDescent="0.2">
      <c r="A299" s="831" t="s">
        <v>579</v>
      </c>
      <c r="B299" s="832" t="s">
        <v>5697</v>
      </c>
      <c r="C299" s="832" t="s">
        <v>5509</v>
      </c>
      <c r="D299" s="832" t="s">
        <v>5814</v>
      </c>
      <c r="E299" s="832" t="s">
        <v>5815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0</v>
      </c>
      <c r="P299" s="837"/>
      <c r="Q299" s="850">
        <v>0</v>
      </c>
    </row>
    <row r="300" spans="1:17" ht="14.45" customHeight="1" x14ac:dyDescent="0.2">
      <c r="A300" s="831" t="s">
        <v>579</v>
      </c>
      <c r="B300" s="832" t="s">
        <v>5697</v>
      </c>
      <c r="C300" s="832" t="s">
        <v>5509</v>
      </c>
      <c r="D300" s="832" t="s">
        <v>5816</v>
      </c>
      <c r="E300" s="832" t="s">
        <v>5817</v>
      </c>
      <c r="F300" s="849">
        <v>1</v>
      </c>
      <c r="G300" s="849">
        <v>0</v>
      </c>
      <c r="H300" s="849"/>
      <c r="I300" s="849">
        <v>0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5" customHeight="1" x14ac:dyDescent="0.2">
      <c r="A301" s="831" t="s">
        <v>579</v>
      </c>
      <c r="B301" s="832" t="s">
        <v>5697</v>
      </c>
      <c r="C301" s="832" t="s">
        <v>5509</v>
      </c>
      <c r="D301" s="832" t="s">
        <v>2800</v>
      </c>
      <c r="E301" s="832" t="s">
        <v>5818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0</v>
      </c>
      <c r="P301" s="837"/>
      <c r="Q301" s="850">
        <v>0</v>
      </c>
    </row>
    <row r="302" spans="1:17" ht="14.45" customHeight="1" x14ac:dyDescent="0.2">
      <c r="A302" s="831" t="s">
        <v>579</v>
      </c>
      <c r="B302" s="832" t="s">
        <v>5697</v>
      </c>
      <c r="C302" s="832" t="s">
        <v>5509</v>
      </c>
      <c r="D302" s="832" t="s">
        <v>5819</v>
      </c>
      <c r="E302" s="832" t="s">
        <v>5820</v>
      </c>
      <c r="F302" s="849"/>
      <c r="G302" s="849"/>
      <c r="H302" s="849"/>
      <c r="I302" s="849"/>
      <c r="J302" s="849"/>
      <c r="K302" s="849"/>
      <c r="L302" s="849"/>
      <c r="M302" s="849"/>
      <c r="N302" s="849">
        <v>4</v>
      </c>
      <c r="O302" s="849">
        <v>0</v>
      </c>
      <c r="P302" s="837"/>
      <c r="Q302" s="850">
        <v>0</v>
      </c>
    </row>
    <row r="303" spans="1:17" ht="14.45" customHeight="1" x14ac:dyDescent="0.2">
      <c r="A303" s="831" t="s">
        <v>579</v>
      </c>
      <c r="B303" s="832" t="s">
        <v>5697</v>
      </c>
      <c r="C303" s="832" t="s">
        <v>5509</v>
      </c>
      <c r="D303" s="832" t="s">
        <v>5821</v>
      </c>
      <c r="E303" s="832" t="s">
        <v>5822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0</v>
      </c>
      <c r="P303" s="837"/>
      <c r="Q303" s="850">
        <v>0</v>
      </c>
    </row>
    <row r="304" spans="1:17" ht="14.45" customHeight="1" x14ac:dyDescent="0.2">
      <c r="A304" s="831" t="s">
        <v>579</v>
      </c>
      <c r="B304" s="832" t="s">
        <v>5697</v>
      </c>
      <c r="C304" s="832" t="s">
        <v>5509</v>
      </c>
      <c r="D304" s="832" t="s">
        <v>5823</v>
      </c>
      <c r="E304" s="832" t="s">
        <v>5824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0</v>
      </c>
      <c r="P304" s="837"/>
      <c r="Q304" s="850">
        <v>0</v>
      </c>
    </row>
    <row r="305" spans="1:17" ht="14.45" customHeight="1" x14ac:dyDescent="0.2">
      <c r="A305" s="831" t="s">
        <v>579</v>
      </c>
      <c r="B305" s="832" t="s">
        <v>5697</v>
      </c>
      <c r="C305" s="832" t="s">
        <v>5509</v>
      </c>
      <c r="D305" s="832" t="s">
        <v>5825</v>
      </c>
      <c r="E305" s="832" t="s">
        <v>5826</v>
      </c>
      <c r="F305" s="849"/>
      <c r="G305" s="849"/>
      <c r="H305" s="849"/>
      <c r="I305" s="849"/>
      <c r="J305" s="849"/>
      <c r="K305" s="849"/>
      <c r="L305" s="849"/>
      <c r="M305" s="849"/>
      <c r="N305" s="849">
        <v>2</v>
      </c>
      <c r="O305" s="849">
        <v>0</v>
      </c>
      <c r="P305" s="837"/>
      <c r="Q305" s="850">
        <v>0</v>
      </c>
    </row>
    <row r="306" spans="1:17" ht="14.45" customHeight="1" x14ac:dyDescent="0.2">
      <c r="A306" s="831" t="s">
        <v>579</v>
      </c>
      <c r="B306" s="832" t="s">
        <v>5827</v>
      </c>
      <c r="C306" s="832" t="s">
        <v>5509</v>
      </c>
      <c r="D306" s="832" t="s">
        <v>5828</v>
      </c>
      <c r="E306" s="832" t="s">
        <v>5829</v>
      </c>
      <c r="F306" s="849">
        <v>3</v>
      </c>
      <c r="G306" s="849">
        <v>2130</v>
      </c>
      <c r="H306" s="849">
        <v>0.9971910112359551</v>
      </c>
      <c r="I306" s="849">
        <v>710</v>
      </c>
      <c r="J306" s="849">
        <v>3</v>
      </c>
      <c r="K306" s="849">
        <v>2136</v>
      </c>
      <c r="L306" s="849">
        <v>1</v>
      </c>
      <c r="M306" s="849">
        <v>712</v>
      </c>
      <c r="N306" s="849"/>
      <c r="O306" s="849"/>
      <c r="P306" s="837"/>
      <c r="Q306" s="850"/>
    </row>
    <row r="307" spans="1:17" ht="14.45" customHeight="1" x14ac:dyDescent="0.2">
      <c r="A307" s="831" t="s">
        <v>579</v>
      </c>
      <c r="B307" s="832" t="s">
        <v>5827</v>
      </c>
      <c r="C307" s="832" t="s">
        <v>5509</v>
      </c>
      <c r="D307" s="832" t="s">
        <v>5830</v>
      </c>
      <c r="E307" s="832" t="s">
        <v>5831</v>
      </c>
      <c r="F307" s="849"/>
      <c r="G307" s="849"/>
      <c r="H307" s="849"/>
      <c r="I307" s="849"/>
      <c r="J307" s="849">
        <v>1</v>
      </c>
      <c r="K307" s="849">
        <v>241</v>
      </c>
      <c r="L307" s="849">
        <v>1</v>
      </c>
      <c r="M307" s="849">
        <v>241</v>
      </c>
      <c r="N307" s="849"/>
      <c r="O307" s="849"/>
      <c r="P307" s="837"/>
      <c r="Q307" s="850"/>
    </row>
    <row r="308" spans="1:17" ht="14.45" customHeight="1" x14ac:dyDescent="0.2">
      <c r="A308" s="831" t="s">
        <v>579</v>
      </c>
      <c r="B308" s="832" t="s">
        <v>5827</v>
      </c>
      <c r="C308" s="832" t="s">
        <v>5509</v>
      </c>
      <c r="D308" s="832" t="s">
        <v>5832</v>
      </c>
      <c r="E308" s="832" t="s">
        <v>5833</v>
      </c>
      <c r="F308" s="849">
        <v>3</v>
      </c>
      <c r="G308" s="849">
        <v>291</v>
      </c>
      <c r="H308" s="849">
        <v>1.1975308641975309</v>
      </c>
      <c r="I308" s="849">
        <v>97</v>
      </c>
      <c r="J308" s="849">
        <v>3</v>
      </c>
      <c r="K308" s="849">
        <v>243</v>
      </c>
      <c r="L308" s="849">
        <v>1</v>
      </c>
      <c r="M308" s="849">
        <v>81</v>
      </c>
      <c r="N308" s="849">
        <v>1</v>
      </c>
      <c r="O308" s="849">
        <v>81</v>
      </c>
      <c r="P308" s="837">
        <v>0.33333333333333331</v>
      </c>
      <c r="Q308" s="850">
        <v>81</v>
      </c>
    </row>
    <row r="309" spans="1:17" ht="14.45" customHeight="1" x14ac:dyDescent="0.2">
      <c r="A309" s="831" t="s">
        <v>579</v>
      </c>
      <c r="B309" s="832" t="s">
        <v>5827</v>
      </c>
      <c r="C309" s="832" t="s">
        <v>5509</v>
      </c>
      <c r="D309" s="832" t="s">
        <v>5834</v>
      </c>
      <c r="E309" s="832" t="s">
        <v>5835</v>
      </c>
      <c r="F309" s="849"/>
      <c r="G309" s="849"/>
      <c r="H309" s="849"/>
      <c r="I309" s="849"/>
      <c r="J309" s="849">
        <v>2</v>
      </c>
      <c r="K309" s="849">
        <v>7316</v>
      </c>
      <c r="L309" s="849">
        <v>1</v>
      </c>
      <c r="M309" s="849">
        <v>3658</v>
      </c>
      <c r="N309" s="849">
        <v>1</v>
      </c>
      <c r="O309" s="849">
        <v>3680</v>
      </c>
      <c r="P309" s="837">
        <v>0.50300710770913071</v>
      </c>
      <c r="Q309" s="850">
        <v>3680</v>
      </c>
    </row>
    <row r="310" spans="1:17" ht="14.45" customHeight="1" x14ac:dyDescent="0.2">
      <c r="A310" s="831" t="s">
        <v>579</v>
      </c>
      <c r="B310" s="832" t="s">
        <v>5827</v>
      </c>
      <c r="C310" s="832" t="s">
        <v>5509</v>
      </c>
      <c r="D310" s="832" t="s">
        <v>5836</v>
      </c>
      <c r="E310" s="832" t="s">
        <v>5837</v>
      </c>
      <c r="F310" s="849"/>
      <c r="G310" s="849"/>
      <c r="H310" s="849"/>
      <c r="I310" s="849"/>
      <c r="J310" s="849"/>
      <c r="K310" s="849"/>
      <c r="L310" s="849"/>
      <c r="M310" s="849"/>
      <c r="N310" s="849">
        <v>2</v>
      </c>
      <c r="O310" s="849">
        <v>9898</v>
      </c>
      <c r="P310" s="837"/>
      <c r="Q310" s="850">
        <v>4949</v>
      </c>
    </row>
    <row r="311" spans="1:17" ht="14.45" customHeight="1" x14ac:dyDescent="0.2">
      <c r="A311" s="831" t="s">
        <v>579</v>
      </c>
      <c r="B311" s="832" t="s">
        <v>5827</v>
      </c>
      <c r="C311" s="832" t="s">
        <v>5509</v>
      </c>
      <c r="D311" s="832" t="s">
        <v>5838</v>
      </c>
      <c r="E311" s="832" t="s">
        <v>5839</v>
      </c>
      <c r="F311" s="849">
        <v>4</v>
      </c>
      <c r="G311" s="849">
        <v>17372</v>
      </c>
      <c r="H311" s="849">
        <v>1.9967816091954023</v>
      </c>
      <c r="I311" s="849">
        <v>4343</v>
      </c>
      <c r="J311" s="849">
        <v>2</v>
      </c>
      <c r="K311" s="849">
        <v>8700</v>
      </c>
      <c r="L311" s="849">
        <v>1</v>
      </c>
      <c r="M311" s="849">
        <v>4350</v>
      </c>
      <c r="N311" s="849">
        <v>1</v>
      </c>
      <c r="O311" s="849">
        <v>4377</v>
      </c>
      <c r="P311" s="837">
        <v>0.50310344827586206</v>
      </c>
      <c r="Q311" s="850">
        <v>4377</v>
      </c>
    </row>
    <row r="312" spans="1:17" ht="14.45" customHeight="1" x14ac:dyDescent="0.2">
      <c r="A312" s="831" t="s">
        <v>579</v>
      </c>
      <c r="B312" s="832" t="s">
        <v>5827</v>
      </c>
      <c r="C312" s="832" t="s">
        <v>5509</v>
      </c>
      <c r="D312" s="832" t="s">
        <v>5840</v>
      </c>
      <c r="E312" s="832" t="s">
        <v>5841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122</v>
      </c>
      <c r="P312" s="837"/>
      <c r="Q312" s="850">
        <v>122</v>
      </c>
    </row>
    <row r="313" spans="1:17" ht="14.45" customHeight="1" x14ac:dyDescent="0.2">
      <c r="A313" s="831" t="s">
        <v>579</v>
      </c>
      <c r="B313" s="832" t="s">
        <v>5827</v>
      </c>
      <c r="C313" s="832" t="s">
        <v>5509</v>
      </c>
      <c r="D313" s="832" t="s">
        <v>5842</v>
      </c>
      <c r="E313" s="832" t="s">
        <v>5843</v>
      </c>
      <c r="F313" s="849">
        <v>1</v>
      </c>
      <c r="G313" s="849">
        <v>4470</v>
      </c>
      <c r="H313" s="849">
        <v>0.99865951742627346</v>
      </c>
      <c r="I313" s="849">
        <v>4470</v>
      </c>
      <c r="J313" s="849">
        <v>1</v>
      </c>
      <c r="K313" s="849">
        <v>4476</v>
      </c>
      <c r="L313" s="849">
        <v>1</v>
      </c>
      <c r="M313" s="849">
        <v>4476</v>
      </c>
      <c r="N313" s="849"/>
      <c r="O313" s="849"/>
      <c r="P313" s="837"/>
      <c r="Q313" s="850"/>
    </row>
    <row r="314" spans="1:17" ht="14.45" customHeight="1" x14ac:dyDescent="0.2">
      <c r="A314" s="831" t="s">
        <v>579</v>
      </c>
      <c r="B314" s="832" t="s">
        <v>5827</v>
      </c>
      <c r="C314" s="832" t="s">
        <v>5509</v>
      </c>
      <c r="D314" s="832" t="s">
        <v>5844</v>
      </c>
      <c r="E314" s="832" t="s">
        <v>5845</v>
      </c>
      <c r="F314" s="849">
        <v>1</v>
      </c>
      <c r="G314" s="849">
        <v>2467</v>
      </c>
      <c r="H314" s="849"/>
      <c r="I314" s="849">
        <v>2467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5" customHeight="1" x14ac:dyDescent="0.2">
      <c r="A315" s="831" t="s">
        <v>579</v>
      </c>
      <c r="B315" s="832" t="s">
        <v>5827</v>
      </c>
      <c r="C315" s="832" t="s">
        <v>5509</v>
      </c>
      <c r="D315" s="832" t="s">
        <v>5846</v>
      </c>
      <c r="E315" s="832" t="s">
        <v>5847</v>
      </c>
      <c r="F315" s="849">
        <v>5</v>
      </c>
      <c r="G315" s="849">
        <v>27545</v>
      </c>
      <c r="H315" s="849">
        <v>1.2486400725294651</v>
      </c>
      <c r="I315" s="849">
        <v>5509</v>
      </c>
      <c r="J315" s="849">
        <v>4</v>
      </c>
      <c r="K315" s="849">
        <v>22060</v>
      </c>
      <c r="L315" s="849">
        <v>1</v>
      </c>
      <c r="M315" s="849">
        <v>5515</v>
      </c>
      <c r="N315" s="849">
        <v>2</v>
      </c>
      <c r="O315" s="849">
        <v>11074</v>
      </c>
      <c r="P315" s="837">
        <v>0.50199456029011791</v>
      </c>
      <c r="Q315" s="850">
        <v>5537</v>
      </c>
    </row>
    <row r="316" spans="1:17" ht="14.45" customHeight="1" x14ac:dyDescent="0.2">
      <c r="A316" s="831" t="s">
        <v>579</v>
      </c>
      <c r="B316" s="832" t="s">
        <v>5827</v>
      </c>
      <c r="C316" s="832" t="s">
        <v>5509</v>
      </c>
      <c r="D316" s="832" t="s">
        <v>5848</v>
      </c>
      <c r="E316" s="832" t="s">
        <v>5849</v>
      </c>
      <c r="F316" s="849"/>
      <c r="G316" s="849"/>
      <c r="H316" s="849"/>
      <c r="I316" s="849"/>
      <c r="J316" s="849">
        <v>1</v>
      </c>
      <c r="K316" s="849">
        <v>3175</v>
      </c>
      <c r="L316" s="849">
        <v>1</v>
      </c>
      <c r="M316" s="849">
        <v>3175</v>
      </c>
      <c r="N316" s="849"/>
      <c r="O316" s="849"/>
      <c r="P316" s="837"/>
      <c r="Q316" s="850"/>
    </row>
    <row r="317" spans="1:17" ht="14.45" customHeight="1" x14ac:dyDescent="0.2">
      <c r="A317" s="831" t="s">
        <v>579</v>
      </c>
      <c r="B317" s="832" t="s">
        <v>5827</v>
      </c>
      <c r="C317" s="832" t="s">
        <v>5509</v>
      </c>
      <c r="D317" s="832" t="s">
        <v>5850</v>
      </c>
      <c r="E317" s="832" t="s">
        <v>5851</v>
      </c>
      <c r="F317" s="849"/>
      <c r="G317" s="849"/>
      <c r="H317" s="849"/>
      <c r="I317" s="849"/>
      <c r="J317" s="849">
        <v>1</v>
      </c>
      <c r="K317" s="849">
        <v>2103</v>
      </c>
      <c r="L317" s="849">
        <v>1</v>
      </c>
      <c r="M317" s="849">
        <v>2103</v>
      </c>
      <c r="N317" s="849"/>
      <c r="O317" s="849"/>
      <c r="P317" s="837"/>
      <c r="Q317" s="850"/>
    </row>
    <row r="318" spans="1:17" ht="14.45" customHeight="1" x14ac:dyDescent="0.2">
      <c r="A318" s="831" t="s">
        <v>579</v>
      </c>
      <c r="B318" s="832" t="s">
        <v>5827</v>
      </c>
      <c r="C318" s="832" t="s">
        <v>5509</v>
      </c>
      <c r="D318" s="832" t="s">
        <v>5852</v>
      </c>
      <c r="E318" s="832" t="s">
        <v>5853</v>
      </c>
      <c r="F318" s="849">
        <v>1</v>
      </c>
      <c r="G318" s="849">
        <v>1310</v>
      </c>
      <c r="H318" s="849"/>
      <c r="I318" s="849">
        <v>1310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5" customHeight="1" x14ac:dyDescent="0.2">
      <c r="A319" s="831" t="s">
        <v>579</v>
      </c>
      <c r="B319" s="832" t="s">
        <v>5827</v>
      </c>
      <c r="C319" s="832" t="s">
        <v>5509</v>
      </c>
      <c r="D319" s="832" t="s">
        <v>5854</v>
      </c>
      <c r="E319" s="832" t="s">
        <v>5855</v>
      </c>
      <c r="F319" s="849">
        <v>5</v>
      </c>
      <c r="G319" s="849">
        <v>21330</v>
      </c>
      <c r="H319" s="849">
        <v>0.62397612918324363</v>
      </c>
      <c r="I319" s="849">
        <v>4266</v>
      </c>
      <c r="J319" s="849">
        <v>8</v>
      </c>
      <c r="K319" s="849">
        <v>34184</v>
      </c>
      <c r="L319" s="849">
        <v>1</v>
      </c>
      <c r="M319" s="849">
        <v>4273</v>
      </c>
      <c r="N319" s="849">
        <v>1</v>
      </c>
      <c r="O319" s="849">
        <v>4301</v>
      </c>
      <c r="P319" s="837">
        <v>0.1258190966534051</v>
      </c>
      <c r="Q319" s="850">
        <v>4301</v>
      </c>
    </row>
    <row r="320" spans="1:17" ht="14.45" customHeight="1" x14ac:dyDescent="0.2">
      <c r="A320" s="831" t="s">
        <v>579</v>
      </c>
      <c r="B320" s="832" t="s">
        <v>5827</v>
      </c>
      <c r="C320" s="832" t="s">
        <v>5509</v>
      </c>
      <c r="D320" s="832" t="s">
        <v>5856</v>
      </c>
      <c r="E320" s="832" t="s">
        <v>5857</v>
      </c>
      <c r="F320" s="849">
        <v>2</v>
      </c>
      <c r="G320" s="849">
        <v>1944</v>
      </c>
      <c r="H320" s="849">
        <v>0.99692307692307691</v>
      </c>
      <c r="I320" s="849">
        <v>972</v>
      </c>
      <c r="J320" s="849">
        <v>2</v>
      </c>
      <c r="K320" s="849">
        <v>1950</v>
      </c>
      <c r="L320" s="849">
        <v>1</v>
      </c>
      <c r="M320" s="849">
        <v>975</v>
      </c>
      <c r="N320" s="849">
        <v>1</v>
      </c>
      <c r="O320" s="849">
        <v>982</v>
      </c>
      <c r="P320" s="837">
        <v>0.50358974358974362</v>
      </c>
      <c r="Q320" s="850">
        <v>982</v>
      </c>
    </row>
    <row r="321" spans="1:17" ht="14.45" customHeight="1" x14ac:dyDescent="0.2">
      <c r="A321" s="831" t="s">
        <v>579</v>
      </c>
      <c r="B321" s="832" t="s">
        <v>5827</v>
      </c>
      <c r="C321" s="832" t="s">
        <v>5509</v>
      </c>
      <c r="D321" s="832" t="s">
        <v>5858</v>
      </c>
      <c r="E321" s="832" t="s">
        <v>5859</v>
      </c>
      <c r="F321" s="849"/>
      <c r="G321" s="849"/>
      <c r="H321" s="849"/>
      <c r="I321" s="849"/>
      <c r="J321" s="849">
        <v>1</v>
      </c>
      <c r="K321" s="849">
        <v>4149</v>
      </c>
      <c r="L321" s="849">
        <v>1</v>
      </c>
      <c r="M321" s="849">
        <v>4149</v>
      </c>
      <c r="N321" s="849"/>
      <c r="O321" s="849"/>
      <c r="P321" s="837"/>
      <c r="Q321" s="850"/>
    </row>
    <row r="322" spans="1:17" ht="14.45" customHeight="1" x14ac:dyDescent="0.2">
      <c r="A322" s="831" t="s">
        <v>579</v>
      </c>
      <c r="B322" s="832" t="s">
        <v>5827</v>
      </c>
      <c r="C322" s="832" t="s">
        <v>5509</v>
      </c>
      <c r="D322" s="832" t="s">
        <v>5860</v>
      </c>
      <c r="E322" s="832" t="s">
        <v>5861</v>
      </c>
      <c r="F322" s="849">
        <v>3</v>
      </c>
      <c r="G322" s="849">
        <v>8856</v>
      </c>
      <c r="H322" s="849">
        <v>1.4969574036511155</v>
      </c>
      <c r="I322" s="849">
        <v>2952</v>
      </c>
      <c r="J322" s="849">
        <v>2</v>
      </c>
      <c r="K322" s="849">
        <v>5916</v>
      </c>
      <c r="L322" s="849">
        <v>1</v>
      </c>
      <c r="M322" s="849">
        <v>2958</v>
      </c>
      <c r="N322" s="849"/>
      <c r="O322" s="849"/>
      <c r="P322" s="837"/>
      <c r="Q322" s="850"/>
    </row>
    <row r="323" spans="1:17" ht="14.45" customHeight="1" x14ac:dyDescent="0.2">
      <c r="A323" s="831" t="s">
        <v>579</v>
      </c>
      <c r="B323" s="832" t="s">
        <v>5827</v>
      </c>
      <c r="C323" s="832" t="s">
        <v>5509</v>
      </c>
      <c r="D323" s="832" t="s">
        <v>5754</v>
      </c>
      <c r="E323" s="832" t="s">
        <v>5755</v>
      </c>
      <c r="F323" s="849">
        <v>1</v>
      </c>
      <c r="G323" s="849">
        <v>445</v>
      </c>
      <c r="H323" s="849">
        <v>0.99775784753363228</v>
      </c>
      <c r="I323" s="849">
        <v>445</v>
      </c>
      <c r="J323" s="849">
        <v>1</v>
      </c>
      <c r="K323" s="849">
        <v>446</v>
      </c>
      <c r="L323" s="849">
        <v>1</v>
      </c>
      <c r="M323" s="849">
        <v>446</v>
      </c>
      <c r="N323" s="849"/>
      <c r="O323" s="849"/>
      <c r="P323" s="837"/>
      <c r="Q323" s="850"/>
    </row>
    <row r="324" spans="1:17" ht="14.45" customHeight="1" x14ac:dyDescent="0.2">
      <c r="A324" s="831" t="s">
        <v>579</v>
      </c>
      <c r="B324" s="832" t="s">
        <v>5827</v>
      </c>
      <c r="C324" s="832" t="s">
        <v>5509</v>
      </c>
      <c r="D324" s="832" t="s">
        <v>5862</v>
      </c>
      <c r="E324" s="832" t="s">
        <v>5863</v>
      </c>
      <c r="F324" s="849"/>
      <c r="G324" s="849"/>
      <c r="H324" s="849"/>
      <c r="I324" s="849"/>
      <c r="J324" s="849">
        <v>1</v>
      </c>
      <c r="K324" s="849">
        <v>121</v>
      </c>
      <c r="L324" s="849">
        <v>1</v>
      </c>
      <c r="M324" s="849">
        <v>121</v>
      </c>
      <c r="N324" s="849"/>
      <c r="O324" s="849"/>
      <c r="P324" s="837"/>
      <c r="Q324" s="850"/>
    </row>
    <row r="325" spans="1:17" ht="14.45" customHeight="1" x14ac:dyDescent="0.2">
      <c r="A325" s="831" t="s">
        <v>579</v>
      </c>
      <c r="B325" s="832" t="s">
        <v>5827</v>
      </c>
      <c r="C325" s="832" t="s">
        <v>5509</v>
      </c>
      <c r="D325" s="832" t="s">
        <v>5756</v>
      </c>
      <c r="E325" s="832" t="s">
        <v>5757</v>
      </c>
      <c r="F325" s="849">
        <v>6</v>
      </c>
      <c r="G325" s="849">
        <v>5190</v>
      </c>
      <c r="H325" s="849">
        <v>0.85615308479049823</v>
      </c>
      <c r="I325" s="849">
        <v>865</v>
      </c>
      <c r="J325" s="849">
        <v>7</v>
      </c>
      <c r="K325" s="849">
        <v>6062</v>
      </c>
      <c r="L325" s="849">
        <v>1</v>
      </c>
      <c r="M325" s="849">
        <v>866</v>
      </c>
      <c r="N325" s="849">
        <v>2</v>
      </c>
      <c r="O325" s="849">
        <v>1742</v>
      </c>
      <c r="P325" s="837">
        <v>0.28736390630155062</v>
      </c>
      <c r="Q325" s="850">
        <v>871</v>
      </c>
    </row>
    <row r="326" spans="1:17" ht="14.45" customHeight="1" x14ac:dyDescent="0.2">
      <c r="A326" s="831" t="s">
        <v>579</v>
      </c>
      <c r="B326" s="832" t="s">
        <v>5827</v>
      </c>
      <c r="C326" s="832" t="s">
        <v>5509</v>
      </c>
      <c r="D326" s="832" t="s">
        <v>5864</v>
      </c>
      <c r="E326" s="832" t="s">
        <v>5865</v>
      </c>
      <c r="F326" s="849">
        <v>5</v>
      </c>
      <c r="G326" s="849">
        <v>600</v>
      </c>
      <c r="H326" s="849">
        <v>0.99173553719008267</v>
      </c>
      <c r="I326" s="849">
        <v>120</v>
      </c>
      <c r="J326" s="849">
        <v>5</v>
      </c>
      <c r="K326" s="849">
        <v>605</v>
      </c>
      <c r="L326" s="849">
        <v>1</v>
      </c>
      <c r="M326" s="849">
        <v>121</v>
      </c>
      <c r="N326" s="849">
        <v>3</v>
      </c>
      <c r="O326" s="849">
        <v>366</v>
      </c>
      <c r="P326" s="837">
        <v>0.60495867768595046</v>
      </c>
      <c r="Q326" s="850">
        <v>122</v>
      </c>
    </row>
    <row r="327" spans="1:17" ht="14.45" customHeight="1" x14ac:dyDescent="0.2">
      <c r="A327" s="831" t="s">
        <v>579</v>
      </c>
      <c r="B327" s="832" t="s">
        <v>5827</v>
      </c>
      <c r="C327" s="832" t="s">
        <v>5509</v>
      </c>
      <c r="D327" s="832" t="s">
        <v>5866</v>
      </c>
      <c r="E327" s="832" t="s">
        <v>5867</v>
      </c>
      <c r="F327" s="849"/>
      <c r="G327" s="849"/>
      <c r="H327" s="849"/>
      <c r="I327" s="849"/>
      <c r="J327" s="849">
        <v>1</v>
      </c>
      <c r="K327" s="849">
        <v>984</v>
      </c>
      <c r="L327" s="849">
        <v>1</v>
      </c>
      <c r="M327" s="849">
        <v>984</v>
      </c>
      <c r="N327" s="849"/>
      <c r="O327" s="849"/>
      <c r="P327" s="837"/>
      <c r="Q327" s="850"/>
    </row>
    <row r="328" spans="1:17" ht="14.45" customHeight="1" x14ac:dyDescent="0.2">
      <c r="A328" s="831" t="s">
        <v>579</v>
      </c>
      <c r="B328" s="832" t="s">
        <v>5827</v>
      </c>
      <c r="C328" s="832" t="s">
        <v>5509</v>
      </c>
      <c r="D328" s="832" t="s">
        <v>5868</v>
      </c>
      <c r="E328" s="832" t="s">
        <v>5869</v>
      </c>
      <c r="F328" s="849"/>
      <c r="G328" s="849"/>
      <c r="H328" s="849"/>
      <c r="I328" s="849"/>
      <c r="J328" s="849">
        <v>4</v>
      </c>
      <c r="K328" s="849">
        <v>1412</v>
      </c>
      <c r="L328" s="849">
        <v>1</v>
      </c>
      <c r="M328" s="849">
        <v>353</v>
      </c>
      <c r="N328" s="849">
        <v>3</v>
      </c>
      <c r="O328" s="849">
        <v>1065</v>
      </c>
      <c r="P328" s="837">
        <v>0.75424929178470257</v>
      </c>
      <c r="Q328" s="850">
        <v>355</v>
      </c>
    </row>
    <row r="329" spans="1:17" ht="14.45" customHeight="1" x14ac:dyDescent="0.2">
      <c r="A329" s="831" t="s">
        <v>579</v>
      </c>
      <c r="B329" s="832" t="s">
        <v>5827</v>
      </c>
      <c r="C329" s="832" t="s">
        <v>5509</v>
      </c>
      <c r="D329" s="832" t="s">
        <v>5870</v>
      </c>
      <c r="E329" s="832" t="s">
        <v>5871</v>
      </c>
      <c r="F329" s="849"/>
      <c r="G329" s="849"/>
      <c r="H329" s="849"/>
      <c r="I329" s="849"/>
      <c r="J329" s="849">
        <v>1</v>
      </c>
      <c r="K329" s="849">
        <v>2554</v>
      </c>
      <c r="L329" s="849">
        <v>1</v>
      </c>
      <c r="M329" s="849">
        <v>2554</v>
      </c>
      <c r="N329" s="849"/>
      <c r="O329" s="849"/>
      <c r="P329" s="837"/>
      <c r="Q329" s="850"/>
    </row>
    <row r="330" spans="1:17" ht="14.45" customHeight="1" x14ac:dyDescent="0.2">
      <c r="A330" s="831" t="s">
        <v>579</v>
      </c>
      <c r="B330" s="832" t="s">
        <v>5827</v>
      </c>
      <c r="C330" s="832" t="s">
        <v>5509</v>
      </c>
      <c r="D330" s="832" t="s">
        <v>5780</v>
      </c>
      <c r="E330" s="832" t="s">
        <v>5781</v>
      </c>
      <c r="F330" s="849">
        <v>2</v>
      </c>
      <c r="G330" s="849">
        <v>9146</v>
      </c>
      <c r="H330" s="849"/>
      <c r="I330" s="849">
        <v>4573</v>
      </c>
      <c r="J330" s="849"/>
      <c r="K330" s="849"/>
      <c r="L330" s="849"/>
      <c r="M330" s="849"/>
      <c r="N330" s="849">
        <v>1</v>
      </c>
      <c r="O330" s="849">
        <v>4607</v>
      </c>
      <c r="P330" s="837"/>
      <c r="Q330" s="850">
        <v>4607</v>
      </c>
    </row>
    <row r="331" spans="1:17" ht="14.45" customHeight="1" x14ac:dyDescent="0.2">
      <c r="A331" s="831" t="s">
        <v>579</v>
      </c>
      <c r="B331" s="832" t="s">
        <v>5827</v>
      </c>
      <c r="C331" s="832" t="s">
        <v>5509</v>
      </c>
      <c r="D331" s="832" t="s">
        <v>5872</v>
      </c>
      <c r="E331" s="832" t="s">
        <v>5873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3638</v>
      </c>
      <c r="P331" s="837"/>
      <c r="Q331" s="850">
        <v>3638</v>
      </c>
    </row>
    <row r="332" spans="1:17" ht="14.45" customHeight="1" x14ac:dyDescent="0.2">
      <c r="A332" s="831" t="s">
        <v>579</v>
      </c>
      <c r="B332" s="832" t="s">
        <v>5827</v>
      </c>
      <c r="C332" s="832" t="s">
        <v>5509</v>
      </c>
      <c r="D332" s="832" t="s">
        <v>5874</v>
      </c>
      <c r="E332" s="832" t="s">
        <v>5875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3458</v>
      </c>
      <c r="P332" s="837"/>
      <c r="Q332" s="850">
        <v>3458</v>
      </c>
    </row>
    <row r="333" spans="1:17" ht="14.45" customHeight="1" x14ac:dyDescent="0.2">
      <c r="A333" s="831" t="s">
        <v>579</v>
      </c>
      <c r="B333" s="832" t="s">
        <v>5827</v>
      </c>
      <c r="C333" s="832" t="s">
        <v>5509</v>
      </c>
      <c r="D333" s="832" t="s">
        <v>5876</v>
      </c>
      <c r="E333" s="832" t="s">
        <v>5877</v>
      </c>
      <c r="F333" s="849">
        <v>2</v>
      </c>
      <c r="G333" s="849">
        <v>12146</v>
      </c>
      <c r="H333" s="849">
        <v>1.9970404472213088</v>
      </c>
      <c r="I333" s="849">
        <v>6073</v>
      </c>
      <c r="J333" s="849">
        <v>1</v>
      </c>
      <c r="K333" s="849">
        <v>6082</v>
      </c>
      <c r="L333" s="849">
        <v>1</v>
      </c>
      <c r="M333" s="849">
        <v>6082</v>
      </c>
      <c r="N333" s="849">
        <v>1</v>
      </c>
      <c r="O333" s="849">
        <v>6115</v>
      </c>
      <c r="P333" s="837">
        <v>1.0054258467609338</v>
      </c>
      <c r="Q333" s="850">
        <v>6115</v>
      </c>
    </row>
    <row r="334" spans="1:17" ht="14.45" customHeight="1" x14ac:dyDescent="0.2">
      <c r="A334" s="831" t="s">
        <v>579</v>
      </c>
      <c r="B334" s="832" t="s">
        <v>5827</v>
      </c>
      <c r="C334" s="832" t="s">
        <v>5509</v>
      </c>
      <c r="D334" s="832" t="s">
        <v>5878</v>
      </c>
      <c r="E334" s="832" t="s">
        <v>5879</v>
      </c>
      <c r="F334" s="849">
        <v>1</v>
      </c>
      <c r="G334" s="849">
        <v>8312</v>
      </c>
      <c r="H334" s="849">
        <v>0.19959178772961941</v>
      </c>
      <c r="I334" s="849">
        <v>8312</v>
      </c>
      <c r="J334" s="849">
        <v>5</v>
      </c>
      <c r="K334" s="849">
        <v>41645</v>
      </c>
      <c r="L334" s="849">
        <v>1</v>
      </c>
      <c r="M334" s="849">
        <v>8329</v>
      </c>
      <c r="N334" s="849">
        <v>1</v>
      </c>
      <c r="O334" s="849">
        <v>8385</v>
      </c>
      <c r="P334" s="837">
        <v>0.20134469924360668</v>
      </c>
      <c r="Q334" s="850">
        <v>8385</v>
      </c>
    </row>
    <row r="335" spans="1:17" ht="14.45" customHeight="1" x14ac:dyDescent="0.2">
      <c r="A335" s="831" t="s">
        <v>579</v>
      </c>
      <c r="B335" s="832" t="s">
        <v>5827</v>
      </c>
      <c r="C335" s="832" t="s">
        <v>5509</v>
      </c>
      <c r="D335" s="832" t="s">
        <v>5880</v>
      </c>
      <c r="E335" s="832" t="s">
        <v>5881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1087</v>
      </c>
      <c r="P335" s="837"/>
      <c r="Q335" s="850">
        <v>1087</v>
      </c>
    </row>
    <row r="336" spans="1:17" ht="14.45" customHeight="1" x14ac:dyDescent="0.2">
      <c r="A336" s="831" t="s">
        <v>579</v>
      </c>
      <c r="B336" s="832" t="s">
        <v>5827</v>
      </c>
      <c r="C336" s="832" t="s">
        <v>5509</v>
      </c>
      <c r="D336" s="832" t="s">
        <v>5882</v>
      </c>
      <c r="E336" s="832" t="s">
        <v>5883</v>
      </c>
      <c r="F336" s="849"/>
      <c r="G336" s="849"/>
      <c r="H336" s="849"/>
      <c r="I336" s="849"/>
      <c r="J336" s="849">
        <v>2</v>
      </c>
      <c r="K336" s="849">
        <v>2836</v>
      </c>
      <c r="L336" s="849">
        <v>1</v>
      </c>
      <c r="M336" s="849">
        <v>1418</v>
      </c>
      <c r="N336" s="849"/>
      <c r="O336" s="849"/>
      <c r="P336" s="837"/>
      <c r="Q336" s="850"/>
    </row>
    <row r="337" spans="1:17" ht="14.45" customHeight="1" x14ac:dyDescent="0.2">
      <c r="A337" s="831" t="s">
        <v>579</v>
      </c>
      <c r="B337" s="832" t="s">
        <v>5827</v>
      </c>
      <c r="C337" s="832" t="s">
        <v>5509</v>
      </c>
      <c r="D337" s="832" t="s">
        <v>5884</v>
      </c>
      <c r="E337" s="832" t="s">
        <v>5885</v>
      </c>
      <c r="F337" s="849">
        <v>1</v>
      </c>
      <c r="G337" s="849">
        <v>331</v>
      </c>
      <c r="H337" s="849">
        <v>0.99698795180722888</v>
      </c>
      <c r="I337" s="849">
        <v>331</v>
      </c>
      <c r="J337" s="849">
        <v>1</v>
      </c>
      <c r="K337" s="849">
        <v>332</v>
      </c>
      <c r="L337" s="849">
        <v>1</v>
      </c>
      <c r="M337" s="849">
        <v>332</v>
      </c>
      <c r="N337" s="849"/>
      <c r="O337" s="849"/>
      <c r="P337" s="837"/>
      <c r="Q337" s="850"/>
    </row>
    <row r="338" spans="1:17" ht="14.45" customHeight="1" x14ac:dyDescent="0.2">
      <c r="A338" s="831" t="s">
        <v>579</v>
      </c>
      <c r="B338" s="832" t="s">
        <v>5827</v>
      </c>
      <c r="C338" s="832" t="s">
        <v>5509</v>
      </c>
      <c r="D338" s="832" t="s">
        <v>5886</v>
      </c>
      <c r="E338" s="832" t="s">
        <v>5887</v>
      </c>
      <c r="F338" s="849"/>
      <c r="G338" s="849"/>
      <c r="H338" s="849"/>
      <c r="I338" s="849"/>
      <c r="J338" s="849">
        <v>1</v>
      </c>
      <c r="K338" s="849">
        <v>1114</v>
      </c>
      <c r="L338" s="849">
        <v>1</v>
      </c>
      <c r="M338" s="849">
        <v>1114</v>
      </c>
      <c r="N338" s="849"/>
      <c r="O338" s="849"/>
      <c r="P338" s="837"/>
      <c r="Q338" s="850"/>
    </row>
    <row r="339" spans="1:17" ht="14.45" customHeight="1" x14ac:dyDescent="0.2">
      <c r="A339" s="831" t="s">
        <v>579</v>
      </c>
      <c r="B339" s="832" t="s">
        <v>5827</v>
      </c>
      <c r="C339" s="832" t="s">
        <v>5509</v>
      </c>
      <c r="D339" s="832" t="s">
        <v>5888</v>
      </c>
      <c r="E339" s="832" t="s">
        <v>5889</v>
      </c>
      <c r="F339" s="849"/>
      <c r="G339" s="849"/>
      <c r="H339" s="849"/>
      <c r="I339" s="849"/>
      <c r="J339" s="849">
        <v>1</v>
      </c>
      <c r="K339" s="849">
        <v>5221</v>
      </c>
      <c r="L339" s="849">
        <v>1</v>
      </c>
      <c r="M339" s="849">
        <v>5221</v>
      </c>
      <c r="N339" s="849"/>
      <c r="O339" s="849"/>
      <c r="P339" s="837"/>
      <c r="Q339" s="850"/>
    </row>
    <row r="340" spans="1:17" ht="14.45" customHeight="1" x14ac:dyDescent="0.2">
      <c r="A340" s="831" t="s">
        <v>579</v>
      </c>
      <c r="B340" s="832" t="s">
        <v>5827</v>
      </c>
      <c r="C340" s="832" t="s">
        <v>5509</v>
      </c>
      <c r="D340" s="832" t="s">
        <v>5890</v>
      </c>
      <c r="E340" s="832" t="s">
        <v>5847</v>
      </c>
      <c r="F340" s="849"/>
      <c r="G340" s="849"/>
      <c r="H340" s="849"/>
      <c r="I340" s="849"/>
      <c r="J340" s="849">
        <v>1</v>
      </c>
      <c r="K340" s="849">
        <v>595</v>
      </c>
      <c r="L340" s="849">
        <v>1</v>
      </c>
      <c r="M340" s="849">
        <v>595</v>
      </c>
      <c r="N340" s="849">
        <v>1</v>
      </c>
      <c r="O340" s="849">
        <v>600</v>
      </c>
      <c r="P340" s="837">
        <v>1.0084033613445378</v>
      </c>
      <c r="Q340" s="850">
        <v>600</v>
      </c>
    </row>
    <row r="341" spans="1:17" ht="14.45" customHeight="1" x14ac:dyDescent="0.2">
      <c r="A341" s="831" t="s">
        <v>579</v>
      </c>
      <c r="B341" s="832" t="s">
        <v>5827</v>
      </c>
      <c r="C341" s="832" t="s">
        <v>5509</v>
      </c>
      <c r="D341" s="832" t="s">
        <v>5891</v>
      </c>
      <c r="E341" s="832" t="s">
        <v>5892</v>
      </c>
      <c r="F341" s="849"/>
      <c r="G341" s="849"/>
      <c r="H341" s="849"/>
      <c r="I341" s="849"/>
      <c r="J341" s="849">
        <v>1</v>
      </c>
      <c r="K341" s="849">
        <v>1970</v>
      </c>
      <c r="L341" s="849">
        <v>1</v>
      </c>
      <c r="M341" s="849">
        <v>1970</v>
      </c>
      <c r="N341" s="849"/>
      <c r="O341" s="849"/>
      <c r="P341" s="837"/>
      <c r="Q341" s="850"/>
    </row>
    <row r="342" spans="1:17" ht="14.45" customHeight="1" x14ac:dyDescent="0.2">
      <c r="A342" s="831" t="s">
        <v>579</v>
      </c>
      <c r="B342" s="832" t="s">
        <v>5827</v>
      </c>
      <c r="C342" s="832" t="s">
        <v>5509</v>
      </c>
      <c r="D342" s="832" t="s">
        <v>5893</v>
      </c>
      <c r="E342" s="832" t="s">
        <v>5894</v>
      </c>
      <c r="F342" s="849">
        <v>2</v>
      </c>
      <c r="G342" s="849">
        <v>11854</v>
      </c>
      <c r="H342" s="849"/>
      <c r="I342" s="849">
        <v>5927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5" customHeight="1" x14ac:dyDescent="0.2">
      <c r="A343" s="831" t="s">
        <v>579</v>
      </c>
      <c r="B343" s="832" t="s">
        <v>5827</v>
      </c>
      <c r="C343" s="832" t="s">
        <v>5509</v>
      </c>
      <c r="D343" s="832" t="s">
        <v>5895</v>
      </c>
      <c r="E343" s="832" t="s">
        <v>5896</v>
      </c>
      <c r="F343" s="849">
        <v>1</v>
      </c>
      <c r="G343" s="849">
        <v>2462</v>
      </c>
      <c r="H343" s="849"/>
      <c r="I343" s="849">
        <v>2462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5" customHeight="1" x14ac:dyDescent="0.2">
      <c r="A344" s="831" t="s">
        <v>579</v>
      </c>
      <c r="B344" s="832" t="s">
        <v>5897</v>
      </c>
      <c r="C344" s="832" t="s">
        <v>5509</v>
      </c>
      <c r="D344" s="832" t="s">
        <v>5724</v>
      </c>
      <c r="E344" s="832" t="s">
        <v>5725</v>
      </c>
      <c r="F344" s="849"/>
      <c r="G344" s="849"/>
      <c r="H344" s="849"/>
      <c r="I344" s="849"/>
      <c r="J344" s="849">
        <v>1</v>
      </c>
      <c r="K344" s="849">
        <v>839</v>
      </c>
      <c r="L344" s="849">
        <v>1</v>
      </c>
      <c r="M344" s="849">
        <v>839</v>
      </c>
      <c r="N344" s="849"/>
      <c r="O344" s="849"/>
      <c r="P344" s="837"/>
      <c r="Q344" s="850"/>
    </row>
    <row r="345" spans="1:17" ht="14.45" customHeight="1" x14ac:dyDescent="0.2">
      <c r="A345" s="831" t="s">
        <v>579</v>
      </c>
      <c r="B345" s="832" t="s">
        <v>5897</v>
      </c>
      <c r="C345" s="832" t="s">
        <v>5509</v>
      </c>
      <c r="D345" s="832" t="s">
        <v>5726</v>
      </c>
      <c r="E345" s="832" t="s">
        <v>5727</v>
      </c>
      <c r="F345" s="849">
        <v>1</v>
      </c>
      <c r="G345" s="849">
        <v>0</v>
      </c>
      <c r="H345" s="849"/>
      <c r="I345" s="849">
        <v>0</v>
      </c>
      <c r="J345" s="849">
        <v>3</v>
      </c>
      <c r="K345" s="849">
        <v>0</v>
      </c>
      <c r="L345" s="849"/>
      <c r="M345" s="849">
        <v>0</v>
      </c>
      <c r="N345" s="849"/>
      <c r="O345" s="849"/>
      <c r="P345" s="837"/>
      <c r="Q345" s="850"/>
    </row>
    <row r="346" spans="1:17" ht="14.45" customHeight="1" x14ac:dyDescent="0.2">
      <c r="A346" s="831" t="s">
        <v>579</v>
      </c>
      <c r="B346" s="832" t="s">
        <v>5897</v>
      </c>
      <c r="C346" s="832" t="s">
        <v>5509</v>
      </c>
      <c r="D346" s="832" t="s">
        <v>5898</v>
      </c>
      <c r="E346" s="832" t="s">
        <v>5899</v>
      </c>
      <c r="F346" s="849"/>
      <c r="G346" s="849"/>
      <c r="H346" s="849"/>
      <c r="I346" s="849"/>
      <c r="J346" s="849">
        <v>3</v>
      </c>
      <c r="K346" s="849">
        <v>0</v>
      </c>
      <c r="L346" s="849"/>
      <c r="M346" s="849">
        <v>0</v>
      </c>
      <c r="N346" s="849"/>
      <c r="O346" s="849"/>
      <c r="P346" s="837"/>
      <c r="Q346" s="850"/>
    </row>
    <row r="347" spans="1:17" ht="14.45" customHeight="1" x14ac:dyDescent="0.2">
      <c r="A347" s="831" t="s">
        <v>579</v>
      </c>
      <c r="B347" s="832" t="s">
        <v>5897</v>
      </c>
      <c r="C347" s="832" t="s">
        <v>5509</v>
      </c>
      <c r="D347" s="832" t="s">
        <v>5730</v>
      </c>
      <c r="E347" s="832" t="s">
        <v>5731</v>
      </c>
      <c r="F347" s="849">
        <v>2</v>
      </c>
      <c r="G347" s="849">
        <v>0</v>
      </c>
      <c r="H347" s="849"/>
      <c r="I347" s="849">
        <v>0</v>
      </c>
      <c r="J347" s="849">
        <v>10</v>
      </c>
      <c r="K347" s="849">
        <v>0</v>
      </c>
      <c r="L347" s="849"/>
      <c r="M347" s="849">
        <v>0</v>
      </c>
      <c r="N347" s="849">
        <v>4</v>
      </c>
      <c r="O347" s="849">
        <v>0</v>
      </c>
      <c r="P347" s="837"/>
      <c r="Q347" s="850">
        <v>0</v>
      </c>
    </row>
    <row r="348" spans="1:17" ht="14.45" customHeight="1" x14ac:dyDescent="0.2">
      <c r="A348" s="831" t="s">
        <v>579</v>
      </c>
      <c r="B348" s="832" t="s">
        <v>5897</v>
      </c>
      <c r="C348" s="832" t="s">
        <v>5509</v>
      </c>
      <c r="D348" s="832" t="s">
        <v>5900</v>
      </c>
      <c r="E348" s="832" t="s">
        <v>5901</v>
      </c>
      <c r="F348" s="849">
        <v>1</v>
      </c>
      <c r="G348" s="849">
        <v>0</v>
      </c>
      <c r="H348" s="849"/>
      <c r="I348" s="849">
        <v>0</v>
      </c>
      <c r="J348" s="849">
        <v>1</v>
      </c>
      <c r="K348" s="849">
        <v>0</v>
      </c>
      <c r="L348" s="849"/>
      <c r="M348" s="849">
        <v>0</v>
      </c>
      <c r="N348" s="849"/>
      <c r="O348" s="849"/>
      <c r="P348" s="837"/>
      <c r="Q348" s="850"/>
    </row>
    <row r="349" spans="1:17" ht="14.45" customHeight="1" x14ac:dyDescent="0.2">
      <c r="A349" s="831" t="s">
        <v>579</v>
      </c>
      <c r="B349" s="832" t="s">
        <v>5897</v>
      </c>
      <c r="C349" s="832" t="s">
        <v>5509</v>
      </c>
      <c r="D349" s="832" t="s">
        <v>5902</v>
      </c>
      <c r="E349" s="832" t="s">
        <v>5903</v>
      </c>
      <c r="F349" s="849"/>
      <c r="G349" s="849"/>
      <c r="H349" s="849"/>
      <c r="I349" s="849"/>
      <c r="J349" s="849">
        <v>5</v>
      </c>
      <c r="K349" s="849">
        <v>0</v>
      </c>
      <c r="L349" s="849"/>
      <c r="M349" s="849">
        <v>0</v>
      </c>
      <c r="N349" s="849"/>
      <c r="O349" s="849"/>
      <c r="P349" s="837"/>
      <c r="Q349" s="850"/>
    </row>
    <row r="350" spans="1:17" ht="14.45" customHeight="1" x14ac:dyDescent="0.2">
      <c r="A350" s="831" t="s">
        <v>579</v>
      </c>
      <c r="B350" s="832" t="s">
        <v>5897</v>
      </c>
      <c r="C350" s="832" t="s">
        <v>5509</v>
      </c>
      <c r="D350" s="832" t="s">
        <v>5904</v>
      </c>
      <c r="E350" s="832" t="s">
        <v>5905</v>
      </c>
      <c r="F350" s="849"/>
      <c r="G350" s="849"/>
      <c r="H350" s="849"/>
      <c r="I350" s="849"/>
      <c r="J350" s="849">
        <v>4</v>
      </c>
      <c r="K350" s="849">
        <v>0</v>
      </c>
      <c r="L350" s="849"/>
      <c r="M350" s="849">
        <v>0</v>
      </c>
      <c r="N350" s="849">
        <v>1</v>
      </c>
      <c r="O350" s="849">
        <v>0</v>
      </c>
      <c r="P350" s="837"/>
      <c r="Q350" s="850">
        <v>0</v>
      </c>
    </row>
    <row r="351" spans="1:17" ht="14.45" customHeight="1" x14ac:dyDescent="0.2">
      <c r="A351" s="831" t="s">
        <v>579</v>
      </c>
      <c r="B351" s="832" t="s">
        <v>5897</v>
      </c>
      <c r="C351" s="832" t="s">
        <v>5509</v>
      </c>
      <c r="D351" s="832" t="s">
        <v>5742</v>
      </c>
      <c r="E351" s="832" t="s">
        <v>5743</v>
      </c>
      <c r="F351" s="849">
        <v>3</v>
      </c>
      <c r="G351" s="849">
        <v>0</v>
      </c>
      <c r="H351" s="849"/>
      <c r="I351" s="849">
        <v>0</v>
      </c>
      <c r="J351" s="849">
        <v>9</v>
      </c>
      <c r="K351" s="849">
        <v>0</v>
      </c>
      <c r="L351" s="849"/>
      <c r="M351" s="849">
        <v>0</v>
      </c>
      <c r="N351" s="849">
        <v>3</v>
      </c>
      <c r="O351" s="849">
        <v>0</v>
      </c>
      <c r="P351" s="837"/>
      <c r="Q351" s="850">
        <v>0</v>
      </c>
    </row>
    <row r="352" spans="1:17" ht="14.45" customHeight="1" x14ac:dyDescent="0.2">
      <c r="A352" s="831" t="s">
        <v>579</v>
      </c>
      <c r="B352" s="832" t="s">
        <v>5897</v>
      </c>
      <c r="C352" s="832" t="s">
        <v>5509</v>
      </c>
      <c r="D352" s="832" t="s">
        <v>5752</v>
      </c>
      <c r="E352" s="832" t="s">
        <v>5753</v>
      </c>
      <c r="F352" s="849"/>
      <c r="G352" s="849"/>
      <c r="H352" s="849"/>
      <c r="I352" s="849"/>
      <c r="J352" s="849">
        <v>4</v>
      </c>
      <c r="K352" s="849">
        <v>37444</v>
      </c>
      <c r="L352" s="849">
        <v>1</v>
      </c>
      <c r="M352" s="849">
        <v>9361</v>
      </c>
      <c r="N352" s="849">
        <v>2</v>
      </c>
      <c r="O352" s="849">
        <v>18770</v>
      </c>
      <c r="P352" s="837">
        <v>0.5012819143253926</v>
      </c>
      <c r="Q352" s="850">
        <v>9385</v>
      </c>
    </row>
    <row r="353" spans="1:17" ht="14.45" customHeight="1" x14ac:dyDescent="0.2">
      <c r="A353" s="831" t="s">
        <v>579</v>
      </c>
      <c r="B353" s="832" t="s">
        <v>5897</v>
      </c>
      <c r="C353" s="832" t="s">
        <v>5509</v>
      </c>
      <c r="D353" s="832" t="s">
        <v>5754</v>
      </c>
      <c r="E353" s="832" t="s">
        <v>5755</v>
      </c>
      <c r="F353" s="849"/>
      <c r="G353" s="849"/>
      <c r="H353" s="849"/>
      <c r="I353" s="849"/>
      <c r="J353" s="849">
        <v>1</v>
      </c>
      <c r="K353" s="849">
        <v>446</v>
      </c>
      <c r="L353" s="849">
        <v>1</v>
      </c>
      <c r="M353" s="849">
        <v>446</v>
      </c>
      <c r="N353" s="849"/>
      <c r="O353" s="849"/>
      <c r="P353" s="837"/>
      <c r="Q353" s="850"/>
    </row>
    <row r="354" spans="1:17" ht="14.45" customHeight="1" x14ac:dyDescent="0.2">
      <c r="A354" s="831" t="s">
        <v>579</v>
      </c>
      <c r="B354" s="832" t="s">
        <v>5897</v>
      </c>
      <c r="C354" s="832" t="s">
        <v>5509</v>
      </c>
      <c r="D354" s="832" t="s">
        <v>5770</v>
      </c>
      <c r="E354" s="832" t="s">
        <v>5771</v>
      </c>
      <c r="F354" s="849">
        <v>2</v>
      </c>
      <c r="G354" s="849">
        <v>0</v>
      </c>
      <c r="H354" s="849"/>
      <c r="I354" s="849">
        <v>0</v>
      </c>
      <c r="J354" s="849">
        <v>2</v>
      </c>
      <c r="K354" s="849">
        <v>0</v>
      </c>
      <c r="L354" s="849"/>
      <c r="M354" s="849">
        <v>0</v>
      </c>
      <c r="N354" s="849">
        <v>4</v>
      </c>
      <c r="O354" s="849">
        <v>0</v>
      </c>
      <c r="P354" s="837"/>
      <c r="Q354" s="850">
        <v>0</v>
      </c>
    </row>
    <row r="355" spans="1:17" ht="14.45" customHeight="1" x14ac:dyDescent="0.2">
      <c r="A355" s="831" t="s">
        <v>579</v>
      </c>
      <c r="B355" s="832" t="s">
        <v>5897</v>
      </c>
      <c r="C355" s="832" t="s">
        <v>5509</v>
      </c>
      <c r="D355" s="832" t="s">
        <v>5906</v>
      </c>
      <c r="E355" s="832" t="s">
        <v>5907</v>
      </c>
      <c r="F355" s="849">
        <v>1</v>
      </c>
      <c r="G355" s="849">
        <v>0</v>
      </c>
      <c r="H355" s="849"/>
      <c r="I355" s="849">
        <v>0</v>
      </c>
      <c r="J355" s="849">
        <v>5</v>
      </c>
      <c r="K355" s="849">
        <v>0</v>
      </c>
      <c r="L355" s="849"/>
      <c r="M355" s="849">
        <v>0</v>
      </c>
      <c r="N355" s="849">
        <v>2</v>
      </c>
      <c r="O355" s="849">
        <v>0</v>
      </c>
      <c r="P355" s="837"/>
      <c r="Q355" s="850">
        <v>0</v>
      </c>
    </row>
    <row r="356" spans="1:17" ht="14.45" customHeight="1" x14ac:dyDescent="0.2">
      <c r="A356" s="831" t="s">
        <v>579</v>
      </c>
      <c r="B356" s="832" t="s">
        <v>5897</v>
      </c>
      <c r="C356" s="832" t="s">
        <v>5509</v>
      </c>
      <c r="D356" s="832" t="s">
        <v>5776</v>
      </c>
      <c r="E356" s="832" t="s">
        <v>5777</v>
      </c>
      <c r="F356" s="849">
        <v>2</v>
      </c>
      <c r="G356" s="849">
        <v>0</v>
      </c>
      <c r="H356" s="849"/>
      <c r="I356" s="849">
        <v>0</v>
      </c>
      <c r="J356" s="849">
        <v>6</v>
      </c>
      <c r="K356" s="849">
        <v>0</v>
      </c>
      <c r="L356" s="849"/>
      <c r="M356" s="849">
        <v>0</v>
      </c>
      <c r="N356" s="849">
        <v>2</v>
      </c>
      <c r="O356" s="849">
        <v>0</v>
      </c>
      <c r="P356" s="837"/>
      <c r="Q356" s="850">
        <v>0</v>
      </c>
    </row>
    <row r="357" spans="1:17" ht="14.45" customHeight="1" x14ac:dyDescent="0.2">
      <c r="A357" s="831" t="s">
        <v>579</v>
      </c>
      <c r="B357" s="832" t="s">
        <v>5897</v>
      </c>
      <c r="C357" s="832" t="s">
        <v>5509</v>
      </c>
      <c r="D357" s="832" t="s">
        <v>5786</v>
      </c>
      <c r="E357" s="832" t="s">
        <v>5787</v>
      </c>
      <c r="F357" s="849"/>
      <c r="G357" s="849"/>
      <c r="H357" s="849"/>
      <c r="I357" s="849"/>
      <c r="J357" s="849">
        <v>1</v>
      </c>
      <c r="K357" s="849">
        <v>0</v>
      </c>
      <c r="L357" s="849"/>
      <c r="M357" s="849">
        <v>0</v>
      </c>
      <c r="N357" s="849"/>
      <c r="O357" s="849"/>
      <c r="P357" s="837"/>
      <c r="Q357" s="850"/>
    </row>
    <row r="358" spans="1:17" ht="14.45" customHeight="1" x14ac:dyDescent="0.2">
      <c r="A358" s="831" t="s">
        <v>579</v>
      </c>
      <c r="B358" s="832" t="s">
        <v>5897</v>
      </c>
      <c r="C358" s="832" t="s">
        <v>5509</v>
      </c>
      <c r="D358" s="832" t="s">
        <v>5788</v>
      </c>
      <c r="E358" s="832" t="s">
        <v>5789</v>
      </c>
      <c r="F358" s="849"/>
      <c r="G358" s="849"/>
      <c r="H358" s="849"/>
      <c r="I358" s="849"/>
      <c r="J358" s="849">
        <v>1</v>
      </c>
      <c r="K358" s="849">
        <v>0</v>
      </c>
      <c r="L358" s="849"/>
      <c r="M358" s="849">
        <v>0</v>
      </c>
      <c r="N358" s="849">
        <v>2</v>
      </c>
      <c r="O358" s="849">
        <v>0</v>
      </c>
      <c r="P358" s="837"/>
      <c r="Q358" s="850">
        <v>0</v>
      </c>
    </row>
    <row r="359" spans="1:17" ht="14.45" customHeight="1" x14ac:dyDescent="0.2">
      <c r="A359" s="831" t="s">
        <v>579</v>
      </c>
      <c r="B359" s="832" t="s">
        <v>5897</v>
      </c>
      <c r="C359" s="832" t="s">
        <v>5509</v>
      </c>
      <c r="D359" s="832" t="s">
        <v>5908</v>
      </c>
      <c r="E359" s="832" t="s">
        <v>5909</v>
      </c>
      <c r="F359" s="849"/>
      <c r="G359" s="849"/>
      <c r="H359" s="849"/>
      <c r="I359" s="849"/>
      <c r="J359" s="849">
        <v>1</v>
      </c>
      <c r="K359" s="849">
        <v>6964</v>
      </c>
      <c r="L359" s="849">
        <v>1</v>
      </c>
      <c r="M359" s="849">
        <v>6964</v>
      </c>
      <c r="N359" s="849"/>
      <c r="O359" s="849"/>
      <c r="P359" s="837"/>
      <c r="Q359" s="850"/>
    </row>
    <row r="360" spans="1:17" ht="14.45" customHeight="1" x14ac:dyDescent="0.2">
      <c r="A360" s="831" t="s">
        <v>579</v>
      </c>
      <c r="B360" s="832" t="s">
        <v>5897</v>
      </c>
      <c r="C360" s="832" t="s">
        <v>5509</v>
      </c>
      <c r="D360" s="832" t="s">
        <v>5910</v>
      </c>
      <c r="E360" s="832" t="s">
        <v>5911</v>
      </c>
      <c r="F360" s="849"/>
      <c r="G360" s="849"/>
      <c r="H360" s="849"/>
      <c r="I360" s="849"/>
      <c r="J360" s="849">
        <v>1</v>
      </c>
      <c r="K360" s="849">
        <v>0</v>
      </c>
      <c r="L360" s="849"/>
      <c r="M360" s="849">
        <v>0</v>
      </c>
      <c r="N360" s="849"/>
      <c r="O360" s="849"/>
      <c r="P360" s="837"/>
      <c r="Q360" s="850"/>
    </row>
    <row r="361" spans="1:17" ht="14.45" customHeight="1" x14ac:dyDescent="0.2">
      <c r="A361" s="831" t="s">
        <v>579</v>
      </c>
      <c r="B361" s="832" t="s">
        <v>5897</v>
      </c>
      <c r="C361" s="832" t="s">
        <v>5509</v>
      </c>
      <c r="D361" s="832" t="s">
        <v>5794</v>
      </c>
      <c r="E361" s="832" t="s">
        <v>5795</v>
      </c>
      <c r="F361" s="849">
        <v>1</v>
      </c>
      <c r="G361" s="849">
        <v>4732</v>
      </c>
      <c r="H361" s="849">
        <v>0.99810166631512343</v>
      </c>
      <c r="I361" s="849">
        <v>4732</v>
      </c>
      <c r="J361" s="849">
        <v>1</v>
      </c>
      <c r="K361" s="849">
        <v>4741</v>
      </c>
      <c r="L361" s="849">
        <v>1</v>
      </c>
      <c r="M361" s="849">
        <v>4741</v>
      </c>
      <c r="N361" s="849"/>
      <c r="O361" s="849"/>
      <c r="P361" s="837"/>
      <c r="Q361" s="850"/>
    </row>
    <row r="362" spans="1:17" ht="14.45" customHeight="1" x14ac:dyDescent="0.2">
      <c r="A362" s="831" t="s">
        <v>579</v>
      </c>
      <c r="B362" s="832" t="s">
        <v>5897</v>
      </c>
      <c r="C362" s="832" t="s">
        <v>5509</v>
      </c>
      <c r="D362" s="832" t="s">
        <v>5912</v>
      </c>
      <c r="E362" s="832" t="s">
        <v>5913</v>
      </c>
      <c r="F362" s="849">
        <v>1</v>
      </c>
      <c r="G362" s="849">
        <v>18693</v>
      </c>
      <c r="H362" s="849"/>
      <c r="I362" s="849">
        <v>18693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5" customHeight="1" x14ac:dyDescent="0.2">
      <c r="A363" s="831" t="s">
        <v>579</v>
      </c>
      <c r="B363" s="832" t="s">
        <v>5897</v>
      </c>
      <c r="C363" s="832" t="s">
        <v>5509</v>
      </c>
      <c r="D363" s="832" t="s">
        <v>5914</v>
      </c>
      <c r="E363" s="832" t="s">
        <v>5915</v>
      </c>
      <c r="F363" s="849">
        <v>1</v>
      </c>
      <c r="G363" s="849">
        <v>0</v>
      </c>
      <c r="H363" s="849"/>
      <c r="I363" s="849">
        <v>0</v>
      </c>
      <c r="J363" s="849">
        <v>1</v>
      </c>
      <c r="K363" s="849">
        <v>0</v>
      </c>
      <c r="L363" s="849"/>
      <c r="M363" s="849">
        <v>0</v>
      </c>
      <c r="N363" s="849"/>
      <c r="O363" s="849"/>
      <c r="P363" s="837"/>
      <c r="Q363" s="850"/>
    </row>
    <row r="364" spans="1:17" ht="14.45" customHeight="1" x14ac:dyDescent="0.2">
      <c r="A364" s="831" t="s">
        <v>579</v>
      </c>
      <c r="B364" s="832" t="s">
        <v>5897</v>
      </c>
      <c r="C364" s="832" t="s">
        <v>5509</v>
      </c>
      <c r="D364" s="832" t="s">
        <v>5916</v>
      </c>
      <c r="E364" s="832" t="s">
        <v>5917</v>
      </c>
      <c r="F364" s="849">
        <v>2</v>
      </c>
      <c r="G364" s="849">
        <v>0</v>
      </c>
      <c r="H364" s="849"/>
      <c r="I364" s="849">
        <v>0</v>
      </c>
      <c r="J364" s="849">
        <v>7</v>
      </c>
      <c r="K364" s="849">
        <v>0</v>
      </c>
      <c r="L364" s="849"/>
      <c r="M364" s="849">
        <v>0</v>
      </c>
      <c r="N364" s="849">
        <v>4</v>
      </c>
      <c r="O364" s="849">
        <v>0</v>
      </c>
      <c r="P364" s="837"/>
      <c r="Q364" s="850">
        <v>0</v>
      </c>
    </row>
    <row r="365" spans="1:17" ht="14.45" customHeight="1" x14ac:dyDescent="0.2">
      <c r="A365" s="831" t="s">
        <v>579</v>
      </c>
      <c r="B365" s="832" t="s">
        <v>5897</v>
      </c>
      <c r="C365" s="832" t="s">
        <v>5509</v>
      </c>
      <c r="D365" s="832" t="s">
        <v>5918</v>
      </c>
      <c r="E365" s="832" t="s">
        <v>5919</v>
      </c>
      <c r="F365" s="849"/>
      <c r="G365" s="849"/>
      <c r="H365" s="849"/>
      <c r="I365" s="849"/>
      <c r="J365" s="849">
        <v>1</v>
      </c>
      <c r="K365" s="849">
        <v>0</v>
      </c>
      <c r="L365" s="849"/>
      <c r="M365" s="849">
        <v>0</v>
      </c>
      <c r="N365" s="849"/>
      <c r="O365" s="849"/>
      <c r="P365" s="837"/>
      <c r="Q365" s="850"/>
    </row>
    <row r="366" spans="1:17" ht="14.45" customHeight="1" x14ac:dyDescent="0.2">
      <c r="A366" s="831" t="s">
        <v>579</v>
      </c>
      <c r="B366" s="832" t="s">
        <v>5897</v>
      </c>
      <c r="C366" s="832" t="s">
        <v>5509</v>
      </c>
      <c r="D366" s="832" t="s">
        <v>5920</v>
      </c>
      <c r="E366" s="832" t="s">
        <v>5921</v>
      </c>
      <c r="F366" s="849">
        <v>1</v>
      </c>
      <c r="G366" s="849">
        <v>0</v>
      </c>
      <c r="H366" s="849"/>
      <c r="I366" s="849">
        <v>0</v>
      </c>
      <c r="J366" s="849">
        <v>4</v>
      </c>
      <c r="K366" s="849">
        <v>0</v>
      </c>
      <c r="L366" s="849"/>
      <c r="M366" s="849">
        <v>0</v>
      </c>
      <c r="N366" s="849">
        <v>3</v>
      </c>
      <c r="O366" s="849">
        <v>0</v>
      </c>
      <c r="P366" s="837"/>
      <c r="Q366" s="850">
        <v>0</v>
      </c>
    </row>
    <row r="367" spans="1:17" ht="14.45" customHeight="1" x14ac:dyDescent="0.2">
      <c r="A367" s="831" t="s">
        <v>579</v>
      </c>
      <c r="B367" s="832" t="s">
        <v>5897</v>
      </c>
      <c r="C367" s="832" t="s">
        <v>5509</v>
      </c>
      <c r="D367" s="832" t="s">
        <v>5922</v>
      </c>
      <c r="E367" s="832" t="s">
        <v>5923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0</v>
      </c>
      <c r="P367" s="837"/>
      <c r="Q367" s="850">
        <v>0</v>
      </c>
    </row>
    <row r="368" spans="1:17" ht="14.45" customHeight="1" x14ac:dyDescent="0.2">
      <c r="A368" s="831" t="s">
        <v>579</v>
      </c>
      <c r="B368" s="832" t="s">
        <v>5897</v>
      </c>
      <c r="C368" s="832" t="s">
        <v>5509</v>
      </c>
      <c r="D368" s="832" t="s">
        <v>5924</v>
      </c>
      <c r="E368" s="832" t="s">
        <v>5925</v>
      </c>
      <c r="F368" s="849">
        <v>1</v>
      </c>
      <c r="G368" s="849">
        <v>7605</v>
      </c>
      <c r="H368" s="849">
        <v>0.12485224586288417</v>
      </c>
      <c r="I368" s="849">
        <v>7605</v>
      </c>
      <c r="J368" s="849">
        <v>8</v>
      </c>
      <c r="K368" s="849">
        <v>60912</v>
      </c>
      <c r="L368" s="849">
        <v>1</v>
      </c>
      <c r="M368" s="849">
        <v>7614</v>
      </c>
      <c r="N368" s="849">
        <v>4</v>
      </c>
      <c r="O368" s="849">
        <v>30555</v>
      </c>
      <c r="P368" s="837">
        <v>0.50162529550827428</v>
      </c>
      <c r="Q368" s="850">
        <v>7638.75</v>
      </c>
    </row>
    <row r="369" spans="1:17" ht="14.45" customHeight="1" x14ac:dyDescent="0.2">
      <c r="A369" s="831" t="s">
        <v>579</v>
      </c>
      <c r="B369" s="832" t="s">
        <v>5926</v>
      </c>
      <c r="C369" s="832" t="s">
        <v>5509</v>
      </c>
      <c r="D369" s="832" t="s">
        <v>5927</v>
      </c>
      <c r="E369" s="832" t="s">
        <v>5928</v>
      </c>
      <c r="F369" s="849"/>
      <c r="G369" s="849"/>
      <c r="H369" s="849"/>
      <c r="I369" s="849"/>
      <c r="J369" s="849">
        <v>4</v>
      </c>
      <c r="K369" s="849">
        <v>22880</v>
      </c>
      <c r="L369" s="849">
        <v>1</v>
      </c>
      <c r="M369" s="849">
        <v>5720</v>
      </c>
      <c r="N369" s="849">
        <v>5</v>
      </c>
      <c r="O369" s="849">
        <v>28840</v>
      </c>
      <c r="P369" s="837">
        <v>1.2604895104895104</v>
      </c>
      <c r="Q369" s="850">
        <v>5768</v>
      </c>
    </row>
    <row r="370" spans="1:17" ht="14.45" customHeight="1" x14ac:dyDescent="0.2">
      <c r="A370" s="831" t="s">
        <v>579</v>
      </c>
      <c r="B370" s="832" t="s">
        <v>5926</v>
      </c>
      <c r="C370" s="832" t="s">
        <v>5509</v>
      </c>
      <c r="D370" s="832" t="s">
        <v>5929</v>
      </c>
      <c r="E370" s="832" t="s">
        <v>5930</v>
      </c>
      <c r="F370" s="849">
        <v>4</v>
      </c>
      <c r="G370" s="849">
        <v>9391</v>
      </c>
      <c r="H370" s="849">
        <v>1.995537611559711</v>
      </c>
      <c r="I370" s="849">
        <v>2347.75</v>
      </c>
      <c r="J370" s="849">
        <v>2</v>
      </c>
      <c r="K370" s="849">
        <v>4706</v>
      </c>
      <c r="L370" s="849">
        <v>1</v>
      </c>
      <c r="M370" s="849">
        <v>2353</v>
      </c>
      <c r="N370" s="849">
        <v>4</v>
      </c>
      <c r="O370" s="849">
        <v>9476</v>
      </c>
      <c r="P370" s="837">
        <v>2.0135996600085</v>
      </c>
      <c r="Q370" s="850">
        <v>2369</v>
      </c>
    </row>
    <row r="371" spans="1:17" ht="14.45" customHeight="1" x14ac:dyDescent="0.2">
      <c r="A371" s="831" t="s">
        <v>579</v>
      </c>
      <c r="B371" s="832" t="s">
        <v>5926</v>
      </c>
      <c r="C371" s="832" t="s">
        <v>5509</v>
      </c>
      <c r="D371" s="832" t="s">
        <v>5931</v>
      </c>
      <c r="E371" s="832" t="s">
        <v>5932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5259</v>
      </c>
      <c r="P371" s="837"/>
      <c r="Q371" s="850">
        <v>5259</v>
      </c>
    </row>
    <row r="372" spans="1:17" ht="14.45" customHeight="1" x14ac:dyDescent="0.2">
      <c r="A372" s="831" t="s">
        <v>579</v>
      </c>
      <c r="B372" s="832" t="s">
        <v>5926</v>
      </c>
      <c r="C372" s="832" t="s">
        <v>5509</v>
      </c>
      <c r="D372" s="832" t="s">
        <v>5933</v>
      </c>
      <c r="E372" s="832" t="s">
        <v>5934</v>
      </c>
      <c r="F372" s="849">
        <v>9</v>
      </c>
      <c r="G372" s="849">
        <v>1566</v>
      </c>
      <c r="H372" s="849"/>
      <c r="I372" s="849">
        <v>174</v>
      </c>
      <c r="J372" s="849"/>
      <c r="K372" s="849"/>
      <c r="L372" s="849"/>
      <c r="M372" s="849"/>
      <c r="N372" s="849">
        <v>16</v>
      </c>
      <c r="O372" s="849">
        <v>2816</v>
      </c>
      <c r="P372" s="837"/>
      <c r="Q372" s="850">
        <v>176</v>
      </c>
    </row>
    <row r="373" spans="1:17" ht="14.45" customHeight="1" x14ac:dyDescent="0.2">
      <c r="A373" s="831" t="s">
        <v>579</v>
      </c>
      <c r="B373" s="832" t="s">
        <v>5926</v>
      </c>
      <c r="C373" s="832" t="s">
        <v>5509</v>
      </c>
      <c r="D373" s="832" t="s">
        <v>5935</v>
      </c>
      <c r="E373" s="832" t="s">
        <v>5936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1512</v>
      </c>
      <c r="P373" s="837"/>
      <c r="Q373" s="850">
        <v>1512</v>
      </c>
    </row>
    <row r="374" spans="1:17" ht="14.45" customHeight="1" x14ac:dyDescent="0.2">
      <c r="A374" s="831" t="s">
        <v>579</v>
      </c>
      <c r="B374" s="832" t="s">
        <v>5926</v>
      </c>
      <c r="C374" s="832" t="s">
        <v>5509</v>
      </c>
      <c r="D374" s="832" t="s">
        <v>5937</v>
      </c>
      <c r="E374" s="832" t="s">
        <v>5938</v>
      </c>
      <c r="F374" s="849"/>
      <c r="G374" s="849"/>
      <c r="H374" s="849"/>
      <c r="I374" s="849"/>
      <c r="J374" s="849">
        <v>4</v>
      </c>
      <c r="K374" s="849">
        <v>22484</v>
      </c>
      <c r="L374" s="849">
        <v>1</v>
      </c>
      <c r="M374" s="849">
        <v>5621</v>
      </c>
      <c r="N374" s="849">
        <v>5</v>
      </c>
      <c r="O374" s="849">
        <v>28345</v>
      </c>
      <c r="P374" s="837">
        <v>1.2606742572495997</v>
      </c>
      <c r="Q374" s="850">
        <v>5669</v>
      </c>
    </row>
    <row r="375" spans="1:17" ht="14.45" customHeight="1" x14ac:dyDescent="0.2">
      <c r="A375" s="831" t="s">
        <v>579</v>
      </c>
      <c r="B375" s="832" t="s">
        <v>5926</v>
      </c>
      <c r="C375" s="832" t="s">
        <v>5509</v>
      </c>
      <c r="D375" s="832" t="s">
        <v>5939</v>
      </c>
      <c r="E375" s="832" t="s">
        <v>5940</v>
      </c>
      <c r="F375" s="849">
        <v>2</v>
      </c>
      <c r="G375" s="849">
        <v>7648</v>
      </c>
      <c r="H375" s="849">
        <v>0.99765196973649883</v>
      </c>
      <c r="I375" s="849">
        <v>3824</v>
      </c>
      <c r="J375" s="849">
        <v>2</v>
      </c>
      <c r="K375" s="849">
        <v>7666</v>
      </c>
      <c r="L375" s="849">
        <v>1</v>
      </c>
      <c r="M375" s="849">
        <v>3833</v>
      </c>
      <c r="N375" s="849">
        <v>8</v>
      </c>
      <c r="O375" s="849">
        <v>30928</v>
      </c>
      <c r="P375" s="837">
        <v>4.0344377771980175</v>
      </c>
      <c r="Q375" s="850">
        <v>3866</v>
      </c>
    </row>
    <row r="376" spans="1:17" ht="14.45" customHeight="1" x14ac:dyDescent="0.2">
      <c r="A376" s="831" t="s">
        <v>579</v>
      </c>
      <c r="B376" s="832" t="s">
        <v>5926</v>
      </c>
      <c r="C376" s="832" t="s">
        <v>5509</v>
      </c>
      <c r="D376" s="832" t="s">
        <v>5941</v>
      </c>
      <c r="E376" s="832" t="s">
        <v>5942</v>
      </c>
      <c r="F376" s="849">
        <v>2</v>
      </c>
      <c r="G376" s="849">
        <v>3188</v>
      </c>
      <c r="H376" s="849">
        <v>1.9949937421777222</v>
      </c>
      <c r="I376" s="849">
        <v>1594</v>
      </c>
      <c r="J376" s="849">
        <v>1</v>
      </c>
      <c r="K376" s="849">
        <v>1598</v>
      </c>
      <c r="L376" s="849">
        <v>1</v>
      </c>
      <c r="M376" s="849">
        <v>1598</v>
      </c>
      <c r="N376" s="849">
        <v>5</v>
      </c>
      <c r="O376" s="849">
        <v>8055</v>
      </c>
      <c r="P376" s="837">
        <v>5.0406758448060076</v>
      </c>
      <c r="Q376" s="850">
        <v>1611</v>
      </c>
    </row>
    <row r="377" spans="1:17" ht="14.45" customHeight="1" x14ac:dyDescent="0.2">
      <c r="A377" s="831" t="s">
        <v>579</v>
      </c>
      <c r="B377" s="832" t="s">
        <v>5926</v>
      </c>
      <c r="C377" s="832" t="s">
        <v>5509</v>
      </c>
      <c r="D377" s="832" t="s">
        <v>5943</v>
      </c>
      <c r="E377" s="832" t="s">
        <v>5944</v>
      </c>
      <c r="F377" s="849">
        <v>1</v>
      </c>
      <c r="G377" s="849">
        <v>2868</v>
      </c>
      <c r="H377" s="849"/>
      <c r="I377" s="849">
        <v>2868</v>
      </c>
      <c r="J377" s="849"/>
      <c r="K377" s="849"/>
      <c r="L377" s="849"/>
      <c r="M377" s="849"/>
      <c r="N377" s="849">
        <v>2</v>
      </c>
      <c r="O377" s="849">
        <v>5800</v>
      </c>
      <c r="P377" s="837"/>
      <c r="Q377" s="850">
        <v>2900</v>
      </c>
    </row>
    <row r="378" spans="1:17" ht="14.45" customHeight="1" x14ac:dyDescent="0.2">
      <c r="A378" s="831" t="s">
        <v>579</v>
      </c>
      <c r="B378" s="832" t="s">
        <v>5926</v>
      </c>
      <c r="C378" s="832" t="s">
        <v>5509</v>
      </c>
      <c r="D378" s="832" t="s">
        <v>5945</v>
      </c>
      <c r="E378" s="832" t="s">
        <v>5946</v>
      </c>
      <c r="F378" s="849">
        <v>2</v>
      </c>
      <c r="G378" s="849">
        <v>2382</v>
      </c>
      <c r="H378" s="849"/>
      <c r="I378" s="849">
        <v>1191</v>
      </c>
      <c r="J378" s="849"/>
      <c r="K378" s="849"/>
      <c r="L378" s="849"/>
      <c r="M378" s="849"/>
      <c r="N378" s="849">
        <v>3</v>
      </c>
      <c r="O378" s="849">
        <v>3624</v>
      </c>
      <c r="P378" s="837"/>
      <c r="Q378" s="850">
        <v>1208</v>
      </c>
    </row>
    <row r="379" spans="1:17" ht="14.45" customHeight="1" x14ac:dyDescent="0.2">
      <c r="A379" s="831" t="s">
        <v>579</v>
      </c>
      <c r="B379" s="832" t="s">
        <v>5926</v>
      </c>
      <c r="C379" s="832" t="s">
        <v>5509</v>
      </c>
      <c r="D379" s="832" t="s">
        <v>5947</v>
      </c>
      <c r="E379" s="832" t="s">
        <v>5948</v>
      </c>
      <c r="F379" s="849"/>
      <c r="G379" s="849"/>
      <c r="H379" s="849"/>
      <c r="I379" s="849"/>
      <c r="J379" s="849">
        <v>2</v>
      </c>
      <c r="K379" s="849">
        <v>7980</v>
      </c>
      <c r="L379" s="849">
        <v>1</v>
      </c>
      <c r="M379" s="849">
        <v>3990</v>
      </c>
      <c r="N379" s="849">
        <v>2</v>
      </c>
      <c r="O379" s="849">
        <v>8034</v>
      </c>
      <c r="P379" s="837">
        <v>1.006766917293233</v>
      </c>
      <c r="Q379" s="850">
        <v>4017</v>
      </c>
    </row>
    <row r="380" spans="1:17" ht="14.45" customHeight="1" x14ac:dyDescent="0.2">
      <c r="A380" s="831" t="s">
        <v>579</v>
      </c>
      <c r="B380" s="832" t="s">
        <v>5926</v>
      </c>
      <c r="C380" s="832" t="s">
        <v>5509</v>
      </c>
      <c r="D380" s="832" t="s">
        <v>5949</v>
      </c>
      <c r="E380" s="832" t="s">
        <v>5950</v>
      </c>
      <c r="F380" s="849">
        <v>2</v>
      </c>
      <c r="G380" s="849">
        <v>11102</v>
      </c>
      <c r="H380" s="849"/>
      <c r="I380" s="849">
        <v>5551</v>
      </c>
      <c r="J380" s="849"/>
      <c r="K380" s="849"/>
      <c r="L380" s="849"/>
      <c r="M380" s="849"/>
      <c r="N380" s="849">
        <v>2</v>
      </c>
      <c r="O380" s="849">
        <v>11188</v>
      </c>
      <c r="P380" s="837"/>
      <c r="Q380" s="850">
        <v>5594</v>
      </c>
    </row>
    <row r="381" spans="1:17" ht="14.45" customHeight="1" x14ac:dyDescent="0.2">
      <c r="A381" s="831" t="s">
        <v>579</v>
      </c>
      <c r="B381" s="832" t="s">
        <v>5926</v>
      </c>
      <c r="C381" s="832" t="s">
        <v>5509</v>
      </c>
      <c r="D381" s="832" t="s">
        <v>5951</v>
      </c>
      <c r="E381" s="832" t="s">
        <v>5952</v>
      </c>
      <c r="F381" s="849">
        <v>4</v>
      </c>
      <c r="G381" s="849">
        <v>5296</v>
      </c>
      <c r="H381" s="849">
        <v>0.79819140919366993</v>
      </c>
      <c r="I381" s="849">
        <v>1324</v>
      </c>
      <c r="J381" s="849">
        <v>5</v>
      </c>
      <c r="K381" s="849">
        <v>6635</v>
      </c>
      <c r="L381" s="849">
        <v>1</v>
      </c>
      <c r="M381" s="849">
        <v>1327</v>
      </c>
      <c r="N381" s="849">
        <v>12</v>
      </c>
      <c r="O381" s="849">
        <v>16056</v>
      </c>
      <c r="P381" s="837">
        <v>2.4198944988696307</v>
      </c>
      <c r="Q381" s="850">
        <v>1338</v>
      </c>
    </row>
    <row r="382" spans="1:17" ht="14.45" customHeight="1" x14ac:dyDescent="0.2">
      <c r="A382" s="831" t="s">
        <v>579</v>
      </c>
      <c r="B382" s="832" t="s">
        <v>5926</v>
      </c>
      <c r="C382" s="832" t="s">
        <v>5509</v>
      </c>
      <c r="D382" s="832" t="s">
        <v>5953</v>
      </c>
      <c r="E382" s="832" t="s">
        <v>5954</v>
      </c>
      <c r="F382" s="849">
        <v>3</v>
      </c>
      <c r="G382" s="849">
        <v>1428</v>
      </c>
      <c r="H382" s="849"/>
      <c r="I382" s="849">
        <v>476</v>
      </c>
      <c r="J382" s="849"/>
      <c r="K382" s="849"/>
      <c r="L382" s="849"/>
      <c r="M382" s="849"/>
      <c r="N382" s="849">
        <v>4</v>
      </c>
      <c r="O382" s="849">
        <v>1932</v>
      </c>
      <c r="P382" s="837"/>
      <c r="Q382" s="850">
        <v>483</v>
      </c>
    </row>
    <row r="383" spans="1:17" ht="14.45" customHeight="1" x14ac:dyDescent="0.2">
      <c r="A383" s="831" t="s">
        <v>579</v>
      </c>
      <c r="B383" s="832" t="s">
        <v>5926</v>
      </c>
      <c r="C383" s="832" t="s">
        <v>5509</v>
      </c>
      <c r="D383" s="832" t="s">
        <v>5955</v>
      </c>
      <c r="E383" s="832" t="s">
        <v>5956</v>
      </c>
      <c r="F383" s="849"/>
      <c r="G383" s="849"/>
      <c r="H383" s="849"/>
      <c r="I383" s="849"/>
      <c r="J383" s="849">
        <v>1</v>
      </c>
      <c r="K383" s="849">
        <v>4611</v>
      </c>
      <c r="L383" s="849">
        <v>1</v>
      </c>
      <c r="M383" s="849">
        <v>4611</v>
      </c>
      <c r="N383" s="849">
        <v>1</v>
      </c>
      <c r="O383" s="849">
        <v>4650</v>
      </c>
      <c r="P383" s="837">
        <v>1.0084580351333767</v>
      </c>
      <c r="Q383" s="850">
        <v>4650</v>
      </c>
    </row>
    <row r="384" spans="1:17" ht="14.45" customHeight="1" x14ac:dyDescent="0.2">
      <c r="A384" s="831" t="s">
        <v>579</v>
      </c>
      <c r="B384" s="832" t="s">
        <v>5926</v>
      </c>
      <c r="C384" s="832" t="s">
        <v>5509</v>
      </c>
      <c r="D384" s="832" t="s">
        <v>5957</v>
      </c>
      <c r="E384" s="832" t="s">
        <v>5958</v>
      </c>
      <c r="F384" s="849"/>
      <c r="G384" s="849"/>
      <c r="H384" s="849"/>
      <c r="I384" s="849"/>
      <c r="J384" s="849">
        <v>4</v>
      </c>
      <c r="K384" s="849">
        <v>16480</v>
      </c>
      <c r="L384" s="849">
        <v>1</v>
      </c>
      <c r="M384" s="849">
        <v>4120</v>
      </c>
      <c r="N384" s="849">
        <v>5</v>
      </c>
      <c r="O384" s="849">
        <v>20710</v>
      </c>
      <c r="P384" s="837">
        <v>1.2566747572815533</v>
      </c>
      <c r="Q384" s="850">
        <v>4142</v>
      </c>
    </row>
    <row r="385" spans="1:17" ht="14.45" customHeight="1" x14ac:dyDescent="0.2">
      <c r="A385" s="831" t="s">
        <v>579</v>
      </c>
      <c r="B385" s="832" t="s">
        <v>5926</v>
      </c>
      <c r="C385" s="832" t="s">
        <v>5509</v>
      </c>
      <c r="D385" s="832" t="s">
        <v>5959</v>
      </c>
      <c r="E385" s="832" t="s">
        <v>5960</v>
      </c>
      <c r="F385" s="849"/>
      <c r="G385" s="849"/>
      <c r="H385" s="849"/>
      <c r="I385" s="849"/>
      <c r="J385" s="849">
        <v>4</v>
      </c>
      <c r="K385" s="849">
        <v>1436</v>
      </c>
      <c r="L385" s="849">
        <v>1</v>
      </c>
      <c r="M385" s="849">
        <v>359</v>
      </c>
      <c r="N385" s="849">
        <v>5</v>
      </c>
      <c r="O385" s="849">
        <v>1815</v>
      </c>
      <c r="P385" s="837">
        <v>1.2639275766016713</v>
      </c>
      <c r="Q385" s="850">
        <v>363</v>
      </c>
    </row>
    <row r="386" spans="1:17" ht="14.45" customHeight="1" x14ac:dyDescent="0.2">
      <c r="A386" s="831" t="s">
        <v>579</v>
      </c>
      <c r="B386" s="832" t="s">
        <v>5926</v>
      </c>
      <c r="C386" s="832" t="s">
        <v>5509</v>
      </c>
      <c r="D386" s="832" t="s">
        <v>5961</v>
      </c>
      <c r="E386" s="832" t="s">
        <v>5962</v>
      </c>
      <c r="F386" s="849"/>
      <c r="G386" s="849"/>
      <c r="H386" s="849"/>
      <c r="I386" s="849"/>
      <c r="J386" s="849">
        <v>1</v>
      </c>
      <c r="K386" s="849">
        <v>5063</v>
      </c>
      <c r="L386" s="849">
        <v>1</v>
      </c>
      <c r="M386" s="849">
        <v>5063</v>
      </c>
      <c r="N386" s="849"/>
      <c r="O386" s="849"/>
      <c r="P386" s="837"/>
      <c r="Q386" s="850"/>
    </row>
    <row r="387" spans="1:17" ht="14.45" customHeight="1" x14ac:dyDescent="0.2">
      <c r="A387" s="831" t="s">
        <v>579</v>
      </c>
      <c r="B387" s="832" t="s">
        <v>5926</v>
      </c>
      <c r="C387" s="832" t="s">
        <v>5509</v>
      </c>
      <c r="D387" s="832" t="s">
        <v>5963</v>
      </c>
      <c r="E387" s="832" t="s">
        <v>5964</v>
      </c>
      <c r="F387" s="849"/>
      <c r="G387" s="849"/>
      <c r="H387" s="849"/>
      <c r="I387" s="849"/>
      <c r="J387" s="849"/>
      <c r="K387" s="849"/>
      <c r="L387" s="849"/>
      <c r="M387" s="849"/>
      <c r="N387" s="849">
        <v>4</v>
      </c>
      <c r="O387" s="849">
        <v>620</v>
      </c>
      <c r="P387" s="837"/>
      <c r="Q387" s="850">
        <v>155</v>
      </c>
    </row>
    <row r="388" spans="1:17" ht="14.45" customHeight="1" x14ac:dyDescent="0.2">
      <c r="A388" s="831" t="s">
        <v>579</v>
      </c>
      <c r="B388" s="832" t="s">
        <v>5926</v>
      </c>
      <c r="C388" s="832" t="s">
        <v>5509</v>
      </c>
      <c r="D388" s="832" t="s">
        <v>5965</v>
      </c>
      <c r="E388" s="832" t="s">
        <v>5966</v>
      </c>
      <c r="F388" s="849">
        <v>1</v>
      </c>
      <c r="G388" s="849">
        <v>12901</v>
      </c>
      <c r="H388" s="849"/>
      <c r="I388" s="849">
        <v>12901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5" customHeight="1" x14ac:dyDescent="0.2">
      <c r="A389" s="831" t="s">
        <v>579</v>
      </c>
      <c r="B389" s="832" t="s">
        <v>5926</v>
      </c>
      <c r="C389" s="832" t="s">
        <v>5509</v>
      </c>
      <c r="D389" s="832" t="s">
        <v>5967</v>
      </c>
      <c r="E389" s="832" t="s">
        <v>5968</v>
      </c>
      <c r="F389" s="849"/>
      <c r="G389" s="849"/>
      <c r="H389" s="849"/>
      <c r="I389" s="849"/>
      <c r="J389" s="849">
        <v>2</v>
      </c>
      <c r="K389" s="849">
        <v>5004</v>
      </c>
      <c r="L389" s="849">
        <v>1</v>
      </c>
      <c r="M389" s="849">
        <v>2502</v>
      </c>
      <c r="N389" s="849">
        <v>1</v>
      </c>
      <c r="O389" s="849">
        <v>2527</v>
      </c>
      <c r="P389" s="837">
        <v>0.50499600319744209</v>
      </c>
      <c r="Q389" s="850">
        <v>2527</v>
      </c>
    </row>
    <row r="390" spans="1:17" ht="14.45" customHeight="1" x14ac:dyDescent="0.2">
      <c r="A390" s="831" t="s">
        <v>579</v>
      </c>
      <c r="B390" s="832" t="s">
        <v>5926</v>
      </c>
      <c r="C390" s="832" t="s">
        <v>5509</v>
      </c>
      <c r="D390" s="832" t="s">
        <v>5969</v>
      </c>
      <c r="E390" s="832" t="s">
        <v>5970</v>
      </c>
      <c r="F390" s="849"/>
      <c r="G390" s="849"/>
      <c r="H390" s="849"/>
      <c r="I390" s="849"/>
      <c r="J390" s="849">
        <v>1</v>
      </c>
      <c r="K390" s="849">
        <v>716</v>
      </c>
      <c r="L390" s="849">
        <v>1</v>
      </c>
      <c r="M390" s="849">
        <v>716</v>
      </c>
      <c r="N390" s="849">
        <v>2</v>
      </c>
      <c r="O390" s="849">
        <v>1450</v>
      </c>
      <c r="P390" s="837">
        <v>2.0251396648044691</v>
      </c>
      <c r="Q390" s="850">
        <v>725</v>
      </c>
    </row>
    <row r="391" spans="1:17" ht="14.45" customHeight="1" x14ac:dyDescent="0.2">
      <c r="A391" s="831" t="s">
        <v>579</v>
      </c>
      <c r="B391" s="832" t="s">
        <v>5926</v>
      </c>
      <c r="C391" s="832" t="s">
        <v>5509</v>
      </c>
      <c r="D391" s="832" t="s">
        <v>5971</v>
      </c>
      <c r="E391" s="832" t="s">
        <v>5972</v>
      </c>
      <c r="F391" s="849"/>
      <c r="G391" s="849"/>
      <c r="H391" s="849"/>
      <c r="I391" s="849"/>
      <c r="J391" s="849">
        <v>1</v>
      </c>
      <c r="K391" s="849">
        <v>1449</v>
      </c>
      <c r="L391" s="849">
        <v>1</v>
      </c>
      <c r="M391" s="849">
        <v>1449</v>
      </c>
      <c r="N391" s="849"/>
      <c r="O391" s="849"/>
      <c r="P391" s="837"/>
      <c r="Q391" s="850"/>
    </row>
    <row r="392" spans="1:17" ht="14.45" customHeight="1" x14ac:dyDescent="0.2">
      <c r="A392" s="831" t="s">
        <v>579</v>
      </c>
      <c r="B392" s="832" t="s">
        <v>5926</v>
      </c>
      <c r="C392" s="832" t="s">
        <v>5509</v>
      </c>
      <c r="D392" s="832" t="s">
        <v>5973</v>
      </c>
      <c r="E392" s="832" t="s">
        <v>5974</v>
      </c>
      <c r="F392" s="849"/>
      <c r="G392" s="849"/>
      <c r="H392" s="849"/>
      <c r="I392" s="849"/>
      <c r="J392" s="849"/>
      <c r="K392" s="849"/>
      <c r="L392" s="849"/>
      <c r="M392" s="849"/>
      <c r="N392" s="849">
        <v>1</v>
      </c>
      <c r="O392" s="849">
        <v>10814</v>
      </c>
      <c r="P392" s="837"/>
      <c r="Q392" s="850">
        <v>10814</v>
      </c>
    </row>
    <row r="393" spans="1:17" ht="14.45" customHeight="1" x14ac:dyDescent="0.2">
      <c r="A393" s="831" t="s">
        <v>579</v>
      </c>
      <c r="B393" s="832" t="s">
        <v>5926</v>
      </c>
      <c r="C393" s="832" t="s">
        <v>5509</v>
      </c>
      <c r="D393" s="832" t="s">
        <v>5975</v>
      </c>
      <c r="E393" s="832" t="s">
        <v>5976</v>
      </c>
      <c r="F393" s="849"/>
      <c r="G393" s="849"/>
      <c r="H393" s="849"/>
      <c r="I393" s="849"/>
      <c r="J393" s="849">
        <v>4</v>
      </c>
      <c r="K393" s="849">
        <v>18480</v>
      </c>
      <c r="L393" s="849">
        <v>1</v>
      </c>
      <c r="M393" s="849">
        <v>4620</v>
      </c>
      <c r="N393" s="849">
        <v>5</v>
      </c>
      <c r="O393" s="849">
        <v>23290</v>
      </c>
      <c r="P393" s="837">
        <v>1.2602813852813852</v>
      </c>
      <c r="Q393" s="850">
        <v>4658</v>
      </c>
    </row>
    <row r="394" spans="1:17" ht="14.45" customHeight="1" x14ac:dyDescent="0.2">
      <c r="A394" s="831" t="s">
        <v>579</v>
      </c>
      <c r="B394" s="832" t="s">
        <v>5926</v>
      </c>
      <c r="C394" s="832" t="s">
        <v>5509</v>
      </c>
      <c r="D394" s="832" t="s">
        <v>5977</v>
      </c>
      <c r="E394" s="832" t="s">
        <v>5978</v>
      </c>
      <c r="F394" s="849"/>
      <c r="G394" s="849"/>
      <c r="H394" s="849"/>
      <c r="I394" s="849"/>
      <c r="J394" s="849">
        <v>2</v>
      </c>
      <c r="K394" s="849">
        <v>646</v>
      </c>
      <c r="L394" s="849">
        <v>1</v>
      </c>
      <c r="M394" s="849">
        <v>323</v>
      </c>
      <c r="N394" s="849">
        <v>14</v>
      </c>
      <c r="O394" s="849">
        <v>4522</v>
      </c>
      <c r="P394" s="837">
        <v>7</v>
      </c>
      <c r="Q394" s="850">
        <v>323</v>
      </c>
    </row>
    <row r="395" spans="1:17" ht="14.45" customHeight="1" x14ac:dyDescent="0.2">
      <c r="A395" s="831" t="s">
        <v>579</v>
      </c>
      <c r="B395" s="832" t="s">
        <v>5979</v>
      </c>
      <c r="C395" s="832" t="s">
        <v>5509</v>
      </c>
      <c r="D395" s="832" t="s">
        <v>5980</v>
      </c>
      <c r="E395" s="832" t="s">
        <v>5981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241</v>
      </c>
      <c r="P395" s="837"/>
      <c r="Q395" s="850">
        <v>241</v>
      </c>
    </row>
    <row r="396" spans="1:17" ht="14.45" customHeight="1" x14ac:dyDescent="0.2">
      <c r="A396" s="831" t="s">
        <v>579</v>
      </c>
      <c r="B396" s="832" t="s">
        <v>5982</v>
      </c>
      <c r="C396" s="832" t="s">
        <v>5509</v>
      </c>
      <c r="D396" s="832" t="s">
        <v>5983</v>
      </c>
      <c r="E396" s="832" t="s">
        <v>5984</v>
      </c>
      <c r="F396" s="849">
        <v>3</v>
      </c>
      <c r="G396" s="849">
        <v>2253</v>
      </c>
      <c r="H396" s="849"/>
      <c r="I396" s="849">
        <v>751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5" customHeight="1" x14ac:dyDescent="0.2">
      <c r="A397" s="831" t="s">
        <v>579</v>
      </c>
      <c r="B397" s="832" t="s">
        <v>5982</v>
      </c>
      <c r="C397" s="832" t="s">
        <v>5509</v>
      </c>
      <c r="D397" s="832" t="s">
        <v>5985</v>
      </c>
      <c r="E397" s="832" t="s">
        <v>5986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367</v>
      </c>
      <c r="P397" s="837"/>
      <c r="Q397" s="850">
        <v>367</v>
      </c>
    </row>
    <row r="398" spans="1:17" ht="14.45" customHeight="1" x14ac:dyDescent="0.2">
      <c r="A398" s="831" t="s">
        <v>579</v>
      </c>
      <c r="B398" s="832" t="s">
        <v>5982</v>
      </c>
      <c r="C398" s="832" t="s">
        <v>5509</v>
      </c>
      <c r="D398" s="832" t="s">
        <v>5987</v>
      </c>
      <c r="E398" s="832" t="s">
        <v>5988</v>
      </c>
      <c r="F398" s="849"/>
      <c r="G398" s="849"/>
      <c r="H398" s="849"/>
      <c r="I398" s="849"/>
      <c r="J398" s="849"/>
      <c r="K398" s="849"/>
      <c r="L398" s="849"/>
      <c r="M398" s="849"/>
      <c r="N398" s="849">
        <v>1</v>
      </c>
      <c r="O398" s="849">
        <v>375</v>
      </c>
      <c r="P398" s="837"/>
      <c r="Q398" s="850">
        <v>375</v>
      </c>
    </row>
    <row r="399" spans="1:17" ht="14.45" customHeight="1" x14ac:dyDescent="0.2">
      <c r="A399" s="831" t="s">
        <v>579</v>
      </c>
      <c r="B399" s="832" t="s">
        <v>5982</v>
      </c>
      <c r="C399" s="832" t="s">
        <v>5509</v>
      </c>
      <c r="D399" s="832" t="s">
        <v>5989</v>
      </c>
      <c r="E399" s="832" t="s">
        <v>5990</v>
      </c>
      <c r="F399" s="849"/>
      <c r="G399" s="849"/>
      <c r="H399" s="849"/>
      <c r="I399" s="849"/>
      <c r="J399" s="849">
        <v>1</v>
      </c>
      <c r="K399" s="849">
        <v>982</v>
      </c>
      <c r="L399" s="849">
        <v>1</v>
      </c>
      <c r="M399" s="849">
        <v>982</v>
      </c>
      <c r="N399" s="849"/>
      <c r="O399" s="849"/>
      <c r="P399" s="837"/>
      <c r="Q399" s="850"/>
    </row>
    <row r="400" spans="1:17" ht="14.45" customHeight="1" x14ac:dyDescent="0.2">
      <c r="A400" s="831" t="s">
        <v>579</v>
      </c>
      <c r="B400" s="832" t="s">
        <v>5982</v>
      </c>
      <c r="C400" s="832" t="s">
        <v>5509</v>
      </c>
      <c r="D400" s="832" t="s">
        <v>5991</v>
      </c>
      <c r="E400" s="832" t="s">
        <v>5992</v>
      </c>
      <c r="F400" s="849"/>
      <c r="G400" s="849"/>
      <c r="H400" s="849"/>
      <c r="I400" s="849"/>
      <c r="J400" s="849">
        <v>1</v>
      </c>
      <c r="K400" s="849">
        <v>381</v>
      </c>
      <c r="L400" s="849">
        <v>1</v>
      </c>
      <c r="M400" s="849">
        <v>381</v>
      </c>
      <c r="N400" s="849"/>
      <c r="O400" s="849"/>
      <c r="P400" s="837"/>
      <c r="Q400" s="850"/>
    </row>
    <row r="401" spans="1:17" ht="14.45" customHeight="1" x14ac:dyDescent="0.2">
      <c r="A401" s="831" t="s">
        <v>579</v>
      </c>
      <c r="B401" s="832" t="s">
        <v>5982</v>
      </c>
      <c r="C401" s="832" t="s">
        <v>5509</v>
      </c>
      <c r="D401" s="832" t="s">
        <v>5993</v>
      </c>
      <c r="E401" s="832" t="s">
        <v>5994</v>
      </c>
      <c r="F401" s="849">
        <v>1</v>
      </c>
      <c r="G401" s="849">
        <v>7326</v>
      </c>
      <c r="H401" s="849"/>
      <c r="I401" s="849">
        <v>7326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5" customHeight="1" x14ac:dyDescent="0.2">
      <c r="A402" s="831" t="s">
        <v>579</v>
      </c>
      <c r="B402" s="832" t="s">
        <v>5982</v>
      </c>
      <c r="C402" s="832" t="s">
        <v>5509</v>
      </c>
      <c r="D402" s="832" t="s">
        <v>5995</v>
      </c>
      <c r="E402" s="832" t="s">
        <v>5996</v>
      </c>
      <c r="F402" s="849">
        <v>1</v>
      </c>
      <c r="G402" s="849">
        <v>712</v>
      </c>
      <c r="H402" s="849"/>
      <c r="I402" s="849">
        <v>712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5" customHeight="1" x14ac:dyDescent="0.2">
      <c r="A403" s="831" t="s">
        <v>579</v>
      </c>
      <c r="B403" s="832" t="s">
        <v>5982</v>
      </c>
      <c r="C403" s="832" t="s">
        <v>5509</v>
      </c>
      <c r="D403" s="832" t="s">
        <v>5997</v>
      </c>
      <c r="E403" s="832" t="s">
        <v>5998</v>
      </c>
      <c r="F403" s="849"/>
      <c r="G403" s="849"/>
      <c r="H403" s="849"/>
      <c r="I403" s="849"/>
      <c r="J403" s="849"/>
      <c r="K403" s="849"/>
      <c r="L403" s="849"/>
      <c r="M403" s="849"/>
      <c r="N403" s="849">
        <v>1</v>
      </c>
      <c r="O403" s="849">
        <v>336</v>
      </c>
      <c r="P403" s="837"/>
      <c r="Q403" s="850">
        <v>336</v>
      </c>
    </row>
    <row r="404" spans="1:17" ht="14.45" customHeight="1" x14ac:dyDescent="0.2">
      <c r="A404" s="831" t="s">
        <v>579</v>
      </c>
      <c r="B404" s="832" t="s">
        <v>5982</v>
      </c>
      <c r="C404" s="832" t="s">
        <v>5509</v>
      </c>
      <c r="D404" s="832" t="s">
        <v>5999</v>
      </c>
      <c r="E404" s="832" t="s">
        <v>6000</v>
      </c>
      <c r="F404" s="849">
        <v>4</v>
      </c>
      <c r="G404" s="849">
        <v>10256</v>
      </c>
      <c r="H404" s="849">
        <v>3.9891092959937766</v>
      </c>
      <c r="I404" s="849">
        <v>2564</v>
      </c>
      <c r="J404" s="849">
        <v>1</v>
      </c>
      <c r="K404" s="849">
        <v>2571</v>
      </c>
      <c r="L404" s="849">
        <v>1</v>
      </c>
      <c r="M404" s="849">
        <v>2571</v>
      </c>
      <c r="N404" s="849">
        <v>2</v>
      </c>
      <c r="O404" s="849">
        <v>5192</v>
      </c>
      <c r="P404" s="837">
        <v>2.0194476857253987</v>
      </c>
      <c r="Q404" s="850">
        <v>2596</v>
      </c>
    </row>
    <row r="405" spans="1:17" ht="14.45" customHeight="1" x14ac:dyDescent="0.2">
      <c r="A405" s="831" t="s">
        <v>579</v>
      </c>
      <c r="B405" s="832" t="s">
        <v>5982</v>
      </c>
      <c r="C405" s="832" t="s">
        <v>5509</v>
      </c>
      <c r="D405" s="832" t="s">
        <v>6001</v>
      </c>
      <c r="E405" s="832" t="s">
        <v>6002</v>
      </c>
      <c r="F405" s="849">
        <v>1</v>
      </c>
      <c r="G405" s="849">
        <v>3121</v>
      </c>
      <c r="H405" s="849"/>
      <c r="I405" s="849">
        <v>3121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5" customHeight="1" x14ac:dyDescent="0.2">
      <c r="A406" s="831" t="s">
        <v>579</v>
      </c>
      <c r="B406" s="832" t="s">
        <v>5982</v>
      </c>
      <c r="C406" s="832" t="s">
        <v>5509</v>
      </c>
      <c r="D406" s="832" t="s">
        <v>6003</v>
      </c>
      <c r="E406" s="832" t="s">
        <v>6004</v>
      </c>
      <c r="F406" s="849">
        <v>3</v>
      </c>
      <c r="G406" s="849">
        <v>9930</v>
      </c>
      <c r="H406" s="849"/>
      <c r="I406" s="849">
        <v>3310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5" customHeight="1" x14ac:dyDescent="0.2">
      <c r="A407" s="831" t="s">
        <v>579</v>
      </c>
      <c r="B407" s="832" t="s">
        <v>5513</v>
      </c>
      <c r="C407" s="832" t="s">
        <v>5540</v>
      </c>
      <c r="D407" s="832" t="s">
        <v>5673</v>
      </c>
      <c r="E407" s="832" t="s">
        <v>5674</v>
      </c>
      <c r="F407" s="849">
        <v>3</v>
      </c>
      <c r="G407" s="849">
        <v>6930</v>
      </c>
      <c r="H407" s="849">
        <v>1.5</v>
      </c>
      <c r="I407" s="849">
        <v>2310</v>
      </c>
      <c r="J407" s="849">
        <v>2</v>
      </c>
      <c r="K407" s="849">
        <v>4620</v>
      </c>
      <c r="L407" s="849">
        <v>1</v>
      </c>
      <c r="M407" s="849">
        <v>2310</v>
      </c>
      <c r="N407" s="849"/>
      <c r="O407" s="849"/>
      <c r="P407" s="837"/>
      <c r="Q407" s="850"/>
    </row>
    <row r="408" spans="1:17" ht="14.45" customHeight="1" x14ac:dyDescent="0.2">
      <c r="A408" s="831" t="s">
        <v>579</v>
      </c>
      <c r="B408" s="832" t="s">
        <v>5513</v>
      </c>
      <c r="C408" s="832" t="s">
        <v>5540</v>
      </c>
      <c r="D408" s="832" t="s">
        <v>5675</v>
      </c>
      <c r="E408" s="832" t="s">
        <v>5676</v>
      </c>
      <c r="F408" s="849"/>
      <c r="G408" s="849"/>
      <c r="H408" s="849"/>
      <c r="I408" s="849"/>
      <c r="J408" s="849">
        <v>2</v>
      </c>
      <c r="K408" s="849">
        <v>4620</v>
      </c>
      <c r="L408" s="849">
        <v>1</v>
      </c>
      <c r="M408" s="849">
        <v>2310</v>
      </c>
      <c r="N408" s="849"/>
      <c r="O408" s="849"/>
      <c r="P408" s="837"/>
      <c r="Q408" s="850"/>
    </row>
    <row r="409" spans="1:17" ht="14.45" customHeight="1" x14ac:dyDescent="0.2">
      <c r="A409" s="831" t="s">
        <v>579</v>
      </c>
      <c r="B409" s="832" t="s">
        <v>5513</v>
      </c>
      <c r="C409" s="832" t="s">
        <v>5540</v>
      </c>
      <c r="D409" s="832" t="s">
        <v>5589</v>
      </c>
      <c r="E409" s="832" t="s">
        <v>5590</v>
      </c>
      <c r="F409" s="849">
        <v>37</v>
      </c>
      <c r="G409" s="849">
        <v>33475.75</v>
      </c>
      <c r="H409" s="849">
        <v>1.48</v>
      </c>
      <c r="I409" s="849">
        <v>904.75</v>
      </c>
      <c r="J409" s="849">
        <v>25</v>
      </c>
      <c r="K409" s="849">
        <v>22618.75</v>
      </c>
      <c r="L409" s="849">
        <v>1</v>
      </c>
      <c r="M409" s="849">
        <v>904.75</v>
      </c>
      <c r="N409" s="849">
        <v>6</v>
      </c>
      <c r="O409" s="849">
        <v>5428.5</v>
      </c>
      <c r="P409" s="837">
        <v>0.24</v>
      </c>
      <c r="Q409" s="850">
        <v>904.75</v>
      </c>
    </row>
    <row r="410" spans="1:17" ht="14.45" customHeight="1" x14ac:dyDescent="0.2">
      <c r="A410" s="831" t="s">
        <v>579</v>
      </c>
      <c r="B410" s="832" t="s">
        <v>5513</v>
      </c>
      <c r="C410" s="832" t="s">
        <v>5540</v>
      </c>
      <c r="D410" s="832" t="s">
        <v>5543</v>
      </c>
      <c r="E410" s="832" t="s">
        <v>5544</v>
      </c>
      <c r="F410" s="849">
        <v>2</v>
      </c>
      <c r="G410" s="849">
        <v>485.28</v>
      </c>
      <c r="H410" s="849">
        <v>2</v>
      </c>
      <c r="I410" s="849">
        <v>242.64</v>
      </c>
      <c r="J410" s="849">
        <v>1</v>
      </c>
      <c r="K410" s="849">
        <v>242.64</v>
      </c>
      <c r="L410" s="849">
        <v>1</v>
      </c>
      <c r="M410" s="849">
        <v>242.64</v>
      </c>
      <c r="N410" s="849"/>
      <c r="O410" s="849"/>
      <c r="P410" s="837"/>
      <c r="Q410" s="850"/>
    </row>
    <row r="411" spans="1:17" ht="14.45" customHeight="1" x14ac:dyDescent="0.2">
      <c r="A411" s="831" t="s">
        <v>579</v>
      </c>
      <c r="B411" s="832" t="s">
        <v>5513</v>
      </c>
      <c r="C411" s="832" t="s">
        <v>5509</v>
      </c>
      <c r="D411" s="832" t="s">
        <v>5654</v>
      </c>
      <c r="E411" s="832" t="s">
        <v>5655</v>
      </c>
      <c r="F411" s="849">
        <v>11</v>
      </c>
      <c r="G411" s="849">
        <v>2156</v>
      </c>
      <c r="H411" s="849">
        <v>0.7857142857142857</v>
      </c>
      <c r="I411" s="849">
        <v>196</v>
      </c>
      <c r="J411" s="849">
        <v>14</v>
      </c>
      <c r="K411" s="849">
        <v>2744</v>
      </c>
      <c r="L411" s="849">
        <v>1</v>
      </c>
      <c r="M411" s="849">
        <v>196</v>
      </c>
      <c r="N411" s="849">
        <v>26</v>
      </c>
      <c r="O411" s="849">
        <v>5174</v>
      </c>
      <c r="P411" s="837">
        <v>1.8855685131195334</v>
      </c>
      <c r="Q411" s="850">
        <v>199</v>
      </c>
    </row>
    <row r="412" spans="1:17" ht="14.45" customHeight="1" x14ac:dyDescent="0.2">
      <c r="A412" s="831" t="s">
        <v>579</v>
      </c>
      <c r="B412" s="832" t="s">
        <v>5513</v>
      </c>
      <c r="C412" s="832" t="s">
        <v>5509</v>
      </c>
      <c r="D412" s="832" t="s">
        <v>5656</v>
      </c>
      <c r="E412" s="832" t="s">
        <v>5657</v>
      </c>
      <c r="F412" s="849">
        <v>2</v>
      </c>
      <c r="G412" s="849">
        <v>2318</v>
      </c>
      <c r="H412" s="849"/>
      <c r="I412" s="849">
        <v>1159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5" customHeight="1" x14ac:dyDescent="0.2">
      <c r="A413" s="831" t="s">
        <v>579</v>
      </c>
      <c r="B413" s="832" t="s">
        <v>5513</v>
      </c>
      <c r="C413" s="832" t="s">
        <v>5509</v>
      </c>
      <c r="D413" s="832" t="s">
        <v>5555</v>
      </c>
      <c r="E413" s="832" t="s">
        <v>5556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38</v>
      </c>
      <c r="P413" s="837"/>
      <c r="Q413" s="850">
        <v>38</v>
      </c>
    </row>
    <row r="414" spans="1:17" ht="14.45" customHeight="1" x14ac:dyDescent="0.2">
      <c r="A414" s="831" t="s">
        <v>579</v>
      </c>
      <c r="B414" s="832" t="s">
        <v>5513</v>
      </c>
      <c r="C414" s="832" t="s">
        <v>5509</v>
      </c>
      <c r="D414" s="832" t="s">
        <v>5681</v>
      </c>
      <c r="E414" s="832" t="s">
        <v>5682</v>
      </c>
      <c r="F414" s="849"/>
      <c r="G414" s="849"/>
      <c r="H414" s="849"/>
      <c r="I414" s="849"/>
      <c r="J414" s="849">
        <v>1</v>
      </c>
      <c r="K414" s="849">
        <v>797</v>
      </c>
      <c r="L414" s="849">
        <v>1</v>
      </c>
      <c r="M414" s="849">
        <v>797</v>
      </c>
      <c r="N414" s="849"/>
      <c r="O414" s="849"/>
      <c r="P414" s="837"/>
      <c r="Q414" s="850"/>
    </row>
    <row r="415" spans="1:17" ht="14.45" customHeight="1" x14ac:dyDescent="0.2">
      <c r="A415" s="831" t="s">
        <v>579</v>
      </c>
      <c r="B415" s="832" t="s">
        <v>5513</v>
      </c>
      <c r="C415" s="832" t="s">
        <v>5509</v>
      </c>
      <c r="D415" s="832" t="s">
        <v>5561</v>
      </c>
      <c r="E415" s="832" t="s">
        <v>5562</v>
      </c>
      <c r="F415" s="849">
        <v>172</v>
      </c>
      <c r="G415" s="849">
        <v>43172</v>
      </c>
      <c r="H415" s="849">
        <v>1.0911940147608938</v>
      </c>
      <c r="I415" s="849">
        <v>251</v>
      </c>
      <c r="J415" s="849">
        <v>157</v>
      </c>
      <c r="K415" s="849">
        <v>39564</v>
      </c>
      <c r="L415" s="849">
        <v>1</v>
      </c>
      <c r="M415" s="849">
        <v>252</v>
      </c>
      <c r="N415" s="849">
        <v>140</v>
      </c>
      <c r="O415" s="849">
        <v>35560</v>
      </c>
      <c r="P415" s="837">
        <v>0.89879688605803254</v>
      </c>
      <c r="Q415" s="850">
        <v>254</v>
      </c>
    </row>
    <row r="416" spans="1:17" ht="14.45" customHeight="1" x14ac:dyDescent="0.2">
      <c r="A416" s="831" t="s">
        <v>579</v>
      </c>
      <c r="B416" s="832" t="s">
        <v>5513</v>
      </c>
      <c r="C416" s="832" t="s">
        <v>5509</v>
      </c>
      <c r="D416" s="832" t="s">
        <v>5591</v>
      </c>
      <c r="E416" s="832" t="s">
        <v>5592</v>
      </c>
      <c r="F416" s="849">
        <v>15</v>
      </c>
      <c r="G416" s="849">
        <v>1890</v>
      </c>
      <c r="H416" s="849">
        <v>0.74409448818897639</v>
      </c>
      <c r="I416" s="849">
        <v>126</v>
      </c>
      <c r="J416" s="849">
        <v>20</v>
      </c>
      <c r="K416" s="849">
        <v>2540</v>
      </c>
      <c r="L416" s="849">
        <v>1</v>
      </c>
      <c r="M416" s="849">
        <v>127</v>
      </c>
      <c r="N416" s="849">
        <v>23</v>
      </c>
      <c r="O416" s="849">
        <v>2898</v>
      </c>
      <c r="P416" s="837">
        <v>1.1409448818897638</v>
      </c>
      <c r="Q416" s="850">
        <v>126</v>
      </c>
    </row>
    <row r="417" spans="1:17" ht="14.45" customHeight="1" x14ac:dyDescent="0.2">
      <c r="A417" s="831" t="s">
        <v>579</v>
      </c>
      <c r="B417" s="832" t="s">
        <v>5513</v>
      </c>
      <c r="C417" s="832" t="s">
        <v>5509</v>
      </c>
      <c r="D417" s="832" t="s">
        <v>5595</v>
      </c>
      <c r="E417" s="832" t="s">
        <v>5596</v>
      </c>
      <c r="F417" s="849"/>
      <c r="G417" s="849"/>
      <c r="H417" s="849"/>
      <c r="I417" s="849"/>
      <c r="J417" s="849">
        <v>1</v>
      </c>
      <c r="K417" s="849">
        <v>496</v>
      </c>
      <c r="L417" s="849">
        <v>1</v>
      </c>
      <c r="M417" s="849">
        <v>496</v>
      </c>
      <c r="N417" s="849">
        <v>4</v>
      </c>
      <c r="O417" s="849">
        <v>1992</v>
      </c>
      <c r="P417" s="837">
        <v>4.0161290322580649</v>
      </c>
      <c r="Q417" s="850">
        <v>498</v>
      </c>
    </row>
    <row r="418" spans="1:17" ht="14.45" customHeight="1" x14ac:dyDescent="0.2">
      <c r="A418" s="831" t="s">
        <v>579</v>
      </c>
      <c r="B418" s="832" t="s">
        <v>5513</v>
      </c>
      <c r="C418" s="832" t="s">
        <v>5509</v>
      </c>
      <c r="D418" s="832" t="s">
        <v>5597</v>
      </c>
      <c r="E418" s="832" t="s">
        <v>5598</v>
      </c>
      <c r="F418" s="849">
        <v>1</v>
      </c>
      <c r="G418" s="849">
        <v>688</v>
      </c>
      <c r="H418" s="849">
        <v>0.16642477019835511</v>
      </c>
      <c r="I418" s="849">
        <v>688</v>
      </c>
      <c r="J418" s="849">
        <v>6</v>
      </c>
      <c r="K418" s="849">
        <v>4134</v>
      </c>
      <c r="L418" s="849">
        <v>1</v>
      </c>
      <c r="M418" s="849">
        <v>689</v>
      </c>
      <c r="N418" s="849">
        <v>5</v>
      </c>
      <c r="O418" s="849">
        <v>3455</v>
      </c>
      <c r="P418" s="837">
        <v>0.83575229801644901</v>
      </c>
      <c r="Q418" s="850">
        <v>691</v>
      </c>
    </row>
    <row r="419" spans="1:17" ht="14.45" customHeight="1" x14ac:dyDescent="0.2">
      <c r="A419" s="831" t="s">
        <v>579</v>
      </c>
      <c r="B419" s="832" t="s">
        <v>5513</v>
      </c>
      <c r="C419" s="832" t="s">
        <v>5509</v>
      </c>
      <c r="D419" s="832" t="s">
        <v>5599</v>
      </c>
      <c r="E419" s="832" t="s">
        <v>5596</v>
      </c>
      <c r="F419" s="849">
        <v>6</v>
      </c>
      <c r="G419" s="849">
        <v>3408</v>
      </c>
      <c r="H419" s="849">
        <v>1.4973637961335677</v>
      </c>
      <c r="I419" s="849">
        <v>568</v>
      </c>
      <c r="J419" s="849">
        <v>4</v>
      </c>
      <c r="K419" s="849">
        <v>2276</v>
      </c>
      <c r="L419" s="849">
        <v>1</v>
      </c>
      <c r="M419" s="849">
        <v>569</v>
      </c>
      <c r="N419" s="849">
        <v>14</v>
      </c>
      <c r="O419" s="849">
        <v>8022</v>
      </c>
      <c r="P419" s="837">
        <v>3.5246045694200352</v>
      </c>
      <c r="Q419" s="850">
        <v>573</v>
      </c>
    </row>
    <row r="420" spans="1:17" ht="14.45" customHeight="1" x14ac:dyDescent="0.2">
      <c r="A420" s="831" t="s">
        <v>579</v>
      </c>
      <c r="B420" s="832" t="s">
        <v>5513</v>
      </c>
      <c r="C420" s="832" t="s">
        <v>5509</v>
      </c>
      <c r="D420" s="832" t="s">
        <v>5600</v>
      </c>
      <c r="E420" s="832" t="s">
        <v>5598</v>
      </c>
      <c r="F420" s="849">
        <v>5</v>
      </c>
      <c r="G420" s="849">
        <v>3805</v>
      </c>
      <c r="H420" s="849">
        <v>4.9934383202099735</v>
      </c>
      <c r="I420" s="849">
        <v>761</v>
      </c>
      <c r="J420" s="849">
        <v>1</v>
      </c>
      <c r="K420" s="849">
        <v>762</v>
      </c>
      <c r="L420" s="849">
        <v>1</v>
      </c>
      <c r="M420" s="849">
        <v>762</v>
      </c>
      <c r="N420" s="849"/>
      <c r="O420" s="849"/>
      <c r="P420" s="837"/>
      <c r="Q420" s="850"/>
    </row>
    <row r="421" spans="1:17" ht="14.45" customHeight="1" x14ac:dyDescent="0.2">
      <c r="A421" s="831" t="s">
        <v>579</v>
      </c>
      <c r="B421" s="832" t="s">
        <v>5513</v>
      </c>
      <c r="C421" s="832" t="s">
        <v>5509</v>
      </c>
      <c r="D421" s="832" t="s">
        <v>5621</v>
      </c>
      <c r="E421" s="832" t="s">
        <v>5622</v>
      </c>
      <c r="F421" s="849">
        <v>340</v>
      </c>
      <c r="G421" s="849">
        <v>278120</v>
      </c>
      <c r="H421" s="849">
        <v>0.75631371845180306</v>
      </c>
      <c r="I421" s="849">
        <v>818</v>
      </c>
      <c r="J421" s="849">
        <v>449</v>
      </c>
      <c r="K421" s="849">
        <v>367731</v>
      </c>
      <c r="L421" s="849">
        <v>1</v>
      </c>
      <c r="M421" s="849">
        <v>819</v>
      </c>
      <c r="N421" s="849">
        <v>328</v>
      </c>
      <c r="O421" s="849">
        <v>269944</v>
      </c>
      <c r="P421" s="837">
        <v>0.73408007483731319</v>
      </c>
      <c r="Q421" s="850">
        <v>823</v>
      </c>
    </row>
    <row r="422" spans="1:17" ht="14.45" customHeight="1" x14ac:dyDescent="0.2">
      <c r="A422" s="831" t="s">
        <v>579</v>
      </c>
      <c r="B422" s="832" t="s">
        <v>5513</v>
      </c>
      <c r="C422" s="832" t="s">
        <v>5509</v>
      </c>
      <c r="D422" s="832" t="s">
        <v>5601</v>
      </c>
      <c r="E422" s="832" t="s">
        <v>5602</v>
      </c>
      <c r="F422" s="849">
        <v>2</v>
      </c>
      <c r="G422" s="849">
        <v>924</v>
      </c>
      <c r="H422" s="849">
        <v>0.99568965517241381</v>
      </c>
      <c r="I422" s="849">
        <v>462</v>
      </c>
      <c r="J422" s="849">
        <v>2</v>
      </c>
      <c r="K422" s="849">
        <v>928</v>
      </c>
      <c r="L422" s="849">
        <v>1</v>
      </c>
      <c r="M422" s="849">
        <v>464</v>
      </c>
      <c r="N422" s="849"/>
      <c r="O422" s="849"/>
      <c r="P422" s="837"/>
      <c r="Q422" s="850"/>
    </row>
    <row r="423" spans="1:17" ht="14.45" customHeight="1" x14ac:dyDescent="0.2">
      <c r="A423" s="831" t="s">
        <v>579</v>
      </c>
      <c r="B423" s="832" t="s">
        <v>5513</v>
      </c>
      <c r="C423" s="832" t="s">
        <v>5509</v>
      </c>
      <c r="D423" s="832" t="s">
        <v>5603</v>
      </c>
      <c r="E423" s="832" t="s">
        <v>5584</v>
      </c>
      <c r="F423" s="849">
        <v>2</v>
      </c>
      <c r="G423" s="849">
        <v>892</v>
      </c>
      <c r="H423" s="849">
        <v>1.9955257270693512</v>
      </c>
      <c r="I423" s="849">
        <v>446</v>
      </c>
      <c r="J423" s="849">
        <v>1</v>
      </c>
      <c r="K423" s="849">
        <v>447</v>
      </c>
      <c r="L423" s="849">
        <v>1</v>
      </c>
      <c r="M423" s="849">
        <v>447</v>
      </c>
      <c r="N423" s="849"/>
      <c r="O423" s="849"/>
      <c r="P423" s="837"/>
      <c r="Q423" s="850"/>
    </row>
    <row r="424" spans="1:17" ht="14.45" customHeight="1" x14ac:dyDescent="0.2">
      <c r="A424" s="831" t="s">
        <v>579</v>
      </c>
      <c r="B424" s="832" t="s">
        <v>5513</v>
      </c>
      <c r="C424" s="832" t="s">
        <v>5509</v>
      </c>
      <c r="D424" s="832" t="s">
        <v>5604</v>
      </c>
      <c r="E424" s="832" t="s">
        <v>5582</v>
      </c>
      <c r="F424" s="849">
        <v>1</v>
      </c>
      <c r="G424" s="849">
        <v>728</v>
      </c>
      <c r="H424" s="849">
        <v>0.24931506849315069</v>
      </c>
      <c r="I424" s="849">
        <v>728</v>
      </c>
      <c r="J424" s="849">
        <v>4</v>
      </c>
      <c r="K424" s="849">
        <v>2920</v>
      </c>
      <c r="L424" s="849">
        <v>1</v>
      </c>
      <c r="M424" s="849">
        <v>730</v>
      </c>
      <c r="N424" s="849">
        <v>3</v>
      </c>
      <c r="O424" s="849">
        <v>2205</v>
      </c>
      <c r="P424" s="837">
        <v>0.75513698630136983</v>
      </c>
      <c r="Q424" s="850">
        <v>735</v>
      </c>
    </row>
    <row r="425" spans="1:17" ht="14.45" customHeight="1" x14ac:dyDescent="0.2">
      <c r="A425" s="831" t="s">
        <v>579</v>
      </c>
      <c r="B425" s="832" t="s">
        <v>5513</v>
      </c>
      <c r="C425" s="832" t="s">
        <v>5509</v>
      </c>
      <c r="D425" s="832" t="s">
        <v>5605</v>
      </c>
      <c r="E425" s="832" t="s">
        <v>5606</v>
      </c>
      <c r="F425" s="849"/>
      <c r="G425" s="849"/>
      <c r="H425" s="849"/>
      <c r="I425" s="849"/>
      <c r="J425" s="849">
        <v>1</v>
      </c>
      <c r="K425" s="849">
        <v>834</v>
      </c>
      <c r="L425" s="849">
        <v>1</v>
      </c>
      <c r="M425" s="849">
        <v>834</v>
      </c>
      <c r="N425" s="849">
        <v>1</v>
      </c>
      <c r="O425" s="849">
        <v>838</v>
      </c>
      <c r="P425" s="837">
        <v>1.0047961630695443</v>
      </c>
      <c r="Q425" s="850">
        <v>838</v>
      </c>
    </row>
    <row r="426" spans="1:17" ht="14.45" customHeight="1" x14ac:dyDescent="0.2">
      <c r="A426" s="831" t="s">
        <v>579</v>
      </c>
      <c r="B426" s="832" t="s">
        <v>5513</v>
      </c>
      <c r="C426" s="832" t="s">
        <v>5509</v>
      </c>
      <c r="D426" s="832" t="s">
        <v>5607</v>
      </c>
      <c r="E426" s="832" t="s">
        <v>5608</v>
      </c>
      <c r="F426" s="849">
        <v>48</v>
      </c>
      <c r="G426" s="849">
        <v>10320</v>
      </c>
      <c r="H426" s="849">
        <v>0.77419354838709675</v>
      </c>
      <c r="I426" s="849">
        <v>215</v>
      </c>
      <c r="J426" s="849">
        <v>62</v>
      </c>
      <c r="K426" s="849">
        <v>13330</v>
      </c>
      <c r="L426" s="849">
        <v>1</v>
      </c>
      <c r="M426" s="849">
        <v>215</v>
      </c>
      <c r="N426" s="849">
        <v>47</v>
      </c>
      <c r="O426" s="849">
        <v>10199</v>
      </c>
      <c r="P426" s="837">
        <v>0.76511627906976742</v>
      </c>
      <c r="Q426" s="850">
        <v>217</v>
      </c>
    </row>
    <row r="427" spans="1:17" ht="14.45" customHeight="1" x14ac:dyDescent="0.2">
      <c r="A427" s="831" t="s">
        <v>579</v>
      </c>
      <c r="B427" s="832" t="s">
        <v>5513</v>
      </c>
      <c r="C427" s="832" t="s">
        <v>5509</v>
      </c>
      <c r="D427" s="832" t="s">
        <v>5565</v>
      </c>
      <c r="E427" s="832" t="s">
        <v>5566</v>
      </c>
      <c r="F427" s="849"/>
      <c r="G427" s="849"/>
      <c r="H427" s="849"/>
      <c r="I427" s="849"/>
      <c r="J427" s="849">
        <v>1</v>
      </c>
      <c r="K427" s="849">
        <v>355</v>
      </c>
      <c r="L427" s="849">
        <v>1</v>
      </c>
      <c r="M427" s="849">
        <v>355</v>
      </c>
      <c r="N427" s="849"/>
      <c r="O427" s="849"/>
      <c r="P427" s="837"/>
      <c r="Q427" s="850"/>
    </row>
    <row r="428" spans="1:17" ht="14.45" customHeight="1" x14ac:dyDescent="0.2">
      <c r="A428" s="831" t="s">
        <v>579</v>
      </c>
      <c r="B428" s="832" t="s">
        <v>5513</v>
      </c>
      <c r="C428" s="832" t="s">
        <v>5509</v>
      </c>
      <c r="D428" s="832" t="s">
        <v>5609</v>
      </c>
      <c r="E428" s="832" t="s">
        <v>5610</v>
      </c>
      <c r="F428" s="849">
        <v>671</v>
      </c>
      <c r="G428" s="849">
        <v>57035</v>
      </c>
      <c r="H428" s="849">
        <v>0.92625373522151488</v>
      </c>
      <c r="I428" s="849">
        <v>85</v>
      </c>
      <c r="J428" s="849">
        <v>716</v>
      </c>
      <c r="K428" s="849">
        <v>61576</v>
      </c>
      <c r="L428" s="849">
        <v>1</v>
      </c>
      <c r="M428" s="849">
        <v>86</v>
      </c>
      <c r="N428" s="849">
        <v>610</v>
      </c>
      <c r="O428" s="849">
        <v>53680</v>
      </c>
      <c r="P428" s="837">
        <v>0.87176822138495513</v>
      </c>
      <c r="Q428" s="850">
        <v>88</v>
      </c>
    </row>
    <row r="429" spans="1:17" ht="14.45" customHeight="1" x14ac:dyDescent="0.2">
      <c r="A429" s="831" t="s">
        <v>579</v>
      </c>
      <c r="B429" s="832" t="s">
        <v>5513</v>
      </c>
      <c r="C429" s="832" t="s">
        <v>5509</v>
      </c>
      <c r="D429" s="832" t="s">
        <v>5567</v>
      </c>
      <c r="E429" s="832" t="s">
        <v>5568</v>
      </c>
      <c r="F429" s="849"/>
      <c r="G429" s="849"/>
      <c r="H429" s="849"/>
      <c r="I429" s="849"/>
      <c r="J429" s="849">
        <v>2</v>
      </c>
      <c r="K429" s="849">
        <v>1440</v>
      </c>
      <c r="L429" s="849">
        <v>1</v>
      </c>
      <c r="M429" s="849">
        <v>720</v>
      </c>
      <c r="N429" s="849">
        <v>4</v>
      </c>
      <c r="O429" s="849">
        <v>2892</v>
      </c>
      <c r="P429" s="837">
        <v>2.0083333333333333</v>
      </c>
      <c r="Q429" s="850">
        <v>723</v>
      </c>
    </row>
    <row r="430" spans="1:17" ht="14.45" customHeight="1" x14ac:dyDescent="0.2">
      <c r="A430" s="831" t="s">
        <v>579</v>
      </c>
      <c r="B430" s="832" t="s">
        <v>5513</v>
      </c>
      <c r="C430" s="832" t="s">
        <v>5509</v>
      </c>
      <c r="D430" s="832" t="s">
        <v>5658</v>
      </c>
      <c r="E430" s="832" t="s">
        <v>5622</v>
      </c>
      <c r="F430" s="849">
        <v>267</v>
      </c>
      <c r="G430" s="849">
        <v>254184</v>
      </c>
      <c r="H430" s="849">
        <v>1.4417288222115086</v>
      </c>
      <c r="I430" s="849">
        <v>952</v>
      </c>
      <c r="J430" s="849">
        <v>185</v>
      </c>
      <c r="K430" s="849">
        <v>176305</v>
      </c>
      <c r="L430" s="849">
        <v>1</v>
      </c>
      <c r="M430" s="849">
        <v>953</v>
      </c>
      <c r="N430" s="849">
        <v>193</v>
      </c>
      <c r="O430" s="849">
        <v>184508</v>
      </c>
      <c r="P430" s="837">
        <v>1.0465273248064433</v>
      </c>
      <c r="Q430" s="850">
        <v>956</v>
      </c>
    </row>
    <row r="431" spans="1:17" ht="14.45" customHeight="1" x14ac:dyDescent="0.2">
      <c r="A431" s="831" t="s">
        <v>579</v>
      </c>
      <c r="B431" s="832" t="s">
        <v>5513</v>
      </c>
      <c r="C431" s="832" t="s">
        <v>5509</v>
      </c>
      <c r="D431" s="832" t="s">
        <v>5573</v>
      </c>
      <c r="E431" s="832" t="s">
        <v>5574</v>
      </c>
      <c r="F431" s="849">
        <v>10</v>
      </c>
      <c r="G431" s="849">
        <v>1200</v>
      </c>
      <c r="H431" s="849">
        <v>1.6528925619834711</v>
      </c>
      <c r="I431" s="849">
        <v>120</v>
      </c>
      <c r="J431" s="849">
        <v>6</v>
      </c>
      <c r="K431" s="849">
        <v>726</v>
      </c>
      <c r="L431" s="849">
        <v>1</v>
      </c>
      <c r="M431" s="849">
        <v>121</v>
      </c>
      <c r="N431" s="849">
        <v>16</v>
      </c>
      <c r="O431" s="849">
        <v>1952</v>
      </c>
      <c r="P431" s="837">
        <v>2.6887052341597797</v>
      </c>
      <c r="Q431" s="850">
        <v>122</v>
      </c>
    </row>
    <row r="432" spans="1:17" ht="14.45" customHeight="1" x14ac:dyDescent="0.2">
      <c r="A432" s="831" t="s">
        <v>579</v>
      </c>
      <c r="B432" s="832" t="s">
        <v>5513</v>
      </c>
      <c r="C432" s="832" t="s">
        <v>5509</v>
      </c>
      <c r="D432" s="832" t="s">
        <v>5623</v>
      </c>
      <c r="E432" s="832" t="s">
        <v>5622</v>
      </c>
      <c r="F432" s="849">
        <v>35</v>
      </c>
      <c r="G432" s="849">
        <v>26075</v>
      </c>
      <c r="H432" s="849">
        <v>1.0280318561741051</v>
      </c>
      <c r="I432" s="849">
        <v>745</v>
      </c>
      <c r="J432" s="849">
        <v>34</v>
      </c>
      <c r="K432" s="849">
        <v>25364</v>
      </c>
      <c r="L432" s="849">
        <v>1</v>
      </c>
      <c r="M432" s="849">
        <v>746</v>
      </c>
      <c r="N432" s="849">
        <v>29</v>
      </c>
      <c r="O432" s="849">
        <v>21692</v>
      </c>
      <c r="P432" s="837">
        <v>0.85522788203753353</v>
      </c>
      <c r="Q432" s="850">
        <v>748</v>
      </c>
    </row>
    <row r="433" spans="1:17" ht="14.45" customHeight="1" x14ac:dyDescent="0.2">
      <c r="A433" s="831" t="s">
        <v>579</v>
      </c>
      <c r="B433" s="832" t="s">
        <v>5513</v>
      </c>
      <c r="C433" s="832" t="s">
        <v>5509</v>
      </c>
      <c r="D433" s="832" t="s">
        <v>5659</v>
      </c>
      <c r="E433" s="832" t="s">
        <v>5660</v>
      </c>
      <c r="F433" s="849">
        <v>2</v>
      </c>
      <c r="G433" s="849">
        <v>116</v>
      </c>
      <c r="H433" s="849"/>
      <c r="I433" s="849">
        <v>58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5" customHeight="1" x14ac:dyDescent="0.2">
      <c r="A434" s="831" t="s">
        <v>579</v>
      </c>
      <c r="B434" s="832" t="s">
        <v>5513</v>
      </c>
      <c r="C434" s="832" t="s">
        <v>5509</v>
      </c>
      <c r="D434" s="832" t="s">
        <v>5624</v>
      </c>
      <c r="E434" s="832" t="s">
        <v>5625</v>
      </c>
      <c r="F434" s="849">
        <v>275</v>
      </c>
      <c r="G434" s="849">
        <v>149325</v>
      </c>
      <c r="H434" s="849">
        <v>0.74187698728139906</v>
      </c>
      <c r="I434" s="849">
        <v>543</v>
      </c>
      <c r="J434" s="849">
        <v>370</v>
      </c>
      <c r="K434" s="849">
        <v>201280</v>
      </c>
      <c r="L434" s="849">
        <v>1</v>
      </c>
      <c r="M434" s="849">
        <v>544</v>
      </c>
      <c r="N434" s="849">
        <v>251</v>
      </c>
      <c r="O434" s="849">
        <v>137046</v>
      </c>
      <c r="P434" s="837">
        <v>0.68087241653418129</v>
      </c>
      <c r="Q434" s="850">
        <v>546</v>
      </c>
    </row>
    <row r="435" spans="1:17" ht="14.45" customHeight="1" x14ac:dyDescent="0.2">
      <c r="A435" s="831" t="s">
        <v>579</v>
      </c>
      <c r="B435" s="832" t="s">
        <v>5513</v>
      </c>
      <c r="C435" s="832" t="s">
        <v>5509</v>
      </c>
      <c r="D435" s="832" t="s">
        <v>5613</v>
      </c>
      <c r="E435" s="832" t="s">
        <v>5608</v>
      </c>
      <c r="F435" s="849">
        <v>8</v>
      </c>
      <c r="G435" s="849">
        <v>1424</v>
      </c>
      <c r="H435" s="849">
        <v>1.988826815642458</v>
      </c>
      <c r="I435" s="849">
        <v>178</v>
      </c>
      <c r="J435" s="849">
        <v>4</v>
      </c>
      <c r="K435" s="849">
        <v>716</v>
      </c>
      <c r="L435" s="849">
        <v>1</v>
      </c>
      <c r="M435" s="849">
        <v>179</v>
      </c>
      <c r="N435" s="849">
        <v>2</v>
      </c>
      <c r="O435" s="849">
        <v>358</v>
      </c>
      <c r="P435" s="837">
        <v>0.5</v>
      </c>
      <c r="Q435" s="850">
        <v>179</v>
      </c>
    </row>
    <row r="436" spans="1:17" ht="14.45" customHeight="1" x14ac:dyDescent="0.2">
      <c r="A436" s="831" t="s">
        <v>579</v>
      </c>
      <c r="B436" s="832" t="s">
        <v>5513</v>
      </c>
      <c r="C436" s="832" t="s">
        <v>5509</v>
      </c>
      <c r="D436" s="832" t="s">
        <v>5614</v>
      </c>
      <c r="E436" s="832" t="s">
        <v>5612</v>
      </c>
      <c r="F436" s="849">
        <v>5</v>
      </c>
      <c r="G436" s="849">
        <v>1900</v>
      </c>
      <c r="H436" s="849">
        <v>0.55409740449110523</v>
      </c>
      <c r="I436" s="849">
        <v>380</v>
      </c>
      <c r="J436" s="849">
        <v>9</v>
      </c>
      <c r="K436" s="849">
        <v>3429</v>
      </c>
      <c r="L436" s="849">
        <v>1</v>
      </c>
      <c r="M436" s="849">
        <v>381</v>
      </c>
      <c r="N436" s="849">
        <v>7</v>
      </c>
      <c r="O436" s="849">
        <v>2695</v>
      </c>
      <c r="P436" s="837">
        <v>0.7859434237386993</v>
      </c>
      <c r="Q436" s="850">
        <v>385</v>
      </c>
    </row>
    <row r="437" spans="1:17" ht="14.45" customHeight="1" x14ac:dyDescent="0.2">
      <c r="A437" s="831" t="s">
        <v>579</v>
      </c>
      <c r="B437" s="832" t="s">
        <v>5513</v>
      </c>
      <c r="C437" s="832" t="s">
        <v>5509</v>
      </c>
      <c r="D437" s="832" t="s">
        <v>5581</v>
      </c>
      <c r="E437" s="832" t="s">
        <v>5582</v>
      </c>
      <c r="F437" s="849"/>
      <c r="G437" s="849"/>
      <c r="H437" s="849"/>
      <c r="I437" s="849"/>
      <c r="J437" s="849">
        <v>1</v>
      </c>
      <c r="K437" s="849">
        <v>620</v>
      </c>
      <c r="L437" s="849">
        <v>1</v>
      </c>
      <c r="M437" s="849">
        <v>620</v>
      </c>
      <c r="N437" s="849"/>
      <c r="O437" s="849"/>
      <c r="P437" s="837"/>
      <c r="Q437" s="850"/>
    </row>
    <row r="438" spans="1:17" ht="14.45" customHeight="1" x14ac:dyDescent="0.2">
      <c r="A438" s="831" t="s">
        <v>579</v>
      </c>
      <c r="B438" s="832" t="s">
        <v>5513</v>
      </c>
      <c r="C438" s="832" t="s">
        <v>5509</v>
      </c>
      <c r="D438" s="832" t="s">
        <v>5615</v>
      </c>
      <c r="E438" s="832" t="s">
        <v>5616</v>
      </c>
      <c r="F438" s="849">
        <v>1</v>
      </c>
      <c r="G438" s="849">
        <v>272</v>
      </c>
      <c r="H438" s="849"/>
      <c r="I438" s="849">
        <v>272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5" customHeight="1" x14ac:dyDescent="0.2">
      <c r="A439" s="831" t="s">
        <v>579</v>
      </c>
      <c r="B439" s="832" t="s">
        <v>5513</v>
      </c>
      <c r="C439" s="832" t="s">
        <v>5509</v>
      </c>
      <c r="D439" s="832" t="s">
        <v>5661</v>
      </c>
      <c r="E439" s="832" t="s">
        <v>5662</v>
      </c>
      <c r="F439" s="849">
        <v>5</v>
      </c>
      <c r="G439" s="849">
        <v>500</v>
      </c>
      <c r="H439" s="849">
        <v>0.83333333333333337</v>
      </c>
      <c r="I439" s="849">
        <v>100</v>
      </c>
      <c r="J439" s="849">
        <v>6</v>
      </c>
      <c r="K439" s="849">
        <v>600</v>
      </c>
      <c r="L439" s="849">
        <v>1</v>
      </c>
      <c r="M439" s="849">
        <v>100</v>
      </c>
      <c r="N439" s="849">
        <v>8</v>
      </c>
      <c r="O439" s="849">
        <v>800</v>
      </c>
      <c r="P439" s="837">
        <v>1.3333333333333333</v>
      </c>
      <c r="Q439" s="850">
        <v>100</v>
      </c>
    </row>
    <row r="440" spans="1:17" ht="14.45" customHeight="1" x14ac:dyDescent="0.2">
      <c r="A440" s="831" t="s">
        <v>579</v>
      </c>
      <c r="B440" s="832" t="s">
        <v>5513</v>
      </c>
      <c r="C440" s="832" t="s">
        <v>5509</v>
      </c>
      <c r="D440" s="832" t="s">
        <v>5663</v>
      </c>
      <c r="E440" s="832" t="s">
        <v>5622</v>
      </c>
      <c r="F440" s="849">
        <v>43</v>
      </c>
      <c r="G440" s="849">
        <v>44505</v>
      </c>
      <c r="H440" s="849">
        <v>1.0477681514266881</v>
      </c>
      <c r="I440" s="849">
        <v>1035</v>
      </c>
      <c r="J440" s="849">
        <v>41</v>
      </c>
      <c r="K440" s="849">
        <v>42476</v>
      </c>
      <c r="L440" s="849">
        <v>1</v>
      </c>
      <c r="M440" s="849">
        <v>1036</v>
      </c>
      <c r="N440" s="849">
        <v>54</v>
      </c>
      <c r="O440" s="849">
        <v>56160</v>
      </c>
      <c r="P440" s="837">
        <v>1.3221583953291269</v>
      </c>
      <c r="Q440" s="850">
        <v>1040</v>
      </c>
    </row>
    <row r="441" spans="1:17" ht="14.45" customHeight="1" x14ac:dyDescent="0.2">
      <c r="A441" s="831" t="s">
        <v>579</v>
      </c>
      <c r="B441" s="832" t="s">
        <v>5513</v>
      </c>
      <c r="C441" s="832" t="s">
        <v>5509</v>
      </c>
      <c r="D441" s="832" t="s">
        <v>5664</v>
      </c>
      <c r="E441" s="832" t="s">
        <v>5622</v>
      </c>
      <c r="F441" s="849">
        <v>14</v>
      </c>
      <c r="G441" s="849">
        <v>12306</v>
      </c>
      <c r="H441" s="849">
        <v>1.9977272727272728</v>
      </c>
      <c r="I441" s="849">
        <v>879</v>
      </c>
      <c r="J441" s="849">
        <v>7</v>
      </c>
      <c r="K441" s="849">
        <v>6160</v>
      </c>
      <c r="L441" s="849">
        <v>1</v>
      </c>
      <c r="M441" s="849">
        <v>880</v>
      </c>
      <c r="N441" s="849">
        <v>5</v>
      </c>
      <c r="O441" s="849">
        <v>4405</v>
      </c>
      <c r="P441" s="837">
        <v>0.71509740259740262</v>
      </c>
      <c r="Q441" s="850">
        <v>881</v>
      </c>
    </row>
    <row r="442" spans="1:17" ht="14.45" customHeight="1" x14ac:dyDescent="0.2">
      <c r="A442" s="831" t="s">
        <v>579</v>
      </c>
      <c r="B442" s="832" t="s">
        <v>5513</v>
      </c>
      <c r="C442" s="832" t="s">
        <v>5509</v>
      </c>
      <c r="D442" s="832" t="s">
        <v>5685</v>
      </c>
      <c r="E442" s="832" t="s">
        <v>5666</v>
      </c>
      <c r="F442" s="849">
        <v>6</v>
      </c>
      <c r="G442" s="849">
        <v>3624</v>
      </c>
      <c r="H442" s="849">
        <v>1.4975206611570249</v>
      </c>
      <c r="I442" s="849">
        <v>604</v>
      </c>
      <c r="J442" s="849">
        <v>4</v>
      </c>
      <c r="K442" s="849">
        <v>2420</v>
      </c>
      <c r="L442" s="849">
        <v>1</v>
      </c>
      <c r="M442" s="849">
        <v>605</v>
      </c>
      <c r="N442" s="849">
        <v>22</v>
      </c>
      <c r="O442" s="849">
        <v>13398</v>
      </c>
      <c r="P442" s="837">
        <v>5.5363636363636362</v>
      </c>
      <c r="Q442" s="850">
        <v>609</v>
      </c>
    </row>
    <row r="443" spans="1:17" ht="14.45" customHeight="1" x14ac:dyDescent="0.2">
      <c r="A443" s="831" t="s">
        <v>579</v>
      </c>
      <c r="B443" s="832" t="s">
        <v>5513</v>
      </c>
      <c r="C443" s="832" t="s">
        <v>5509</v>
      </c>
      <c r="D443" s="832" t="s">
        <v>6005</v>
      </c>
      <c r="E443" s="832" t="s">
        <v>5622</v>
      </c>
      <c r="F443" s="849"/>
      <c r="G443" s="849"/>
      <c r="H443" s="849"/>
      <c r="I443" s="849"/>
      <c r="J443" s="849">
        <v>9</v>
      </c>
      <c r="K443" s="849">
        <v>8667</v>
      </c>
      <c r="L443" s="849">
        <v>1</v>
      </c>
      <c r="M443" s="849">
        <v>963</v>
      </c>
      <c r="N443" s="849"/>
      <c r="O443" s="849"/>
      <c r="P443" s="837"/>
      <c r="Q443" s="850"/>
    </row>
    <row r="444" spans="1:17" ht="14.45" customHeight="1" x14ac:dyDescent="0.2">
      <c r="A444" s="831" t="s">
        <v>579</v>
      </c>
      <c r="B444" s="832" t="s">
        <v>5513</v>
      </c>
      <c r="C444" s="832" t="s">
        <v>5509</v>
      </c>
      <c r="D444" s="832" t="s">
        <v>5618</v>
      </c>
      <c r="E444" s="832" t="s">
        <v>5594</v>
      </c>
      <c r="F444" s="849"/>
      <c r="G444" s="849"/>
      <c r="H444" s="849"/>
      <c r="I444" s="849"/>
      <c r="J444" s="849"/>
      <c r="K444" s="849"/>
      <c r="L444" s="849"/>
      <c r="M444" s="849"/>
      <c r="N444" s="849">
        <v>6</v>
      </c>
      <c r="O444" s="849">
        <v>2454</v>
      </c>
      <c r="P444" s="837"/>
      <c r="Q444" s="850">
        <v>409</v>
      </c>
    </row>
    <row r="445" spans="1:17" ht="14.45" customHeight="1" x14ac:dyDescent="0.2">
      <c r="A445" s="831" t="s">
        <v>579</v>
      </c>
      <c r="B445" s="832" t="s">
        <v>5513</v>
      </c>
      <c r="C445" s="832" t="s">
        <v>5509</v>
      </c>
      <c r="D445" s="832" t="s">
        <v>6006</v>
      </c>
      <c r="E445" s="832" t="s">
        <v>6007</v>
      </c>
      <c r="F445" s="849"/>
      <c r="G445" s="849"/>
      <c r="H445" s="849"/>
      <c r="I445" s="849"/>
      <c r="J445" s="849">
        <v>1</v>
      </c>
      <c r="K445" s="849">
        <v>1752</v>
      </c>
      <c r="L445" s="849">
        <v>1</v>
      </c>
      <c r="M445" s="849">
        <v>1752</v>
      </c>
      <c r="N445" s="849"/>
      <c r="O445" s="849"/>
      <c r="P445" s="837"/>
      <c r="Q445" s="850"/>
    </row>
    <row r="446" spans="1:17" ht="14.45" customHeight="1" x14ac:dyDescent="0.2">
      <c r="A446" s="831" t="s">
        <v>579</v>
      </c>
      <c r="B446" s="832" t="s">
        <v>5513</v>
      </c>
      <c r="C446" s="832" t="s">
        <v>5509</v>
      </c>
      <c r="D446" s="832" t="s">
        <v>5667</v>
      </c>
      <c r="E446" s="832" t="s">
        <v>5668</v>
      </c>
      <c r="F446" s="849">
        <v>2</v>
      </c>
      <c r="G446" s="849">
        <v>1248</v>
      </c>
      <c r="H446" s="849">
        <v>0.99839999999999995</v>
      </c>
      <c r="I446" s="849">
        <v>624</v>
      </c>
      <c r="J446" s="849">
        <v>2</v>
      </c>
      <c r="K446" s="849">
        <v>1250</v>
      </c>
      <c r="L446" s="849">
        <v>1</v>
      </c>
      <c r="M446" s="849">
        <v>625</v>
      </c>
      <c r="N446" s="849">
        <v>2</v>
      </c>
      <c r="O446" s="849">
        <v>1254</v>
      </c>
      <c r="P446" s="837">
        <v>1.0032000000000001</v>
      </c>
      <c r="Q446" s="850">
        <v>627</v>
      </c>
    </row>
    <row r="447" spans="1:17" ht="14.45" customHeight="1" x14ac:dyDescent="0.2">
      <c r="A447" s="831" t="s">
        <v>579</v>
      </c>
      <c r="B447" s="832" t="s">
        <v>5513</v>
      </c>
      <c r="C447" s="832" t="s">
        <v>5509</v>
      </c>
      <c r="D447" s="832" t="s">
        <v>5669</v>
      </c>
      <c r="E447" s="832" t="s">
        <v>5668</v>
      </c>
      <c r="F447" s="849">
        <v>1</v>
      </c>
      <c r="G447" s="849">
        <v>538</v>
      </c>
      <c r="H447" s="849">
        <v>0.99814471243042668</v>
      </c>
      <c r="I447" s="849">
        <v>538</v>
      </c>
      <c r="J447" s="849">
        <v>1</v>
      </c>
      <c r="K447" s="849">
        <v>539</v>
      </c>
      <c r="L447" s="849">
        <v>1</v>
      </c>
      <c r="M447" s="849">
        <v>539</v>
      </c>
      <c r="N447" s="849"/>
      <c r="O447" s="849"/>
      <c r="P447" s="837"/>
      <c r="Q447" s="850"/>
    </row>
    <row r="448" spans="1:17" ht="14.45" customHeight="1" x14ac:dyDescent="0.2">
      <c r="A448" s="831" t="s">
        <v>579</v>
      </c>
      <c r="B448" s="832" t="s">
        <v>5513</v>
      </c>
      <c r="C448" s="832" t="s">
        <v>5509</v>
      </c>
      <c r="D448" s="832" t="s">
        <v>5687</v>
      </c>
      <c r="E448" s="832" t="s">
        <v>5688</v>
      </c>
      <c r="F448" s="849">
        <v>2</v>
      </c>
      <c r="G448" s="849">
        <v>2760</v>
      </c>
      <c r="H448" s="849">
        <v>1.998551774076756</v>
      </c>
      <c r="I448" s="849">
        <v>1380</v>
      </c>
      <c r="J448" s="849">
        <v>1</v>
      </c>
      <c r="K448" s="849">
        <v>1381</v>
      </c>
      <c r="L448" s="849">
        <v>1</v>
      </c>
      <c r="M448" s="849">
        <v>1381</v>
      </c>
      <c r="N448" s="849">
        <v>1</v>
      </c>
      <c r="O448" s="849">
        <v>1383</v>
      </c>
      <c r="P448" s="837">
        <v>1.001448225923244</v>
      </c>
      <c r="Q448" s="850">
        <v>1383</v>
      </c>
    </row>
    <row r="449" spans="1:17" ht="14.45" customHeight="1" x14ac:dyDescent="0.2">
      <c r="A449" s="831" t="s">
        <v>579</v>
      </c>
      <c r="B449" s="832" t="s">
        <v>5513</v>
      </c>
      <c r="C449" s="832" t="s">
        <v>5509</v>
      </c>
      <c r="D449" s="832" t="s">
        <v>5689</v>
      </c>
      <c r="E449" s="832" t="s">
        <v>5666</v>
      </c>
      <c r="F449" s="849">
        <v>10</v>
      </c>
      <c r="G449" s="849">
        <v>8740</v>
      </c>
      <c r="H449" s="849">
        <v>0.52571428571428569</v>
      </c>
      <c r="I449" s="849">
        <v>874</v>
      </c>
      <c r="J449" s="849">
        <v>19</v>
      </c>
      <c r="K449" s="849">
        <v>16625</v>
      </c>
      <c r="L449" s="849">
        <v>1</v>
      </c>
      <c r="M449" s="849">
        <v>875</v>
      </c>
      <c r="N449" s="849"/>
      <c r="O449" s="849"/>
      <c r="P449" s="837"/>
      <c r="Q449" s="850"/>
    </row>
    <row r="450" spans="1:17" ht="14.45" customHeight="1" x14ac:dyDescent="0.2">
      <c r="A450" s="831" t="s">
        <v>579</v>
      </c>
      <c r="B450" s="832" t="s">
        <v>6008</v>
      </c>
      <c r="C450" s="832" t="s">
        <v>5509</v>
      </c>
      <c r="D450" s="832" t="s">
        <v>5724</v>
      </c>
      <c r="E450" s="832" t="s">
        <v>5725</v>
      </c>
      <c r="F450" s="849">
        <v>17</v>
      </c>
      <c r="G450" s="849">
        <v>14229</v>
      </c>
      <c r="H450" s="849">
        <v>1.0599672228843862</v>
      </c>
      <c r="I450" s="849">
        <v>837</v>
      </c>
      <c r="J450" s="849">
        <v>16</v>
      </c>
      <c r="K450" s="849">
        <v>13424</v>
      </c>
      <c r="L450" s="849">
        <v>1</v>
      </c>
      <c r="M450" s="849">
        <v>839</v>
      </c>
      <c r="N450" s="849">
        <v>16</v>
      </c>
      <c r="O450" s="849">
        <v>13522</v>
      </c>
      <c r="P450" s="837">
        <v>1.007300357568534</v>
      </c>
      <c r="Q450" s="850">
        <v>845.125</v>
      </c>
    </row>
    <row r="451" spans="1:17" ht="14.45" customHeight="1" x14ac:dyDescent="0.2">
      <c r="A451" s="831" t="s">
        <v>579</v>
      </c>
      <c r="B451" s="832" t="s">
        <v>6008</v>
      </c>
      <c r="C451" s="832" t="s">
        <v>5509</v>
      </c>
      <c r="D451" s="832" t="s">
        <v>6009</v>
      </c>
      <c r="E451" s="832" t="s">
        <v>6010</v>
      </c>
      <c r="F451" s="849">
        <v>1</v>
      </c>
      <c r="G451" s="849">
        <v>2501</v>
      </c>
      <c r="H451" s="849">
        <v>0.99800478850758179</v>
      </c>
      <c r="I451" s="849">
        <v>2501</v>
      </c>
      <c r="J451" s="849">
        <v>1</v>
      </c>
      <c r="K451" s="849">
        <v>2506</v>
      </c>
      <c r="L451" s="849">
        <v>1</v>
      </c>
      <c r="M451" s="849">
        <v>2506</v>
      </c>
      <c r="N451" s="849"/>
      <c r="O451" s="849"/>
      <c r="P451" s="837"/>
      <c r="Q451" s="850"/>
    </row>
    <row r="452" spans="1:17" ht="14.45" customHeight="1" x14ac:dyDescent="0.2">
      <c r="A452" s="831" t="s">
        <v>579</v>
      </c>
      <c r="B452" s="832" t="s">
        <v>6008</v>
      </c>
      <c r="C452" s="832" t="s">
        <v>5509</v>
      </c>
      <c r="D452" s="832" t="s">
        <v>6011</v>
      </c>
      <c r="E452" s="832" t="s">
        <v>6012</v>
      </c>
      <c r="F452" s="849"/>
      <c r="G452" s="849"/>
      <c r="H452" s="849"/>
      <c r="I452" s="849"/>
      <c r="J452" s="849">
        <v>1</v>
      </c>
      <c r="K452" s="849">
        <v>407</v>
      </c>
      <c r="L452" s="849">
        <v>1</v>
      </c>
      <c r="M452" s="849">
        <v>407</v>
      </c>
      <c r="N452" s="849"/>
      <c r="O452" s="849"/>
      <c r="P452" s="837"/>
      <c r="Q452" s="850"/>
    </row>
    <row r="453" spans="1:17" ht="14.45" customHeight="1" x14ac:dyDescent="0.2">
      <c r="A453" s="831" t="s">
        <v>579</v>
      </c>
      <c r="B453" s="832" t="s">
        <v>6008</v>
      </c>
      <c r="C453" s="832" t="s">
        <v>5509</v>
      </c>
      <c r="D453" s="832" t="s">
        <v>6013</v>
      </c>
      <c r="E453" s="832" t="s">
        <v>6014</v>
      </c>
      <c r="F453" s="849">
        <v>1</v>
      </c>
      <c r="G453" s="849">
        <v>395</v>
      </c>
      <c r="H453" s="849"/>
      <c r="I453" s="849">
        <v>395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5" customHeight="1" x14ac:dyDescent="0.2">
      <c r="A454" s="831" t="s">
        <v>579</v>
      </c>
      <c r="B454" s="832" t="s">
        <v>6015</v>
      </c>
      <c r="C454" s="832" t="s">
        <v>5509</v>
      </c>
      <c r="D454" s="832" t="s">
        <v>6016</v>
      </c>
      <c r="E454" s="832" t="s">
        <v>6017</v>
      </c>
      <c r="F454" s="849"/>
      <c r="G454" s="849"/>
      <c r="H454" s="849"/>
      <c r="I454" s="849"/>
      <c r="J454" s="849">
        <v>1</v>
      </c>
      <c r="K454" s="849">
        <v>680</v>
      </c>
      <c r="L454" s="849">
        <v>1</v>
      </c>
      <c r="M454" s="849">
        <v>680</v>
      </c>
      <c r="N454" s="849"/>
      <c r="O454" s="849"/>
      <c r="P454" s="837"/>
      <c r="Q454" s="850"/>
    </row>
    <row r="455" spans="1:17" ht="14.45" customHeight="1" x14ac:dyDescent="0.2">
      <c r="A455" s="831" t="s">
        <v>579</v>
      </c>
      <c r="B455" s="832" t="s">
        <v>6018</v>
      </c>
      <c r="C455" s="832" t="s">
        <v>5509</v>
      </c>
      <c r="D455" s="832" t="s">
        <v>6019</v>
      </c>
      <c r="E455" s="832" t="s">
        <v>6020</v>
      </c>
      <c r="F455" s="849"/>
      <c r="G455" s="849"/>
      <c r="H455" s="849"/>
      <c r="I455" s="849"/>
      <c r="J455" s="849">
        <v>1</v>
      </c>
      <c r="K455" s="849">
        <v>261</v>
      </c>
      <c r="L455" s="849">
        <v>1</v>
      </c>
      <c r="M455" s="849">
        <v>261</v>
      </c>
      <c r="N455" s="849"/>
      <c r="O455" s="849"/>
      <c r="P455" s="837"/>
      <c r="Q455" s="850"/>
    </row>
    <row r="456" spans="1:17" ht="14.45" customHeight="1" x14ac:dyDescent="0.2">
      <c r="A456" s="831" t="s">
        <v>579</v>
      </c>
      <c r="B456" s="832" t="s">
        <v>6018</v>
      </c>
      <c r="C456" s="832" t="s">
        <v>5509</v>
      </c>
      <c r="D456" s="832" t="s">
        <v>6021</v>
      </c>
      <c r="E456" s="832" t="s">
        <v>6022</v>
      </c>
      <c r="F456" s="849"/>
      <c r="G456" s="849"/>
      <c r="H456" s="849"/>
      <c r="I456" s="849"/>
      <c r="J456" s="849">
        <v>1</v>
      </c>
      <c r="K456" s="849">
        <v>593</v>
      </c>
      <c r="L456" s="849">
        <v>1</v>
      </c>
      <c r="M456" s="849">
        <v>593</v>
      </c>
      <c r="N456" s="849"/>
      <c r="O456" s="849"/>
      <c r="P456" s="837"/>
      <c r="Q456" s="850"/>
    </row>
    <row r="457" spans="1:17" ht="14.45" customHeight="1" x14ac:dyDescent="0.2">
      <c r="A457" s="831" t="s">
        <v>579</v>
      </c>
      <c r="B457" s="832" t="s">
        <v>6018</v>
      </c>
      <c r="C457" s="832" t="s">
        <v>5509</v>
      </c>
      <c r="D457" s="832" t="s">
        <v>6023</v>
      </c>
      <c r="E457" s="832" t="s">
        <v>6024</v>
      </c>
      <c r="F457" s="849"/>
      <c r="G457" s="849"/>
      <c r="H457" s="849"/>
      <c r="I457" s="849"/>
      <c r="J457" s="849">
        <v>1</v>
      </c>
      <c r="K457" s="849">
        <v>768</v>
      </c>
      <c r="L457" s="849">
        <v>1</v>
      </c>
      <c r="M457" s="849">
        <v>768</v>
      </c>
      <c r="N457" s="849"/>
      <c r="O457" s="849"/>
      <c r="P457" s="837"/>
      <c r="Q457" s="850"/>
    </row>
    <row r="458" spans="1:17" ht="14.45" customHeight="1" x14ac:dyDescent="0.2">
      <c r="A458" s="831" t="s">
        <v>579</v>
      </c>
      <c r="B458" s="832" t="s">
        <v>5508</v>
      </c>
      <c r="C458" s="832" t="s">
        <v>5514</v>
      </c>
      <c r="D458" s="832" t="s">
        <v>6025</v>
      </c>
      <c r="E458" s="832" t="s">
        <v>1559</v>
      </c>
      <c r="F458" s="849">
        <v>4.4000000000000004</v>
      </c>
      <c r="G458" s="849">
        <v>49692.94</v>
      </c>
      <c r="H458" s="849"/>
      <c r="I458" s="849">
        <v>11293.85</v>
      </c>
      <c r="J458" s="849"/>
      <c r="K458" s="849"/>
      <c r="L458" s="849"/>
      <c r="M458" s="849"/>
      <c r="N458" s="849">
        <v>11.200000000000003</v>
      </c>
      <c r="O458" s="849">
        <v>12620.43</v>
      </c>
      <c r="P458" s="837"/>
      <c r="Q458" s="850">
        <v>1126.824107142857</v>
      </c>
    </row>
    <row r="459" spans="1:17" ht="14.45" customHeight="1" x14ac:dyDescent="0.2">
      <c r="A459" s="831" t="s">
        <v>579</v>
      </c>
      <c r="B459" s="832" t="s">
        <v>5508</v>
      </c>
      <c r="C459" s="832" t="s">
        <v>5514</v>
      </c>
      <c r="D459" s="832" t="s">
        <v>6026</v>
      </c>
      <c r="E459" s="832" t="s">
        <v>6027</v>
      </c>
      <c r="F459" s="849">
        <v>89</v>
      </c>
      <c r="G459" s="849">
        <v>4443.76</v>
      </c>
      <c r="H459" s="849"/>
      <c r="I459" s="849">
        <v>49.929887640449444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5" customHeight="1" x14ac:dyDescent="0.2">
      <c r="A460" s="831" t="s">
        <v>579</v>
      </c>
      <c r="B460" s="832" t="s">
        <v>5508</v>
      </c>
      <c r="C460" s="832" t="s">
        <v>5514</v>
      </c>
      <c r="D460" s="832" t="s">
        <v>6028</v>
      </c>
      <c r="E460" s="832" t="s">
        <v>6029</v>
      </c>
      <c r="F460" s="849"/>
      <c r="G460" s="849"/>
      <c r="H460" s="849"/>
      <c r="I460" s="849"/>
      <c r="J460" s="849">
        <v>20</v>
      </c>
      <c r="K460" s="849">
        <v>14794</v>
      </c>
      <c r="L460" s="849">
        <v>1</v>
      </c>
      <c r="M460" s="849">
        <v>739.7</v>
      </c>
      <c r="N460" s="849"/>
      <c r="O460" s="849"/>
      <c r="P460" s="837"/>
      <c r="Q460" s="850"/>
    </row>
    <row r="461" spans="1:17" ht="14.45" customHeight="1" x14ac:dyDescent="0.2">
      <c r="A461" s="831" t="s">
        <v>579</v>
      </c>
      <c r="B461" s="832" t="s">
        <v>5508</v>
      </c>
      <c r="C461" s="832" t="s">
        <v>5514</v>
      </c>
      <c r="D461" s="832" t="s">
        <v>6030</v>
      </c>
      <c r="E461" s="832" t="s">
        <v>1458</v>
      </c>
      <c r="F461" s="849">
        <v>71</v>
      </c>
      <c r="G461" s="849">
        <v>354155.67000000004</v>
      </c>
      <c r="H461" s="849">
        <v>1.3757277955494958</v>
      </c>
      <c r="I461" s="849">
        <v>4988.1080281690147</v>
      </c>
      <c r="J461" s="849">
        <v>50</v>
      </c>
      <c r="K461" s="849">
        <v>257431.50000000003</v>
      </c>
      <c r="L461" s="849">
        <v>1</v>
      </c>
      <c r="M461" s="849">
        <v>5148.630000000001</v>
      </c>
      <c r="N461" s="849">
        <v>44</v>
      </c>
      <c r="O461" s="849">
        <v>199655.51</v>
      </c>
      <c r="P461" s="837">
        <v>0.77556751990335293</v>
      </c>
      <c r="Q461" s="850">
        <v>4537.6252272727279</v>
      </c>
    </row>
    <row r="462" spans="1:17" ht="14.45" customHeight="1" x14ac:dyDescent="0.2">
      <c r="A462" s="831" t="s">
        <v>579</v>
      </c>
      <c r="B462" s="832" t="s">
        <v>5508</v>
      </c>
      <c r="C462" s="832" t="s">
        <v>5514</v>
      </c>
      <c r="D462" s="832" t="s">
        <v>6031</v>
      </c>
      <c r="E462" s="832" t="s">
        <v>2712</v>
      </c>
      <c r="F462" s="849">
        <v>12</v>
      </c>
      <c r="G462" s="849">
        <v>960.96</v>
      </c>
      <c r="H462" s="849">
        <v>0.31578947368421056</v>
      </c>
      <c r="I462" s="849">
        <v>80.08</v>
      </c>
      <c r="J462" s="849">
        <v>38</v>
      </c>
      <c r="K462" s="849">
        <v>3043.04</v>
      </c>
      <c r="L462" s="849">
        <v>1</v>
      </c>
      <c r="M462" s="849">
        <v>80.08</v>
      </c>
      <c r="N462" s="849"/>
      <c r="O462" s="849"/>
      <c r="P462" s="837"/>
      <c r="Q462" s="850"/>
    </row>
    <row r="463" spans="1:17" ht="14.45" customHeight="1" x14ac:dyDescent="0.2">
      <c r="A463" s="831" t="s">
        <v>579</v>
      </c>
      <c r="B463" s="832" t="s">
        <v>5508</v>
      </c>
      <c r="C463" s="832" t="s">
        <v>5514</v>
      </c>
      <c r="D463" s="832" t="s">
        <v>6032</v>
      </c>
      <c r="E463" s="832" t="s">
        <v>2712</v>
      </c>
      <c r="F463" s="849">
        <v>18</v>
      </c>
      <c r="G463" s="849">
        <v>1370.34</v>
      </c>
      <c r="H463" s="849"/>
      <c r="I463" s="849">
        <v>76.13</v>
      </c>
      <c r="J463" s="849"/>
      <c r="K463" s="849"/>
      <c r="L463" s="849"/>
      <c r="M463" s="849"/>
      <c r="N463" s="849">
        <v>0.6</v>
      </c>
      <c r="O463" s="849">
        <v>45.67</v>
      </c>
      <c r="P463" s="837"/>
      <c r="Q463" s="850">
        <v>76.116666666666674</v>
      </c>
    </row>
    <row r="464" spans="1:17" ht="14.45" customHeight="1" x14ac:dyDescent="0.2">
      <c r="A464" s="831" t="s">
        <v>579</v>
      </c>
      <c r="B464" s="832" t="s">
        <v>5508</v>
      </c>
      <c r="C464" s="832" t="s">
        <v>5514</v>
      </c>
      <c r="D464" s="832" t="s">
        <v>6033</v>
      </c>
      <c r="E464" s="832" t="s">
        <v>2220</v>
      </c>
      <c r="F464" s="849"/>
      <c r="G464" s="849"/>
      <c r="H464" s="849"/>
      <c r="I464" s="849"/>
      <c r="J464" s="849"/>
      <c r="K464" s="849"/>
      <c r="L464" s="849"/>
      <c r="M464" s="849"/>
      <c r="N464" s="849">
        <v>66.099999999999994</v>
      </c>
      <c r="O464" s="849">
        <v>24567.570000000007</v>
      </c>
      <c r="P464" s="837"/>
      <c r="Q464" s="850">
        <v>371.67276853252662</v>
      </c>
    </row>
    <row r="465" spans="1:17" ht="14.45" customHeight="1" x14ac:dyDescent="0.2">
      <c r="A465" s="831" t="s">
        <v>579</v>
      </c>
      <c r="B465" s="832" t="s">
        <v>5508</v>
      </c>
      <c r="C465" s="832" t="s">
        <v>5514</v>
      </c>
      <c r="D465" s="832" t="s">
        <v>6034</v>
      </c>
      <c r="E465" s="832" t="s">
        <v>2243</v>
      </c>
      <c r="F465" s="849">
        <v>20.2</v>
      </c>
      <c r="G465" s="849">
        <v>13947.29</v>
      </c>
      <c r="H465" s="849">
        <v>2.5622622098523888</v>
      </c>
      <c r="I465" s="849">
        <v>690.45990099009907</v>
      </c>
      <c r="J465" s="849">
        <v>8</v>
      </c>
      <c r="K465" s="849">
        <v>5443.35</v>
      </c>
      <c r="L465" s="849">
        <v>1</v>
      </c>
      <c r="M465" s="849">
        <v>680.41875000000005</v>
      </c>
      <c r="N465" s="849">
        <v>16</v>
      </c>
      <c r="O465" s="849">
        <v>8493.48</v>
      </c>
      <c r="P465" s="837">
        <v>1.5603405990796106</v>
      </c>
      <c r="Q465" s="850">
        <v>530.84249999999997</v>
      </c>
    </row>
    <row r="466" spans="1:17" ht="14.45" customHeight="1" x14ac:dyDescent="0.2">
      <c r="A466" s="831" t="s">
        <v>579</v>
      </c>
      <c r="B466" s="832" t="s">
        <v>5508</v>
      </c>
      <c r="C466" s="832" t="s">
        <v>5514</v>
      </c>
      <c r="D466" s="832" t="s">
        <v>6035</v>
      </c>
      <c r="E466" s="832" t="s">
        <v>1550</v>
      </c>
      <c r="F466" s="849">
        <v>326.10000000000002</v>
      </c>
      <c r="G466" s="849">
        <v>19044.239999999998</v>
      </c>
      <c r="H466" s="849">
        <v>1.0931370410592802</v>
      </c>
      <c r="I466" s="849">
        <v>58.399999999999991</v>
      </c>
      <c r="J466" s="849">
        <v>401</v>
      </c>
      <c r="K466" s="849">
        <v>17421.64</v>
      </c>
      <c r="L466" s="849">
        <v>1</v>
      </c>
      <c r="M466" s="849">
        <v>43.445486284289274</v>
      </c>
      <c r="N466" s="849">
        <v>266.5</v>
      </c>
      <c r="O466" s="849">
        <v>10222.829999999998</v>
      </c>
      <c r="P466" s="837">
        <v>0.58678918861829299</v>
      </c>
      <c r="Q466" s="850">
        <v>38.359587242026258</v>
      </c>
    </row>
    <row r="467" spans="1:17" ht="14.45" customHeight="1" x14ac:dyDescent="0.2">
      <c r="A467" s="831" t="s">
        <v>579</v>
      </c>
      <c r="B467" s="832" t="s">
        <v>5508</v>
      </c>
      <c r="C467" s="832" t="s">
        <v>5514</v>
      </c>
      <c r="D467" s="832" t="s">
        <v>6036</v>
      </c>
      <c r="E467" s="832" t="s">
        <v>6037</v>
      </c>
      <c r="F467" s="849"/>
      <c r="G467" s="849"/>
      <c r="H467" s="849"/>
      <c r="I467" s="849"/>
      <c r="J467" s="849"/>
      <c r="K467" s="849"/>
      <c r="L467" s="849"/>
      <c r="M467" s="849"/>
      <c r="N467" s="849">
        <v>0.1</v>
      </c>
      <c r="O467" s="849">
        <v>486.31</v>
      </c>
      <c r="P467" s="837"/>
      <c r="Q467" s="850">
        <v>4863.0999999999995</v>
      </c>
    </row>
    <row r="468" spans="1:17" ht="14.45" customHeight="1" x14ac:dyDescent="0.2">
      <c r="A468" s="831" t="s">
        <v>579</v>
      </c>
      <c r="B468" s="832" t="s">
        <v>5508</v>
      </c>
      <c r="C468" s="832" t="s">
        <v>5514</v>
      </c>
      <c r="D468" s="832" t="s">
        <v>6038</v>
      </c>
      <c r="E468" s="832" t="s">
        <v>6039</v>
      </c>
      <c r="F468" s="849">
        <v>43.71</v>
      </c>
      <c r="G468" s="849">
        <v>30255.03</v>
      </c>
      <c r="H468" s="849">
        <v>1.7202595255261126</v>
      </c>
      <c r="I468" s="849">
        <v>692.17638984214136</v>
      </c>
      <c r="J468" s="849">
        <v>26</v>
      </c>
      <c r="K468" s="849">
        <v>17587.480000000003</v>
      </c>
      <c r="L468" s="849">
        <v>1</v>
      </c>
      <c r="M468" s="849">
        <v>676.44153846153858</v>
      </c>
      <c r="N468" s="849">
        <v>0.4</v>
      </c>
      <c r="O468" s="849">
        <v>276.89999999999998</v>
      </c>
      <c r="P468" s="837">
        <v>1.574415436435464E-2</v>
      </c>
      <c r="Q468" s="850">
        <v>692.24999999999989</v>
      </c>
    </row>
    <row r="469" spans="1:17" ht="14.45" customHeight="1" x14ac:dyDescent="0.2">
      <c r="A469" s="831" t="s">
        <v>579</v>
      </c>
      <c r="B469" s="832" t="s">
        <v>5508</v>
      </c>
      <c r="C469" s="832" t="s">
        <v>5514</v>
      </c>
      <c r="D469" s="832" t="s">
        <v>6040</v>
      </c>
      <c r="E469" s="832" t="s">
        <v>2174</v>
      </c>
      <c r="F469" s="849">
        <v>56</v>
      </c>
      <c r="G469" s="849">
        <v>672750.54</v>
      </c>
      <c r="H469" s="849">
        <v>0.94435080955750483</v>
      </c>
      <c r="I469" s="849">
        <v>12013.4025</v>
      </c>
      <c r="J469" s="849">
        <v>59.3</v>
      </c>
      <c r="K469" s="849">
        <v>712394.73</v>
      </c>
      <c r="L469" s="849">
        <v>1</v>
      </c>
      <c r="M469" s="849">
        <v>12013.401854974705</v>
      </c>
      <c r="N469" s="849">
        <v>56.499999999999993</v>
      </c>
      <c r="O469" s="849">
        <v>173636.24</v>
      </c>
      <c r="P469" s="837">
        <v>0.24373599731710535</v>
      </c>
      <c r="Q469" s="850">
        <v>3073.2077876106196</v>
      </c>
    </row>
    <row r="470" spans="1:17" ht="14.45" customHeight="1" x14ac:dyDescent="0.2">
      <c r="A470" s="831" t="s">
        <v>579</v>
      </c>
      <c r="B470" s="832" t="s">
        <v>5508</v>
      </c>
      <c r="C470" s="832" t="s">
        <v>5514</v>
      </c>
      <c r="D470" s="832" t="s">
        <v>6041</v>
      </c>
      <c r="E470" s="832" t="s">
        <v>6042</v>
      </c>
      <c r="F470" s="849">
        <v>148.5</v>
      </c>
      <c r="G470" s="849">
        <v>483264.28</v>
      </c>
      <c r="H470" s="849">
        <v>3.0907570388192731</v>
      </c>
      <c r="I470" s="849">
        <v>3254.304915824916</v>
      </c>
      <c r="J470" s="849">
        <v>67</v>
      </c>
      <c r="K470" s="849">
        <v>156357.9</v>
      </c>
      <c r="L470" s="849">
        <v>1</v>
      </c>
      <c r="M470" s="849">
        <v>2333.6999999999998</v>
      </c>
      <c r="N470" s="849"/>
      <c r="O470" s="849"/>
      <c r="P470" s="837"/>
      <c r="Q470" s="850"/>
    </row>
    <row r="471" spans="1:17" ht="14.45" customHeight="1" x14ac:dyDescent="0.2">
      <c r="A471" s="831" t="s">
        <v>579</v>
      </c>
      <c r="B471" s="832" t="s">
        <v>5508</v>
      </c>
      <c r="C471" s="832" t="s">
        <v>5514</v>
      </c>
      <c r="D471" s="832" t="s">
        <v>6043</v>
      </c>
      <c r="E471" s="832" t="s">
        <v>6044</v>
      </c>
      <c r="F471" s="849">
        <v>4</v>
      </c>
      <c r="G471" s="849">
        <v>22841.72</v>
      </c>
      <c r="H471" s="849">
        <v>4</v>
      </c>
      <c r="I471" s="849">
        <v>5710.43</v>
      </c>
      <c r="J471" s="849">
        <v>1</v>
      </c>
      <c r="K471" s="849">
        <v>5710.43</v>
      </c>
      <c r="L471" s="849">
        <v>1</v>
      </c>
      <c r="M471" s="849">
        <v>5710.43</v>
      </c>
      <c r="N471" s="849"/>
      <c r="O471" s="849"/>
      <c r="P471" s="837"/>
      <c r="Q471" s="850"/>
    </row>
    <row r="472" spans="1:17" ht="14.45" customHeight="1" x14ac:dyDescent="0.2">
      <c r="A472" s="831" t="s">
        <v>579</v>
      </c>
      <c r="B472" s="832" t="s">
        <v>5508</v>
      </c>
      <c r="C472" s="832" t="s">
        <v>5514</v>
      </c>
      <c r="D472" s="832" t="s">
        <v>6045</v>
      </c>
      <c r="E472" s="832" t="s">
        <v>6044</v>
      </c>
      <c r="F472" s="849">
        <v>7</v>
      </c>
      <c r="G472" s="849">
        <v>79946.09</v>
      </c>
      <c r="H472" s="849">
        <v>0.46666666666666667</v>
      </c>
      <c r="I472" s="849">
        <v>11420.869999999999</v>
      </c>
      <c r="J472" s="849">
        <v>15</v>
      </c>
      <c r="K472" s="849">
        <v>171313.05</v>
      </c>
      <c r="L472" s="849">
        <v>1</v>
      </c>
      <c r="M472" s="849">
        <v>11420.869999999999</v>
      </c>
      <c r="N472" s="849"/>
      <c r="O472" s="849"/>
      <c r="P472" s="837"/>
      <c r="Q472" s="850"/>
    </row>
    <row r="473" spans="1:17" ht="14.45" customHeight="1" x14ac:dyDescent="0.2">
      <c r="A473" s="831" t="s">
        <v>579</v>
      </c>
      <c r="B473" s="832" t="s">
        <v>5508</v>
      </c>
      <c r="C473" s="832" t="s">
        <v>5514</v>
      </c>
      <c r="D473" s="832" t="s">
        <v>6046</v>
      </c>
      <c r="E473" s="832" t="s">
        <v>6047</v>
      </c>
      <c r="F473" s="849">
        <v>2.2000000000000002</v>
      </c>
      <c r="G473" s="849">
        <v>850.56</v>
      </c>
      <c r="H473" s="849">
        <v>3.7562268150503444</v>
      </c>
      <c r="I473" s="849">
        <v>386.61818181818177</v>
      </c>
      <c r="J473" s="849">
        <v>0.6</v>
      </c>
      <c r="K473" s="849">
        <v>226.44</v>
      </c>
      <c r="L473" s="849">
        <v>1</v>
      </c>
      <c r="M473" s="849">
        <v>377.40000000000003</v>
      </c>
      <c r="N473" s="849"/>
      <c r="O473" s="849"/>
      <c r="P473" s="837"/>
      <c r="Q473" s="850"/>
    </row>
    <row r="474" spans="1:17" ht="14.45" customHeight="1" x14ac:dyDescent="0.2">
      <c r="A474" s="831" t="s">
        <v>579</v>
      </c>
      <c r="B474" s="832" t="s">
        <v>5508</v>
      </c>
      <c r="C474" s="832" t="s">
        <v>5514</v>
      </c>
      <c r="D474" s="832" t="s">
        <v>6048</v>
      </c>
      <c r="E474" s="832" t="s">
        <v>6049</v>
      </c>
      <c r="F474" s="849"/>
      <c r="G474" s="849"/>
      <c r="H474" s="849"/>
      <c r="I474" s="849"/>
      <c r="J474" s="849">
        <v>22</v>
      </c>
      <c r="K474" s="849">
        <v>849.42</v>
      </c>
      <c r="L474" s="849">
        <v>1</v>
      </c>
      <c r="M474" s="849">
        <v>38.61</v>
      </c>
      <c r="N474" s="849"/>
      <c r="O474" s="849"/>
      <c r="P474" s="837"/>
      <c r="Q474" s="850"/>
    </row>
    <row r="475" spans="1:17" ht="14.45" customHeight="1" x14ac:dyDescent="0.2">
      <c r="A475" s="831" t="s">
        <v>579</v>
      </c>
      <c r="B475" s="832" t="s">
        <v>5508</v>
      </c>
      <c r="C475" s="832" t="s">
        <v>5514</v>
      </c>
      <c r="D475" s="832" t="s">
        <v>6050</v>
      </c>
      <c r="E475" s="832" t="s">
        <v>1455</v>
      </c>
      <c r="F475" s="849">
        <v>64</v>
      </c>
      <c r="G475" s="849">
        <v>586129.28</v>
      </c>
      <c r="H475" s="849">
        <v>0.66666666666666663</v>
      </c>
      <c r="I475" s="849">
        <v>9158.27</v>
      </c>
      <c r="J475" s="849">
        <v>96</v>
      </c>
      <c r="K475" s="849">
        <v>879193.92</v>
      </c>
      <c r="L475" s="849">
        <v>1</v>
      </c>
      <c r="M475" s="849">
        <v>9158.27</v>
      </c>
      <c r="N475" s="849">
        <v>106</v>
      </c>
      <c r="O475" s="849">
        <v>970269.27</v>
      </c>
      <c r="P475" s="837">
        <v>1.1035896039863424</v>
      </c>
      <c r="Q475" s="850">
        <v>9153.4836792452825</v>
      </c>
    </row>
    <row r="476" spans="1:17" ht="14.45" customHeight="1" x14ac:dyDescent="0.2">
      <c r="A476" s="831" t="s">
        <v>579</v>
      </c>
      <c r="B476" s="832" t="s">
        <v>5508</v>
      </c>
      <c r="C476" s="832" t="s">
        <v>5514</v>
      </c>
      <c r="D476" s="832" t="s">
        <v>6051</v>
      </c>
      <c r="E476" s="832" t="s">
        <v>6052</v>
      </c>
      <c r="F476" s="849">
        <v>1.1000000000000001</v>
      </c>
      <c r="G476" s="849">
        <v>430.98</v>
      </c>
      <c r="H476" s="849">
        <v>1.0139990118344588</v>
      </c>
      <c r="I476" s="849">
        <v>391.8</v>
      </c>
      <c r="J476" s="849">
        <v>1.9</v>
      </c>
      <c r="K476" s="849">
        <v>425.03</v>
      </c>
      <c r="L476" s="849">
        <v>1</v>
      </c>
      <c r="M476" s="849">
        <v>223.7</v>
      </c>
      <c r="N476" s="849">
        <v>7.6</v>
      </c>
      <c r="O476" s="849">
        <v>1576.7</v>
      </c>
      <c r="P476" s="837">
        <v>3.709620497376656</v>
      </c>
      <c r="Q476" s="850">
        <v>207.46052631578948</v>
      </c>
    </row>
    <row r="477" spans="1:17" ht="14.45" customHeight="1" x14ac:dyDescent="0.2">
      <c r="A477" s="831" t="s">
        <v>579</v>
      </c>
      <c r="B477" s="832" t="s">
        <v>5508</v>
      </c>
      <c r="C477" s="832" t="s">
        <v>5514</v>
      </c>
      <c r="D477" s="832" t="s">
        <v>6053</v>
      </c>
      <c r="E477" s="832" t="s">
        <v>1870</v>
      </c>
      <c r="F477" s="849">
        <v>67</v>
      </c>
      <c r="G477" s="849">
        <v>2872.96</v>
      </c>
      <c r="H477" s="849">
        <v>3.7222222222222228</v>
      </c>
      <c r="I477" s="849">
        <v>42.88</v>
      </c>
      <c r="J477" s="849">
        <v>18</v>
      </c>
      <c r="K477" s="849">
        <v>771.83999999999992</v>
      </c>
      <c r="L477" s="849">
        <v>1</v>
      </c>
      <c r="M477" s="849">
        <v>42.879999999999995</v>
      </c>
      <c r="N477" s="849"/>
      <c r="O477" s="849"/>
      <c r="P477" s="837"/>
      <c r="Q477" s="850"/>
    </row>
    <row r="478" spans="1:17" ht="14.45" customHeight="1" x14ac:dyDescent="0.2">
      <c r="A478" s="831" t="s">
        <v>579</v>
      </c>
      <c r="B478" s="832" t="s">
        <v>5508</v>
      </c>
      <c r="C478" s="832" t="s">
        <v>5514</v>
      </c>
      <c r="D478" s="832" t="s">
        <v>6054</v>
      </c>
      <c r="E478" s="832" t="s">
        <v>2742</v>
      </c>
      <c r="F478" s="849">
        <v>85</v>
      </c>
      <c r="G478" s="849">
        <v>3644.8</v>
      </c>
      <c r="H478" s="849">
        <v>3.2198164294737586</v>
      </c>
      <c r="I478" s="849">
        <v>42.88</v>
      </c>
      <c r="J478" s="849">
        <v>26.4</v>
      </c>
      <c r="K478" s="849">
        <v>1131.99</v>
      </c>
      <c r="L478" s="849">
        <v>1</v>
      </c>
      <c r="M478" s="849">
        <v>42.878409090909095</v>
      </c>
      <c r="N478" s="849">
        <v>5</v>
      </c>
      <c r="O478" s="849">
        <v>214.4</v>
      </c>
      <c r="P478" s="837">
        <v>0.18940096643963286</v>
      </c>
      <c r="Q478" s="850">
        <v>42.88</v>
      </c>
    </row>
    <row r="479" spans="1:17" ht="14.45" customHeight="1" x14ac:dyDescent="0.2">
      <c r="A479" s="831" t="s">
        <v>579</v>
      </c>
      <c r="B479" s="832" t="s">
        <v>5508</v>
      </c>
      <c r="C479" s="832" t="s">
        <v>5514</v>
      </c>
      <c r="D479" s="832" t="s">
        <v>6055</v>
      </c>
      <c r="E479" s="832" t="s">
        <v>6056</v>
      </c>
      <c r="F479" s="849">
        <v>1.4</v>
      </c>
      <c r="G479" s="849">
        <v>760.82999999999993</v>
      </c>
      <c r="H479" s="849"/>
      <c r="I479" s="849">
        <v>543.44999999999993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5" customHeight="1" x14ac:dyDescent="0.2">
      <c r="A480" s="831" t="s">
        <v>579</v>
      </c>
      <c r="B480" s="832" t="s">
        <v>5508</v>
      </c>
      <c r="C480" s="832" t="s">
        <v>5514</v>
      </c>
      <c r="D480" s="832" t="s">
        <v>6057</v>
      </c>
      <c r="E480" s="832" t="s">
        <v>1529</v>
      </c>
      <c r="F480" s="849">
        <v>96</v>
      </c>
      <c r="G480" s="849">
        <v>7413.08</v>
      </c>
      <c r="H480" s="849">
        <v>0.48289465284463767</v>
      </c>
      <c r="I480" s="849">
        <v>77.219583333333333</v>
      </c>
      <c r="J480" s="849">
        <v>199.3</v>
      </c>
      <c r="K480" s="849">
        <v>15351.34</v>
      </c>
      <c r="L480" s="849">
        <v>1</v>
      </c>
      <c r="M480" s="849">
        <v>77.026292022077271</v>
      </c>
      <c r="N480" s="849"/>
      <c r="O480" s="849"/>
      <c r="P480" s="837"/>
      <c r="Q480" s="850"/>
    </row>
    <row r="481" spans="1:17" ht="14.45" customHeight="1" x14ac:dyDescent="0.2">
      <c r="A481" s="831" t="s">
        <v>579</v>
      </c>
      <c r="B481" s="832" t="s">
        <v>5508</v>
      </c>
      <c r="C481" s="832" t="s">
        <v>5514</v>
      </c>
      <c r="D481" s="832" t="s">
        <v>6058</v>
      </c>
      <c r="E481" s="832" t="s">
        <v>6059</v>
      </c>
      <c r="F481" s="849">
        <v>117.5</v>
      </c>
      <c r="G481" s="849">
        <v>31927.1</v>
      </c>
      <c r="H481" s="849">
        <v>1.1509973091687264</v>
      </c>
      <c r="I481" s="849">
        <v>271.71999999999997</v>
      </c>
      <c r="J481" s="849">
        <v>111.6</v>
      </c>
      <c r="K481" s="849">
        <v>27738.639999999999</v>
      </c>
      <c r="L481" s="849">
        <v>1</v>
      </c>
      <c r="M481" s="849">
        <v>248.55412186379928</v>
      </c>
      <c r="N481" s="849">
        <v>129.49999999999994</v>
      </c>
      <c r="O481" s="849">
        <v>23516.920000000009</v>
      </c>
      <c r="P481" s="837">
        <v>0.84780364141861353</v>
      </c>
      <c r="Q481" s="850">
        <v>181.597837837838</v>
      </c>
    </row>
    <row r="482" spans="1:17" ht="14.45" customHeight="1" x14ac:dyDescent="0.2">
      <c r="A482" s="831" t="s">
        <v>579</v>
      </c>
      <c r="B482" s="832" t="s">
        <v>5508</v>
      </c>
      <c r="C482" s="832" t="s">
        <v>5514</v>
      </c>
      <c r="D482" s="832" t="s">
        <v>6060</v>
      </c>
      <c r="E482" s="832" t="s">
        <v>6061</v>
      </c>
      <c r="F482" s="849"/>
      <c r="G482" s="849"/>
      <c r="H482" s="849"/>
      <c r="I482" s="849"/>
      <c r="J482" s="849"/>
      <c r="K482" s="849"/>
      <c r="L482" s="849"/>
      <c r="M482" s="849"/>
      <c r="N482" s="849">
        <v>0.6</v>
      </c>
      <c r="O482" s="849">
        <v>81.52</v>
      </c>
      <c r="P482" s="837"/>
      <c r="Q482" s="850">
        <v>135.86666666666667</v>
      </c>
    </row>
    <row r="483" spans="1:17" ht="14.45" customHeight="1" x14ac:dyDescent="0.2">
      <c r="A483" s="831" t="s">
        <v>579</v>
      </c>
      <c r="B483" s="832" t="s">
        <v>5508</v>
      </c>
      <c r="C483" s="832" t="s">
        <v>5514</v>
      </c>
      <c r="D483" s="832" t="s">
        <v>6062</v>
      </c>
      <c r="E483" s="832" t="s">
        <v>6063</v>
      </c>
      <c r="F483" s="849">
        <v>54</v>
      </c>
      <c r="G483" s="849">
        <v>3550.5</v>
      </c>
      <c r="H483" s="849"/>
      <c r="I483" s="849">
        <v>65.75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5" customHeight="1" x14ac:dyDescent="0.2">
      <c r="A484" s="831" t="s">
        <v>579</v>
      </c>
      <c r="B484" s="832" t="s">
        <v>5508</v>
      </c>
      <c r="C484" s="832" t="s">
        <v>5514</v>
      </c>
      <c r="D484" s="832" t="s">
        <v>6064</v>
      </c>
      <c r="E484" s="832" t="s">
        <v>6063</v>
      </c>
      <c r="F484" s="849"/>
      <c r="G484" s="849"/>
      <c r="H484" s="849"/>
      <c r="I484" s="849"/>
      <c r="J484" s="849"/>
      <c r="K484" s="849"/>
      <c r="L484" s="849"/>
      <c r="M484" s="849"/>
      <c r="N484" s="849">
        <v>38.5</v>
      </c>
      <c r="O484" s="849">
        <v>5041.2999999999993</v>
      </c>
      <c r="P484" s="837"/>
      <c r="Q484" s="850">
        <v>130.94285714285712</v>
      </c>
    </row>
    <row r="485" spans="1:17" ht="14.45" customHeight="1" x14ac:dyDescent="0.2">
      <c r="A485" s="831" t="s">
        <v>579</v>
      </c>
      <c r="B485" s="832" t="s">
        <v>5508</v>
      </c>
      <c r="C485" s="832" t="s">
        <v>5514</v>
      </c>
      <c r="D485" s="832" t="s">
        <v>6065</v>
      </c>
      <c r="E485" s="832" t="s">
        <v>6066</v>
      </c>
      <c r="F485" s="849">
        <v>3.5999999999999996</v>
      </c>
      <c r="G485" s="849">
        <v>11749.439999999999</v>
      </c>
      <c r="H485" s="849">
        <v>5.9999999999999991</v>
      </c>
      <c r="I485" s="849">
        <v>3263.7333333333331</v>
      </c>
      <c r="J485" s="849">
        <v>0.60000000000000009</v>
      </c>
      <c r="K485" s="849">
        <v>1958.24</v>
      </c>
      <c r="L485" s="849">
        <v>1</v>
      </c>
      <c r="M485" s="849">
        <v>3263.7333333333327</v>
      </c>
      <c r="N485" s="849"/>
      <c r="O485" s="849"/>
      <c r="P485" s="837"/>
      <c r="Q485" s="850"/>
    </row>
    <row r="486" spans="1:17" ht="14.45" customHeight="1" x14ac:dyDescent="0.2">
      <c r="A486" s="831" t="s">
        <v>579</v>
      </c>
      <c r="B486" s="832" t="s">
        <v>5508</v>
      </c>
      <c r="C486" s="832" t="s">
        <v>5514</v>
      </c>
      <c r="D486" s="832" t="s">
        <v>6067</v>
      </c>
      <c r="E486" s="832" t="s">
        <v>1769</v>
      </c>
      <c r="F486" s="849">
        <v>0.6</v>
      </c>
      <c r="G486" s="849">
        <v>736.62</v>
      </c>
      <c r="H486" s="849"/>
      <c r="I486" s="849">
        <v>1227.7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5" customHeight="1" x14ac:dyDescent="0.2">
      <c r="A487" s="831" t="s">
        <v>579</v>
      </c>
      <c r="B487" s="832" t="s">
        <v>5508</v>
      </c>
      <c r="C487" s="832" t="s">
        <v>5514</v>
      </c>
      <c r="D487" s="832" t="s">
        <v>6068</v>
      </c>
      <c r="E487" s="832" t="s">
        <v>6069</v>
      </c>
      <c r="F487" s="849">
        <v>80.5</v>
      </c>
      <c r="G487" s="849">
        <v>17645.599999999999</v>
      </c>
      <c r="H487" s="849">
        <v>20.125</v>
      </c>
      <c r="I487" s="849">
        <v>219.2</v>
      </c>
      <c r="J487" s="849">
        <v>4</v>
      </c>
      <c r="K487" s="849">
        <v>876.8</v>
      </c>
      <c r="L487" s="849">
        <v>1</v>
      </c>
      <c r="M487" s="849">
        <v>219.2</v>
      </c>
      <c r="N487" s="849">
        <v>3.5</v>
      </c>
      <c r="O487" s="849">
        <v>767.2</v>
      </c>
      <c r="P487" s="837">
        <v>0.87500000000000011</v>
      </c>
      <c r="Q487" s="850">
        <v>219.20000000000002</v>
      </c>
    </row>
    <row r="488" spans="1:17" ht="14.45" customHeight="1" x14ac:dyDescent="0.2">
      <c r="A488" s="831" t="s">
        <v>579</v>
      </c>
      <c r="B488" s="832" t="s">
        <v>5508</v>
      </c>
      <c r="C488" s="832" t="s">
        <v>5514</v>
      </c>
      <c r="D488" s="832" t="s">
        <v>6070</v>
      </c>
      <c r="E488" s="832" t="s">
        <v>6071</v>
      </c>
      <c r="F488" s="849">
        <v>2</v>
      </c>
      <c r="G488" s="849">
        <v>21705.84</v>
      </c>
      <c r="H488" s="849">
        <v>0.66666666666666663</v>
      </c>
      <c r="I488" s="849">
        <v>10852.92</v>
      </c>
      <c r="J488" s="849">
        <v>3</v>
      </c>
      <c r="K488" s="849">
        <v>32558.760000000002</v>
      </c>
      <c r="L488" s="849">
        <v>1</v>
      </c>
      <c r="M488" s="849">
        <v>10852.92</v>
      </c>
      <c r="N488" s="849">
        <v>2</v>
      </c>
      <c r="O488" s="849">
        <v>21330.400000000001</v>
      </c>
      <c r="P488" s="837">
        <v>0.6551355149889001</v>
      </c>
      <c r="Q488" s="850">
        <v>10665.2</v>
      </c>
    </row>
    <row r="489" spans="1:17" ht="14.45" customHeight="1" x14ac:dyDescent="0.2">
      <c r="A489" s="831" t="s">
        <v>579</v>
      </c>
      <c r="B489" s="832" t="s">
        <v>5508</v>
      </c>
      <c r="C489" s="832" t="s">
        <v>5514</v>
      </c>
      <c r="D489" s="832" t="s">
        <v>6072</v>
      </c>
      <c r="E489" s="832" t="s">
        <v>1472</v>
      </c>
      <c r="F489" s="849">
        <v>7.8000000000000007</v>
      </c>
      <c r="G489" s="849">
        <v>3347.76</v>
      </c>
      <c r="H489" s="849">
        <v>5.2000000000000011</v>
      </c>
      <c r="I489" s="849">
        <v>429.2</v>
      </c>
      <c r="J489" s="849">
        <v>1.5</v>
      </c>
      <c r="K489" s="849">
        <v>643.79999999999995</v>
      </c>
      <c r="L489" s="849">
        <v>1</v>
      </c>
      <c r="M489" s="849">
        <v>429.2</v>
      </c>
      <c r="N489" s="849">
        <v>3.7</v>
      </c>
      <c r="O489" s="849">
        <v>1185.4299999999998</v>
      </c>
      <c r="P489" s="837">
        <v>1.8413016464740601</v>
      </c>
      <c r="Q489" s="850">
        <v>320.38648648648643</v>
      </c>
    </row>
    <row r="490" spans="1:17" ht="14.45" customHeight="1" x14ac:dyDescent="0.2">
      <c r="A490" s="831" t="s">
        <v>579</v>
      </c>
      <c r="B490" s="832" t="s">
        <v>5508</v>
      </c>
      <c r="C490" s="832" t="s">
        <v>5514</v>
      </c>
      <c r="D490" s="832" t="s">
        <v>6073</v>
      </c>
      <c r="E490" s="832" t="s">
        <v>6074</v>
      </c>
      <c r="F490" s="849">
        <v>272</v>
      </c>
      <c r="G490" s="849">
        <v>16344.279999999999</v>
      </c>
      <c r="H490" s="849">
        <v>11.837247872533043</v>
      </c>
      <c r="I490" s="849">
        <v>60.08926470588235</v>
      </c>
      <c r="J490" s="849">
        <v>21</v>
      </c>
      <c r="K490" s="849">
        <v>1380.75</v>
      </c>
      <c r="L490" s="849">
        <v>1</v>
      </c>
      <c r="M490" s="849">
        <v>65.75</v>
      </c>
      <c r="N490" s="849"/>
      <c r="O490" s="849"/>
      <c r="P490" s="837"/>
      <c r="Q490" s="850"/>
    </row>
    <row r="491" spans="1:17" ht="14.45" customHeight="1" x14ac:dyDescent="0.2">
      <c r="A491" s="831" t="s">
        <v>579</v>
      </c>
      <c r="B491" s="832" t="s">
        <v>5508</v>
      </c>
      <c r="C491" s="832" t="s">
        <v>5514</v>
      </c>
      <c r="D491" s="832" t="s">
        <v>6075</v>
      </c>
      <c r="E491" s="832" t="s">
        <v>6076</v>
      </c>
      <c r="F491" s="849">
        <v>62.4</v>
      </c>
      <c r="G491" s="849">
        <v>4917.37</v>
      </c>
      <c r="H491" s="849">
        <v>0.67079498980992158</v>
      </c>
      <c r="I491" s="849">
        <v>78.804006410256406</v>
      </c>
      <c r="J491" s="849">
        <v>98.3</v>
      </c>
      <c r="K491" s="849">
        <v>7330.66</v>
      </c>
      <c r="L491" s="849">
        <v>1</v>
      </c>
      <c r="M491" s="849">
        <v>74.574364191251277</v>
      </c>
      <c r="N491" s="849">
        <v>35.4</v>
      </c>
      <c r="O491" s="849">
        <v>2083.5300000000002</v>
      </c>
      <c r="P491" s="837">
        <v>0.28422133886989714</v>
      </c>
      <c r="Q491" s="850">
        <v>58.856779661016958</v>
      </c>
    </row>
    <row r="492" spans="1:17" ht="14.45" customHeight="1" x14ac:dyDescent="0.2">
      <c r="A492" s="831" t="s">
        <v>579</v>
      </c>
      <c r="B492" s="832" t="s">
        <v>5508</v>
      </c>
      <c r="C492" s="832" t="s">
        <v>5514</v>
      </c>
      <c r="D492" s="832" t="s">
        <v>6077</v>
      </c>
      <c r="E492" s="832" t="s">
        <v>6078</v>
      </c>
      <c r="F492" s="849">
        <v>707.3</v>
      </c>
      <c r="G492" s="849">
        <v>34866.32</v>
      </c>
      <c r="H492" s="849">
        <v>1.302048019908836</v>
      </c>
      <c r="I492" s="849">
        <v>49.294952636787791</v>
      </c>
      <c r="J492" s="849">
        <v>606.79999999999995</v>
      </c>
      <c r="K492" s="849">
        <v>26778.059999999998</v>
      </c>
      <c r="L492" s="849">
        <v>1</v>
      </c>
      <c r="M492" s="849">
        <v>44.129960448253129</v>
      </c>
      <c r="N492" s="849">
        <v>3</v>
      </c>
      <c r="O492" s="849">
        <v>132.38999999999999</v>
      </c>
      <c r="P492" s="837">
        <v>4.9439727896643743E-3</v>
      </c>
      <c r="Q492" s="850">
        <v>44.129999999999995</v>
      </c>
    </row>
    <row r="493" spans="1:17" ht="14.45" customHeight="1" x14ac:dyDescent="0.2">
      <c r="A493" s="831" t="s">
        <v>579</v>
      </c>
      <c r="B493" s="832" t="s">
        <v>5508</v>
      </c>
      <c r="C493" s="832" t="s">
        <v>5514</v>
      </c>
      <c r="D493" s="832" t="s">
        <v>6079</v>
      </c>
      <c r="E493" s="832" t="s">
        <v>6080</v>
      </c>
      <c r="F493" s="849">
        <v>1</v>
      </c>
      <c r="G493" s="849">
        <v>1287.3599999999999</v>
      </c>
      <c r="H493" s="849"/>
      <c r="I493" s="849">
        <v>1287.3599999999999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5" customHeight="1" x14ac:dyDescent="0.2">
      <c r="A494" s="831" t="s">
        <v>579</v>
      </c>
      <c r="B494" s="832" t="s">
        <v>5508</v>
      </c>
      <c r="C494" s="832" t="s">
        <v>5514</v>
      </c>
      <c r="D494" s="832" t="s">
        <v>6081</v>
      </c>
      <c r="E494" s="832" t="s">
        <v>6082</v>
      </c>
      <c r="F494" s="849">
        <v>27</v>
      </c>
      <c r="G494" s="849">
        <v>34758.720000000001</v>
      </c>
      <c r="H494" s="849"/>
      <c r="I494" s="849">
        <v>1287.3600000000001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5" customHeight="1" x14ac:dyDescent="0.2">
      <c r="A495" s="831" t="s">
        <v>579</v>
      </c>
      <c r="B495" s="832" t="s">
        <v>5508</v>
      </c>
      <c r="C495" s="832" t="s">
        <v>5514</v>
      </c>
      <c r="D495" s="832" t="s">
        <v>6083</v>
      </c>
      <c r="E495" s="832" t="s">
        <v>6084</v>
      </c>
      <c r="F495" s="849"/>
      <c r="G495" s="849"/>
      <c r="H495" s="849"/>
      <c r="I495" s="849"/>
      <c r="J495" s="849"/>
      <c r="K495" s="849"/>
      <c r="L495" s="849"/>
      <c r="M495" s="849"/>
      <c r="N495" s="849">
        <v>10.610000000000005</v>
      </c>
      <c r="O495" s="849">
        <v>7195.2699999999995</v>
      </c>
      <c r="P495" s="837"/>
      <c r="Q495" s="850">
        <v>678.15928369462733</v>
      </c>
    </row>
    <row r="496" spans="1:17" ht="14.45" customHeight="1" x14ac:dyDescent="0.2">
      <c r="A496" s="831" t="s">
        <v>579</v>
      </c>
      <c r="B496" s="832" t="s">
        <v>5508</v>
      </c>
      <c r="C496" s="832" t="s">
        <v>5514</v>
      </c>
      <c r="D496" s="832" t="s">
        <v>6085</v>
      </c>
      <c r="E496" s="832" t="s">
        <v>6086</v>
      </c>
      <c r="F496" s="849">
        <v>0.3</v>
      </c>
      <c r="G496" s="849">
        <v>265.18</v>
      </c>
      <c r="H496" s="849"/>
      <c r="I496" s="849">
        <v>883.93333333333339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5" customHeight="1" x14ac:dyDescent="0.2">
      <c r="A497" s="831" t="s">
        <v>579</v>
      </c>
      <c r="B497" s="832" t="s">
        <v>5508</v>
      </c>
      <c r="C497" s="832" t="s">
        <v>5514</v>
      </c>
      <c r="D497" s="832" t="s">
        <v>6087</v>
      </c>
      <c r="E497" s="832" t="s">
        <v>6086</v>
      </c>
      <c r="F497" s="849">
        <v>3.9000000000000004</v>
      </c>
      <c r="G497" s="849">
        <v>7000.1</v>
      </c>
      <c r="H497" s="849">
        <v>2.9909716673574294</v>
      </c>
      <c r="I497" s="849">
        <v>1794.8974358974358</v>
      </c>
      <c r="J497" s="849">
        <v>1.9</v>
      </c>
      <c r="K497" s="849">
        <v>2340.41</v>
      </c>
      <c r="L497" s="849">
        <v>1</v>
      </c>
      <c r="M497" s="849">
        <v>1231.7947368421053</v>
      </c>
      <c r="N497" s="849"/>
      <c r="O497" s="849"/>
      <c r="P497" s="837"/>
      <c r="Q497" s="850"/>
    </row>
    <row r="498" spans="1:17" ht="14.45" customHeight="1" x14ac:dyDescent="0.2">
      <c r="A498" s="831" t="s">
        <v>579</v>
      </c>
      <c r="B498" s="832" t="s">
        <v>5508</v>
      </c>
      <c r="C498" s="832" t="s">
        <v>5514</v>
      </c>
      <c r="D498" s="832" t="s">
        <v>6088</v>
      </c>
      <c r="E498" s="832" t="s">
        <v>6089</v>
      </c>
      <c r="F498" s="849"/>
      <c r="G498" s="849"/>
      <c r="H498" s="849"/>
      <c r="I498" s="849"/>
      <c r="J498" s="849"/>
      <c r="K498" s="849"/>
      <c r="L498" s="849"/>
      <c r="M498" s="849"/>
      <c r="N498" s="849">
        <v>0.2</v>
      </c>
      <c r="O498" s="849">
        <v>326.37</v>
      </c>
      <c r="P498" s="837"/>
      <c r="Q498" s="850">
        <v>1631.85</v>
      </c>
    </row>
    <row r="499" spans="1:17" ht="14.45" customHeight="1" x14ac:dyDescent="0.2">
      <c r="A499" s="831" t="s">
        <v>579</v>
      </c>
      <c r="B499" s="832" t="s">
        <v>5508</v>
      </c>
      <c r="C499" s="832" t="s">
        <v>5514</v>
      </c>
      <c r="D499" s="832" t="s">
        <v>6090</v>
      </c>
      <c r="E499" s="832" t="s">
        <v>6091</v>
      </c>
      <c r="F499" s="849">
        <v>40.800000000000004</v>
      </c>
      <c r="G499" s="849">
        <v>24472.6</v>
      </c>
      <c r="H499" s="849">
        <v>4.033171661038625</v>
      </c>
      <c r="I499" s="849">
        <v>599.81862745098033</v>
      </c>
      <c r="J499" s="849">
        <v>10.899999999999999</v>
      </c>
      <c r="K499" s="849">
        <v>6067.83</v>
      </c>
      <c r="L499" s="849">
        <v>1</v>
      </c>
      <c r="M499" s="849">
        <v>556.68165137614687</v>
      </c>
      <c r="N499" s="849"/>
      <c r="O499" s="849"/>
      <c r="P499" s="837"/>
      <c r="Q499" s="850"/>
    </row>
    <row r="500" spans="1:17" ht="14.45" customHeight="1" x14ac:dyDescent="0.2">
      <c r="A500" s="831" t="s">
        <v>579</v>
      </c>
      <c r="B500" s="832" t="s">
        <v>5508</v>
      </c>
      <c r="C500" s="832" t="s">
        <v>5514</v>
      </c>
      <c r="D500" s="832" t="s">
        <v>6092</v>
      </c>
      <c r="E500" s="832" t="s">
        <v>1521</v>
      </c>
      <c r="F500" s="849">
        <v>510.3</v>
      </c>
      <c r="G500" s="849">
        <v>47197.64</v>
      </c>
      <c r="H500" s="849">
        <v>0.8690395086587912</v>
      </c>
      <c r="I500" s="849">
        <v>92.489986282578869</v>
      </c>
      <c r="J500" s="849">
        <v>587.20000000000005</v>
      </c>
      <c r="K500" s="849">
        <v>54310.12000000001</v>
      </c>
      <c r="L500" s="849">
        <v>1</v>
      </c>
      <c r="M500" s="849">
        <v>92.489986376021804</v>
      </c>
      <c r="N500" s="849"/>
      <c r="O500" s="849"/>
      <c r="P500" s="837"/>
      <c r="Q500" s="850"/>
    </row>
    <row r="501" spans="1:17" ht="14.45" customHeight="1" x14ac:dyDescent="0.2">
      <c r="A501" s="831" t="s">
        <v>579</v>
      </c>
      <c r="B501" s="832" t="s">
        <v>5508</v>
      </c>
      <c r="C501" s="832" t="s">
        <v>5514</v>
      </c>
      <c r="D501" s="832" t="s">
        <v>6093</v>
      </c>
      <c r="E501" s="832" t="s">
        <v>1449</v>
      </c>
      <c r="F501" s="849">
        <v>130</v>
      </c>
      <c r="G501" s="849">
        <v>167356.79999999999</v>
      </c>
      <c r="H501" s="849">
        <v>1.3978494623655913</v>
      </c>
      <c r="I501" s="849">
        <v>1287.3599999999999</v>
      </c>
      <c r="J501" s="849">
        <v>93</v>
      </c>
      <c r="K501" s="849">
        <v>119724.48000000001</v>
      </c>
      <c r="L501" s="849">
        <v>1</v>
      </c>
      <c r="M501" s="849">
        <v>1287.3600000000001</v>
      </c>
      <c r="N501" s="849">
        <v>86</v>
      </c>
      <c r="O501" s="849">
        <v>110712.95999999999</v>
      </c>
      <c r="P501" s="837">
        <v>0.92473118279569877</v>
      </c>
      <c r="Q501" s="850">
        <v>1287.3599999999999</v>
      </c>
    </row>
    <row r="502" spans="1:17" ht="14.45" customHeight="1" x14ac:dyDescent="0.2">
      <c r="A502" s="831" t="s">
        <v>579</v>
      </c>
      <c r="B502" s="832" t="s">
        <v>5508</v>
      </c>
      <c r="C502" s="832" t="s">
        <v>5514</v>
      </c>
      <c r="D502" s="832" t="s">
        <v>6094</v>
      </c>
      <c r="E502" s="832" t="s">
        <v>1544</v>
      </c>
      <c r="F502" s="849">
        <v>0.8</v>
      </c>
      <c r="G502" s="849">
        <v>1305.5</v>
      </c>
      <c r="H502" s="849">
        <v>0.36363990874880575</v>
      </c>
      <c r="I502" s="849">
        <v>1631.875</v>
      </c>
      <c r="J502" s="849">
        <v>2.2000000000000002</v>
      </c>
      <c r="K502" s="849">
        <v>3590.09</v>
      </c>
      <c r="L502" s="849">
        <v>1</v>
      </c>
      <c r="M502" s="849">
        <v>1631.8590909090908</v>
      </c>
      <c r="N502" s="849">
        <v>11.600000000000001</v>
      </c>
      <c r="O502" s="849">
        <v>18929.72</v>
      </c>
      <c r="P502" s="837">
        <v>5.2727703205212126</v>
      </c>
      <c r="Q502" s="850">
        <v>1631.8724137931033</v>
      </c>
    </row>
    <row r="503" spans="1:17" ht="14.45" customHeight="1" x14ac:dyDescent="0.2">
      <c r="A503" s="831" t="s">
        <v>579</v>
      </c>
      <c r="B503" s="832" t="s">
        <v>5508</v>
      </c>
      <c r="C503" s="832" t="s">
        <v>5514</v>
      </c>
      <c r="D503" s="832" t="s">
        <v>6095</v>
      </c>
      <c r="E503" s="832" t="s">
        <v>6096</v>
      </c>
      <c r="F503" s="849">
        <v>5.9</v>
      </c>
      <c r="G503" s="849">
        <v>2311.62</v>
      </c>
      <c r="H503" s="849"/>
      <c r="I503" s="849">
        <v>391.79999999999995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5" customHeight="1" x14ac:dyDescent="0.2">
      <c r="A504" s="831" t="s">
        <v>579</v>
      </c>
      <c r="B504" s="832" t="s">
        <v>5508</v>
      </c>
      <c r="C504" s="832" t="s">
        <v>5514</v>
      </c>
      <c r="D504" s="832" t="s">
        <v>6097</v>
      </c>
      <c r="E504" s="832" t="s">
        <v>6098</v>
      </c>
      <c r="F504" s="849">
        <v>10.900000000000002</v>
      </c>
      <c r="G504" s="849">
        <v>8248.58</v>
      </c>
      <c r="H504" s="849">
        <v>7.0467557985562346</v>
      </c>
      <c r="I504" s="849">
        <v>756.75045871559621</v>
      </c>
      <c r="J504" s="849">
        <v>1.7</v>
      </c>
      <c r="K504" s="849">
        <v>1170.55</v>
      </c>
      <c r="L504" s="849">
        <v>1</v>
      </c>
      <c r="M504" s="849">
        <v>688.55882352941171</v>
      </c>
      <c r="N504" s="849"/>
      <c r="O504" s="849"/>
      <c r="P504" s="837"/>
      <c r="Q504" s="850"/>
    </row>
    <row r="505" spans="1:17" ht="14.45" customHeight="1" x14ac:dyDescent="0.2">
      <c r="A505" s="831" t="s">
        <v>579</v>
      </c>
      <c r="B505" s="832" t="s">
        <v>5508</v>
      </c>
      <c r="C505" s="832" t="s">
        <v>5514</v>
      </c>
      <c r="D505" s="832" t="s">
        <v>6099</v>
      </c>
      <c r="E505" s="832" t="s">
        <v>6100</v>
      </c>
      <c r="F505" s="849">
        <v>76</v>
      </c>
      <c r="G505" s="849">
        <v>8329.6</v>
      </c>
      <c r="H505" s="849">
        <v>1.8905472636815921</v>
      </c>
      <c r="I505" s="849">
        <v>109.60000000000001</v>
      </c>
      <c r="J505" s="849">
        <v>40.200000000000003</v>
      </c>
      <c r="K505" s="849">
        <v>4405.92</v>
      </c>
      <c r="L505" s="849">
        <v>1</v>
      </c>
      <c r="M505" s="849">
        <v>109.6</v>
      </c>
      <c r="N505" s="849">
        <v>2</v>
      </c>
      <c r="O505" s="849">
        <v>219.2</v>
      </c>
      <c r="P505" s="837">
        <v>4.9751243781094523E-2</v>
      </c>
      <c r="Q505" s="850">
        <v>109.6</v>
      </c>
    </row>
    <row r="506" spans="1:17" ht="14.45" customHeight="1" x14ac:dyDescent="0.2">
      <c r="A506" s="831" t="s">
        <v>579</v>
      </c>
      <c r="B506" s="832" t="s">
        <v>5508</v>
      </c>
      <c r="C506" s="832" t="s">
        <v>5514</v>
      </c>
      <c r="D506" s="832" t="s">
        <v>6101</v>
      </c>
      <c r="E506" s="832" t="s">
        <v>6100</v>
      </c>
      <c r="F506" s="849">
        <v>22</v>
      </c>
      <c r="G506" s="849">
        <v>4822.3999999999996</v>
      </c>
      <c r="H506" s="849">
        <v>0.54999999999999993</v>
      </c>
      <c r="I506" s="849">
        <v>219.2</v>
      </c>
      <c r="J506" s="849">
        <v>40</v>
      </c>
      <c r="K506" s="849">
        <v>8768</v>
      </c>
      <c r="L506" s="849">
        <v>1</v>
      </c>
      <c r="M506" s="849">
        <v>219.2</v>
      </c>
      <c r="N506" s="849">
        <v>3</v>
      </c>
      <c r="O506" s="849">
        <v>657.59999999999991</v>
      </c>
      <c r="P506" s="837">
        <v>7.4999999999999983E-2</v>
      </c>
      <c r="Q506" s="850">
        <v>219.19999999999996</v>
      </c>
    </row>
    <row r="507" spans="1:17" ht="14.45" customHeight="1" x14ac:dyDescent="0.2">
      <c r="A507" s="831" t="s">
        <v>579</v>
      </c>
      <c r="B507" s="832" t="s">
        <v>5508</v>
      </c>
      <c r="C507" s="832" t="s">
        <v>5514</v>
      </c>
      <c r="D507" s="832" t="s">
        <v>6102</v>
      </c>
      <c r="E507" s="832" t="s">
        <v>6103</v>
      </c>
      <c r="F507" s="849">
        <v>31.4</v>
      </c>
      <c r="G507" s="849">
        <v>24245.53</v>
      </c>
      <c r="H507" s="849">
        <v>0.74019834867174761</v>
      </c>
      <c r="I507" s="849">
        <v>772.15063694267519</v>
      </c>
      <c r="J507" s="849">
        <v>43.05</v>
      </c>
      <c r="K507" s="849">
        <v>32755.450000000004</v>
      </c>
      <c r="L507" s="849">
        <v>1</v>
      </c>
      <c r="M507" s="849">
        <v>760.86991869918711</v>
      </c>
      <c r="N507" s="849">
        <v>19.949999999999992</v>
      </c>
      <c r="O507" s="849">
        <v>5864.4199999999992</v>
      </c>
      <c r="P507" s="837">
        <v>0.17903646568738937</v>
      </c>
      <c r="Q507" s="850">
        <v>293.95588972431085</v>
      </c>
    </row>
    <row r="508" spans="1:17" ht="14.45" customHeight="1" x14ac:dyDescent="0.2">
      <c r="A508" s="831" t="s">
        <v>579</v>
      </c>
      <c r="B508" s="832" t="s">
        <v>5508</v>
      </c>
      <c r="C508" s="832" t="s">
        <v>5514</v>
      </c>
      <c r="D508" s="832" t="s">
        <v>6104</v>
      </c>
      <c r="E508" s="832" t="s">
        <v>6105</v>
      </c>
      <c r="F508" s="849"/>
      <c r="G508" s="849"/>
      <c r="H508" s="849"/>
      <c r="I508" s="849"/>
      <c r="J508" s="849"/>
      <c r="K508" s="849"/>
      <c r="L508" s="849"/>
      <c r="M508" s="849"/>
      <c r="N508" s="849">
        <v>4</v>
      </c>
      <c r="O508" s="849">
        <v>3275.12</v>
      </c>
      <c r="P508" s="837"/>
      <c r="Q508" s="850">
        <v>818.78</v>
      </c>
    </row>
    <row r="509" spans="1:17" ht="14.45" customHeight="1" x14ac:dyDescent="0.2">
      <c r="A509" s="831" t="s">
        <v>579</v>
      </c>
      <c r="B509" s="832" t="s">
        <v>5508</v>
      </c>
      <c r="C509" s="832" t="s">
        <v>5514</v>
      </c>
      <c r="D509" s="832" t="s">
        <v>6106</v>
      </c>
      <c r="E509" s="832" t="s">
        <v>6107</v>
      </c>
      <c r="F509" s="849">
        <v>0.25</v>
      </c>
      <c r="G509" s="849">
        <v>850.27</v>
      </c>
      <c r="H509" s="849"/>
      <c r="I509" s="849">
        <v>3401.08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5" customHeight="1" x14ac:dyDescent="0.2">
      <c r="A510" s="831" t="s">
        <v>579</v>
      </c>
      <c r="B510" s="832" t="s">
        <v>5508</v>
      </c>
      <c r="C510" s="832" t="s">
        <v>5514</v>
      </c>
      <c r="D510" s="832" t="s">
        <v>6108</v>
      </c>
      <c r="E510" s="832" t="s">
        <v>2227</v>
      </c>
      <c r="F510" s="849">
        <v>129.80000000000001</v>
      </c>
      <c r="G510" s="849">
        <v>51161.98</v>
      </c>
      <c r="H510" s="849">
        <v>1.385914978652697</v>
      </c>
      <c r="I510" s="849">
        <v>394.16009244992296</v>
      </c>
      <c r="J510" s="849">
        <v>108.2</v>
      </c>
      <c r="K510" s="849">
        <v>36915.67</v>
      </c>
      <c r="L510" s="849">
        <v>1</v>
      </c>
      <c r="M510" s="849">
        <v>341.17994454713494</v>
      </c>
      <c r="N510" s="849">
        <v>91.100000000000037</v>
      </c>
      <c r="O510" s="849">
        <v>13969.000000000018</v>
      </c>
      <c r="P510" s="837">
        <v>0.37840299255031856</v>
      </c>
      <c r="Q510" s="850">
        <v>153.33699231613625</v>
      </c>
    </row>
    <row r="511" spans="1:17" ht="14.45" customHeight="1" x14ac:dyDescent="0.2">
      <c r="A511" s="831" t="s">
        <v>579</v>
      </c>
      <c r="B511" s="832" t="s">
        <v>5508</v>
      </c>
      <c r="C511" s="832" t="s">
        <v>5514</v>
      </c>
      <c r="D511" s="832" t="s">
        <v>6109</v>
      </c>
      <c r="E511" s="832" t="s">
        <v>2214</v>
      </c>
      <c r="F511" s="849">
        <v>37.9</v>
      </c>
      <c r="G511" s="849">
        <v>8307.68</v>
      </c>
      <c r="H511" s="849">
        <v>0.49644800122383814</v>
      </c>
      <c r="I511" s="849">
        <v>219.20000000000002</v>
      </c>
      <c r="J511" s="849">
        <v>90</v>
      </c>
      <c r="K511" s="849">
        <v>16734.239999999998</v>
      </c>
      <c r="L511" s="849">
        <v>1</v>
      </c>
      <c r="M511" s="849">
        <v>185.93599999999998</v>
      </c>
      <c r="N511" s="849">
        <v>169.05</v>
      </c>
      <c r="O511" s="849">
        <v>8939.3700000000008</v>
      </c>
      <c r="P511" s="837">
        <v>0.53419635430112167</v>
      </c>
      <c r="Q511" s="850">
        <v>52.880035492457857</v>
      </c>
    </row>
    <row r="512" spans="1:17" ht="14.45" customHeight="1" x14ac:dyDescent="0.2">
      <c r="A512" s="831" t="s">
        <v>579</v>
      </c>
      <c r="B512" s="832" t="s">
        <v>5508</v>
      </c>
      <c r="C512" s="832" t="s">
        <v>5514</v>
      </c>
      <c r="D512" s="832" t="s">
        <v>6110</v>
      </c>
      <c r="E512" s="832" t="s">
        <v>6111</v>
      </c>
      <c r="F512" s="849">
        <v>3.5</v>
      </c>
      <c r="G512" s="849">
        <v>92507.03</v>
      </c>
      <c r="H512" s="849"/>
      <c r="I512" s="849">
        <v>26430.579999999998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5" customHeight="1" x14ac:dyDescent="0.2">
      <c r="A513" s="831" t="s">
        <v>579</v>
      </c>
      <c r="B513" s="832" t="s">
        <v>5508</v>
      </c>
      <c r="C513" s="832" t="s">
        <v>5514</v>
      </c>
      <c r="D513" s="832" t="s">
        <v>6112</v>
      </c>
      <c r="E513" s="832" t="s">
        <v>6113</v>
      </c>
      <c r="F513" s="849">
        <v>129</v>
      </c>
      <c r="G513" s="849">
        <v>1236875.9300000002</v>
      </c>
      <c r="H513" s="849">
        <v>2.2355416615547097</v>
      </c>
      <c r="I513" s="849">
        <v>9588.1855038759695</v>
      </c>
      <c r="J513" s="849">
        <v>80.099999999999994</v>
      </c>
      <c r="K513" s="849">
        <v>553277.96</v>
      </c>
      <c r="L513" s="849">
        <v>1</v>
      </c>
      <c r="M513" s="849">
        <v>6907.3403245942573</v>
      </c>
      <c r="N513" s="849">
        <v>44.1</v>
      </c>
      <c r="O513" s="849">
        <v>160083</v>
      </c>
      <c r="P513" s="837">
        <v>0.28933558097994722</v>
      </c>
      <c r="Q513" s="850">
        <v>3630</v>
      </c>
    </row>
    <row r="514" spans="1:17" ht="14.45" customHeight="1" x14ac:dyDescent="0.2">
      <c r="A514" s="831" t="s">
        <v>579</v>
      </c>
      <c r="B514" s="832" t="s">
        <v>5508</v>
      </c>
      <c r="C514" s="832" t="s">
        <v>5514</v>
      </c>
      <c r="D514" s="832" t="s">
        <v>6114</v>
      </c>
      <c r="E514" s="832" t="s">
        <v>1452</v>
      </c>
      <c r="F514" s="849">
        <v>60</v>
      </c>
      <c r="G514" s="849">
        <v>190366.8</v>
      </c>
      <c r="H514" s="849">
        <v>3.5294117647058818</v>
      </c>
      <c r="I514" s="849">
        <v>3172.7799999999997</v>
      </c>
      <c r="J514" s="849">
        <v>17</v>
      </c>
      <c r="K514" s="849">
        <v>53937.26</v>
      </c>
      <c r="L514" s="849">
        <v>1</v>
      </c>
      <c r="M514" s="849">
        <v>3172.78</v>
      </c>
      <c r="N514" s="849">
        <v>22</v>
      </c>
      <c r="O514" s="849">
        <v>57073.36</v>
      </c>
      <c r="P514" s="837">
        <v>1.0581434800358787</v>
      </c>
      <c r="Q514" s="850">
        <v>2594.2436363636366</v>
      </c>
    </row>
    <row r="515" spans="1:17" ht="14.45" customHeight="1" x14ac:dyDescent="0.2">
      <c r="A515" s="831" t="s">
        <v>579</v>
      </c>
      <c r="B515" s="832" t="s">
        <v>5508</v>
      </c>
      <c r="C515" s="832" t="s">
        <v>5514</v>
      </c>
      <c r="D515" s="832" t="s">
        <v>6115</v>
      </c>
      <c r="E515" s="832" t="s">
        <v>2227</v>
      </c>
      <c r="F515" s="849"/>
      <c r="G515" s="849"/>
      <c r="H515" s="849"/>
      <c r="I515" s="849"/>
      <c r="J515" s="849"/>
      <c r="K515" s="849"/>
      <c r="L515" s="849"/>
      <c r="M515" s="849"/>
      <c r="N515" s="849">
        <v>11.200000000000001</v>
      </c>
      <c r="O515" s="849">
        <v>3603.95</v>
      </c>
      <c r="P515" s="837"/>
      <c r="Q515" s="850">
        <v>321.78124999999994</v>
      </c>
    </row>
    <row r="516" spans="1:17" ht="14.45" customHeight="1" x14ac:dyDescent="0.2">
      <c r="A516" s="831" t="s">
        <v>579</v>
      </c>
      <c r="B516" s="832" t="s">
        <v>5508</v>
      </c>
      <c r="C516" s="832" t="s">
        <v>5514</v>
      </c>
      <c r="D516" s="832" t="s">
        <v>6116</v>
      </c>
      <c r="E516" s="832" t="s">
        <v>6117</v>
      </c>
      <c r="F516" s="849"/>
      <c r="G516" s="849"/>
      <c r="H516" s="849"/>
      <c r="I516" s="849"/>
      <c r="J516" s="849">
        <v>0</v>
      </c>
      <c r="K516" s="849">
        <v>0</v>
      </c>
      <c r="L516" s="849"/>
      <c r="M516" s="849"/>
      <c r="N516" s="849"/>
      <c r="O516" s="849"/>
      <c r="P516" s="837"/>
      <c r="Q516" s="850"/>
    </row>
    <row r="517" spans="1:17" ht="14.45" customHeight="1" x14ac:dyDescent="0.2">
      <c r="A517" s="831" t="s">
        <v>579</v>
      </c>
      <c r="B517" s="832" t="s">
        <v>5508</v>
      </c>
      <c r="C517" s="832" t="s">
        <v>5514</v>
      </c>
      <c r="D517" s="832" t="s">
        <v>6118</v>
      </c>
      <c r="E517" s="832" t="s">
        <v>1452</v>
      </c>
      <c r="F517" s="849">
        <v>4</v>
      </c>
      <c r="G517" s="849">
        <v>25382.28</v>
      </c>
      <c r="H517" s="849">
        <v>0.66666666666666663</v>
      </c>
      <c r="I517" s="849">
        <v>6345.57</v>
      </c>
      <c r="J517" s="849">
        <v>6</v>
      </c>
      <c r="K517" s="849">
        <v>38073.42</v>
      </c>
      <c r="L517" s="849">
        <v>1</v>
      </c>
      <c r="M517" s="849">
        <v>6345.57</v>
      </c>
      <c r="N517" s="849">
        <v>16</v>
      </c>
      <c r="O517" s="849">
        <v>101529.12</v>
      </c>
      <c r="P517" s="837">
        <v>2.6666666666666665</v>
      </c>
      <c r="Q517" s="850">
        <v>6345.57</v>
      </c>
    </row>
    <row r="518" spans="1:17" ht="14.45" customHeight="1" x14ac:dyDescent="0.2">
      <c r="A518" s="831" t="s">
        <v>579</v>
      </c>
      <c r="B518" s="832" t="s">
        <v>5508</v>
      </c>
      <c r="C518" s="832" t="s">
        <v>5514</v>
      </c>
      <c r="D518" s="832" t="s">
        <v>6119</v>
      </c>
      <c r="E518" s="832" t="s">
        <v>6120</v>
      </c>
      <c r="F518" s="849"/>
      <c r="G518" s="849"/>
      <c r="H518" s="849"/>
      <c r="I518" s="849"/>
      <c r="J518" s="849"/>
      <c r="K518" s="849"/>
      <c r="L518" s="849"/>
      <c r="M518" s="849"/>
      <c r="N518" s="849">
        <v>1.6</v>
      </c>
      <c r="O518" s="849">
        <v>934.32000000000016</v>
      </c>
      <c r="P518" s="837"/>
      <c r="Q518" s="850">
        <v>583.95000000000005</v>
      </c>
    </row>
    <row r="519" spans="1:17" ht="14.45" customHeight="1" x14ac:dyDescent="0.2">
      <c r="A519" s="831" t="s">
        <v>579</v>
      </c>
      <c r="B519" s="832" t="s">
        <v>5508</v>
      </c>
      <c r="C519" s="832" t="s">
        <v>5514</v>
      </c>
      <c r="D519" s="832" t="s">
        <v>6121</v>
      </c>
      <c r="E519" s="832" t="s">
        <v>2185</v>
      </c>
      <c r="F519" s="849">
        <v>49</v>
      </c>
      <c r="G519" s="849">
        <v>3221.75</v>
      </c>
      <c r="H519" s="849">
        <v>0.21236044226076614</v>
      </c>
      <c r="I519" s="849">
        <v>65.75</v>
      </c>
      <c r="J519" s="849">
        <v>242.39999999999998</v>
      </c>
      <c r="K519" s="849">
        <v>15171.140000000001</v>
      </c>
      <c r="L519" s="849">
        <v>1</v>
      </c>
      <c r="M519" s="849">
        <v>62.587211221122125</v>
      </c>
      <c r="N519" s="849">
        <v>206</v>
      </c>
      <c r="O519" s="849">
        <v>5518.5500000000011</v>
      </c>
      <c r="P519" s="837">
        <v>0.36375315236692829</v>
      </c>
      <c r="Q519" s="850">
        <v>26.78907766990292</v>
      </c>
    </row>
    <row r="520" spans="1:17" ht="14.45" customHeight="1" x14ac:dyDescent="0.2">
      <c r="A520" s="831" t="s">
        <v>579</v>
      </c>
      <c r="B520" s="832" t="s">
        <v>5508</v>
      </c>
      <c r="C520" s="832" t="s">
        <v>5514</v>
      </c>
      <c r="D520" s="832" t="s">
        <v>6122</v>
      </c>
      <c r="E520" s="832" t="s">
        <v>6123</v>
      </c>
      <c r="F520" s="849"/>
      <c r="G520" s="849"/>
      <c r="H520" s="849"/>
      <c r="I520" s="849"/>
      <c r="J520" s="849"/>
      <c r="K520" s="849"/>
      <c r="L520" s="849"/>
      <c r="M520" s="849"/>
      <c r="N520" s="849">
        <v>0.8</v>
      </c>
      <c r="O520" s="849">
        <v>631.88</v>
      </c>
      <c r="P520" s="837"/>
      <c r="Q520" s="850">
        <v>789.84999999999991</v>
      </c>
    </row>
    <row r="521" spans="1:17" ht="14.45" customHeight="1" x14ac:dyDescent="0.2">
      <c r="A521" s="831" t="s">
        <v>579</v>
      </c>
      <c r="B521" s="832" t="s">
        <v>5508</v>
      </c>
      <c r="C521" s="832" t="s">
        <v>5514</v>
      </c>
      <c r="D521" s="832" t="s">
        <v>6124</v>
      </c>
      <c r="E521" s="832" t="s">
        <v>6125</v>
      </c>
      <c r="F521" s="849"/>
      <c r="G521" s="849"/>
      <c r="H521" s="849"/>
      <c r="I521" s="849"/>
      <c r="J521" s="849"/>
      <c r="K521" s="849"/>
      <c r="L521" s="849"/>
      <c r="M521" s="849"/>
      <c r="N521" s="849">
        <v>0.52</v>
      </c>
      <c r="O521" s="849">
        <v>5190.6899999999996</v>
      </c>
      <c r="P521" s="837"/>
      <c r="Q521" s="850">
        <v>9982.0961538461524</v>
      </c>
    </row>
    <row r="522" spans="1:17" ht="14.45" customHeight="1" x14ac:dyDescent="0.2">
      <c r="A522" s="831" t="s">
        <v>579</v>
      </c>
      <c r="B522" s="832" t="s">
        <v>5508</v>
      </c>
      <c r="C522" s="832" t="s">
        <v>5514</v>
      </c>
      <c r="D522" s="832" t="s">
        <v>6126</v>
      </c>
      <c r="E522" s="832" t="s">
        <v>2181</v>
      </c>
      <c r="F522" s="849">
        <v>137.79999999999998</v>
      </c>
      <c r="G522" s="849">
        <v>292907.68</v>
      </c>
      <c r="H522" s="849">
        <v>1.2468093860618712</v>
      </c>
      <c r="I522" s="849">
        <v>2125.6000000000004</v>
      </c>
      <c r="J522" s="849">
        <v>134.94999999999999</v>
      </c>
      <c r="K522" s="849">
        <v>234925.78999999995</v>
      </c>
      <c r="L522" s="849">
        <v>1</v>
      </c>
      <c r="M522" s="849">
        <v>1740.8357910337161</v>
      </c>
      <c r="N522" s="849">
        <v>110.89999999999993</v>
      </c>
      <c r="O522" s="849">
        <v>50896.019999999982</v>
      </c>
      <c r="P522" s="837">
        <v>0.21664722293793284</v>
      </c>
      <c r="Q522" s="850">
        <v>458.93615870153303</v>
      </c>
    </row>
    <row r="523" spans="1:17" ht="14.45" customHeight="1" x14ac:dyDescent="0.2">
      <c r="A523" s="831" t="s">
        <v>579</v>
      </c>
      <c r="B523" s="832" t="s">
        <v>5508</v>
      </c>
      <c r="C523" s="832" t="s">
        <v>5514</v>
      </c>
      <c r="D523" s="832" t="s">
        <v>6127</v>
      </c>
      <c r="E523" s="832" t="s">
        <v>2239</v>
      </c>
      <c r="F523" s="849">
        <v>2</v>
      </c>
      <c r="G523" s="849">
        <v>20784.7</v>
      </c>
      <c r="H523" s="849">
        <v>9.2986269060558943E-2</v>
      </c>
      <c r="I523" s="849">
        <v>10392.35</v>
      </c>
      <c r="J523" s="849">
        <v>29</v>
      </c>
      <c r="K523" s="849">
        <v>223524.4</v>
      </c>
      <c r="L523" s="849">
        <v>1</v>
      </c>
      <c r="M523" s="849">
        <v>7707.7379310344822</v>
      </c>
      <c r="N523" s="849">
        <v>4</v>
      </c>
      <c r="O523" s="849">
        <v>4659.12</v>
      </c>
      <c r="P523" s="837">
        <v>2.0843898921102125E-2</v>
      </c>
      <c r="Q523" s="850">
        <v>1164.78</v>
      </c>
    </row>
    <row r="524" spans="1:17" ht="14.45" customHeight="1" x14ac:dyDescent="0.2">
      <c r="A524" s="831" t="s">
        <v>579</v>
      </c>
      <c r="B524" s="832" t="s">
        <v>5508</v>
      </c>
      <c r="C524" s="832" t="s">
        <v>5514</v>
      </c>
      <c r="D524" s="832" t="s">
        <v>6128</v>
      </c>
      <c r="E524" s="832" t="s">
        <v>2189</v>
      </c>
      <c r="F524" s="849">
        <v>12.1</v>
      </c>
      <c r="G524" s="849">
        <v>39491.31</v>
      </c>
      <c r="H524" s="849">
        <v>3.2702689497890831</v>
      </c>
      <c r="I524" s="849">
        <v>3263.7446280991735</v>
      </c>
      <c r="J524" s="849">
        <v>3.7</v>
      </c>
      <c r="K524" s="849">
        <v>12075.86</v>
      </c>
      <c r="L524" s="849">
        <v>1</v>
      </c>
      <c r="M524" s="849">
        <v>3263.745945945946</v>
      </c>
      <c r="N524" s="849">
        <v>46.3</v>
      </c>
      <c r="O524" s="849">
        <v>51693.95</v>
      </c>
      <c r="P524" s="837">
        <v>4.2807675809424746</v>
      </c>
      <c r="Q524" s="850">
        <v>1116.5</v>
      </c>
    </row>
    <row r="525" spans="1:17" ht="14.45" customHeight="1" x14ac:dyDescent="0.2">
      <c r="A525" s="831" t="s">
        <v>579</v>
      </c>
      <c r="B525" s="832" t="s">
        <v>5508</v>
      </c>
      <c r="C525" s="832" t="s">
        <v>5514</v>
      </c>
      <c r="D525" s="832" t="s">
        <v>6129</v>
      </c>
      <c r="E525" s="832" t="s">
        <v>1463</v>
      </c>
      <c r="F525" s="849"/>
      <c r="G525" s="849"/>
      <c r="H525" s="849"/>
      <c r="I525" s="849"/>
      <c r="J525" s="849"/>
      <c r="K525" s="849"/>
      <c r="L525" s="849"/>
      <c r="M525" s="849"/>
      <c r="N525" s="849">
        <v>11</v>
      </c>
      <c r="O525" s="849">
        <v>124784.37999999999</v>
      </c>
      <c r="P525" s="837"/>
      <c r="Q525" s="850">
        <v>11344.034545454544</v>
      </c>
    </row>
    <row r="526" spans="1:17" ht="14.45" customHeight="1" x14ac:dyDescent="0.2">
      <c r="A526" s="831" t="s">
        <v>579</v>
      </c>
      <c r="B526" s="832" t="s">
        <v>5508</v>
      </c>
      <c r="C526" s="832" t="s">
        <v>5514</v>
      </c>
      <c r="D526" s="832" t="s">
        <v>6130</v>
      </c>
      <c r="E526" s="832" t="s">
        <v>6096</v>
      </c>
      <c r="F526" s="849"/>
      <c r="G526" s="849"/>
      <c r="H526" s="849"/>
      <c r="I526" s="849"/>
      <c r="J526" s="849">
        <v>0.8</v>
      </c>
      <c r="K526" s="849">
        <v>156.72</v>
      </c>
      <c r="L526" s="849">
        <v>1</v>
      </c>
      <c r="M526" s="849">
        <v>195.89999999999998</v>
      </c>
      <c r="N526" s="849"/>
      <c r="O526" s="849"/>
      <c r="P526" s="837"/>
      <c r="Q526" s="850"/>
    </row>
    <row r="527" spans="1:17" ht="14.45" customHeight="1" x14ac:dyDescent="0.2">
      <c r="A527" s="831" t="s">
        <v>579</v>
      </c>
      <c r="B527" s="832" t="s">
        <v>5508</v>
      </c>
      <c r="C527" s="832" t="s">
        <v>5514</v>
      </c>
      <c r="D527" s="832" t="s">
        <v>6131</v>
      </c>
      <c r="E527" s="832" t="s">
        <v>6132</v>
      </c>
      <c r="F527" s="849">
        <v>2</v>
      </c>
      <c r="G527" s="849">
        <v>6345.56</v>
      </c>
      <c r="H527" s="849">
        <v>0.5</v>
      </c>
      <c r="I527" s="849">
        <v>3172.78</v>
      </c>
      <c r="J527" s="849">
        <v>4</v>
      </c>
      <c r="K527" s="849">
        <v>12691.12</v>
      </c>
      <c r="L527" s="849">
        <v>1</v>
      </c>
      <c r="M527" s="849">
        <v>3172.78</v>
      </c>
      <c r="N527" s="849"/>
      <c r="O527" s="849"/>
      <c r="P527" s="837"/>
      <c r="Q527" s="850"/>
    </row>
    <row r="528" spans="1:17" ht="14.45" customHeight="1" x14ac:dyDescent="0.2">
      <c r="A528" s="831" t="s">
        <v>579</v>
      </c>
      <c r="B528" s="832" t="s">
        <v>5508</v>
      </c>
      <c r="C528" s="832" t="s">
        <v>5514</v>
      </c>
      <c r="D528" s="832" t="s">
        <v>6133</v>
      </c>
      <c r="E528" s="832" t="s">
        <v>2201</v>
      </c>
      <c r="F528" s="849"/>
      <c r="G528" s="849"/>
      <c r="H528" s="849"/>
      <c r="I528" s="849"/>
      <c r="J528" s="849"/>
      <c r="K528" s="849"/>
      <c r="L528" s="849"/>
      <c r="M528" s="849"/>
      <c r="N528" s="849">
        <v>9</v>
      </c>
      <c r="O528" s="849">
        <v>1386</v>
      </c>
      <c r="P528" s="837"/>
      <c r="Q528" s="850">
        <v>154</v>
      </c>
    </row>
    <row r="529" spans="1:17" ht="14.45" customHeight="1" x14ac:dyDescent="0.2">
      <c r="A529" s="831" t="s">
        <v>579</v>
      </c>
      <c r="B529" s="832" t="s">
        <v>5508</v>
      </c>
      <c r="C529" s="832" t="s">
        <v>5514</v>
      </c>
      <c r="D529" s="832" t="s">
        <v>6134</v>
      </c>
      <c r="E529" s="832" t="s">
        <v>2201</v>
      </c>
      <c r="F529" s="849">
        <v>3.65</v>
      </c>
      <c r="G529" s="849">
        <v>2922.92</v>
      </c>
      <c r="H529" s="849">
        <v>2.6071428571428577</v>
      </c>
      <c r="I529" s="849">
        <v>800.80000000000007</v>
      </c>
      <c r="J529" s="849">
        <v>1.4</v>
      </c>
      <c r="K529" s="849">
        <v>1121.1199999999999</v>
      </c>
      <c r="L529" s="849">
        <v>1</v>
      </c>
      <c r="M529" s="849">
        <v>800.8</v>
      </c>
      <c r="N529" s="849">
        <v>10.450000000000003</v>
      </c>
      <c r="O529" s="849">
        <v>2747.3199999999997</v>
      </c>
      <c r="P529" s="837">
        <v>2.4505137719423433</v>
      </c>
      <c r="Q529" s="850">
        <v>262.90143540669845</v>
      </c>
    </row>
    <row r="530" spans="1:17" ht="14.45" customHeight="1" x14ac:dyDescent="0.2">
      <c r="A530" s="831" t="s">
        <v>579</v>
      </c>
      <c r="B530" s="832" t="s">
        <v>5508</v>
      </c>
      <c r="C530" s="832" t="s">
        <v>5514</v>
      </c>
      <c r="D530" s="832" t="s">
        <v>6135</v>
      </c>
      <c r="E530" s="832" t="s">
        <v>2214</v>
      </c>
      <c r="F530" s="849">
        <v>4</v>
      </c>
      <c r="G530" s="849">
        <v>602.91999999999996</v>
      </c>
      <c r="H530" s="849">
        <v>3.6113806528900869</v>
      </c>
      <c r="I530" s="849">
        <v>150.72999999999999</v>
      </c>
      <c r="J530" s="849">
        <v>5</v>
      </c>
      <c r="K530" s="849">
        <v>166.95</v>
      </c>
      <c r="L530" s="849">
        <v>1</v>
      </c>
      <c r="M530" s="849">
        <v>33.39</v>
      </c>
      <c r="N530" s="849">
        <v>28</v>
      </c>
      <c r="O530" s="849">
        <v>934.92</v>
      </c>
      <c r="P530" s="837">
        <v>5.6000000000000005</v>
      </c>
      <c r="Q530" s="850">
        <v>33.39</v>
      </c>
    </row>
    <row r="531" spans="1:17" ht="14.45" customHeight="1" x14ac:dyDescent="0.2">
      <c r="A531" s="831" t="s">
        <v>579</v>
      </c>
      <c r="B531" s="832" t="s">
        <v>5508</v>
      </c>
      <c r="C531" s="832" t="s">
        <v>5514</v>
      </c>
      <c r="D531" s="832" t="s">
        <v>6136</v>
      </c>
      <c r="E531" s="832" t="s">
        <v>6137</v>
      </c>
      <c r="F531" s="849">
        <v>1.2000000000000002</v>
      </c>
      <c r="G531" s="849">
        <v>397.68</v>
      </c>
      <c r="H531" s="849">
        <v>0.30026501966883867</v>
      </c>
      <c r="I531" s="849">
        <v>331.4</v>
      </c>
      <c r="J531" s="849">
        <v>6.8999999999999995</v>
      </c>
      <c r="K531" s="849">
        <v>1324.43</v>
      </c>
      <c r="L531" s="849">
        <v>1</v>
      </c>
      <c r="M531" s="849">
        <v>191.94637681159423</v>
      </c>
      <c r="N531" s="849">
        <v>3.8000000000000003</v>
      </c>
      <c r="O531" s="849">
        <v>506.48</v>
      </c>
      <c r="P531" s="837">
        <v>0.3824135665909108</v>
      </c>
      <c r="Q531" s="850">
        <v>133.28421052631577</v>
      </c>
    </row>
    <row r="532" spans="1:17" ht="14.45" customHeight="1" x14ac:dyDescent="0.2">
      <c r="A532" s="831" t="s">
        <v>579</v>
      </c>
      <c r="B532" s="832" t="s">
        <v>5508</v>
      </c>
      <c r="C532" s="832" t="s">
        <v>5514</v>
      </c>
      <c r="D532" s="832" t="s">
        <v>6138</v>
      </c>
      <c r="E532" s="832" t="s">
        <v>1559</v>
      </c>
      <c r="F532" s="849"/>
      <c r="G532" s="849"/>
      <c r="H532" s="849"/>
      <c r="I532" s="849"/>
      <c r="J532" s="849">
        <v>1</v>
      </c>
      <c r="K532" s="849">
        <v>7132.1</v>
      </c>
      <c r="L532" s="849">
        <v>1</v>
      </c>
      <c r="M532" s="849">
        <v>7132.1</v>
      </c>
      <c r="N532" s="849"/>
      <c r="O532" s="849"/>
      <c r="P532" s="837"/>
      <c r="Q532" s="850"/>
    </row>
    <row r="533" spans="1:17" ht="14.45" customHeight="1" x14ac:dyDescent="0.2">
      <c r="A533" s="831" t="s">
        <v>579</v>
      </c>
      <c r="B533" s="832" t="s">
        <v>5508</v>
      </c>
      <c r="C533" s="832" t="s">
        <v>5514</v>
      </c>
      <c r="D533" s="832" t="s">
        <v>6139</v>
      </c>
      <c r="E533" s="832" t="s">
        <v>2207</v>
      </c>
      <c r="F533" s="849">
        <v>15.899999999999999</v>
      </c>
      <c r="G533" s="849">
        <v>12558.66</v>
      </c>
      <c r="H533" s="849">
        <v>1.0115527461029719</v>
      </c>
      <c r="I533" s="849">
        <v>789.85283018867926</v>
      </c>
      <c r="J533" s="849">
        <v>17.8</v>
      </c>
      <c r="K533" s="849">
        <v>12415.23</v>
      </c>
      <c r="L533" s="849">
        <v>1</v>
      </c>
      <c r="M533" s="849">
        <v>697.48483146067406</v>
      </c>
      <c r="N533" s="849">
        <v>16.299999999999997</v>
      </c>
      <c r="O533" s="849">
        <v>9555.2999999999975</v>
      </c>
      <c r="P533" s="837">
        <v>0.76964341377485535</v>
      </c>
      <c r="Q533" s="850">
        <v>586.21472392638032</v>
      </c>
    </row>
    <row r="534" spans="1:17" ht="14.45" customHeight="1" x14ac:dyDescent="0.2">
      <c r="A534" s="831" t="s">
        <v>579</v>
      </c>
      <c r="B534" s="832" t="s">
        <v>5508</v>
      </c>
      <c r="C534" s="832" t="s">
        <v>5514</v>
      </c>
      <c r="D534" s="832" t="s">
        <v>6140</v>
      </c>
      <c r="E534" s="832" t="s">
        <v>2192</v>
      </c>
      <c r="F534" s="849">
        <v>140.35</v>
      </c>
      <c r="G534" s="849">
        <v>458066.27</v>
      </c>
      <c r="H534" s="849">
        <v>0.7539059805572077</v>
      </c>
      <c r="I534" s="849">
        <v>3263.7425721410759</v>
      </c>
      <c r="J534" s="849">
        <v>216.2</v>
      </c>
      <c r="K534" s="849">
        <v>607590.71</v>
      </c>
      <c r="L534" s="849">
        <v>1</v>
      </c>
      <c r="M534" s="849">
        <v>2810.317807585569</v>
      </c>
      <c r="N534" s="849">
        <v>117.89999999999999</v>
      </c>
      <c r="O534" s="849">
        <v>143689.95000000007</v>
      </c>
      <c r="P534" s="837">
        <v>0.23649135451725403</v>
      </c>
      <c r="Q534" s="850">
        <v>1218.744274809161</v>
      </c>
    </row>
    <row r="535" spans="1:17" ht="14.45" customHeight="1" x14ac:dyDescent="0.2">
      <c r="A535" s="831" t="s">
        <v>579</v>
      </c>
      <c r="B535" s="832" t="s">
        <v>5508</v>
      </c>
      <c r="C535" s="832" t="s">
        <v>5514</v>
      </c>
      <c r="D535" s="832" t="s">
        <v>6141</v>
      </c>
      <c r="E535" s="832" t="s">
        <v>6044</v>
      </c>
      <c r="F535" s="849"/>
      <c r="G535" s="849"/>
      <c r="H535" s="849"/>
      <c r="I535" s="849"/>
      <c r="J535" s="849">
        <v>2</v>
      </c>
      <c r="K535" s="849">
        <v>5710.44</v>
      </c>
      <c r="L535" s="849">
        <v>1</v>
      </c>
      <c r="M535" s="849">
        <v>2855.22</v>
      </c>
      <c r="N535" s="849"/>
      <c r="O535" s="849"/>
      <c r="P535" s="837"/>
      <c r="Q535" s="850"/>
    </row>
    <row r="536" spans="1:17" ht="14.45" customHeight="1" x14ac:dyDescent="0.2">
      <c r="A536" s="831" t="s">
        <v>579</v>
      </c>
      <c r="B536" s="832" t="s">
        <v>5508</v>
      </c>
      <c r="C536" s="832" t="s">
        <v>5514</v>
      </c>
      <c r="D536" s="832" t="s">
        <v>6142</v>
      </c>
      <c r="E536" s="832" t="s">
        <v>2233</v>
      </c>
      <c r="F536" s="849">
        <v>21</v>
      </c>
      <c r="G536" s="849">
        <v>49007.7</v>
      </c>
      <c r="H536" s="849">
        <v>0.1875</v>
      </c>
      <c r="I536" s="849">
        <v>2333.6999999999998</v>
      </c>
      <c r="J536" s="849">
        <v>112</v>
      </c>
      <c r="K536" s="849">
        <v>261374.4</v>
      </c>
      <c r="L536" s="849">
        <v>1</v>
      </c>
      <c r="M536" s="849">
        <v>2333.6999999999998</v>
      </c>
      <c r="N536" s="849"/>
      <c r="O536" s="849"/>
      <c r="P536" s="837"/>
      <c r="Q536" s="850"/>
    </row>
    <row r="537" spans="1:17" ht="14.45" customHeight="1" x14ac:dyDescent="0.2">
      <c r="A537" s="831" t="s">
        <v>579</v>
      </c>
      <c r="B537" s="832" t="s">
        <v>5508</v>
      </c>
      <c r="C537" s="832" t="s">
        <v>5514</v>
      </c>
      <c r="D537" s="832" t="s">
        <v>6143</v>
      </c>
      <c r="E537" s="832" t="s">
        <v>1569</v>
      </c>
      <c r="F537" s="849"/>
      <c r="G537" s="849"/>
      <c r="H537" s="849"/>
      <c r="I537" s="849"/>
      <c r="J537" s="849">
        <v>22</v>
      </c>
      <c r="K537" s="849">
        <v>50878.8</v>
      </c>
      <c r="L537" s="849">
        <v>1</v>
      </c>
      <c r="M537" s="849">
        <v>2312.6727272727276</v>
      </c>
      <c r="N537" s="849">
        <v>31</v>
      </c>
      <c r="O537" s="849">
        <v>3707.51</v>
      </c>
      <c r="P537" s="837">
        <v>7.2869446606445121E-2</v>
      </c>
      <c r="Q537" s="850">
        <v>119.59709677419356</v>
      </c>
    </row>
    <row r="538" spans="1:17" ht="14.45" customHeight="1" x14ac:dyDescent="0.2">
      <c r="A538" s="831" t="s">
        <v>579</v>
      </c>
      <c r="B538" s="832" t="s">
        <v>5508</v>
      </c>
      <c r="C538" s="832" t="s">
        <v>5514</v>
      </c>
      <c r="D538" s="832" t="s">
        <v>6144</v>
      </c>
      <c r="E538" s="832" t="s">
        <v>2708</v>
      </c>
      <c r="F538" s="849"/>
      <c r="G538" s="849"/>
      <c r="H538" s="849"/>
      <c r="I538" s="849"/>
      <c r="J538" s="849"/>
      <c r="K538" s="849"/>
      <c r="L538" s="849"/>
      <c r="M538" s="849"/>
      <c r="N538" s="849">
        <v>57</v>
      </c>
      <c r="O538" s="849">
        <v>5271.9299999999994</v>
      </c>
      <c r="P538" s="837"/>
      <c r="Q538" s="850">
        <v>92.49</v>
      </c>
    </row>
    <row r="539" spans="1:17" ht="14.45" customHeight="1" x14ac:dyDescent="0.2">
      <c r="A539" s="831" t="s">
        <v>579</v>
      </c>
      <c r="B539" s="832" t="s">
        <v>5508</v>
      </c>
      <c r="C539" s="832" t="s">
        <v>5514</v>
      </c>
      <c r="D539" s="832" t="s">
        <v>6145</v>
      </c>
      <c r="E539" s="832" t="s">
        <v>1458</v>
      </c>
      <c r="F539" s="849"/>
      <c r="G539" s="849"/>
      <c r="H539" s="849"/>
      <c r="I539" s="849"/>
      <c r="J539" s="849">
        <v>14</v>
      </c>
      <c r="K539" s="849">
        <v>138936</v>
      </c>
      <c r="L539" s="849">
        <v>1</v>
      </c>
      <c r="M539" s="849">
        <v>9924</v>
      </c>
      <c r="N539" s="849">
        <v>26</v>
      </c>
      <c r="O539" s="849">
        <v>251416.28</v>
      </c>
      <c r="P539" s="837">
        <v>1.8095834053089193</v>
      </c>
      <c r="Q539" s="850">
        <v>9669.8569230769226</v>
      </c>
    </row>
    <row r="540" spans="1:17" ht="14.45" customHeight="1" x14ac:dyDescent="0.2">
      <c r="A540" s="831" t="s">
        <v>579</v>
      </c>
      <c r="B540" s="832" t="s">
        <v>5508</v>
      </c>
      <c r="C540" s="832" t="s">
        <v>5514</v>
      </c>
      <c r="D540" s="832" t="s">
        <v>6146</v>
      </c>
      <c r="E540" s="832" t="s">
        <v>1555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22125.68</v>
      </c>
      <c r="P540" s="837"/>
      <c r="Q540" s="850">
        <v>22125.68</v>
      </c>
    </row>
    <row r="541" spans="1:17" ht="14.45" customHeight="1" x14ac:dyDescent="0.2">
      <c r="A541" s="831" t="s">
        <v>579</v>
      </c>
      <c r="B541" s="832" t="s">
        <v>5508</v>
      </c>
      <c r="C541" s="832" t="s">
        <v>5514</v>
      </c>
      <c r="D541" s="832" t="s">
        <v>6147</v>
      </c>
      <c r="E541" s="832" t="s">
        <v>1571</v>
      </c>
      <c r="F541" s="849"/>
      <c r="G541" s="849"/>
      <c r="H541" s="849"/>
      <c r="I541" s="849"/>
      <c r="J541" s="849"/>
      <c r="K541" s="849"/>
      <c r="L541" s="849"/>
      <c r="M541" s="849"/>
      <c r="N541" s="849">
        <v>81.8</v>
      </c>
      <c r="O541" s="849">
        <v>36806.730000000003</v>
      </c>
      <c r="P541" s="837"/>
      <c r="Q541" s="850">
        <v>449.96002444987778</v>
      </c>
    </row>
    <row r="542" spans="1:17" ht="14.45" customHeight="1" x14ac:dyDescent="0.2">
      <c r="A542" s="831" t="s">
        <v>579</v>
      </c>
      <c r="B542" s="832" t="s">
        <v>5508</v>
      </c>
      <c r="C542" s="832" t="s">
        <v>5514</v>
      </c>
      <c r="D542" s="832" t="s">
        <v>6148</v>
      </c>
      <c r="E542" s="832" t="s">
        <v>6149</v>
      </c>
      <c r="F542" s="849"/>
      <c r="G542" s="849"/>
      <c r="H542" s="849"/>
      <c r="I542" s="849"/>
      <c r="J542" s="849">
        <v>4</v>
      </c>
      <c r="K542" s="849">
        <v>842.28</v>
      </c>
      <c r="L542" s="849">
        <v>1</v>
      </c>
      <c r="M542" s="849">
        <v>210.57</v>
      </c>
      <c r="N542" s="849"/>
      <c r="O542" s="849"/>
      <c r="P542" s="837"/>
      <c r="Q542" s="850"/>
    </row>
    <row r="543" spans="1:17" ht="14.45" customHeight="1" x14ac:dyDescent="0.2">
      <c r="A543" s="831" t="s">
        <v>579</v>
      </c>
      <c r="B543" s="832" t="s">
        <v>5508</v>
      </c>
      <c r="C543" s="832" t="s">
        <v>5514</v>
      </c>
      <c r="D543" s="832" t="s">
        <v>6150</v>
      </c>
      <c r="E543" s="832" t="s">
        <v>1461</v>
      </c>
      <c r="F543" s="849"/>
      <c r="G543" s="849"/>
      <c r="H543" s="849"/>
      <c r="I543" s="849"/>
      <c r="J543" s="849">
        <v>7</v>
      </c>
      <c r="K543" s="849">
        <v>15645</v>
      </c>
      <c r="L543" s="849">
        <v>1</v>
      </c>
      <c r="M543" s="849">
        <v>2235</v>
      </c>
      <c r="N543" s="849">
        <v>4</v>
      </c>
      <c r="O543" s="849">
        <v>8940</v>
      </c>
      <c r="P543" s="837">
        <v>0.5714285714285714</v>
      </c>
      <c r="Q543" s="850">
        <v>2235</v>
      </c>
    </row>
    <row r="544" spans="1:17" ht="14.45" customHeight="1" x14ac:dyDescent="0.2">
      <c r="A544" s="831" t="s">
        <v>579</v>
      </c>
      <c r="B544" s="832" t="s">
        <v>5508</v>
      </c>
      <c r="C544" s="832" t="s">
        <v>5514</v>
      </c>
      <c r="D544" s="832" t="s">
        <v>6151</v>
      </c>
      <c r="E544" s="832" t="s">
        <v>6152</v>
      </c>
      <c r="F544" s="849"/>
      <c r="G544" s="849"/>
      <c r="H544" s="849"/>
      <c r="I544" s="849"/>
      <c r="J544" s="849"/>
      <c r="K544" s="849"/>
      <c r="L544" s="849"/>
      <c r="M544" s="849"/>
      <c r="N544" s="849">
        <v>2.4</v>
      </c>
      <c r="O544" s="849">
        <v>69517.2</v>
      </c>
      <c r="P544" s="837"/>
      <c r="Q544" s="850">
        <v>28965.5</v>
      </c>
    </row>
    <row r="545" spans="1:17" ht="14.45" customHeight="1" x14ac:dyDescent="0.2">
      <c r="A545" s="831" t="s">
        <v>579</v>
      </c>
      <c r="B545" s="832" t="s">
        <v>5508</v>
      </c>
      <c r="C545" s="832" t="s">
        <v>5514</v>
      </c>
      <c r="D545" s="832" t="s">
        <v>6153</v>
      </c>
      <c r="E545" s="832" t="s">
        <v>1463</v>
      </c>
      <c r="F545" s="849"/>
      <c r="G545" s="849"/>
      <c r="H545" s="849"/>
      <c r="I545" s="849"/>
      <c r="J545" s="849"/>
      <c r="K545" s="849"/>
      <c r="L545" s="849"/>
      <c r="M545" s="849"/>
      <c r="N545" s="849">
        <v>4</v>
      </c>
      <c r="O545" s="849">
        <v>99559.4</v>
      </c>
      <c r="P545" s="837"/>
      <c r="Q545" s="850">
        <v>24889.85</v>
      </c>
    </row>
    <row r="546" spans="1:17" ht="14.45" customHeight="1" x14ac:dyDescent="0.2">
      <c r="A546" s="831" t="s">
        <v>579</v>
      </c>
      <c r="B546" s="832" t="s">
        <v>5508</v>
      </c>
      <c r="C546" s="832" t="s">
        <v>5514</v>
      </c>
      <c r="D546" s="832" t="s">
        <v>6154</v>
      </c>
      <c r="E546" s="832" t="s">
        <v>6105</v>
      </c>
      <c r="F546" s="849"/>
      <c r="G546" s="849"/>
      <c r="H546" s="849"/>
      <c r="I546" s="849"/>
      <c r="J546" s="849"/>
      <c r="K546" s="849"/>
      <c r="L546" s="849"/>
      <c r="M546" s="849"/>
      <c r="N546" s="849">
        <v>8</v>
      </c>
      <c r="O546" s="849">
        <v>2114.88</v>
      </c>
      <c r="P546" s="837"/>
      <c r="Q546" s="850">
        <v>264.36</v>
      </c>
    </row>
    <row r="547" spans="1:17" ht="14.45" customHeight="1" x14ac:dyDescent="0.2">
      <c r="A547" s="831" t="s">
        <v>579</v>
      </c>
      <c r="B547" s="832" t="s">
        <v>5508</v>
      </c>
      <c r="C547" s="832" t="s">
        <v>5514</v>
      </c>
      <c r="D547" s="832" t="s">
        <v>6155</v>
      </c>
      <c r="E547" s="832" t="s">
        <v>1452</v>
      </c>
      <c r="F547" s="849"/>
      <c r="G547" s="849"/>
      <c r="H547" s="849"/>
      <c r="I547" s="849"/>
      <c r="J547" s="849"/>
      <c r="K547" s="849"/>
      <c r="L547" s="849"/>
      <c r="M547" s="849"/>
      <c r="N547" s="849">
        <v>3</v>
      </c>
      <c r="O547" s="849">
        <v>19036.71</v>
      </c>
      <c r="P547" s="837"/>
      <c r="Q547" s="850">
        <v>6345.57</v>
      </c>
    </row>
    <row r="548" spans="1:17" ht="14.45" customHeight="1" x14ac:dyDescent="0.2">
      <c r="A548" s="831" t="s">
        <v>579</v>
      </c>
      <c r="B548" s="832" t="s">
        <v>5508</v>
      </c>
      <c r="C548" s="832" t="s">
        <v>5514</v>
      </c>
      <c r="D548" s="832" t="s">
        <v>6156</v>
      </c>
      <c r="E548" s="832" t="s">
        <v>1467</v>
      </c>
      <c r="F548" s="849"/>
      <c r="G548" s="849"/>
      <c r="H548" s="849"/>
      <c r="I548" s="849"/>
      <c r="J548" s="849"/>
      <c r="K548" s="849"/>
      <c r="L548" s="849"/>
      <c r="M548" s="849"/>
      <c r="N548" s="849">
        <v>127</v>
      </c>
      <c r="O548" s="849">
        <v>163494.72</v>
      </c>
      <c r="P548" s="837"/>
      <c r="Q548" s="850">
        <v>1287.3599999999999</v>
      </c>
    </row>
    <row r="549" spans="1:17" ht="14.45" customHeight="1" x14ac:dyDescent="0.2">
      <c r="A549" s="831" t="s">
        <v>579</v>
      </c>
      <c r="B549" s="832" t="s">
        <v>5508</v>
      </c>
      <c r="C549" s="832" t="s">
        <v>5514</v>
      </c>
      <c r="D549" s="832" t="s">
        <v>6157</v>
      </c>
      <c r="E549" s="832" t="s">
        <v>6149</v>
      </c>
      <c r="F549" s="849"/>
      <c r="G549" s="849"/>
      <c r="H549" s="849"/>
      <c r="I549" s="849"/>
      <c r="J549" s="849">
        <v>31</v>
      </c>
      <c r="K549" s="849">
        <v>13055.96</v>
      </c>
      <c r="L549" s="849">
        <v>1</v>
      </c>
      <c r="M549" s="849">
        <v>421.15999999999997</v>
      </c>
      <c r="N549" s="849"/>
      <c r="O549" s="849"/>
      <c r="P549" s="837"/>
      <c r="Q549" s="850"/>
    </row>
    <row r="550" spans="1:17" ht="14.45" customHeight="1" x14ac:dyDescent="0.2">
      <c r="A550" s="831" t="s">
        <v>579</v>
      </c>
      <c r="B550" s="832" t="s">
        <v>5508</v>
      </c>
      <c r="C550" s="832" t="s">
        <v>5514</v>
      </c>
      <c r="D550" s="832" t="s">
        <v>6158</v>
      </c>
      <c r="E550" s="832" t="s">
        <v>1458</v>
      </c>
      <c r="F550" s="849"/>
      <c r="G550" s="849"/>
      <c r="H550" s="849"/>
      <c r="I550" s="849"/>
      <c r="J550" s="849"/>
      <c r="K550" s="849"/>
      <c r="L550" s="849"/>
      <c r="M550" s="849"/>
      <c r="N550" s="849">
        <v>7</v>
      </c>
      <c r="O550" s="849">
        <v>64934.520000000004</v>
      </c>
      <c r="P550" s="837"/>
      <c r="Q550" s="850">
        <v>9276.36</v>
      </c>
    </row>
    <row r="551" spans="1:17" ht="14.45" customHeight="1" x14ac:dyDescent="0.2">
      <c r="A551" s="831" t="s">
        <v>579</v>
      </c>
      <c r="B551" s="832" t="s">
        <v>5508</v>
      </c>
      <c r="C551" s="832" t="s">
        <v>5514</v>
      </c>
      <c r="D551" s="832" t="s">
        <v>6159</v>
      </c>
      <c r="E551" s="832" t="s">
        <v>6039</v>
      </c>
      <c r="F551" s="849"/>
      <c r="G551" s="849"/>
      <c r="H551" s="849"/>
      <c r="I551" s="849"/>
      <c r="J551" s="849"/>
      <c r="K551" s="849"/>
      <c r="L551" s="849"/>
      <c r="M551" s="849"/>
      <c r="N551" s="849">
        <v>5.6</v>
      </c>
      <c r="O551" s="849">
        <v>3478.9100000000003</v>
      </c>
      <c r="P551" s="837"/>
      <c r="Q551" s="850">
        <v>621.23392857142869</v>
      </c>
    </row>
    <row r="552" spans="1:17" ht="14.45" customHeight="1" x14ac:dyDescent="0.2">
      <c r="A552" s="831" t="s">
        <v>579</v>
      </c>
      <c r="B552" s="832" t="s">
        <v>5508</v>
      </c>
      <c r="C552" s="832" t="s">
        <v>5514</v>
      </c>
      <c r="D552" s="832" t="s">
        <v>6160</v>
      </c>
      <c r="E552" s="832" t="s">
        <v>1458</v>
      </c>
      <c r="F552" s="849"/>
      <c r="G552" s="849"/>
      <c r="H552" s="849"/>
      <c r="I552" s="849"/>
      <c r="J552" s="849"/>
      <c r="K552" s="849"/>
      <c r="L552" s="849"/>
      <c r="M552" s="849"/>
      <c r="N552" s="849">
        <v>2</v>
      </c>
      <c r="O552" s="849">
        <v>9976.18</v>
      </c>
      <c r="P552" s="837"/>
      <c r="Q552" s="850">
        <v>4988.09</v>
      </c>
    </row>
    <row r="553" spans="1:17" ht="14.45" customHeight="1" x14ac:dyDescent="0.2">
      <c r="A553" s="831" t="s">
        <v>579</v>
      </c>
      <c r="B553" s="832" t="s">
        <v>5508</v>
      </c>
      <c r="C553" s="832" t="s">
        <v>6161</v>
      </c>
      <c r="D553" s="832" t="s">
        <v>6162</v>
      </c>
      <c r="E553" s="832" t="s">
        <v>6163</v>
      </c>
      <c r="F553" s="849"/>
      <c r="G553" s="849"/>
      <c r="H553" s="849"/>
      <c r="I553" s="849"/>
      <c r="J553" s="849">
        <v>1</v>
      </c>
      <c r="K553" s="849">
        <v>1406.61</v>
      </c>
      <c r="L553" s="849">
        <v>1</v>
      </c>
      <c r="M553" s="849">
        <v>1406.61</v>
      </c>
      <c r="N553" s="849">
        <v>1</v>
      </c>
      <c r="O553" s="849">
        <v>1421.32</v>
      </c>
      <c r="P553" s="837">
        <v>1.0104577672560269</v>
      </c>
      <c r="Q553" s="850">
        <v>1421.32</v>
      </c>
    </row>
    <row r="554" spans="1:17" ht="14.45" customHeight="1" x14ac:dyDescent="0.2">
      <c r="A554" s="831" t="s">
        <v>579</v>
      </c>
      <c r="B554" s="832" t="s">
        <v>5508</v>
      </c>
      <c r="C554" s="832" t="s">
        <v>6161</v>
      </c>
      <c r="D554" s="832" t="s">
        <v>6164</v>
      </c>
      <c r="E554" s="832" t="s">
        <v>6165</v>
      </c>
      <c r="F554" s="849">
        <v>315</v>
      </c>
      <c r="G554" s="849">
        <v>678274.77</v>
      </c>
      <c r="H554" s="849">
        <v>1.3196580761895371</v>
      </c>
      <c r="I554" s="849">
        <v>2153.253238095238</v>
      </c>
      <c r="J554" s="849">
        <v>238</v>
      </c>
      <c r="K554" s="849">
        <v>513977.66000000003</v>
      </c>
      <c r="L554" s="849">
        <v>1</v>
      </c>
      <c r="M554" s="849">
        <v>2159.5700000000002</v>
      </c>
      <c r="N554" s="849">
        <v>129</v>
      </c>
      <c r="O554" s="849">
        <v>281069.80000000005</v>
      </c>
      <c r="P554" s="837">
        <v>0.54685217252438567</v>
      </c>
      <c r="Q554" s="850">
        <v>2178.8356589147293</v>
      </c>
    </row>
    <row r="555" spans="1:17" ht="14.45" customHeight="1" x14ac:dyDescent="0.2">
      <c r="A555" s="831" t="s">
        <v>579</v>
      </c>
      <c r="B555" s="832" t="s">
        <v>5508</v>
      </c>
      <c r="C555" s="832" t="s">
        <v>6161</v>
      </c>
      <c r="D555" s="832" t="s">
        <v>6166</v>
      </c>
      <c r="E555" s="832" t="s">
        <v>6167</v>
      </c>
      <c r="F555" s="849">
        <v>135</v>
      </c>
      <c r="G555" s="849">
        <v>355502.07</v>
      </c>
      <c r="H555" s="849">
        <v>0.54056723647899818</v>
      </c>
      <c r="I555" s="849">
        <v>2633.3486666666668</v>
      </c>
      <c r="J555" s="849">
        <v>249</v>
      </c>
      <c r="K555" s="849">
        <v>657646.35</v>
      </c>
      <c r="L555" s="849">
        <v>1</v>
      </c>
      <c r="M555" s="849">
        <v>2641.15</v>
      </c>
      <c r="N555" s="849">
        <v>359</v>
      </c>
      <c r="O555" s="849">
        <v>956218.2000000003</v>
      </c>
      <c r="P555" s="837">
        <v>1.4540006190257124</v>
      </c>
      <c r="Q555" s="850">
        <v>2663.5604456824522</v>
      </c>
    </row>
    <row r="556" spans="1:17" ht="14.45" customHeight="1" x14ac:dyDescent="0.2">
      <c r="A556" s="831" t="s">
        <v>579</v>
      </c>
      <c r="B556" s="832" t="s">
        <v>5508</v>
      </c>
      <c r="C556" s="832" t="s">
        <v>6161</v>
      </c>
      <c r="D556" s="832" t="s">
        <v>6168</v>
      </c>
      <c r="E556" s="832" t="s">
        <v>6167</v>
      </c>
      <c r="F556" s="849">
        <v>4</v>
      </c>
      <c r="G556" s="849">
        <v>6263.7800000000007</v>
      </c>
      <c r="H556" s="849"/>
      <c r="I556" s="849">
        <v>1565.9450000000002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5" customHeight="1" x14ac:dyDescent="0.2">
      <c r="A557" s="831" t="s">
        <v>579</v>
      </c>
      <c r="B557" s="832" t="s">
        <v>5508</v>
      </c>
      <c r="C557" s="832" t="s">
        <v>6161</v>
      </c>
      <c r="D557" s="832" t="s">
        <v>6169</v>
      </c>
      <c r="E557" s="832" t="s">
        <v>6170</v>
      </c>
      <c r="F557" s="849">
        <v>9</v>
      </c>
      <c r="G557" s="849">
        <v>19436.13</v>
      </c>
      <c r="H557" s="849">
        <v>4.5</v>
      </c>
      <c r="I557" s="849">
        <v>2159.5700000000002</v>
      </c>
      <c r="J557" s="849">
        <v>2</v>
      </c>
      <c r="K557" s="849">
        <v>4319.1400000000003</v>
      </c>
      <c r="L557" s="849">
        <v>1</v>
      </c>
      <c r="M557" s="849">
        <v>2159.5700000000002</v>
      </c>
      <c r="N557" s="849">
        <v>1</v>
      </c>
      <c r="O557" s="849">
        <v>2177.8000000000002</v>
      </c>
      <c r="P557" s="837">
        <v>0.50422074764883751</v>
      </c>
      <c r="Q557" s="850">
        <v>2177.8000000000002</v>
      </c>
    </row>
    <row r="558" spans="1:17" ht="14.45" customHeight="1" x14ac:dyDescent="0.2">
      <c r="A558" s="831" t="s">
        <v>579</v>
      </c>
      <c r="B558" s="832" t="s">
        <v>5508</v>
      </c>
      <c r="C558" s="832" t="s">
        <v>6161</v>
      </c>
      <c r="D558" s="832" t="s">
        <v>6171</v>
      </c>
      <c r="E558" s="832" t="s">
        <v>6172</v>
      </c>
      <c r="F558" s="849">
        <v>28</v>
      </c>
      <c r="G558" s="849">
        <v>249266.08000000002</v>
      </c>
      <c r="H558" s="849">
        <v>0.68292682926829273</v>
      </c>
      <c r="I558" s="849">
        <v>8902.36</v>
      </c>
      <c r="J558" s="849">
        <v>41</v>
      </c>
      <c r="K558" s="849">
        <v>364996.76</v>
      </c>
      <c r="L558" s="849">
        <v>1</v>
      </c>
      <c r="M558" s="849">
        <v>8902.36</v>
      </c>
      <c r="N558" s="849">
        <v>40</v>
      </c>
      <c r="O558" s="849">
        <v>358518.43000000005</v>
      </c>
      <c r="P558" s="837">
        <v>0.98225099313210351</v>
      </c>
      <c r="Q558" s="850">
        <v>8962.960750000002</v>
      </c>
    </row>
    <row r="559" spans="1:17" ht="14.45" customHeight="1" x14ac:dyDescent="0.2">
      <c r="A559" s="831" t="s">
        <v>579</v>
      </c>
      <c r="B559" s="832" t="s">
        <v>5508</v>
      </c>
      <c r="C559" s="832" t="s">
        <v>6161</v>
      </c>
      <c r="D559" s="832" t="s">
        <v>6173</v>
      </c>
      <c r="E559" s="832" t="s">
        <v>6174</v>
      </c>
      <c r="F559" s="849">
        <v>57</v>
      </c>
      <c r="G559" s="849">
        <v>586825.90999999992</v>
      </c>
      <c r="H559" s="849">
        <v>1.0946696530602575</v>
      </c>
      <c r="I559" s="849">
        <v>10295.19140350877</v>
      </c>
      <c r="J559" s="849">
        <v>52</v>
      </c>
      <c r="K559" s="849">
        <v>536075.79999999993</v>
      </c>
      <c r="L559" s="849">
        <v>1</v>
      </c>
      <c r="M559" s="849">
        <v>10309.149999999998</v>
      </c>
      <c r="N559" s="849">
        <v>43</v>
      </c>
      <c r="O559" s="849">
        <v>444831.10000000003</v>
      </c>
      <c r="P559" s="837">
        <v>0.82979142128781058</v>
      </c>
      <c r="Q559" s="850">
        <v>10344.909302325583</v>
      </c>
    </row>
    <row r="560" spans="1:17" ht="14.45" customHeight="1" x14ac:dyDescent="0.2">
      <c r="A560" s="831" t="s">
        <v>579</v>
      </c>
      <c r="B560" s="832" t="s">
        <v>5508</v>
      </c>
      <c r="C560" s="832" t="s">
        <v>6161</v>
      </c>
      <c r="D560" s="832" t="s">
        <v>6175</v>
      </c>
      <c r="E560" s="832" t="s">
        <v>6176</v>
      </c>
      <c r="F560" s="849">
        <v>447</v>
      </c>
      <c r="G560" s="849">
        <v>539360.97000000009</v>
      </c>
      <c r="H560" s="849">
        <v>1.9187954599593764</v>
      </c>
      <c r="I560" s="849">
        <v>1206.6240939597317</v>
      </c>
      <c r="J560" s="849">
        <v>232</v>
      </c>
      <c r="K560" s="849">
        <v>281093.51999999996</v>
      </c>
      <c r="L560" s="849">
        <v>1</v>
      </c>
      <c r="M560" s="849">
        <v>1211.6099999999999</v>
      </c>
      <c r="N560" s="849">
        <v>288</v>
      </c>
      <c r="O560" s="849">
        <v>353028.9200000001</v>
      </c>
      <c r="P560" s="837">
        <v>1.2559126941097758</v>
      </c>
      <c r="Q560" s="850">
        <v>1225.7948611111115</v>
      </c>
    </row>
    <row r="561" spans="1:17" ht="14.45" customHeight="1" x14ac:dyDescent="0.2">
      <c r="A561" s="831" t="s">
        <v>579</v>
      </c>
      <c r="B561" s="832" t="s">
        <v>5508</v>
      </c>
      <c r="C561" s="832" t="s">
        <v>6161</v>
      </c>
      <c r="D561" s="832" t="s">
        <v>6177</v>
      </c>
      <c r="E561" s="832" t="s">
        <v>6178</v>
      </c>
      <c r="F561" s="849">
        <v>93</v>
      </c>
      <c r="G561" s="849">
        <v>22841.730000000003</v>
      </c>
      <c r="H561" s="849">
        <v>1.291666666666667</v>
      </c>
      <c r="I561" s="849">
        <v>245.61000000000004</v>
      </c>
      <c r="J561" s="849">
        <v>72</v>
      </c>
      <c r="K561" s="849">
        <v>17683.919999999998</v>
      </c>
      <c r="L561" s="849">
        <v>1</v>
      </c>
      <c r="M561" s="849">
        <v>245.60999999999999</v>
      </c>
      <c r="N561" s="849">
        <v>44</v>
      </c>
      <c r="O561" s="849">
        <v>10998.24</v>
      </c>
      <c r="P561" s="837">
        <v>0.62193450320969568</v>
      </c>
      <c r="Q561" s="850">
        <v>249.96</v>
      </c>
    </row>
    <row r="562" spans="1:17" ht="14.45" customHeight="1" x14ac:dyDescent="0.2">
      <c r="A562" s="831" t="s">
        <v>579</v>
      </c>
      <c r="B562" s="832" t="s">
        <v>5508</v>
      </c>
      <c r="C562" s="832" t="s">
        <v>6161</v>
      </c>
      <c r="D562" s="832" t="s">
        <v>6179</v>
      </c>
      <c r="E562" s="832" t="s">
        <v>6180</v>
      </c>
      <c r="F562" s="849">
        <v>5</v>
      </c>
      <c r="G562" s="849">
        <v>13205.75</v>
      </c>
      <c r="H562" s="849">
        <v>1.6666666666666665</v>
      </c>
      <c r="I562" s="849">
        <v>2641.15</v>
      </c>
      <c r="J562" s="849">
        <v>3</v>
      </c>
      <c r="K562" s="849">
        <v>7923.4500000000007</v>
      </c>
      <c r="L562" s="849">
        <v>1</v>
      </c>
      <c r="M562" s="849">
        <v>2641.15</v>
      </c>
      <c r="N562" s="849"/>
      <c r="O562" s="849"/>
      <c r="P562" s="837"/>
      <c r="Q562" s="850"/>
    </row>
    <row r="563" spans="1:17" ht="14.45" customHeight="1" x14ac:dyDescent="0.2">
      <c r="A563" s="831" t="s">
        <v>579</v>
      </c>
      <c r="B563" s="832" t="s">
        <v>5508</v>
      </c>
      <c r="C563" s="832" t="s">
        <v>5540</v>
      </c>
      <c r="D563" s="832" t="s">
        <v>6181</v>
      </c>
      <c r="E563" s="832" t="s">
        <v>6182</v>
      </c>
      <c r="F563" s="849">
        <v>18</v>
      </c>
      <c r="G563" s="849">
        <v>5939.64</v>
      </c>
      <c r="H563" s="849">
        <v>0.6</v>
      </c>
      <c r="I563" s="849">
        <v>329.98</v>
      </c>
      <c r="J563" s="849">
        <v>30</v>
      </c>
      <c r="K563" s="849">
        <v>9899.4000000000015</v>
      </c>
      <c r="L563" s="849">
        <v>1</v>
      </c>
      <c r="M563" s="849">
        <v>329.98000000000008</v>
      </c>
      <c r="N563" s="849">
        <v>1</v>
      </c>
      <c r="O563" s="849">
        <v>329.98</v>
      </c>
      <c r="P563" s="837">
        <v>3.3333333333333333E-2</v>
      </c>
      <c r="Q563" s="850">
        <v>329.98</v>
      </c>
    </row>
    <row r="564" spans="1:17" ht="14.45" customHeight="1" x14ac:dyDescent="0.2">
      <c r="A564" s="831" t="s">
        <v>579</v>
      </c>
      <c r="B564" s="832" t="s">
        <v>5508</v>
      </c>
      <c r="C564" s="832" t="s">
        <v>5540</v>
      </c>
      <c r="D564" s="832" t="s">
        <v>6183</v>
      </c>
      <c r="E564" s="832" t="s">
        <v>6182</v>
      </c>
      <c r="F564" s="849">
        <v>15</v>
      </c>
      <c r="G564" s="849">
        <v>6501.15</v>
      </c>
      <c r="H564" s="849">
        <v>2.5</v>
      </c>
      <c r="I564" s="849">
        <v>433.40999999999997</v>
      </c>
      <c r="J564" s="849">
        <v>6</v>
      </c>
      <c r="K564" s="849">
        <v>2600.46</v>
      </c>
      <c r="L564" s="849">
        <v>1</v>
      </c>
      <c r="M564" s="849">
        <v>433.41</v>
      </c>
      <c r="N564" s="849">
        <v>3</v>
      </c>
      <c r="O564" s="849">
        <v>1300.23</v>
      </c>
      <c r="P564" s="837">
        <v>0.5</v>
      </c>
      <c r="Q564" s="850">
        <v>433.41</v>
      </c>
    </row>
    <row r="565" spans="1:17" ht="14.45" customHeight="1" x14ac:dyDescent="0.2">
      <c r="A565" s="831" t="s">
        <v>579</v>
      </c>
      <c r="B565" s="832" t="s">
        <v>5508</v>
      </c>
      <c r="C565" s="832" t="s">
        <v>5540</v>
      </c>
      <c r="D565" s="832" t="s">
        <v>6184</v>
      </c>
      <c r="E565" s="832" t="s">
        <v>6185</v>
      </c>
      <c r="F565" s="849">
        <v>3</v>
      </c>
      <c r="G565" s="849">
        <v>4306.08</v>
      </c>
      <c r="H565" s="849">
        <v>1.5</v>
      </c>
      <c r="I565" s="849">
        <v>1435.36</v>
      </c>
      <c r="J565" s="849">
        <v>2</v>
      </c>
      <c r="K565" s="849">
        <v>2870.72</v>
      </c>
      <c r="L565" s="849">
        <v>1</v>
      </c>
      <c r="M565" s="849">
        <v>1435.36</v>
      </c>
      <c r="N565" s="849"/>
      <c r="O565" s="849"/>
      <c r="P565" s="837"/>
      <c r="Q565" s="850"/>
    </row>
    <row r="566" spans="1:17" ht="14.45" customHeight="1" x14ac:dyDescent="0.2">
      <c r="A566" s="831" t="s">
        <v>579</v>
      </c>
      <c r="B566" s="832" t="s">
        <v>5508</v>
      </c>
      <c r="C566" s="832" t="s">
        <v>5540</v>
      </c>
      <c r="D566" s="832" t="s">
        <v>6186</v>
      </c>
      <c r="E566" s="832" t="s">
        <v>6187</v>
      </c>
      <c r="F566" s="849">
        <v>0.1</v>
      </c>
      <c r="G566" s="849">
        <v>126.58</v>
      </c>
      <c r="H566" s="849"/>
      <c r="I566" s="849">
        <v>1265.8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5" customHeight="1" x14ac:dyDescent="0.2">
      <c r="A567" s="831" t="s">
        <v>579</v>
      </c>
      <c r="B567" s="832" t="s">
        <v>5508</v>
      </c>
      <c r="C567" s="832" t="s">
        <v>5540</v>
      </c>
      <c r="D567" s="832" t="s">
        <v>6188</v>
      </c>
      <c r="E567" s="832" t="s">
        <v>6189</v>
      </c>
      <c r="F567" s="849">
        <v>1</v>
      </c>
      <c r="G567" s="849">
        <v>875.93</v>
      </c>
      <c r="H567" s="849"/>
      <c r="I567" s="849">
        <v>875.93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5" customHeight="1" x14ac:dyDescent="0.2">
      <c r="A568" s="831" t="s">
        <v>579</v>
      </c>
      <c r="B568" s="832" t="s">
        <v>5508</v>
      </c>
      <c r="C568" s="832" t="s">
        <v>5540</v>
      </c>
      <c r="D568" s="832" t="s">
        <v>6190</v>
      </c>
      <c r="E568" s="832" t="s">
        <v>6191</v>
      </c>
      <c r="F568" s="849"/>
      <c r="G568" s="849"/>
      <c r="H568" s="849"/>
      <c r="I568" s="849"/>
      <c r="J568" s="849">
        <v>0.1</v>
      </c>
      <c r="K568" s="849">
        <v>11.46</v>
      </c>
      <c r="L568" s="849">
        <v>1</v>
      </c>
      <c r="M568" s="849">
        <v>114.60000000000001</v>
      </c>
      <c r="N568" s="849"/>
      <c r="O568" s="849"/>
      <c r="P568" s="837"/>
      <c r="Q568" s="850"/>
    </row>
    <row r="569" spans="1:17" ht="14.45" customHeight="1" x14ac:dyDescent="0.2">
      <c r="A569" s="831" t="s">
        <v>579</v>
      </c>
      <c r="B569" s="832" t="s">
        <v>5508</v>
      </c>
      <c r="C569" s="832" t="s">
        <v>5540</v>
      </c>
      <c r="D569" s="832" t="s">
        <v>6192</v>
      </c>
      <c r="E569" s="832" t="s">
        <v>6191</v>
      </c>
      <c r="F569" s="849"/>
      <c r="G569" s="849"/>
      <c r="H569" s="849"/>
      <c r="I569" s="849"/>
      <c r="J569" s="849">
        <v>0.4</v>
      </c>
      <c r="K569" s="849">
        <v>55.16</v>
      </c>
      <c r="L569" s="849">
        <v>1</v>
      </c>
      <c r="M569" s="849">
        <v>137.89999999999998</v>
      </c>
      <c r="N569" s="849"/>
      <c r="O569" s="849"/>
      <c r="P569" s="837"/>
      <c r="Q569" s="850"/>
    </row>
    <row r="570" spans="1:17" ht="14.45" customHeight="1" x14ac:dyDescent="0.2">
      <c r="A570" s="831" t="s">
        <v>579</v>
      </c>
      <c r="B570" s="832" t="s">
        <v>5508</v>
      </c>
      <c r="C570" s="832" t="s">
        <v>5540</v>
      </c>
      <c r="D570" s="832" t="s">
        <v>6193</v>
      </c>
      <c r="E570" s="832" t="s">
        <v>6191</v>
      </c>
      <c r="F570" s="849">
        <v>5.2</v>
      </c>
      <c r="G570" s="849">
        <v>3273.86</v>
      </c>
      <c r="H570" s="849">
        <v>0.85246115068949713</v>
      </c>
      <c r="I570" s="849">
        <v>629.5884615384615</v>
      </c>
      <c r="J570" s="849">
        <v>6.1</v>
      </c>
      <c r="K570" s="849">
        <v>3840.48</v>
      </c>
      <c r="L570" s="849">
        <v>1</v>
      </c>
      <c r="M570" s="849">
        <v>629.58688524590173</v>
      </c>
      <c r="N570" s="849">
        <v>0.8</v>
      </c>
      <c r="O570" s="849">
        <v>503.67</v>
      </c>
      <c r="P570" s="837">
        <v>0.13114766904136982</v>
      </c>
      <c r="Q570" s="850">
        <v>629.58749999999998</v>
      </c>
    </row>
    <row r="571" spans="1:17" ht="14.45" customHeight="1" x14ac:dyDescent="0.2">
      <c r="A571" s="831" t="s">
        <v>579</v>
      </c>
      <c r="B571" s="832" t="s">
        <v>5508</v>
      </c>
      <c r="C571" s="832" t="s">
        <v>5540</v>
      </c>
      <c r="D571" s="832" t="s">
        <v>6194</v>
      </c>
      <c r="E571" s="832" t="s">
        <v>6195</v>
      </c>
      <c r="F571" s="849"/>
      <c r="G571" s="849"/>
      <c r="H571" s="849"/>
      <c r="I571" s="849"/>
      <c r="J571" s="849"/>
      <c r="K571" s="849"/>
      <c r="L571" s="849"/>
      <c r="M571" s="849"/>
      <c r="N571" s="849">
        <v>2</v>
      </c>
      <c r="O571" s="849">
        <v>2339.6999999999998</v>
      </c>
      <c r="P571" s="837"/>
      <c r="Q571" s="850">
        <v>1169.8499999999999</v>
      </c>
    </row>
    <row r="572" spans="1:17" ht="14.45" customHeight="1" x14ac:dyDescent="0.2">
      <c r="A572" s="831" t="s">
        <v>579</v>
      </c>
      <c r="B572" s="832" t="s">
        <v>5508</v>
      </c>
      <c r="C572" s="832" t="s">
        <v>5540</v>
      </c>
      <c r="D572" s="832" t="s">
        <v>6196</v>
      </c>
      <c r="E572" s="832" t="s">
        <v>6197</v>
      </c>
      <c r="F572" s="849"/>
      <c r="G572" s="849"/>
      <c r="H572" s="849"/>
      <c r="I572" s="849"/>
      <c r="J572" s="849"/>
      <c r="K572" s="849"/>
      <c r="L572" s="849"/>
      <c r="M572" s="849"/>
      <c r="N572" s="849">
        <v>12</v>
      </c>
      <c r="O572" s="849">
        <v>12411.48</v>
      </c>
      <c r="P572" s="837"/>
      <c r="Q572" s="850">
        <v>1034.29</v>
      </c>
    </row>
    <row r="573" spans="1:17" ht="14.45" customHeight="1" x14ac:dyDescent="0.2">
      <c r="A573" s="831" t="s">
        <v>579</v>
      </c>
      <c r="B573" s="832" t="s">
        <v>5508</v>
      </c>
      <c r="C573" s="832" t="s">
        <v>5540</v>
      </c>
      <c r="D573" s="832" t="s">
        <v>6198</v>
      </c>
      <c r="E573" s="832" t="s">
        <v>6197</v>
      </c>
      <c r="F573" s="849">
        <v>3</v>
      </c>
      <c r="G573" s="849">
        <v>3743.34</v>
      </c>
      <c r="H573" s="849"/>
      <c r="I573" s="849">
        <v>1247.78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5" customHeight="1" x14ac:dyDescent="0.2">
      <c r="A574" s="831" t="s">
        <v>579</v>
      </c>
      <c r="B574" s="832" t="s">
        <v>5508</v>
      </c>
      <c r="C574" s="832" t="s">
        <v>5540</v>
      </c>
      <c r="D574" s="832" t="s">
        <v>6199</v>
      </c>
      <c r="E574" s="832" t="s">
        <v>6200</v>
      </c>
      <c r="F574" s="849">
        <v>2</v>
      </c>
      <c r="G574" s="849">
        <v>1374</v>
      </c>
      <c r="H574" s="849"/>
      <c r="I574" s="849">
        <v>687</v>
      </c>
      <c r="J574" s="849"/>
      <c r="K574" s="849"/>
      <c r="L574" s="849"/>
      <c r="M574" s="849"/>
      <c r="N574" s="849">
        <v>3</v>
      </c>
      <c r="O574" s="849">
        <v>2061</v>
      </c>
      <c r="P574" s="837"/>
      <c r="Q574" s="850">
        <v>687</v>
      </c>
    </row>
    <row r="575" spans="1:17" ht="14.45" customHeight="1" x14ac:dyDescent="0.2">
      <c r="A575" s="831" t="s">
        <v>579</v>
      </c>
      <c r="B575" s="832" t="s">
        <v>5508</v>
      </c>
      <c r="C575" s="832" t="s">
        <v>5540</v>
      </c>
      <c r="D575" s="832" t="s">
        <v>6201</v>
      </c>
      <c r="E575" s="832" t="s">
        <v>6202</v>
      </c>
      <c r="F575" s="849">
        <v>5</v>
      </c>
      <c r="G575" s="849">
        <v>345.1</v>
      </c>
      <c r="H575" s="849">
        <v>5.0000000000000009</v>
      </c>
      <c r="I575" s="849">
        <v>69.02000000000001</v>
      </c>
      <c r="J575" s="849">
        <v>1</v>
      </c>
      <c r="K575" s="849">
        <v>69.02</v>
      </c>
      <c r="L575" s="849">
        <v>1</v>
      </c>
      <c r="M575" s="849">
        <v>69.02</v>
      </c>
      <c r="N575" s="849"/>
      <c r="O575" s="849"/>
      <c r="P575" s="837"/>
      <c r="Q575" s="850"/>
    </row>
    <row r="576" spans="1:17" ht="14.45" customHeight="1" x14ac:dyDescent="0.2">
      <c r="A576" s="831" t="s">
        <v>579</v>
      </c>
      <c r="B576" s="832" t="s">
        <v>5508</v>
      </c>
      <c r="C576" s="832" t="s">
        <v>5540</v>
      </c>
      <c r="D576" s="832" t="s">
        <v>6203</v>
      </c>
      <c r="E576" s="832" t="s">
        <v>6202</v>
      </c>
      <c r="F576" s="849">
        <v>1</v>
      </c>
      <c r="G576" s="849">
        <v>84.98</v>
      </c>
      <c r="H576" s="849">
        <v>9.0909090909090912E-2</v>
      </c>
      <c r="I576" s="849">
        <v>84.98</v>
      </c>
      <c r="J576" s="849">
        <v>11</v>
      </c>
      <c r="K576" s="849">
        <v>934.78</v>
      </c>
      <c r="L576" s="849">
        <v>1</v>
      </c>
      <c r="M576" s="849">
        <v>84.98</v>
      </c>
      <c r="N576" s="849"/>
      <c r="O576" s="849"/>
      <c r="P576" s="837"/>
      <c r="Q576" s="850"/>
    </row>
    <row r="577" spans="1:17" ht="14.45" customHeight="1" x14ac:dyDescent="0.2">
      <c r="A577" s="831" t="s">
        <v>579</v>
      </c>
      <c r="B577" s="832" t="s">
        <v>5508</v>
      </c>
      <c r="C577" s="832" t="s">
        <v>5540</v>
      </c>
      <c r="D577" s="832" t="s">
        <v>6204</v>
      </c>
      <c r="E577" s="832" t="s">
        <v>6205</v>
      </c>
      <c r="F577" s="849">
        <v>6</v>
      </c>
      <c r="G577" s="849">
        <v>1440</v>
      </c>
      <c r="H577" s="849"/>
      <c r="I577" s="849">
        <v>240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5" customHeight="1" x14ac:dyDescent="0.2">
      <c r="A578" s="831" t="s">
        <v>579</v>
      </c>
      <c r="B578" s="832" t="s">
        <v>5508</v>
      </c>
      <c r="C578" s="832" t="s">
        <v>5540</v>
      </c>
      <c r="D578" s="832" t="s">
        <v>6206</v>
      </c>
      <c r="E578" s="832" t="s">
        <v>6205</v>
      </c>
      <c r="F578" s="849">
        <v>0.34</v>
      </c>
      <c r="G578" s="849">
        <v>413.44</v>
      </c>
      <c r="H578" s="849"/>
      <c r="I578" s="849">
        <v>1216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5" customHeight="1" x14ac:dyDescent="0.2">
      <c r="A579" s="831" t="s">
        <v>579</v>
      </c>
      <c r="B579" s="832" t="s">
        <v>5508</v>
      </c>
      <c r="C579" s="832" t="s">
        <v>5540</v>
      </c>
      <c r="D579" s="832" t="s">
        <v>6207</v>
      </c>
      <c r="E579" s="832" t="s">
        <v>6208</v>
      </c>
      <c r="F579" s="849">
        <v>1</v>
      </c>
      <c r="G579" s="849">
        <v>6559.4</v>
      </c>
      <c r="H579" s="849"/>
      <c r="I579" s="849">
        <v>6559.4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5" customHeight="1" x14ac:dyDescent="0.2">
      <c r="A580" s="831" t="s">
        <v>579</v>
      </c>
      <c r="B580" s="832" t="s">
        <v>5508</v>
      </c>
      <c r="C580" s="832" t="s">
        <v>5540</v>
      </c>
      <c r="D580" s="832" t="s">
        <v>6209</v>
      </c>
      <c r="E580" s="832" t="s">
        <v>6210</v>
      </c>
      <c r="F580" s="849"/>
      <c r="G580" s="849"/>
      <c r="H580" s="849"/>
      <c r="I580" s="849"/>
      <c r="J580" s="849"/>
      <c r="K580" s="849"/>
      <c r="L580" s="849"/>
      <c r="M580" s="849"/>
      <c r="N580" s="849">
        <v>1</v>
      </c>
      <c r="O580" s="849">
        <v>6307.7</v>
      </c>
      <c r="P580" s="837"/>
      <c r="Q580" s="850">
        <v>6307.7</v>
      </c>
    </row>
    <row r="581" spans="1:17" ht="14.45" customHeight="1" x14ac:dyDescent="0.2">
      <c r="A581" s="831" t="s">
        <v>579</v>
      </c>
      <c r="B581" s="832" t="s">
        <v>5508</v>
      </c>
      <c r="C581" s="832" t="s">
        <v>5540</v>
      </c>
      <c r="D581" s="832" t="s">
        <v>6211</v>
      </c>
      <c r="E581" s="832" t="s">
        <v>6212</v>
      </c>
      <c r="F581" s="849">
        <v>1</v>
      </c>
      <c r="G581" s="849">
        <v>217.64</v>
      </c>
      <c r="H581" s="849"/>
      <c r="I581" s="849">
        <v>217.64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5" customHeight="1" x14ac:dyDescent="0.2">
      <c r="A582" s="831" t="s">
        <v>579</v>
      </c>
      <c r="B582" s="832" t="s">
        <v>5508</v>
      </c>
      <c r="C582" s="832" t="s">
        <v>5540</v>
      </c>
      <c r="D582" s="832" t="s">
        <v>6213</v>
      </c>
      <c r="E582" s="832" t="s">
        <v>6212</v>
      </c>
      <c r="F582" s="849">
        <v>1</v>
      </c>
      <c r="G582" s="849">
        <v>265.31</v>
      </c>
      <c r="H582" s="849"/>
      <c r="I582" s="849">
        <v>265.31</v>
      </c>
      <c r="J582" s="849"/>
      <c r="K582" s="849"/>
      <c r="L582" s="849"/>
      <c r="M582" s="849"/>
      <c r="N582" s="849">
        <v>1</v>
      </c>
      <c r="O582" s="849">
        <v>265.31</v>
      </c>
      <c r="P582" s="837"/>
      <c r="Q582" s="850">
        <v>265.31</v>
      </c>
    </row>
    <row r="583" spans="1:17" ht="14.45" customHeight="1" x14ac:dyDescent="0.2">
      <c r="A583" s="831" t="s">
        <v>579</v>
      </c>
      <c r="B583" s="832" t="s">
        <v>5508</v>
      </c>
      <c r="C583" s="832" t="s">
        <v>5540</v>
      </c>
      <c r="D583" s="832" t="s">
        <v>6214</v>
      </c>
      <c r="E583" s="832" t="s">
        <v>6202</v>
      </c>
      <c r="F583" s="849"/>
      <c r="G583" s="849"/>
      <c r="H583" s="849"/>
      <c r="I583" s="849"/>
      <c r="J583" s="849"/>
      <c r="K583" s="849"/>
      <c r="L583" s="849"/>
      <c r="M583" s="849"/>
      <c r="N583" s="849">
        <v>10</v>
      </c>
      <c r="O583" s="849">
        <v>963.8</v>
      </c>
      <c r="P583" s="837"/>
      <c r="Q583" s="850">
        <v>96.38</v>
      </c>
    </row>
    <row r="584" spans="1:17" ht="14.45" customHeight="1" x14ac:dyDescent="0.2">
      <c r="A584" s="831" t="s">
        <v>579</v>
      </c>
      <c r="B584" s="832" t="s">
        <v>5508</v>
      </c>
      <c r="C584" s="832" t="s">
        <v>5540</v>
      </c>
      <c r="D584" s="832" t="s">
        <v>6215</v>
      </c>
      <c r="E584" s="832" t="s">
        <v>6202</v>
      </c>
      <c r="F584" s="849">
        <v>3</v>
      </c>
      <c r="G584" s="849">
        <v>363.75</v>
      </c>
      <c r="H584" s="849">
        <v>3</v>
      </c>
      <c r="I584" s="849">
        <v>121.25</v>
      </c>
      <c r="J584" s="849">
        <v>1</v>
      </c>
      <c r="K584" s="849">
        <v>121.25</v>
      </c>
      <c r="L584" s="849">
        <v>1</v>
      </c>
      <c r="M584" s="849">
        <v>121.25</v>
      </c>
      <c r="N584" s="849"/>
      <c r="O584" s="849"/>
      <c r="P584" s="837"/>
      <c r="Q584" s="850"/>
    </row>
    <row r="585" spans="1:17" ht="14.45" customHeight="1" x14ac:dyDescent="0.2">
      <c r="A585" s="831" t="s">
        <v>579</v>
      </c>
      <c r="B585" s="832" t="s">
        <v>5508</v>
      </c>
      <c r="C585" s="832" t="s">
        <v>5540</v>
      </c>
      <c r="D585" s="832" t="s">
        <v>6216</v>
      </c>
      <c r="E585" s="832" t="s">
        <v>6202</v>
      </c>
      <c r="F585" s="849"/>
      <c r="G585" s="849"/>
      <c r="H585" s="849"/>
      <c r="I585" s="849"/>
      <c r="J585" s="849">
        <v>1</v>
      </c>
      <c r="K585" s="849">
        <v>114</v>
      </c>
      <c r="L585" s="849">
        <v>1</v>
      </c>
      <c r="M585" s="849">
        <v>114</v>
      </c>
      <c r="N585" s="849"/>
      <c r="O585" s="849"/>
      <c r="P585" s="837"/>
      <c r="Q585" s="850"/>
    </row>
    <row r="586" spans="1:17" ht="14.45" customHeight="1" x14ac:dyDescent="0.2">
      <c r="A586" s="831" t="s">
        <v>579</v>
      </c>
      <c r="B586" s="832" t="s">
        <v>5508</v>
      </c>
      <c r="C586" s="832" t="s">
        <v>5540</v>
      </c>
      <c r="D586" s="832" t="s">
        <v>6217</v>
      </c>
      <c r="E586" s="832" t="s">
        <v>6202</v>
      </c>
      <c r="F586" s="849">
        <v>3</v>
      </c>
      <c r="G586" s="849">
        <v>516.12</v>
      </c>
      <c r="H586" s="849"/>
      <c r="I586" s="849">
        <v>172.04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5" customHeight="1" x14ac:dyDescent="0.2">
      <c r="A587" s="831" t="s">
        <v>579</v>
      </c>
      <c r="B587" s="832" t="s">
        <v>5508</v>
      </c>
      <c r="C587" s="832" t="s">
        <v>5540</v>
      </c>
      <c r="D587" s="832" t="s">
        <v>6218</v>
      </c>
      <c r="E587" s="832" t="s">
        <v>6202</v>
      </c>
      <c r="F587" s="849"/>
      <c r="G587" s="849"/>
      <c r="H587" s="849"/>
      <c r="I587" s="849"/>
      <c r="J587" s="849">
        <v>1</v>
      </c>
      <c r="K587" s="849">
        <v>90.16</v>
      </c>
      <c r="L587" s="849">
        <v>1</v>
      </c>
      <c r="M587" s="849">
        <v>90.16</v>
      </c>
      <c r="N587" s="849"/>
      <c r="O587" s="849"/>
      <c r="P587" s="837"/>
      <c r="Q587" s="850"/>
    </row>
    <row r="588" spans="1:17" ht="14.45" customHeight="1" x14ac:dyDescent="0.2">
      <c r="A588" s="831" t="s">
        <v>579</v>
      </c>
      <c r="B588" s="832" t="s">
        <v>5508</v>
      </c>
      <c r="C588" s="832" t="s">
        <v>5540</v>
      </c>
      <c r="D588" s="832" t="s">
        <v>6219</v>
      </c>
      <c r="E588" s="832" t="s">
        <v>6220</v>
      </c>
      <c r="F588" s="849"/>
      <c r="G588" s="849"/>
      <c r="H588" s="849"/>
      <c r="I588" s="849"/>
      <c r="J588" s="849"/>
      <c r="K588" s="849"/>
      <c r="L588" s="849"/>
      <c r="M588" s="849"/>
      <c r="N588" s="849">
        <v>3</v>
      </c>
      <c r="O588" s="849">
        <v>4458.45</v>
      </c>
      <c r="P588" s="837"/>
      <c r="Q588" s="850">
        <v>1486.1499999999999</v>
      </c>
    </row>
    <row r="589" spans="1:17" ht="14.45" customHeight="1" x14ac:dyDescent="0.2">
      <c r="A589" s="831" t="s">
        <v>579</v>
      </c>
      <c r="B589" s="832" t="s">
        <v>5508</v>
      </c>
      <c r="C589" s="832" t="s">
        <v>5540</v>
      </c>
      <c r="D589" s="832" t="s">
        <v>6221</v>
      </c>
      <c r="E589" s="832" t="s">
        <v>6222</v>
      </c>
      <c r="F589" s="849">
        <v>15</v>
      </c>
      <c r="G589" s="849">
        <v>18716.699999999997</v>
      </c>
      <c r="H589" s="849">
        <v>2.4999999999999996</v>
      </c>
      <c r="I589" s="849">
        <v>1247.7799999999997</v>
      </c>
      <c r="J589" s="849">
        <v>6</v>
      </c>
      <c r="K589" s="849">
        <v>7486.68</v>
      </c>
      <c r="L589" s="849">
        <v>1</v>
      </c>
      <c r="M589" s="849">
        <v>1247.78</v>
      </c>
      <c r="N589" s="849"/>
      <c r="O589" s="849"/>
      <c r="P589" s="837"/>
      <c r="Q589" s="850"/>
    </row>
    <row r="590" spans="1:17" ht="14.45" customHeight="1" x14ac:dyDescent="0.2">
      <c r="A590" s="831" t="s">
        <v>579</v>
      </c>
      <c r="B590" s="832" t="s">
        <v>5508</v>
      </c>
      <c r="C590" s="832" t="s">
        <v>5540</v>
      </c>
      <c r="D590" s="832" t="s">
        <v>6223</v>
      </c>
      <c r="E590" s="832" t="s">
        <v>6222</v>
      </c>
      <c r="F590" s="849">
        <v>7</v>
      </c>
      <c r="G590" s="849">
        <v>9953.23</v>
      </c>
      <c r="H590" s="849">
        <v>1</v>
      </c>
      <c r="I590" s="849">
        <v>1421.8899999999999</v>
      </c>
      <c r="J590" s="849">
        <v>7</v>
      </c>
      <c r="K590" s="849">
        <v>9953.23</v>
      </c>
      <c r="L590" s="849">
        <v>1</v>
      </c>
      <c r="M590" s="849">
        <v>1421.8899999999999</v>
      </c>
      <c r="N590" s="849">
        <v>4</v>
      </c>
      <c r="O590" s="849">
        <v>5687.56</v>
      </c>
      <c r="P590" s="837">
        <v>0.57142857142857151</v>
      </c>
      <c r="Q590" s="850">
        <v>1421.89</v>
      </c>
    </row>
    <row r="591" spans="1:17" ht="14.45" customHeight="1" x14ac:dyDescent="0.2">
      <c r="A591" s="831" t="s">
        <v>579</v>
      </c>
      <c r="B591" s="832" t="s">
        <v>5508</v>
      </c>
      <c r="C591" s="832" t="s">
        <v>5540</v>
      </c>
      <c r="D591" s="832" t="s">
        <v>6224</v>
      </c>
      <c r="E591" s="832" t="s">
        <v>6222</v>
      </c>
      <c r="F591" s="849">
        <v>12</v>
      </c>
      <c r="G591" s="849">
        <v>19873.32</v>
      </c>
      <c r="H591" s="849">
        <v>1.5</v>
      </c>
      <c r="I591" s="849">
        <v>1656.11</v>
      </c>
      <c r="J591" s="849">
        <v>8</v>
      </c>
      <c r="K591" s="849">
        <v>13248.88</v>
      </c>
      <c r="L591" s="849">
        <v>1</v>
      </c>
      <c r="M591" s="849">
        <v>1656.11</v>
      </c>
      <c r="N591" s="849">
        <v>1</v>
      </c>
      <c r="O591" s="849">
        <v>1656.11</v>
      </c>
      <c r="P591" s="837">
        <v>0.125</v>
      </c>
      <c r="Q591" s="850">
        <v>1656.11</v>
      </c>
    </row>
    <row r="592" spans="1:17" ht="14.45" customHeight="1" x14ac:dyDescent="0.2">
      <c r="A592" s="831" t="s">
        <v>579</v>
      </c>
      <c r="B592" s="832" t="s">
        <v>5508</v>
      </c>
      <c r="C592" s="832" t="s">
        <v>5540</v>
      </c>
      <c r="D592" s="832" t="s">
        <v>6225</v>
      </c>
      <c r="E592" s="832" t="s">
        <v>6222</v>
      </c>
      <c r="F592" s="849">
        <v>3</v>
      </c>
      <c r="G592" s="849">
        <v>5338.32</v>
      </c>
      <c r="H592" s="849"/>
      <c r="I592" s="849">
        <v>1779.4399999999998</v>
      </c>
      <c r="J592" s="849"/>
      <c r="K592" s="849"/>
      <c r="L592" s="849"/>
      <c r="M592" s="849"/>
      <c r="N592" s="849">
        <v>3</v>
      </c>
      <c r="O592" s="849">
        <v>5338.32</v>
      </c>
      <c r="P592" s="837"/>
      <c r="Q592" s="850">
        <v>1779.4399999999998</v>
      </c>
    </row>
    <row r="593" spans="1:17" ht="14.45" customHeight="1" x14ac:dyDescent="0.2">
      <c r="A593" s="831" t="s">
        <v>579</v>
      </c>
      <c r="B593" s="832" t="s">
        <v>5508</v>
      </c>
      <c r="C593" s="832" t="s">
        <v>5540</v>
      </c>
      <c r="D593" s="832" t="s">
        <v>6226</v>
      </c>
      <c r="E593" s="832" t="s">
        <v>6227</v>
      </c>
      <c r="F593" s="849"/>
      <c r="G593" s="849"/>
      <c r="H593" s="849"/>
      <c r="I593" s="849"/>
      <c r="J593" s="849">
        <v>2</v>
      </c>
      <c r="K593" s="849">
        <v>2839.64</v>
      </c>
      <c r="L593" s="849">
        <v>1</v>
      </c>
      <c r="M593" s="849">
        <v>1419.82</v>
      </c>
      <c r="N593" s="849">
        <v>1</v>
      </c>
      <c r="O593" s="849">
        <v>1419.82</v>
      </c>
      <c r="P593" s="837">
        <v>0.5</v>
      </c>
      <c r="Q593" s="850">
        <v>1419.82</v>
      </c>
    </row>
    <row r="594" spans="1:17" ht="14.45" customHeight="1" x14ac:dyDescent="0.2">
      <c r="A594" s="831" t="s">
        <v>579</v>
      </c>
      <c r="B594" s="832" t="s">
        <v>5508</v>
      </c>
      <c r="C594" s="832" t="s">
        <v>5540</v>
      </c>
      <c r="D594" s="832" t="s">
        <v>6228</v>
      </c>
      <c r="E594" s="832" t="s">
        <v>6227</v>
      </c>
      <c r="F594" s="849"/>
      <c r="G594" s="849"/>
      <c r="H594" s="849"/>
      <c r="I594" s="849"/>
      <c r="J594" s="849">
        <v>3</v>
      </c>
      <c r="K594" s="849">
        <v>4641.87</v>
      </c>
      <c r="L594" s="849">
        <v>1</v>
      </c>
      <c r="M594" s="849">
        <v>1547.29</v>
      </c>
      <c r="N594" s="849">
        <v>3</v>
      </c>
      <c r="O594" s="849">
        <v>4641.87</v>
      </c>
      <c r="P594" s="837">
        <v>1</v>
      </c>
      <c r="Q594" s="850">
        <v>1547.29</v>
      </c>
    </row>
    <row r="595" spans="1:17" ht="14.45" customHeight="1" x14ac:dyDescent="0.2">
      <c r="A595" s="831" t="s">
        <v>579</v>
      </c>
      <c r="B595" s="832" t="s">
        <v>5508</v>
      </c>
      <c r="C595" s="832" t="s">
        <v>5540</v>
      </c>
      <c r="D595" s="832" t="s">
        <v>6229</v>
      </c>
      <c r="E595" s="832" t="s">
        <v>6227</v>
      </c>
      <c r="F595" s="849"/>
      <c r="G595" s="849"/>
      <c r="H595" s="849"/>
      <c r="I595" s="849"/>
      <c r="J595" s="849">
        <v>1</v>
      </c>
      <c r="K595" s="849">
        <v>1644.71</v>
      </c>
      <c r="L595" s="849">
        <v>1</v>
      </c>
      <c r="M595" s="849">
        <v>1644.71</v>
      </c>
      <c r="N595" s="849"/>
      <c r="O595" s="849"/>
      <c r="P595" s="837"/>
      <c r="Q595" s="850"/>
    </row>
    <row r="596" spans="1:17" ht="14.45" customHeight="1" x14ac:dyDescent="0.2">
      <c r="A596" s="831" t="s">
        <v>579</v>
      </c>
      <c r="B596" s="832" t="s">
        <v>5508</v>
      </c>
      <c r="C596" s="832" t="s">
        <v>5540</v>
      </c>
      <c r="D596" s="832" t="s">
        <v>6230</v>
      </c>
      <c r="E596" s="832" t="s">
        <v>6231</v>
      </c>
      <c r="F596" s="849">
        <v>12</v>
      </c>
      <c r="G596" s="849">
        <v>9471.48</v>
      </c>
      <c r="H596" s="849">
        <v>1.2</v>
      </c>
      <c r="I596" s="849">
        <v>789.29</v>
      </c>
      <c r="J596" s="849">
        <v>10</v>
      </c>
      <c r="K596" s="849">
        <v>7892.9</v>
      </c>
      <c r="L596" s="849">
        <v>1</v>
      </c>
      <c r="M596" s="849">
        <v>789.29</v>
      </c>
      <c r="N596" s="849">
        <v>4</v>
      </c>
      <c r="O596" s="849">
        <v>3157.16</v>
      </c>
      <c r="P596" s="837">
        <v>0.4</v>
      </c>
      <c r="Q596" s="850">
        <v>789.29</v>
      </c>
    </row>
    <row r="597" spans="1:17" ht="14.45" customHeight="1" x14ac:dyDescent="0.2">
      <c r="A597" s="831" t="s">
        <v>579</v>
      </c>
      <c r="B597" s="832" t="s">
        <v>5508</v>
      </c>
      <c r="C597" s="832" t="s">
        <v>5540</v>
      </c>
      <c r="D597" s="832" t="s">
        <v>6232</v>
      </c>
      <c r="E597" s="832" t="s">
        <v>6227</v>
      </c>
      <c r="F597" s="849"/>
      <c r="G597" s="849"/>
      <c r="H597" s="849"/>
      <c r="I597" s="849"/>
      <c r="J597" s="849"/>
      <c r="K597" s="849"/>
      <c r="L597" s="849"/>
      <c r="M597" s="849"/>
      <c r="N597" s="849">
        <v>3</v>
      </c>
      <c r="O597" s="849">
        <v>3824.19</v>
      </c>
      <c r="P597" s="837"/>
      <c r="Q597" s="850">
        <v>1274.73</v>
      </c>
    </row>
    <row r="598" spans="1:17" ht="14.45" customHeight="1" x14ac:dyDescent="0.2">
      <c r="A598" s="831" t="s">
        <v>579</v>
      </c>
      <c r="B598" s="832" t="s">
        <v>5508</v>
      </c>
      <c r="C598" s="832" t="s">
        <v>5540</v>
      </c>
      <c r="D598" s="832" t="s">
        <v>6233</v>
      </c>
      <c r="E598" s="832" t="s">
        <v>6234</v>
      </c>
      <c r="F598" s="849"/>
      <c r="G598" s="849"/>
      <c r="H598" s="849"/>
      <c r="I598" s="849"/>
      <c r="J598" s="849"/>
      <c r="K598" s="849"/>
      <c r="L598" s="849"/>
      <c r="M598" s="849"/>
      <c r="N598" s="849">
        <v>1</v>
      </c>
      <c r="O598" s="849">
        <v>12640.53</v>
      </c>
      <c r="P598" s="837"/>
      <c r="Q598" s="850">
        <v>12640.53</v>
      </c>
    </row>
    <row r="599" spans="1:17" ht="14.45" customHeight="1" x14ac:dyDescent="0.2">
      <c r="A599" s="831" t="s">
        <v>579</v>
      </c>
      <c r="B599" s="832" t="s">
        <v>5508</v>
      </c>
      <c r="C599" s="832" t="s">
        <v>5540</v>
      </c>
      <c r="D599" s="832" t="s">
        <v>6235</v>
      </c>
      <c r="E599" s="832" t="s">
        <v>6236</v>
      </c>
      <c r="F599" s="849">
        <v>1</v>
      </c>
      <c r="G599" s="849">
        <v>13282.04</v>
      </c>
      <c r="H599" s="849"/>
      <c r="I599" s="849">
        <v>13282.04</v>
      </c>
      <c r="J599" s="849"/>
      <c r="K599" s="849"/>
      <c r="L599" s="849"/>
      <c r="M599" s="849"/>
      <c r="N599" s="849">
        <v>1</v>
      </c>
      <c r="O599" s="849">
        <v>13282.04</v>
      </c>
      <c r="P599" s="837"/>
      <c r="Q599" s="850">
        <v>13282.04</v>
      </c>
    </row>
    <row r="600" spans="1:17" ht="14.45" customHeight="1" x14ac:dyDescent="0.2">
      <c r="A600" s="831" t="s">
        <v>579</v>
      </c>
      <c r="B600" s="832" t="s">
        <v>5508</v>
      </c>
      <c r="C600" s="832" t="s">
        <v>5540</v>
      </c>
      <c r="D600" s="832" t="s">
        <v>6237</v>
      </c>
      <c r="E600" s="832" t="s">
        <v>6238</v>
      </c>
      <c r="F600" s="849">
        <v>1</v>
      </c>
      <c r="G600" s="849">
        <v>10628.95</v>
      </c>
      <c r="H600" s="849"/>
      <c r="I600" s="849">
        <v>10628.95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5" customHeight="1" x14ac:dyDescent="0.2">
      <c r="A601" s="831" t="s">
        <v>579</v>
      </c>
      <c r="B601" s="832" t="s">
        <v>5508</v>
      </c>
      <c r="C601" s="832" t="s">
        <v>5540</v>
      </c>
      <c r="D601" s="832" t="s">
        <v>6239</v>
      </c>
      <c r="E601" s="832" t="s">
        <v>6240</v>
      </c>
      <c r="F601" s="849">
        <v>1</v>
      </c>
      <c r="G601" s="849">
        <v>1095.23</v>
      </c>
      <c r="H601" s="849"/>
      <c r="I601" s="849">
        <v>1095.23</v>
      </c>
      <c r="J601" s="849"/>
      <c r="K601" s="849"/>
      <c r="L601" s="849"/>
      <c r="M601" s="849"/>
      <c r="N601" s="849">
        <v>1</v>
      </c>
      <c r="O601" s="849">
        <v>1095.23</v>
      </c>
      <c r="P601" s="837"/>
      <c r="Q601" s="850">
        <v>1095.23</v>
      </c>
    </row>
    <row r="602" spans="1:17" ht="14.45" customHeight="1" x14ac:dyDescent="0.2">
      <c r="A602" s="831" t="s">
        <v>579</v>
      </c>
      <c r="B602" s="832" t="s">
        <v>5508</v>
      </c>
      <c r="C602" s="832" t="s">
        <v>5540</v>
      </c>
      <c r="D602" s="832" t="s">
        <v>6241</v>
      </c>
      <c r="E602" s="832" t="s">
        <v>6242</v>
      </c>
      <c r="F602" s="849">
        <v>3</v>
      </c>
      <c r="G602" s="849">
        <v>2708.01</v>
      </c>
      <c r="H602" s="849">
        <v>0.5</v>
      </c>
      <c r="I602" s="849">
        <v>902.67000000000007</v>
      </c>
      <c r="J602" s="849">
        <v>6</v>
      </c>
      <c r="K602" s="849">
        <v>5416.02</v>
      </c>
      <c r="L602" s="849">
        <v>1</v>
      </c>
      <c r="M602" s="849">
        <v>902.67000000000007</v>
      </c>
      <c r="N602" s="849">
        <v>3</v>
      </c>
      <c r="O602" s="849">
        <v>2708.01</v>
      </c>
      <c r="P602" s="837">
        <v>0.5</v>
      </c>
      <c r="Q602" s="850">
        <v>902.67000000000007</v>
      </c>
    </row>
    <row r="603" spans="1:17" ht="14.45" customHeight="1" x14ac:dyDescent="0.2">
      <c r="A603" s="831" t="s">
        <v>579</v>
      </c>
      <c r="B603" s="832" t="s">
        <v>5508</v>
      </c>
      <c r="C603" s="832" t="s">
        <v>5540</v>
      </c>
      <c r="D603" s="832" t="s">
        <v>6243</v>
      </c>
      <c r="E603" s="832" t="s">
        <v>6242</v>
      </c>
      <c r="F603" s="849">
        <v>3</v>
      </c>
      <c r="G603" s="849">
        <v>3088.26</v>
      </c>
      <c r="H603" s="849">
        <v>0.3</v>
      </c>
      <c r="I603" s="849">
        <v>1029.42</v>
      </c>
      <c r="J603" s="849">
        <v>10</v>
      </c>
      <c r="K603" s="849">
        <v>10294.200000000001</v>
      </c>
      <c r="L603" s="849">
        <v>1</v>
      </c>
      <c r="M603" s="849">
        <v>1029.42</v>
      </c>
      <c r="N603" s="849">
        <v>7</v>
      </c>
      <c r="O603" s="849">
        <v>7205.9400000000005</v>
      </c>
      <c r="P603" s="837">
        <v>0.7</v>
      </c>
      <c r="Q603" s="850">
        <v>1029.42</v>
      </c>
    </row>
    <row r="604" spans="1:17" ht="14.45" customHeight="1" x14ac:dyDescent="0.2">
      <c r="A604" s="831" t="s">
        <v>579</v>
      </c>
      <c r="B604" s="832" t="s">
        <v>5508</v>
      </c>
      <c r="C604" s="832" t="s">
        <v>5540</v>
      </c>
      <c r="D604" s="832" t="s">
        <v>6244</v>
      </c>
      <c r="E604" s="832" t="s">
        <v>6245</v>
      </c>
      <c r="F604" s="849">
        <v>1</v>
      </c>
      <c r="G604" s="849">
        <v>9504.49</v>
      </c>
      <c r="H604" s="849">
        <v>1</v>
      </c>
      <c r="I604" s="849">
        <v>9504.49</v>
      </c>
      <c r="J604" s="849">
        <v>1</v>
      </c>
      <c r="K604" s="849">
        <v>9504.49</v>
      </c>
      <c r="L604" s="849">
        <v>1</v>
      </c>
      <c r="M604" s="849">
        <v>9504.49</v>
      </c>
      <c r="N604" s="849">
        <v>1</v>
      </c>
      <c r="O604" s="849">
        <v>9504.49</v>
      </c>
      <c r="P604" s="837">
        <v>1</v>
      </c>
      <c r="Q604" s="850">
        <v>9504.49</v>
      </c>
    </row>
    <row r="605" spans="1:17" ht="14.45" customHeight="1" x14ac:dyDescent="0.2">
      <c r="A605" s="831" t="s">
        <v>579</v>
      </c>
      <c r="B605" s="832" t="s">
        <v>5508</v>
      </c>
      <c r="C605" s="832" t="s">
        <v>5540</v>
      </c>
      <c r="D605" s="832" t="s">
        <v>6246</v>
      </c>
      <c r="E605" s="832" t="s">
        <v>6247</v>
      </c>
      <c r="F605" s="849">
        <v>1</v>
      </c>
      <c r="G605" s="849">
        <v>1707.31</v>
      </c>
      <c r="H605" s="849"/>
      <c r="I605" s="849">
        <v>1707.31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5" customHeight="1" x14ac:dyDescent="0.2">
      <c r="A606" s="831" t="s">
        <v>579</v>
      </c>
      <c r="B606" s="832" t="s">
        <v>5508</v>
      </c>
      <c r="C606" s="832" t="s">
        <v>5540</v>
      </c>
      <c r="D606" s="832" t="s">
        <v>6248</v>
      </c>
      <c r="E606" s="832" t="s">
        <v>6249</v>
      </c>
      <c r="F606" s="849">
        <v>2</v>
      </c>
      <c r="G606" s="849">
        <v>1190</v>
      </c>
      <c r="H606" s="849">
        <v>2</v>
      </c>
      <c r="I606" s="849">
        <v>595</v>
      </c>
      <c r="J606" s="849">
        <v>1</v>
      </c>
      <c r="K606" s="849">
        <v>595</v>
      </c>
      <c r="L606" s="849">
        <v>1</v>
      </c>
      <c r="M606" s="849">
        <v>595</v>
      </c>
      <c r="N606" s="849">
        <v>4</v>
      </c>
      <c r="O606" s="849">
        <v>2380</v>
      </c>
      <c r="P606" s="837">
        <v>4</v>
      </c>
      <c r="Q606" s="850">
        <v>595</v>
      </c>
    </row>
    <row r="607" spans="1:17" ht="14.45" customHeight="1" x14ac:dyDescent="0.2">
      <c r="A607" s="831" t="s">
        <v>579</v>
      </c>
      <c r="B607" s="832" t="s">
        <v>5508</v>
      </c>
      <c r="C607" s="832" t="s">
        <v>5540</v>
      </c>
      <c r="D607" s="832" t="s">
        <v>6250</v>
      </c>
      <c r="E607" s="832" t="s">
        <v>6251</v>
      </c>
      <c r="F607" s="849"/>
      <c r="G607" s="849"/>
      <c r="H607" s="849"/>
      <c r="I607" s="849"/>
      <c r="J607" s="849">
        <v>1</v>
      </c>
      <c r="K607" s="849">
        <v>11201.4</v>
      </c>
      <c r="L607" s="849">
        <v>1</v>
      </c>
      <c r="M607" s="849">
        <v>11201.4</v>
      </c>
      <c r="N607" s="849">
        <v>1</v>
      </c>
      <c r="O607" s="849">
        <v>11201.4</v>
      </c>
      <c r="P607" s="837">
        <v>1</v>
      </c>
      <c r="Q607" s="850">
        <v>11201.4</v>
      </c>
    </row>
    <row r="608" spans="1:17" ht="14.45" customHeight="1" x14ac:dyDescent="0.2">
      <c r="A608" s="831" t="s">
        <v>579</v>
      </c>
      <c r="B608" s="832" t="s">
        <v>5508</v>
      </c>
      <c r="C608" s="832" t="s">
        <v>5540</v>
      </c>
      <c r="D608" s="832" t="s">
        <v>6252</v>
      </c>
      <c r="E608" s="832" t="s">
        <v>6253</v>
      </c>
      <c r="F608" s="849"/>
      <c r="G608" s="849"/>
      <c r="H608" s="849"/>
      <c r="I608" s="849"/>
      <c r="J608" s="849"/>
      <c r="K608" s="849"/>
      <c r="L608" s="849"/>
      <c r="M608" s="849"/>
      <c r="N608" s="849">
        <v>1</v>
      </c>
      <c r="O608" s="849">
        <v>935.84</v>
      </c>
      <c r="P608" s="837"/>
      <c r="Q608" s="850">
        <v>935.84</v>
      </c>
    </row>
    <row r="609" spans="1:17" ht="14.45" customHeight="1" x14ac:dyDescent="0.2">
      <c r="A609" s="831" t="s">
        <v>579</v>
      </c>
      <c r="B609" s="832" t="s">
        <v>5508</v>
      </c>
      <c r="C609" s="832" t="s">
        <v>5540</v>
      </c>
      <c r="D609" s="832" t="s">
        <v>6254</v>
      </c>
      <c r="E609" s="832" t="s">
        <v>6255</v>
      </c>
      <c r="F609" s="849">
        <v>1</v>
      </c>
      <c r="G609" s="849">
        <v>223.85</v>
      </c>
      <c r="H609" s="849">
        <v>0.25</v>
      </c>
      <c r="I609" s="849">
        <v>223.85</v>
      </c>
      <c r="J609" s="849">
        <v>4</v>
      </c>
      <c r="K609" s="849">
        <v>895.4</v>
      </c>
      <c r="L609" s="849">
        <v>1</v>
      </c>
      <c r="M609" s="849">
        <v>223.85</v>
      </c>
      <c r="N609" s="849">
        <v>7</v>
      </c>
      <c r="O609" s="849">
        <v>1566.9499999999998</v>
      </c>
      <c r="P609" s="837">
        <v>1.7499999999999998</v>
      </c>
      <c r="Q609" s="850">
        <v>223.84999999999997</v>
      </c>
    </row>
    <row r="610" spans="1:17" ht="14.45" customHeight="1" x14ac:dyDescent="0.2">
      <c r="A610" s="831" t="s">
        <v>579</v>
      </c>
      <c r="B610" s="832" t="s">
        <v>5508</v>
      </c>
      <c r="C610" s="832" t="s">
        <v>5540</v>
      </c>
      <c r="D610" s="832" t="s">
        <v>6256</v>
      </c>
      <c r="E610" s="832" t="s">
        <v>6257</v>
      </c>
      <c r="F610" s="849"/>
      <c r="G610" s="849"/>
      <c r="H610" s="849"/>
      <c r="I610" s="849"/>
      <c r="J610" s="849">
        <v>1</v>
      </c>
      <c r="K610" s="849">
        <v>408.74</v>
      </c>
      <c r="L610" s="849">
        <v>1</v>
      </c>
      <c r="M610" s="849">
        <v>408.74</v>
      </c>
      <c r="N610" s="849"/>
      <c r="O610" s="849"/>
      <c r="P610" s="837"/>
      <c r="Q610" s="850"/>
    </row>
    <row r="611" spans="1:17" ht="14.45" customHeight="1" x14ac:dyDescent="0.2">
      <c r="A611" s="831" t="s">
        <v>579</v>
      </c>
      <c r="B611" s="832" t="s">
        <v>5508</v>
      </c>
      <c r="C611" s="832" t="s">
        <v>5540</v>
      </c>
      <c r="D611" s="832" t="s">
        <v>6258</v>
      </c>
      <c r="E611" s="832" t="s">
        <v>6259</v>
      </c>
      <c r="F611" s="849"/>
      <c r="G611" s="849"/>
      <c r="H611" s="849"/>
      <c r="I611" s="849"/>
      <c r="J611" s="849">
        <v>1</v>
      </c>
      <c r="K611" s="849">
        <v>2170.0300000000002</v>
      </c>
      <c r="L611" s="849">
        <v>1</v>
      </c>
      <c r="M611" s="849">
        <v>2170.0300000000002</v>
      </c>
      <c r="N611" s="849"/>
      <c r="O611" s="849"/>
      <c r="P611" s="837"/>
      <c r="Q611" s="850"/>
    </row>
    <row r="612" spans="1:17" ht="14.45" customHeight="1" x14ac:dyDescent="0.2">
      <c r="A612" s="831" t="s">
        <v>579</v>
      </c>
      <c r="B612" s="832" t="s">
        <v>5508</v>
      </c>
      <c r="C612" s="832" t="s">
        <v>5540</v>
      </c>
      <c r="D612" s="832" t="s">
        <v>6260</v>
      </c>
      <c r="E612" s="832" t="s">
        <v>6261</v>
      </c>
      <c r="F612" s="849"/>
      <c r="G612" s="849"/>
      <c r="H612" s="849"/>
      <c r="I612" s="849"/>
      <c r="J612" s="849">
        <v>2</v>
      </c>
      <c r="K612" s="849">
        <v>19438.599999999999</v>
      </c>
      <c r="L612" s="849">
        <v>1</v>
      </c>
      <c r="M612" s="849">
        <v>9719.2999999999993</v>
      </c>
      <c r="N612" s="849">
        <v>2</v>
      </c>
      <c r="O612" s="849">
        <v>14578.48</v>
      </c>
      <c r="P612" s="837">
        <v>0.74997582130400342</v>
      </c>
      <c r="Q612" s="850">
        <v>7289.24</v>
      </c>
    </row>
    <row r="613" spans="1:17" ht="14.45" customHeight="1" x14ac:dyDescent="0.2">
      <c r="A613" s="831" t="s">
        <v>579</v>
      </c>
      <c r="B613" s="832" t="s">
        <v>5508</v>
      </c>
      <c r="C613" s="832" t="s">
        <v>5540</v>
      </c>
      <c r="D613" s="832" t="s">
        <v>6262</v>
      </c>
      <c r="E613" s="832" t="s">
        <v>6263</v>
      </c>
      <c r="F613" s="849"/>
      <c r="G613" s="849"/>
      <c r="H613" s="849"/>
      <c r="I613" s="849"/>
      <c r="J613" s="849">
        <v>1</v>
      </c>
      <c r="K613" s="849">
        <v>6397.2</v>
      </c>
      <c r="L613" s="849">
        <v>1</v>
      </c>
      <c r="M613" s="849">
        <v>6397.2</v>
      </c>
      <c r="N613" s="849"/>
      <c r="O613" s="849"/>
      <c r="P613" s="837"/>
      <c r="Q613" s="850"/>
    </row>
    <row r="614" spans="1:17" ht="14.45" customHeight="1" x14ac:dyDescent="0.2">
      <c r="A614" s="831" t="s">
        <v>579</v>
      </c>
      <c r="B614" s="832" t="s">
        <v>5508</v>
      </c>
      <c r="C614" s="832" t="s">
        <v>5540</v>
      </c>
      <c r="D614" s="832" t="s">
        <v>6264</v>
      </c>
      <c r="E614" s="832" t="s">
        <v>6265</v>
      </c>
      <c r="F614" s="849">
        <v>2</v>
      </c>
      <c r="G614" s="849">
        <v>138457.98000000001</v>
      </c>
      <c r="H614" s="849">
        <v>0.25</v>
      </c>
      <c r="I614" s="849">
        <v>69228.990000000005</v>
      </c>
      <c r="J614" s="849">
        <v>8</v>
      </c>
      <c r="K614" s="849">
        <v>553831.92000000004</v>
      </c>
      <c r="L614" s="849">
        <v>1</v>
      </c>
      <c r="M614" s="849">
        <v>69228.990000000005</v>
      </c>
      <c r="N614" s="849">
        <v>3</v>
      </c>
      <c r="O614" s="849">
        <v>200399.69999999998</v>
      </c>
      <c r="P614" s="837">
        <v>0.36184209100840553</v>
      </c>
      <c r="Q614" s="850">
        <v>66799.899999999994</v>
      </c>
    </row>
    <row r="615" spans="1:17" ht="14.45" customHeight="1" x14ac:dyDescent="0.2">
      <c r="A615" s="831" t="s">
        <v>579</v>
      </c>
      <c r="B615" s="832" t="s">
        <v>5508</v>
      </c>
      <c r="C615" s="832" t="s">
        <v>5540</v>
      </c>
      <c r="D615" s="832" t="s">
        <v>6266</v>
      </c>
      <c r="E615" s="832" t="s">
        <v>6267</v>
      </c>
      <c r="F615" s="849"/>
      <c r="G615" s="849"/>
      <c r="H615" s="849"/>
      <c r="I615" s="849"/>
      <c r="J615" s="849">
        <v>1</v>
      </c>
      <c r="K615" s="849">
        <v>2156.67</v>
      </c>
      <c r="L615" s="849">
        <v>1</v>
      </c>
      <c r="M615" s="849">
        <v>2156.67</v>
      </c>
      <c r="N615" s="849"/>
      <c r="O615" s="849"/>
      <c r="P615" s="837"/>
      <c r="Q615" s="850"/>
    </row>
    <row r="616" spans="1:17" ht="14.45" customHeight="1" x14ac:dyDescent="0.2">
      <c r="A616" s="831" t="s">
        <v>579</v>
      </c>
      <c r="B616" s="832" t="s">
        <v>5508</v>
      </c>
      <c r="C616" s="832" t="s">
        <v>5540</v>
      </c>
      <c r="D616" s="832" t="s">
        <v>6268</v>
      </c>
      <c r="E616" s="832" t="s">
        <v>6267</v>
      </c>
      <c r="F616" s="849">
        <v>2</v>
      </c>
      <c r="G616" s="849">
        <v>11416.58</v>
      </c>
      <c r="H616" s="849"/>
      <c r="I616" s="849">
        <v>5708.29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5" customHeight="1" x14ac:dyDescent="0.2">
      <c r="A617" s="831" t="s">
        <v>579</v>
      </c>
      <c r="B617" s="832" t="s">
        <v>5508</v>
      </c>
      <c r="C617" s="832" t="s">
        <v>5540</v>
      </c>
      <c r="D617" s="832" t="s">
        <v>6269</v>
      </c>
      <c r="E617" s="832" t="s">
        <v>6270</v>
      </c>
      <c r="F617" s="849"/>
      <c r="G617" s="849"/>
      <c r="H617" s="849"/>
      <c r="I617" s="849"/>
      <c r="J617" s="849">
        <v>1</v>
      </c>
      <c r="K617" s="849">
        <v>3938.18</v>
      </c>
      <c r="L617" s="849">
        <v>1</v>
      </c>
      <c r="M617" s="849">
        <v>3938.18</v>
      </c>
      <c r="N617" s="849"/>
      <c r="O617" s="849"/>
      <c r="P617" s="837"/>
      <c r="Q617" s="850"/>
    </row>
    <row r="618" spans="1:17" ht="14.45" customHeight="1" x14ac:dyDescent="0.2">
      <c r="A618" s="831" t="s">
        <v>579</v>
      </c>
      <c r="B618" s="832" t="s">
        <v>5508</v>
      </c>
      <c r="C618" s="832" t="s">
        <v>5540</v>
      </c>
      <c r="D618" s="832" t="s">
        <v>6271</v>
      </c>
      <c r="E618" s="832" t="s">
        <v>6272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1796</v>
      </c>
      <c r="P618" s="837"/>
      <c r="Q618" s="850">
        <v>1796</v>
      </c>
    </row>
    <row r="619" spans="1:17" ht="14.45" customHeight="1" x14ac:dyDescent="0.2">
      <c r="A619" s="831" t="s">
        <v>579</v>
      </c>
      <c r="B619" s="832" t="s">
        <v>5508</v>
      </c>
      <c r="C619" s="832" t="s">
        <v>5540</v>
      </c>
      <c r="D619" s="832" t="s">
        <v>6273</v>
      </c>
      <c r="E619" s="832" t="s">
        <v>6274</v>
      </c>
      <c r="F619" s="849"/>
      <c r="G619" s="849"/>
      <c r="H619" s="849"/>
      <c r="I619" s="849"/>
      <c r="J619" s="849">
        <v>1</v>
      </c>
      <c r="K619" s="849">
        <v>1796</v>
      </c>
      <c r="L619" s="849">
        <v>1</v>
      </c>
      <c r="M619" s="849">
        <v>1796</v>
      </c>
      <c r="N619" s="849"/>
      <c r="O619" s="849"/>
      <c r="P619" s="837"/>
      <c r="Q619" s="850"/>
    </row>
    <row r="620" spans="1:17" ht="14.45" customHeight="1" x14ac:dyDescent="0.2">
      <c r="A620" s="831" t="s">
        <v>579</v>
      </c>
      <c r="B620" s="832" t="s">
        <v>5508</v>
      </c>
      <c r="C620" s="832" t="s">
        <v>5540</v>
      </c>
      <c r="D620" s="832" t="s">
        <v>6275</v>
      </c>
      <c r="E620" s="832" t="s">
        <v>6276</v>
      </c>
      <c r="F620" s="849"/>
      <c r="G620" s="849"/>
      <c r="H620" s="849"/>
      <c r="I620" s="849"/>
      <c r="J620" s="849"/>
      <c r="K620" s="849"/>
      <c r="L620" s="849"/>
      <c r="M620" s="849"/>
      <c r="N620" s="849">
        <v>1</v>
      </c>
      <c r="O620" s="849">
        <v>3360</v>
      </c>
      <c r="P620" s="837"/>
      <c r="Q620" s="850">
        <v>3360</v>
      </c>
    </row>
    <row r="621" spans="1:17" ht="14.45" customHeight="1" x14ac:dyDescent="0.2">
      <c r="A621" s="831" t="s">
        <v>579</v>
      </c>
      <c r="B621" s="832" t="s">
        <v>5508</v>
      </c>
      <c r="C621" s="832" t="s">
        <v>5540</v>
      </c>
      <c r="D621" s="832" t="s">
        <v>6277</v>
      </c>
      <c r="E621" s="832" t="s">
        <v>6278</v>
      </c>
      <c r="F621" s="849"/>
      <c r="G621" s="849"/>
      <c r="H621" s="849"/>
      <c r="I621" s="849"/>
      <c r="J621" s="849"/>
      <c r="K621" s="849"/>
      <c r="L621" s="849"/>
      <c r="M621" s="849"/>
      <c r="N621" s="849">
        <v>1</v>
      </c>
      <c r="O621" s="849">
        <v>7482.85</v>
      </c>
      <c r="P621" s="837"/>
      <c r="Q621" s="850">
        <v>7482.85</v>
      </c>
    </row>
    <row r="622" spans="1:17" ht="14.45" customHeight="1" x14ac:dyDescent="0.2">
      <c r="A622" s="831" t="s">
        <v>579</v>
      </c>
      <c r="B622" s="832" t="s">
        <v>5508</v>
      </c>
      <c r="C622" s="832" t="s">
        <v>5540</v>
      </c>
      <c r="D622" s="832" t="s">
        <v>6279</v>
      </c>
      <c r="E622" s="832" t="s">
        <v>6280</v>
      </c>
      <c r="F622" s="849"/>
      <c r="G622" s="849"/>
      <c r="H622" s="849"/>
      <c r="I622" s="849"/>
      <c r="J622" s="849"/>
      <c r="K622" s="849"/>
      <c r="L622" s="849"/>
      <c r="M622" s="849"/>
      <c r="N622" s="849">
        <v>1</v>
      </c>
      <c r="O622" s="849">
        <v>5672</v>
      </c>
      <c r="P622" s="837"/>
      <c r="Q622" s="850">
        <v>5672</v>
      </c>
    </row>
    <row r="623" spans="1:17" ht="14.45" customHeight="1" x14ac:dyDescent="0.2">
      <c r="A623" s="831" t="s">
        <v>579</v>
      </c>
      <c r="B623" s="832" t="s">
        <v>5508</v>
      </c>
      <c r="C623" s="832" t="s">
        <v>5540</v>
      </c>
      <c r="D623" s="832" t="s">
        <v>6281</v>
      </c>
      <c r="E623" s="832" t="s">
        <v>6282</v>
      </c>
      <c r="F623" s="849"/>
      <c r="G623" s="849"/>
      <c r="H623" s="849"/>
      <c r="I623" s="849"/>
      <c r="J623" s="849">
        <v>1</v>
      </c>
      <c r="K623" s="849">
        <v>5860.64</v>
      </c>
      <c r="L623" s="849">
        <v>1</v>
      </c>
      <c r="M623" s="849">
        <v>5860.64</v>
      </c>
      <c r="N623" s="849"/>
      <c r="O623" s="849"/>
      <c r="P623" s="837"/>
      <c r="Q623" s="850"/>
    </row>
    <row r="624" spans="1:17" ht="14.45" customHeight="1" x14ac:dyDescent="0.2">
      <c r="A624" s="831" t="s">
        <v>579</v>
      </c>
      <c r="B624" s="832" t="s">
        <v>5508</v>
      </c>
      <c r="C624" s="832" t="s">
        <v>5540</v>
      </c>
      <c r="D624" s="832" t="s">
        <v>6283</v>
      </c>
      <c r="E624" s="832" t="s">
        <v>6284</v>
      </c>
      <c r="F624" s="849"/>
      <c r="G624" s="849"/>
      <c r="H624" s="849"/>
      <c r="I624" s="849"/>
      <c r="J624" s="849"/>
      <c r="K624" s="849"/>
      <c r="L624" s="849"/>
      <c r="M624" s="849"/>
      <c r="N624" s="849">
        <v>3</v>
      </c>
      <c r="O624" s="849">
        <v>1455.06</v>
      </c>
      <c r="P624" s="837"/>
      <c r="Q624" s="850">
        <v>485.02</v>
      </c>
    </row>
    <row r="625" spans="1:17" ht="14.45" customHeight="1" x14ac:dyDescent="0.2">
      <c r="A625" s="831" t="s">
        <v>579</v>
      </c>
      <c r="B625" s="832" t="s">
        <v>5508</v>
      </c>
      <c r="C625" s="832" t="s">
        <v>5540</v>
      </c>
      <c r="D625" s="832" t="s">
        <v>6285</v>
      </c>
      <c r="E625" s="832" t="s">
        <v>6284</v>
      </c>
      <c r="F625" s="849"/>
      <c r="G625" s="849"/>
      <c r="H625" s="849"/>
      <c r="I625" s="849"/>
      <c r="J625" s="849">
        <v>2</v>
      </c>
      <c r="K625" s="849">
        <v>723.38</v>
      </c>
      <c r="L625" s="849">
        <v>1</v>
      </c>
      <c r="M625" s="849">
        <v>361.69</v>
      </c>
      <c r="N625" s="849">
        <v>5</v>
      </c>
      <c r="O625" s="849">
        <v>1808.45</v>
      </c>
      <c r="P625" s="837">
        <v>2.5</v>
      </c>
      <c r="Q625" s="850">
        <v>361.69</v>
      </c>
    </row>
    <row r="626" spans="1:17" ht="14.45" customHeight="1" x14ac:dyDescent="0.2">
      <c r="A626" s="831" t="s">
        <v>579</v>
      </c>
      <c r="B626" s="832" t="s">
        <v>5508</v>
      </c>
      <c r="C626" s="832" t="s">
        <v>5540</v>
      </c>
      <c r="D626" s="832" t="s">
        <v>6286</v>
      </c>
      <c r="E626" s="832" t="s">
        <v>6287</v>
      </c>
      <c r="F626" s="849">
        <v>3</v>
      </c>
      <c r="G626" s="849">
        <v>13854</v>
      </c>
      <c r="H626" s="849"/>
      <c r="I626" s="849">
        <v>4618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5" customHeight="1" x14ac:dyDescent="0.2">
      <c r="A627" s="831" t="s">
        <v>579</v>
      </c>
      <c r="B627" s="832" t="s">
        <v>5508</v>
      </c>
      <c r="C627" s="832" t="s">
        <v>5540</v>
      </c>
      <c r="D627" s="832" t="s">
        <v>6288</v>
      </c>
      <c r="E627" s="832" t="s">
        <v>6289</v>
      </c>
      <c r="F627" s="849">
        <v>2</v>
      </c>
      <c r="G627" s="849">
        <v>9352</v>
      </c>
      <c r="H627" s="849"/>
      <c r="I627" s="849">
        <v>4676</v>
      </c>
      <c r="J627" s="849"/>
      <c r="K627" s="849"/>
      <c r="L627" s="849"/>
      <c r="M627" s="849"/>
      <c r="N627" s="849">
        <v>1</v>
      </c>
      <c r="O627" s="849">
        <v>4676</v>
      </c>
      <c r="P627" s="837"/>
      <c r="Q627" s="850">
        <v>4676</v>
      </c>
    </row>
    <row r="628" spans="1:17" ht="14.45" customHeight="1" x14ac:dyDescent="0.2">
      <c r="A628" s="831" t="s">
        <v>579</v>
      </c>
      <c r="B628" s="832" t="s">
        <v>5508</v>
      </c>
      <c r="C628" s="832" t="s">
        <v>5540</v>
      </c>
      <c r="D628" s="832" t="s">
        <v>6290</v>
      </c>
      <c r="E628" s="832" t="s">
        <v>6289</v>
      </c>
      <c r="F628" s="849">
        <v>12</v>
      </c>
      <c r="G628" s="849">
        <v>7104</v>
      </c>
      <c r="H628" s="849"/>
      <c r="I628" s="849">
        <v>592</v>
      </c>
      <c r="J628" s="849"/>
      <c r="K628" s="849"/>
      <c r="L628" s="849"/>
      <c r="M628" s="849"/>
      <c r="N628" s="849">
        <v>4</v>
      </c>
      <c r="O628" s="849">
        <v>2368</v>
      </c>
      <c r="P628" s="837"/>
      <c r="Q628" s="850">
        <v>592</v>
      </c>
    </row>
    <row r="629" spans="1:17" ht="14.45" customHeight="1" x14ac:dyDescent="0.2">
      <c r="A629" s="831" t="s">
        <v>579</v>
      </c>
      <c r="B629" s="832" t="s">
        <v>5508</v>
      </c>
      <c r="C629" s="832" t="s">
        <v>5540</v>
      </c>
      <c r="D629" s="832" t="s">
        <v>6291</v>
      </c>
      <c r="E629" s="832" t="s">
        <v>6292</v>
      </c>
      <c r="F629" s="849">
        <v>1</v>
      </c>
      <c r="G629" s="849">
        <v>556.5</v>
      </c>
      <c r="H629" s="849"/>
      <c r="I629" s="849">
        <v>556.5</v>
      </c>
      <c r="J629" s="849"/>
      <c r="K629" s="849"/>
      <c r="L629" s="849"/>
      <c r="M629" s="849"/>
      <c r="N629" s="849">
        <v>3</v>
      </c>
      <c r="O629" s="849">
        <v>1669.5</v>
      </c>
      <c r="P629" s="837"/>
      <c r="Q629" s="850">
        <v>556.5</v>
      </c>
    </row>
    <row r="630" spans="1:17" ht="14.45" customHeight="1" x14ac:dyDescent="0.2">
      <c r="A630" s="831" t="s">
        <v>579</v>
      </c>
      <c r="B630" s="832" t="s">
        <v>5508</v>
      </c>
      <c r="C630" s="832" t="s">
        <v>5540</v>
      </c>
      <c r="D630" s="832" t="s">
        <v>6293</v>
      </c>
      <c r="E630" s="832" t="s">
        <v>6294</v>
      </c>
      <c r="F630" s="849">
        <v>2</v>
      </c>
      <c r="G630" s="849">
        <v>1704.62</v>
      </c>
      <c r="H630" s="849"/>
      <c r="I630" s="849">
        <v>852.31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5" customHeight="1" x14ac:dyDescent="0.2">
      <c r="A631" s="831" t="s">
        <v>579</v>
      </c>
      <c r="B631" s="832" t="s">
        <v>5508</v>
      </c>
      <c r="C631" s="832" t="s">
        <v>5540</v>
      </c>
      <c r="D631" s="832" t="s">
        <v>6295</v>
      </c>
      <c r="E631" s="832" t="s">
        <v>6296</v>
      </c>
      <c r="F631" s="849">
        <v>3.4</v>
      </c>
      <c r="G631" s="849">
        <v>856.91000000000008</v>
      </c>
      <c r="H631" s="849">
        <v>1.1333738939516182</v>
      </c>
      <c r="I631" s="849">
        <v>252.0323529411765</v>
      </c>
      <c r="J631" s="849">
        <v>3</v>
      </c>
      <c r="K631" s="849">
        <v>756.07</v>
      </c>
      <c r="L631" s="849">
        <v>1</v>
      </c>
      <c r="M631" s="849">
        <v>252.02333333333334</v>
      </c>
      <c r="N631" s="849">
        <v>0.2</v>
      </c>
      <c r="O631" s="849">
        <v>50.4</v>
      </c>
      <c r="P631" s="837">
        <v>6.6660494398666781E-2</v>
      </c>
      <c r="Q631" s="850">
        <v>251.99999999999997</v>
      </c>
    </row>
    <row r="632" spans="1:17" ht="14.45" customHeight="1" x14ac:dyDescent="0.2">
      <c r="A632" s="831" t="s">
        <v>579</v>
      </c>
      <c r="B632" s="832" t="s">
        <v>5508</v>
      </c>
      <c r="C632" s="832" t="s">
        <v>5540</v>
      </c>
      <c r="D632" s="832" t="s">
        <v>6058</v>
      </c>
      <c r="E632" s="832" t="s">
        <v>6297</v>
      </c>
      <c r="F632" s="849"/>
      <c r="G632" s="849"/>
      <c r="H632" s="849"/>
      <c r="I632" s="849"/>
      <c r="J632" s="849">
        <v>0.2</v>
      </c>
      <c r="K632" s="849">
        <v>958.12</v>
      </c>
      <c r="L632" s="849">
        <v>1</v>
      </c>
      <c r="M632" s="849">
        <v>4790.5999999999995</v>
      </c>
      <c r="N632" s="849"/>
      <c r="O632" s="849"/>
      <c r="P632" s="837"/>
      <c r="Q632" s="850"/>
    </row>
    <row r="633" spans="1:17" ht="14.45" customHeight="1" x14ac:dyDescent="0.2">
      <c r="A633" s="831" t="s">
        <v>579</v>
      </c>
      <c r="B633" s="832" t="s">
        <v>5508</v>
      </c>
      <c r="C633" s="832" t="s">
        <v>5540</v>
      </c>
      <c r="D633" s="832" t="s">
        <v>6298</v>
      </c>
      <c r="E633" s="832" t="s">
        <v>6299</v>
      </c>
      <c r="F633" s="849"/>
      <c r="G633" s="849"/>
      <c r="H633" s="849"/>
      <c r="I633" s="849"/>
      <c r="J633" s="849"/>
      <c r="K633" s="849"/>
      <c r="L633" s="849"/>
      <c r="M633" s="849"/>
      <c r="N633" s="849">
        <v>2</v>
      </c>
      <c r="O633" s="849">
        <v>1123.42</v>
      </c>
      <c r="P633" s="837"/>
      <c r="Q633" s="850">
        <v>561.71</v>
      </c>
    </row>
    <row r="634" spans="1:17" ht="14.45" customHeight="1" x14ac:dyDescent="0.2">
      <c r="A634" s="831" t="s">
        <v>579</v>
      </c>
      <c r="B634" s="832" t="s">
        <v>5508</v>
      </c>
      <c r="C634" s="832" t="s">
        <v>5540</v>
      </c>
      <c r="D634" s="832" t="s">
        <v>6300</v>
      </c>
      <c r="E634" s="832" t="s">
        <v>6296</v>
      </c>
      <c r="F634" s="849"/>
      <c r="G634" s="849"/>
      <c r="H634" s="849"/>
      <c r="I634" s="849"/>
      <c r="J634" s="849">
        <v>8</v>
      </c>
      <c r="K634" s="849">
        <v>4377.6000000000004</v>
      </c>
      <c r="L634" s="849">
        <v>1</v>
      </c>
      <c r="M634" s="849">
        <v>547.20000000000005</v>
      </c>
      <c r="N634" s="849"/>
      <c r="O634" s="849"/>
      <c r="P634" s="837"/>
      <c r="Q634" s="850"/>
    </row>
    <row r="635" spans="1:17" ht="14.45" customHeight="1" x14ac:dyDescent="0.2">
      <c r="A635" s="831" t="s">
        <v>579</v>
      </c>
      <c r="B635" s="832" t="s">
        <v>5508</v>
      </c>
      <c r="C635" s="832" t="s">
        <v>5540</v>
      </c>
      <c r="D635" s="832" t="s">
        <v>6301</v>
      </c>
      <c r="E635" s="832" t="s">
        <v>6296</v>
      </c>
      <c r="F635" s="849">
        <v>34</v>
      </c>
      <c r="G635" s="849">
        <v>62861.58</v>
      </c>
      <c r="H635" s="849">
        <v>0.80952380952380965</v>
      </c>
      <c r="I635" s="849">
        <v>1848.8700000000001</v>
      </c>
      <c r="J635" s="849">
        <v>42</v>
      </c>
      <c r="K635" s="849">
        <v>77652.539999999994</v>
      </c>
      <c r="L635" s="849">
        <v>1</v>
      </c>
      <c r="M635" s="849">
        <v>1848.87</v>
      </c>
      <c r="N635" s="849">
        <v>8</v>
      </c>
      <c r="O635" s="849">
        <v>12639.92</v>
      </c>
      <c r="P635" s="837">
        <v>0.16277535802434795</v>
      </c>
      <c r="Q635" s="850">
        <v>1579.99</v>
      </c>
    </row>
    <row r="636" spans="1:17" ht="14.45" customHeight="1" x14ac:dyDescent="0.2">
      <c r="A636" s="831" t="s">
        <v>579</v>
      </c>
      <c r="B636" s="832" t="s">
        <v>5508</v>
      </c>
      <c r="C636" s="832" t="s">
        <v>5540</v>
      </c>
      <c r="D636" s="832" t="s">
        <v>6302</v>
      </c>
      <c r="E636" s="832" t="s">
        <v>6303</v>
      </c>
      <c r="F636" s="849">
        <v>3</v>
      </c>
      <c r="G636" s="849">
        <v>3699.81</v>
      </c>
      <c r="H636" s="849"/>
      <c r="I636" s="849">
        <v>1233.27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5" customHeight="1" x14ac:dyDescent="0.2">
      <c r="A637" s="831" t="s">
        <v>579</v>
      </c>
      <c r="B637" s="832" t="s">
        <v>5508</v>
      </c>
      <c r="C637" s="832" t="s">
        <v>5540</v>
      </c>
      <c r="D637" s="832" t="s">
        <v>6304</v>
      </c>
      <c r="E637" s="832" t="s">
        <v>6305</v>
      </c>
      <c r="F637" s="849">
        <v>1</v>
      </c>
      <c r="G637" s="849">
        <v>5774.62</v>
      </c>
      <c r="H637" s="849"/>
      <c r="I637" s="849">
        <v>5774.62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5" customHeight="1" x14ac:dyDescent="0.2">
      <c r="A638" s="831" t="s">
        <v>579</v>
      </c>
      <c r="B638" s="832" t="s">
        <v>5508</v>
      </c>
      <c r="C638" s="832" t="s">
        <v>5540</v>
      </c>
      <c r="D638" s="832" t="s">
        <v>6306</v>
      </c>
      <c r="E638" s="832" t="s">
        <v>6307</v>
      </c>
      <c r="F638" s="849">
        <v>1</v>
      </c>
      <c r="G638" s="849">
        <v>8704.42</v>
      </c>
      <c r="H638" s="849"/>
      <c r="I638" s="849">
        <v>8704.42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5" customHeight="1" x14ac:dyDescent="0.2">
      <c r="A639" s="831" t="s">
        <v>579</v>
      </c>
      <c r="B639" s="832" t="s">
        <v>5508</v>
      </c>
      <c r="C639" s="832" t="s">
        <v>5540</v>
      </c>
      <c r="D639" s="832" t="s">
        <v>6308</v>
      </c>
      <c r="E639" s="832" t="s">
        <v>6307</v>
      </c>
      <c r="F639" s="849">
        <v>1</v>
      </c>
      <c r="G639" s="849">
        <v>9397.75</v>
      </c>
      <c r="H639" s="849"/>
      <c r="I639" s="849">
        <v>9397.75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5" customHeight="1" x14ac:dyDescent="0.2">
      <c r="A640" s="831" t="s">
        <v>579</v>
      </c>
      <c r="B640" s="832" t="s">
        <v>5508</v>
      </c>
      <c r="C640" s="832" t="s">
        <v>5540</v>
      </c>
      <c r="D640" s="832" t="s">
        <v>6309</v>
      </c>
      <c r="E640" s="832" t="s">
        <v>6310</v>
      </c>
      <c r="F640" s="849">
        <v>2</v>
      </c>
      <c r="G640" s="849">
        <v>3328.8</v>
      </c>
      <c r="H640" s="849"/>
      <c r="I640" s="849">
        <v>1664.4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5" customHeight="1" x14ac:dyDescent="0.2">
      <c r="A641" s="831" t="s">
        <v>579</v>
      </c>
      <c r="B641" s="832" t="s">
        <v>5508</v>
      </c>
      <c r="C641" s="832" t="s">
        <v>5540</v>
      </c>
      <c r="D641" s="832" t="s">
        <v>6311</v>
      </c>
      <c r="E641" s="832" t="s">
        <v>6312</v>
      </c>
      <c r="F641" s="849"/>
      <c r="G641" s="849"/>
      <c r="H641" s="849"/>
      <c r="I641" s="849"/>
      <c r="J641" s="849">
        <v>0.1</v>
      </c>
      <c r="K641" s="849">
        <v>2089.3000000000002</v>
      </c>
      <c r="L641" s="849">
        <v>1</v>
      </c>
      <c r="M641" s="849">
        <v>20893</v>
      </c>
      <c r="N641" s="849"/>
      <c r="O641" s="849"/>
      <c r="P641" s="837"/>
      <c r="Q641" s="850"/>
    </row>
    <row r="642" spans="1:17" ht="14.45" customHeight="1" x14ac:dyDescent="0.2">
      <c r="A642" s="831" t="s">
        <v>579</v>
      </c>
      <c r="B642" s="832" t="s">
        <v>5508</v>
      </c>
      <c r="C642" s="832" t="s">
        <v>5540</v>
      </c>
      <c r="D642" s="832" t="s">
        <v>6313</v>
      </c>
      <c r="E642" s="832" t="s">
        <v>6314</v>
      </c>
      <c r="F642" s="849">
        <v>1</v>
      </c>
      <c r="G642" s="849">
        <v>10779.22</v>
      </c>
      <c r="H642" s="849"/>
      <c r="I642" s="849">
        <v>10779.22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5" customHeight="1" x14ac:dyDescent="0.2">
      <c r="A643" s="831" t="s">
        <v>579</v>
      </c>
      <c r="B643" s="832" t="s">
        <v>5508</v>
      </c>
      <c r="C643" s="832" t="s">
        <v>5540</v>
      </c>
      <c r="D643" s="832" t="s">
        <v>6315</v>
      </c>
      <c r="E643" s="832" t="s">
        <v>6316</v>
      </c>
      <c r="F643" s="849"/>
      <c r="G643" s="849"/>
      <c r="H643" s="849"/>
      <c r="I643" s="849"/>
      <c r="J643" s="849">
        <v>2</v>
      </c>
      <c r="K643" s="849">
        <v>18225.5</v>
      </c>
      <c r="L643" s="849">
        <v>1</v>
      </c>
      <c r="M643" s="849">
        <v>9112.75</v>
      </c>
      <c r="N643" s="849"/>
      <c r="O643" s="849"/>
      <c r="P643" s="837"/>
      <c r="Q643" s="850"/>
    </row>
    <row r="644" spans="1:17" ht="14.45" customHeight="1" x14ac:dyDescent="0.2">
      <c r="A644" s="831" t="s">
        <v>579</v>
      </c>
      <c r="B644" s="832" t="s">
        <v>5508</v>
      </c>
      <c r="C644" s="832" t="s">
        <v>5540</v>
      </c>
      <c r="D644" s="832" t="s">
        <v>6317</v>
      </c>
      <c r="E644" s="832" t="s">
        <v>6318</v>
      </c>
      <c r="F644" s="849">
        <v>2</v>
      </c>
      <c r="G644" s="849">
        <v>2449.96</v>
      </c>
      <c r="H644" s="849">
        <v>0.3552211106278092</v>
      </c>
      <c r="I644" s="849">
        <v>1224.98</v>
      </c>
      <c r="J644" s="849">
        <v>6</v>
      </c>
      <c r="K644" s="849">
        <v>6897</v>
      </c>
      <c r="L644" s="849">
        <v>1</v>
      </c>
      <c r="M644" s="849">
        <v>1149.5</v>
      </c>
      <c r="N644" s="849"/>
      <c r="O644" s="849"/>
      <c r="P644" s="837"/>
      <c r="Q644" s="850"/>
    </row>
    <row r="645" spans="1:17" ht="14.45" customHeight="1" x14ac:dyDescent="0.2">
      <c r="A645" s="831" t="s">
        <v>579</v>
      </c>
      <c r="B645" s="832" t="s">
        <v>5508</v>
      </c>
      <c r="C645" s="832" t="s">
        <v>5540</v>
      </c>
      <c r="D645" s="832" t="s">
        <v>6319</v>
      </c>
      <c r="E645" s="832" t="s">
        <v>6318</v>
      </c>
      <c r="F645" s="849">
        <v>3</v>
      </c>
      <c r="G645" s="849">
        <v>5705.19</v>
      </c>
      <c r="H645" s="849">
        <v>2.9999999999999996</v>
      </c>
      <c r="I645" s="849">
        <v>1901.7299999999998</v>
      </c>
      <c r="J645" s="849">
        <v>1</v>
      </c>
      <c r="K645" s="849">
        <v>1901.73</v>
      </c>
      <c r="L645" s="849">
        <v>1</v>
      </c>
      <c r="M645" s="849">
        <v>1901.73</v>
      </c>
      <c r="N645" s="849"/>
      <c r="O645" s="849"/>
      <c r="P645" s="837"/>
      <c r="Q645" s="850"/>
    </row>
    <row r="646" spans="1:17" ht="14.45" customHeight="1" x14ac:dyDescent="0.2">
      <c r="A646" s="831" t="s">
        <v>579</v>
      </c>
      <c r="B646" s="832" t="s">
        <v>5508</v>
      </c>
      <c r="C646" s="832" t="s">
        <v>5540</v>
      </c>
      <c r="D646" s="832" t="s">
        <v>6320</v>
      </c>
      <c r="E646" s="832" t="s">
        <v>6321</v>
      </c>
      <c r="F646" s="849"/>
      <c r="G646" s="849"/>
      <c r="H646" s="849"/>
      <c r="I646" s="849"/>
      <c r="J646" s="849">
        <v>2</v>
      </c>
      <c r="K646" s="849">
        <v>3228</v>
      </c>
      <c r="L646" s="849">
        <v>1</v>
      </c>
      <c r="M646" s="849">
        <v>1614</v>
      </c>
      <c r="N646" s="849">
        <v>2</v>
      </c>
      <c r="O646" s="849">
        <v>3228</v>
      </c>
      <c r="P646" s="837">
        <v>1</v>
      </c>
      <c r="Q646" s="850">
        <v>1614</v>
      </c>
    </row>
    <row r="647" spans="1:17" ht="14.45" customHeight="1" x14ac:dyDescent="0.2">
      <c r="A647" s="831" t="s">
        <v>579</v>
      </c>
      <c r="B647" s="832" t="s">
        <v>5508</v>
      </c>
      <c r="C647" s="832" t="s">
        <v>5540</v>
      </c>
      <c r="D647" s="832" t="s">
        <v>6322</v>
      </c>
      <c r="E647" s="832" t="s">
        <v>6323</v>
      </c>
      <c r="F647" s="849">
        <v>3</v>
      </c>
      <c r="G647" s="849">
        <v>289.79999999999995</v>
      </c>
      <c r="H647" s="849">
        <v>0.74999999999999989</v>
      </c>
      <c r="I647" s="849">
        <v>96.59999999999998</v>
      </c>
      <c r="J647" s="849">
        <v>4</v>
      </c>
      <c r="K647" s="849">
        <v>386.4</v>
      </c>
      <c r="L647" s="849">
        <v>1</v>
      </c>
      <c r="M647" s="849">
        <v>96.6</v>
      </c>
      <c r="N647" s="849">
        <v>3</v>
      </c>
      <c r="O647" s="849">
        <v>289.8</v>
      </c>
      <c r="P647" s="837">
        <v>0.75000000000000011</v>
      </c>
      <c r="Q647" s="850">
        <v>96.600000000000009</v>
      </c>
    </row>
    <row r="648" spans="1:17" ht="14.45" customHeight="1" x14ac:dyDescent="0.2">
      <c r="A648" s="831" t="s">
        <v>579</v>
      </c>
      <c r="B648" s="832" t="s">
        <v>5508</v>
      </c>
      <c r="C648" s="832" t="s">
        <v>5540</v>
      </c>
      <c r="D648" s="832" t="s">
        <v>6324</v>
      </c>
      <c r="E648" s="832" t="s">
        <v>6325</v>
      </c>
      <c r="F648" s="849">
        <v>1</v>
      </c>
      <c r="G648" s="849">
        <v>5808.82</v>
      </c>
      <c r="H648" s="849">
        <v>0.5</v>
      </c>
      <c r="I648" s="849">
        <v>5808.82</v>
      </c>
      <c r="J648" s="849">
        <v>2</v>
      </c>
      <c r="K648" s="849">
        <v>11617.64</v>
      </c>
      <c r="L648" s="849">
        <v>1</v>
      </c>
      <c r="M648" s="849">
        <v>5808.82</v>
      </c>
      <c r="N648" s="849"/>
      <c r="O648" s="849"/>
      <c r="P648" s="837"/>
      <c r="Q648" s="850"/>
    </row>
    <row r="649" spans="1:17" ht="14.45" customHeight="1" x14ac:dyDescent="0.2">
      <c r="A649" s="831" t="s">
        <v>579</v>
      </c>
      <c r="B649" s="832" t="s">
        <v>5508</v>
      </c>
      <c r="C649" s="832" t="s">
        <v>5540</v>
      </c>
      <c r="D649" s="832" t="s">
        <v>6326</v>
      </c>
      <c r="E649" s="832" t="s">
        <v>6327</v>
      </c>
      <c r="F649" s="849">
        <v>1</v>
      </c>
      <c r="G649" s="849">
        <v>8224.58</v>
      </c>
      <c r="H649" s="849">
        <v>1</v>
      </c>
      <c r="I649" s="849">
        <v>8224.58</v>
      </c>
      <c r="J649" s="849">
        <v>1</v>
      </c>
      <c r="K649" s="849">
        <v>8224.58</v>
      </c>
      <c r="L649" s="849">
        <v>1</v>
      </c>
      <c r="M649" s="849">
        <v>8224.58</v>
      </c>
      <c r="N649" s="849"/>
      <c r="O649" s="849"/>
      <c r="P649" s="837"/>
      <c r="Q649" s="850"/>
    </row>
    <row r="650" spans="1:17" ht="14.45" customHeight="1" x14ac:dyDescent="0.2">
      <c r="A650" s="831" t="s">
        <v>579</v>
      </c>
      <c r="B650" s="832" t="s">
        <v>5508</v>
      </c>
      <c r="C650" s="832" t="s">
        <v>5540</v>
      </c>
      <c r="D650" s="832" t="s">
        <v>6328</v>
      </c>
      <c r="E650" s="832" t="s">
        <v>6329</v>
      </c>
      <c r="F650" s="849"/>
      <c r="G650" s="849"/>
      <c r="H650" s="849"/>
      <c r="I650" s="849"/>
      <c r="J650" s="849">
        <v>6</v>
      </c>
      <c r="K650" s="849">
        <v>16782.900000000001</v>
      </c>
      <c r="L650" s="849">
        <v>1</v>
      </c>
      <c r="M650" s="849">
        <v>2797.15</v>
      </c>
      <c r="N650" s="849"/>
      <c r="O650" s="849"/>
      <c r="P650" s="837"/>
      <c r="Q650" s="850"/>
    </row>
    <row r="651" spans="1:17" ht="14.45" customHeight="1" x14ac:dyDescent="0.2">
      <c r="A651" s="831" t="s">
        <v>579</v>
      </c>
      <c r="B651" s="832" t="s">
        <v>5508</v>
      </c>
      <c r="C651" s="832" t="s">
        <v>5540</v>
      </c>
      <c r="D651" s="832" t="s">
        <v>6330</v>
      </c>
      <c r="E651" s="832" t="s">
        <v>6331</v>
      </c>
      <c r="F651" s="849">
        <v>1</v>
      </c>
      <c r="G651" s="849">
        <v>3278.02</v>
      </c>
      <c r="H651" s="849">
        <v>1</v>
      </c>
      <c r="I651" s="849">
        <v>3278.02</v>
      </c>
      <c r="J651" s="849">
        <v>1</v>
      </c>
      <c r="K651" s="849">
        <v>3278.02</v>
      </c>
      <c r="L651" s="849">
        <v>1</v>
      </c>
      <c r="M651" s="849">
        <v>3278.02</v>
      </c>
      <c r="N651" s="849">
        <v>1</v>
      </c>
      <c r="O651" s="849">
        <v>3278.02</v>
      </c>
      <c r="P651" s="837">
        <v>1</v>
      </c>
      <c r="Q651" s="850">
        <v>3278.02</v>
      </c>
    </row>
    <row r="652" spans="1:17" ht="14.45" customHeight="1" x14ac:dyDescent="0.2">
      <c r="A652" s="831" t="s">
        <v>579</v>
      </c>
      <c r="B652" s="832" t="s">
        <v>5508</v>
      </c>
      <c r="C652" s="832" t="s">
        <v>5540</v>
      </c>
      <c r="D652" s="832" t="s">
        <v>6332</v>
      </c>
      <c r="E652" s="832" t="s">
        <v>6333</v>
      </c>
      <c r="F652" s="849">
        <v>1</v>
      </c>
      <c r="G652" s="849">
        <v>6968.51</v>
      </c>
      <c r="H652" s="849">
        <v>0.5</v>
      </c>
      <c r="I652" s="849">
        <v>6968.51</v>
      </c>
      <c r="J652" s="849">
        <v>2</v>
      </c>
      <c r="K652" s="849">
        <v>13937.02</v>
      </c>
      <c r="L652" s="849">
        <v>1</v>
      </c>
      <c r="M652" s="849">
        <v>6968.51</v>
      </c>
      <c r="N652" s="849"/>
      <c r="O652" s="849"/>
      <c r="P652" s="837"/>
      <c r="Q652" s="850"/>
    </row>
    <row r="653" spans="1:17" ht="14.45" customHeight="1" x14ac:dyDescent="0.2">
      <c r="A653" s="831" t="s">
        <v>579</v>
      </c>
      <c r="B653" s="832" t="s">
        <v>5508</v>
      </c>
      <c r="C653" s="832" t="s">
        <v>5540</v>
      </c>
      <c r="D653" s="832" t="s">
        <v>6334</v>
      </c>
      <c r="E653" s="832" t="s">
        <v>6333</v>
      </c>
      <c r="F653" s="849">
        <v>1</v>
      </c>
      <c r="G653" s="849">
        <v>8342.73</v>
      </c>
      <c r="H653" s="849"/>
      <c r="I653" s="849">
        <v>8342.73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5" customHeight="1" x14ac:dyDescent="0.2">
      <c r="A654" s="831" t="s">
        <v>579</v>
      </c>
      <c r="B654" s="832" t="s">
        <v>5508</v>
      </c>
      <c r="C654" s="832" t="s">
        <v>5540</v>
      </c>
      <c r="D654" s="832" t="s">
        <v>6335</v>
      </c>
      <c r="E654" s="832" t="s">
        <v>6336</v>
      </c>
      <c r="F654" s="849"/>
      <c r="G654" s="849"/>
      <c r="H654" s="849"/>
      <c r="I654" s="849"/>
      <c r="J654" s="849">
        <v>1</v>
      </c>
      <c r="K654" s="849">
        <v>10257.93</v>
      </c>
      <c r="L654" s="849">
        <v>1</v>
      </c>
      <c r="M654" s="849">
        <v>10257.93</v>
      </c>
      <c r="N654" s="849"/>
      <c r="O654" s="849"/>
      <c r="P654" s="837"/>
      <c r="Q654" s="850"/>
    </row>
    <row r="655" spans="1:17" ht="14.45" customHeight="1" x14ac:dyDescent="0.2">
      <c r="A655" s="831" t="s">
        <v>579</v>
      </c>
      <c r="B655" s="832" t="s">
        <v>5508</v>
      </c>
      <c r="C655" s="832" t="s">
        <v>5540</v>
      </c>
      <c r="D655" s="832" t="s">
        <v>6337</v>
      </c>
      <c r="E655" s="832" t="s">
        <v>6338</v>
      </c>
      <c r="F655" s="849">
        <v>1</v>
      </c>
      <c r="G655" s="849">
        <v>13666.42</v>
      </c>
      <c r="H655" s="849"/>
      <c r="I655" s="849">
        <v>13666.42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5" customHeight="1" x14ac:dyDescent="0.2">
      <c r="A656" s="831" t="s">
        <v>579</v>
      </c>
      <c r="B656" s="832" t="s">
        <v>5508</v>
      </c>
      <c r="C656" s="832" t="s">
        <v>5540</v>
      </c>
      <c r="D656" s="832" t="s">
        <v>6339</v>
      </c>
      <c r="E656" s="832" t="s">
        <v>6340</v>
      </c>
      <c r="F656" s="849">
        <v>1</v>
      </c>
      <c r="G656" s="849">
        <v>11132.62</v>
      </c>
      <c r="H656" s="849"/>
      <c r="I656" s="849">
        <v>11132.62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5" customHeight="1" x14ac:dyDescent="0.2">
      <c r="A657" s="831" t="s">
        <v>579</v>
      </c>
      <c r="B657" s="832" t="s">
        <v>5508</v>
      </c>
      <c r="C657" s="832" t="s">
        <v>5540</v>
      </c>
      <c r="D657" s="832" t="s">
        <v>6341</v>
      </c>
      <c r="E657" s="832" t="s">
        <v>6342</v>
      </c>
      <c r="F657" s="849"/>
      <c r="G657" s="849"/>
      <c r="H657" s="849"/>
      <c r="I657" s="849"/>
      <c r="J657" s="849">
        <v>1</v>
      </c>
      <c r="K657" s="849">
        <v>4142.3500000000004</v>
      </c>
      <c r="L657" s="849">
        <v>1</v>
      </c>
      <c r="M657" s="849">
        <v>4142.3500000000004</v>
      </c>
      <c r="N657" s="849"/>
      <c r="O657" s="849"/>
      <c r="P657" s="837"/>
      <c r="Q657" s="850"/>
    </row>
    <row r="658" spans="1:17" ht="14.45" customHeight="1" x14ac:dyDescent="0.2">
      <c r="A658" s="831" t="s">
        <v>579</v>
      </c>
      <c r="B658" s="832" t="s">
        <v>5508</v>
      </c>
      <c r="C658" s="832" t="s">
        <v>5540</v>
      </c>
      <c r="D658" s="832" t="s">
        <v>6343</v>
      </c>
      <c r="E658" s="832" t="s">
        <v>6344</v>
      </c>
      <c r="F658" s="849"/>
      <c r="G658" s="849"/>
      <c r="H658" s="849"/>
      <c r="I658" s="849"/>
      <c r="J658" s="849"/>
      <c r="K658" s="849"/>
      <c r="L658" s="849"/>
      <c r="M658" s="849"/>
      <c r="N658" s="849">
        <v>1</v>
      </c>
      <c r="O658" s="849">
        <v>11571</v>
      </c>
      <c r="P658" s="837"/>
      <c r="Q658" s="850">
        <v>11571</v>
      </c>
    </row>
    <row r="659" spans="1:17" ht="14.45" customHeight="1" x14ac:dyDescent="0.2">
      <c r="A659" s="831" t="s">
        <v>579</v>
      </c>
      <c r="B659" s="832" t="s">
        <v>5508</v>
      </c>
      <c r="C659" s="832" t="s">
        <v>5540</v>
      </c>
      <c r="D659" s="832" t="s">
        <v>6345</v>
      </c>
      <c r="E659" s="832" t="s">
        <v>6227</v>
      </c>
      <c r="F659" s="849"/>
      <c r="G659" s="849"/>
      <c r="H659" s="849"/>
      <c r="I659" s="849"/>
      <c r="J659" s="849"/>
      <c r="K659" s="849"/>
      <c r="L659" s="849"/>
      <c r="M659" s="849"/>
      <c r="N659" s="849">
        <v>4</v>
      </c>
      <c r="O659" s="849">
        <v>5438.84</v>
      </c>
      <c r="P659" s="837"/>
      <c r="Q659" s="850">
        <v>1359.71</v>
      </c>
    </row>
    <row r="660" spans="1:17" ht="14.45" customHeight="1" x14ac:dyDescent="0.2">
      <c r="A660" s="831" t="s">
        <v>579</v>
      </c>
      <c r="B660" s="832" t="s">
        <v>5508</v>
      </c>
      <c r="C660" s="832" t="s">
        <v>5540</v>
      </c>
      <c r="D660" s="832" t="s">
        <v>6346</v>
      </c>
      <c r="E660" s="832" t="s">
        <v>6347</v>
      </c>
      <c r="F660" s="849"/>
      <c r="G660" s="849"/>
      <c r="H660" s="849"/>
      <c r="I660" s="849"/>
      <c r="J660" s="849">
        <v>4</v>
      </c>
      <c r="K660" s="849">
        <v>874.68</v>
      </c>
      <c r="L660" s="849">
        <v>1</v>
      </c>
      <c r="M660" s="849">
        <v>218.67</v>
      </c>
      <c r="N660" s="849"/>
      <c r="O660" s="849"/>
      <c r="P660" s="837"/>
      <c r="Q660" s="850"/>
    </row>
    <row r="661" spans="1:17" ht="14.45" customHeight="1" x14ac:dyDescent="0.2">
      <c r="A661" s="831" t="s">
        <v>579</v>
      </c>
      <c r="B661" s="832" t="s">
        <v>5508</v>
      </c>
      <c r="C661" s="832" t="s">
        <v>5540</v>
      </c>
      <c r="D661" s="832" t="s">
        <v>6348</v>
      </c>
      <c r="E661" s="832" t="s">
        <v>6240</v>
      </c>
      <c r="F661" s="849">
        <v>1</v>
      </c>
      <c r="G661" s="849">
        <v>1386.65</v>
      </c>
      <c r="H661" s="849">
        <v>0.25</v>
      </c>
      <c r="I661" s="849">
        <v>1386.65</v>
      </c>
      <c r="J661" s="849">
        <v>4</v>
      </c>
      <c r="K661" s="849">
        <v>5546.6</v>
      </c>
      <c r="L661" s="849">
        <v>1</v>
      </c>
      <c r="M661" s="849">
        <v>1386.65</v>
      </c>
      <c r="N661" s="849">
        <v>2</v>
      </c>
      <c r="O661" s="849">
        <v>2773.3</v>
      </c>
      <c r="P661" s="837">
        <v>0.5</v>
      </c>
      <c r="Q661" s="850">
        <v>1386.65</v>
      </c>
    </row>
    <row r="662" spans="1:17" ht="14.45" customHeight="1" x14ac:dyDescent="0.2">
      <c r="A662" s="831" t="s">
        <v>579</v>
      </c>
      <c r="B662" s="832" t="s">
        <v>5508</v>
      </c>
      <c r="C662" s="832" t="s">
        <v>5540</v>
      </c>
      <c r="D662" s="832" t="s">
        <v>6349</v>
      </c>
      <c r="E662" s="832" t="s">
        <v>6350</v>
      </c>
      <c r="F662" s="849">
        <v>1</v>
      </c>
      <c r="G662" s="849">
        <v>9139.69</v>
      </c>
      <c r="H662" s="849">
        <v>0.16666666666666669</v>
      </c>
      <c r="I662" s="849">
        <v>9139.69</v>
      </c>
      <c r="J662" s="849">
        <v>6</v>
      </c>
      <c r="K662" s="849">
        <v>54838.14</v>
      </c>
      <c r="L662" s="849">
        <v>1</v>
      </c>
      <c r="M662" s="849">
        <v>9139.69</v>
      </c>
      <c r="N662" s="849">
        <v>2</v>
      </c>
      <c r="O662" s="849">
        <v>18279.38</v>
      </c>
      <c r="P662" s="837">
        <v>0.33333333333333337</v>
      </c>
      <c r="Q662" s="850">
        <v>9139.69</v>
      </c>
    </row>
    <row r="663" spans="1:17" ht="14.45" customHeight="1" x14ac:dyDescent="0.2">
      <c r="A663" s="831" t="s">
        <v>579</v>
      </c>
      <c r="B663" s="832" t="s">
        <v>5508</v>
      </c>
      <c r="C663" s="832" t="s">
        <v>5540</v>
      </c>
      <c r="D663" s="832" t="s">
        <v>6351</v>
      </c>
      <c r="E663" s="832" t="s">
        <v>6352</v>
      </c>
      <c r="F663" s="849"/>
      <c r="G663" s="849"/>
      <c r="H663" s="849"/>
      <c r="I663" s="849"/>
      <c r="J663" s="849">
        <v>4</v>
      </c>
      <c r="K663" s="849">
        <v>8518.92</v>
      </c>
      <c r="L663" s="849">
        <v>1</v>
      </c>
      <c r="M663" s="849">
        <v>2129.73</v>
      </c>
      <c r="N663" s="849"/>
      <c r="O663" s="849"/>
      <c r="P663" s="837"/>
      <c r="Q663" s="850"/>
    </row>
    <row r="664" spans="1:17" ht="14.45" customHeight="1" x14ac:dyDescent="0.2">
      <c r="A664" s="831" t="s">
        <v>579</v>
      </c>
      <c r="B664" s="832" t="s">
        <v>5508</v>
      </c>
      <c r="C664" s="832" t="s">
        <v>5540</v>
      </c>
      <c r="D664" s="832" t="s">
        <v>6353</v>
      </c>
      <c r="E664" s="832" t="s">
        <v>6354</v>
      </c>
      <c r="F664" s="849"/>
      <c r="G664" s="849"/>
      <c r="H664" s="849"/>
      <c r="I664" s="849"/>
      <c r="J664" s="849">
        <v>18</v>
      </c>
      <c r="K664" s="849">
        <v>9905.4</v>
      </c>
      <c r="L664" s="849">
        <v>1</v>
      </c>
      <c r="M664" s="849">
        <v>550.29999999999995</v>
      </c>
      <c r="N664" s="849"/>
      <c r="O664" s="849"/>
      <c r="P664" s="837"/>
      <c r="Q664" s="850"/>
    </row>
    <row r="665" spans="1:17" ht="14.45" customHeight="1" x14ac:dyDescent="0.2">
      <c r="A665" s="831" t="s">
        <v>579</v>
      </c>
      <c r="B665" s="832" t="s">
        <v>5508</v>
      </c>
      <c r="C665" s="832" t="s">
        <v>5540</v>
      </c>
      <c r="D665" s="832" t="s">
        <v>6355</v>
      </c>
      <c r="E665" s="832" t="s">
        <v>6356</v>
      </c>
      <c r="F665" s="849"/>
      <c r="G665" s="849"/>
      <c r="H665" s="849"/>
      <c r="I665" s="849"/>
      <c r="J665" s="849">
        <v>4</v>
      </c>
      <c r="K665" s="849">
        <v>6788.48</v>
      </c>
      <c r="L665" s="849">
        <v>1</v>
      </c>
      <c r="M665" s="849">
        <v>1697.12</v>
      </c>
      <c r="N665" s="849"/>
      <c r="O665" s="849"/>
      <c r="P665" s="837"/>
      <c r="Q665" s="850"/>
    </row>
    <row r="666" spans="1:17" ht="14.45" customHeight="1" x14ac:dyDescent="0.2">
      <c r="A666" s="831" t="s">
        <v>579</v>
      </c>
      <c r="B666" s="832" t="s">
        <v>5508</v>
      </c>
      <c r="C666" s="832" t="s">
        <v>5540</v>
      </c>
      <c r="D666" s="832" t="s">
        <v>6357</v>
      </c>
      <c r="E666" s="832" t="s">
        <v>6249</v>
      </c>
      <c r="F666" s="849">
        <v>2</v>
      </c>
      <c r="G666" s="849">
        <v>34658.400000000001</v>
      </c>
      <c r="H666" s="849">
        <v>2</v>
      </c>
      <c r="I666" s="849">
        <v>17329.2</v>
      </c>
      <c r="J666" s="849">
        <v>1</v>
      </c>
      <c r="K666" s="849">
        <v>17329.2</v>
      </c>
      <c r="L666" s="849">
        <v>1</v>
      </c>
      <c r="M666" s="849">
        <v>17329.2</v>
      </c>
      <c r="N666" s="849">
        <v>4</v>
      </c>
      <c r="O666" s="849">
        <v>69316.800000000003</v>
      </c>
      <c r="P666" s="837">
        <v>4</v>
      </c>
      <c r="Q666" s="850">
        <v>17329.2</v>
      </c>
    </row>
    <row r="667" spans="1:17" ht="14.45" customHeight="1" x14ac:dyDescent="0.2">
      <c r="A667" s="831" t="s">
        <v>579</v>
      </c>
      <c r="B667" s="832" t="s">
        <v>5508</v>
      </c>
      <c r="C667" s="832" t="s">
        <v>5540</v>
      </c>
      <c r="D667" s="832" t="s">
        <v>6358</v>
      </c>
      <c r="E667" s="832" t="s">
        <v>6359</v>
      </c>
      <c r="F667" s="849">
        <v>4</v>
      </c>
      <c r="G667" s="849">
        <v>625.96</v>
      </c>
      <c r="H667" s="849"/>
      <c r="I667" s="849">
        <v>156.49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5" customHeight="1" x14ac:dyDescent="0.2">
      <c r="A668" s="831" t="s">
        <v>579</v>
      </c>
      <c r="B668" s="832" t="s">
        <v>5508</v>
      </c>
      <c r="C668" s="832" t="s">
        <v>5540</v>
      </c>
      <c r="D668" s="832" t="s">
        <v>6360</v>
      </c>
      <c r="E668" s="832" t="s">
        <v>6359</v>
      </c>
      <c r="F668" s="849">
        <v>1</v>
      </c>
      <c r="G668" s="849">
        <v>172.04</v>
      </c>
      <c r="H668" s="849"/>
      <c r="I668" s="849">
        <v>172.04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5" customHeight="1" x14ac:dyDescent="0.2">
      <c r="A669" s="831" t="s">
        <v>579</v>
      </c>
      <c r="B669" s="832" t="s">
        <v>5508</v>
      </c>
      <c r="C669" s="832" t="s">
        <v>5540</v>
      </c>
      <c r="D669" s="832" t="s">
        <v>6361</v>
      </c>
      <c r="E669" s="832" t="s">
        <v>6359</v>
      </c>
      <c r="F669" s="849">
        <v>1</v>
      </c>
      <c r="G669" s="849">
        <v>519.22</v>
      </c>
      <c r="H669" s="849"/>
      <c r="I669" s="849">
        <v>519.22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5" customHeight="1" x14ac:dyDescent="0.2">
      <c r="A670" s="831" t="s">
        <v>579</v>
      </c>
      <c r="B670" s="832" t="s">
        <v>5508</v>
      </c>
      <c r="C670" s="832" t="s">
        <v>5540</v>
      </c>
      <c r="D670" s="832" t="s">
        <v>6362</v>
      </c>
      <c r="E670" s="832" t="s">
        <v>6363</v>
      </c>
      <c r="F670" s="849"/>
      <c r="G670" s="849"/>
      <c r="H670" s="849"/>
      <c r="I670" s="849"/>
      <c r="J670" s="849">
        <v>7</v>
      </c>
      <c r="K670" s="849">
        <v>3941</v>
      </c>
      <c r="L670" s="849">
        <v>1</v>
      </c>
      <c r="M670" s="849">
        <v>563</v>
      </c>
      <c r="N670" s="849">
        <v>11</v>
      </c>
      <c r="O670" s="849">
        <v>6193</v>
      </c>
      <c r="P670" s="837">
        <v>1.5714285714285714</v>
      </c>
      <c r="Q670" s="850">
        <v>563</v>
      </c>
    </row>
    <row r="671" spans="1:17" ht="14.45" customHeight="1" x14ac:dyDescent="0.2">
      <c r="A671" s="831" t="s">
        <v>579</v>
      </c>
      <c r="B671" s="832" t="s">
        <v>5508</v>
      </c>
      <c r="C671" s="832" t="s">
        <v>5540</v>
      </c>
      <c r="D671" s="832" t="s">
        <v>6364</v>
      </c>
      <c r="E671" s="832" t="s">
        <v>6365</v>
      </c>
      <c r="F671" s="849"/>
      <c r="G671" s="849"/>
      <c r="H671" s="849"/>
      <c r="I671" s="849"/>
      <c r="J671" s="849"/>
      <c r="K671" s="849"/>
      <c r="L671" s="849"/>
      <c r="M671" s="849"/>
      <c r="N671" s="849">
        <v>7</v>
      </c>
      <c r="O671" s="849">
        <v>2466.5200000000004</v>
      </c>
      <c r="P671" s="837"/>
      <c r="Q671" s="850">
        <v>352.36000000000007</v>
      </c>
    </row>
    <row r="672" spans="1:17" ht="14.45" customHeight="1" x14ac:dyDescent="0.2">
      <c r="A672" s="831" t="s">
        <v>579</v>
      </c>
      <c r="B672" s="832" t="s">
        <v>5508</v>
      </c>
      <c r="C672" s="832" t="s">
        <v>5540</v>
      </c>
      <c r="D672" s="832" t="s">
        <v>6366</v>
      </c>
      <c r="E672" s="832" t="s">
        <v>6367</v>
      </c>
      <c r="F672" s="849"/>
      <c r="G672" s="849"/>
      <c r="H672" s="849"/>
      <c r="I672" s="849"/>
      <c r="J672" s="849">
        <v>4</v>
      </c>
      <c r="K672" s="849">
        <v>6795.28</v>
      </c>
      <c r="L672" s="849">
        <v>1</v>
      </c>
      <c r="M672" s="849">
        <v>1698.82</v>
      </c>
      <c r="N672" s="849"/>
      <c r="O672" s="849"/>
      <c r="P672" s="837"/>
      <c r="Q672" s="850"/>
    </row>
    <row r="673" spans="1:17" ht="14.45" customHeight="1" x14ac:dyDescent="0.2">
      <c r="A673" s="831" t="s">
        <v>579</v>
      </c>
      <c r="B673" s="832" t="s">
        <v>5508</v>
      </c>
      <c r="C673" s="832" t="s">
        <v>5540</v>
      </c>
      <c r="D673" s="832" t="s">
        <v>6368</v>
      </c>
      <c r="E673" s="832" t="s">
        <v>6195</v>
      </c>
      <c r="F673" s="849">
        <v>8</v>
      </c>
      <c r="G673" s="849">
        <v>7503.28</v>
      </c>
      <c r="H673" s="849">
        <v>2</v>
      </c>
      <c r="I673" s="849">
        <v>937.91</v>
      </c>
      <c r="J673" s="849">
        <v>4</v>
      </c>
      <c r="K673" s="849">
        <v>3751.64</v>
      </c>
      <c r="L673" s="849">
        <v>1</v>
      </c>
      <c r="M673" s="849">
        <v>937.91</v>
      </c>
      <c r="N673" s="849"/>
      <c r="O673" s="849"/>
      <c r="P673" s="837"/>
      <c r="Q673" s="850"/>
    </row>
    <row r="674" spans="1:17" ht="14.45" customHeight="1" x14ac:dyDescent="0.2">
      <c r="A674" s="831" t="s">
        <v>579</v>
      </c>
      <c r="B674" s="832" t="s">
        <v>5508</v>
      </c>
      <c r="C674" s="832" t="s">
        <v>5540</v>
      </c>
      <c r="D674" s="832" t="s">
        <v>6369</v>
      </c>
      <c r="E674" s="832" t="s">
        <v>6370</v>
      </c>
      <c r="F674" s="849">
        <v>2</v>
      </c>
      <c r="G674" s="849">
        <v>2425.1</v>
      </c>
      <c r="H674" s="849"/>
      <c r="I674" s="849">
        <v>1212.55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5" customHeight="1" x14ac:dyDescent="0.2">
      <c r="A675" s="831" t="s">
        <v>579</v>
      </c>
      <c r="B675" s="832" t="s">
        <v>5508</v>
      </c>
      <c r="C675" s="832" t="s">
        <v>5540</v>
      </c>
      <c r="D675" s="832" t="s">
        <v>6371</v>
      </c>
      <c r="E675" s="832" t="s">
        <v>6372</v>
      </c>
      <c r="F675" s="849">
        <v>3</v>
      </c>
      <c r="G675" s="849">
        <v>4290.54</v>
      </c>
      <c r="H675" s="849">
        <v>0.27272727272727271</v>
      </c>
      <c r="I675" s="849">
        <v>1430.18</v>
      </c>
      <c r="J675" s="849">
        <v>11</v>
      </c>
      <c r="K675" s="849">
        <v>15731.98</v>
      </c>
      <c r="L675" s="849">
        <v>1</v>
      </c>
      <c r="M675" s="849">
        <v>1430.18</v>
      </c>
      <c r="N675" s="849">
        <v>8</v>
      </c>
      <c r="O675" s="849">
        <v>11441.44</v>
      </c>
      <c r="P675" s="837">
        <v>0.72727272727272729</v>
      </c>
      <c r="Q675" s="850">
        <v>1430.18</v>
      </c>
    </row>
    <row r="676" spans="1:17" ht="14.45" customHeight="1" x14ac:dyDescent="0.2">
      <c r="A676" s="831" t="s">
        <v>579</v>
      </c>
      <c r="B676" s="832" t="s">
        <v>5508</v>
      </c>
      <c r="C676" s="832" t="s">
        <v>5540</v>
      </c>
      <c r="D676" s="832" t="s">
        <v>6373</v>
      </c>
      <c r="E676" s="832" t="s">
        <v>6374</v>
      </c>
      <c r="F676" s="849">
        <v>4</v>
      </c>
      <c r="G676" s="849">
        <v>5438.84</v>
      </c>
      <c r="H676" s="849">
        <v>0.5</v>
      </c>
      <c r="I676" s="849">
        <v>1359.71</v>
      </c>
      <c r="J676" s="849">
        <v>8</v>
      </c>
      <c r="K676" s="849">
        <v>10877.68</v>
      </c>
      <c r="L676" s="849">
        <v>1</v>
      </c>
      <c r="M676" s="849">
        <v>1359.71</v>
      </c>
      <c r="N676" s="849"/>
      <c r="O676" s="849"/>
      <c r="P676" s="837"/>
      <c r="Q676" s="850"/>
    </row>
    <row r="677" spans="1:17" ht="14.45" customHeight="1" x14ac:dyDescent="0.2">
      <c r="A677" s="831" t="s">
        <v>579</v>
      </c>
      <c r="B677" s="832" t="s">
        <v>5508</v>
      </c>
      <c r="C677" s="832" t="s">
        <v>5540</v>
      </c>
      <c r="D677" s="832" t="s">
        <v>6375</v>
      </c>
      <c r="E677" s="832" t="s">
        <v>6376</v>
      </c>
      <c r="F677" s="849">
        <v>2</v>
      </c>
      <c r="G677" s="849">
        <v>14180.56</v>
      </c>
      <c r="H677" s="849">
        <v>0.125</v>
      </c>
      <c r="I677" s="849">
        <v>7090.28</v>
      </c>
      <c r="J677" s="849">
        <v>16</v>
      </c>
      <c r="K677" s="849">
        <v>113444.48</v>
      </c>
      <c r="L677" s="849">
        <v>1</v>
      </c>
      <c r="M677" s="849">
        <v>7090.28</v>
      </c>
      <c r="N677" s="849">
        <v>6</v>
      </c>
      <c r="O677" s="849">
        <v>42541.68</v>
      </c>
      <c r="P677" s="837">
        <v>0.375</v>
      </c>
      <c r="Q677" s="850">
        <v>7090.28</v>
      </c>
    </row>
    <row r="678" spans="1:17" ht="14.45" customHeight="1" x14ac:dyDescent="0.2">
      <c r="A678" s="831" t="s">
        <v>579</v>
      </c>
      <c r="B678" s="832" t="s">
        <v>5508</v>
      </c>
      <c r="C678" s="832" t="s">
        <v>5540</v>
      </c>
      <c r="D678" s="832" t="s">
        <v>6377</v>
      </c>
      <c r="E678" s="832" t="s">
        <v>6378</v>
      </c>
      <c r="F678" s="849"/>
      <c r="G678" s="849"/>
      <c r="H678" s="849"/>
      <c r="I678" s="849"/>
      <c r="J678" s="849">
        <v>1</v>
      </c>
      <c r="K678" s="849">
        <v>8181.99</v>
      </c>
      <c r="L678" s="849">
        <v>1</v>
      </c>
      <c r="M678" s="849">
        <v>8181.99</v>
      </c>
      <c r="N678" s="849"/>
      <c r="O678" s="849"/>
      <c r="P678" s="837"/>
      <c r="Q678" s="850"/>
    </row>
    <row r="679" spans="1:17" ht="14.45" customHeight="1" x14ac:dyDescent="0.2">
      <c r="A679" s="831" t="s">
        <v>579</v>
      </c>
      <c r="B679" s="832" t="s">
        <v>5508</v>
      </c>
      <c r="C679" s="832" t="s">
        <v>5540</v>
      </c>
      <c r="D679" s="832" t="s">
        <v>6379</v>
      </c>
      <c r="E679" s="832" t="s">
        <v>6380</v>
      </c>
      <c r="F679" s="849">
        <v>1</v>
      </c>
      <c r="G679" s="849">
        <v>10033.799999999999</v>
      </c>
      <c r="H679" s="849"/>
      <c r="I679" s="849">
        <v>10033.799999999999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5" customHeight="1" x14ac:dyDescent="0.2">
      <c r="A680" s="831" t="s">
        <v>579</v>
      </c>
      <c r="B680" s="832" t="s">
        <v>5508</v>
      </c>
      <c r="C680" s="832" t="s">
        <v>5540</v>
      </c>
      <c r="D680" s="832" t="s">
        <v>6381</v>
      </c>
      <c r="E680" s="832" t="s">
        <v>6382</v>
      </c>
      <c r="F680" s="849">
        <v>6</v>
      </c>
      <c r="G680" s="849">
        <v>6454.5</v>
      </c>
      <c r="H680" s="849">
        <v>3</v>
      </c>
      <c r="I680" s="849">
        <v>1075.75</v>
      </c>
      <c r="J680" s="849">
        <v>2</v>
      </c>
      <c r="K680" s="849">
        <v>2151.5</v>
      </c>
      <c r="L680" s="849">
        <v>1</v>
      </c>
      <c r="M680" s="849">
        <v>1075.75</v>
      </c>
      <c r="N680" s="849"/>
      <c r="O680" s="849"/>
      <c r="P680" s="837"/>
      <c r="Q680" s="850"/>
    </row>
    <row r="681" spans="1:17" ht="14.45" customHeight="1" x14ac:dyDescent="0.2">
      <c r="A681" s="831" t="s">
        <v>579</v>
      </c>
      <c r="B681" s="832" t="s">
        <v>5508</v>
      </c>
      <c r="C681" s="832" t="s">
        <v>5540</v>
      </c>
      <c r="D681" s="832" t="s">
        <v>6383</v>
      </c>
      <c r="E681" s="832" t="s">
        <v>6384</v>
      </c>
      <c r="F681" s="849">
        <v>6</v>
      </c>
      <c r="G681" s="849">
        <v>9700.3799999999992</v>
      </c>
      <c r="H681" s="849">
        <v>0.54545454545454541</v>
      </c>
      <c r="I681" s="849">
        <v>1616.7299999999998</v>
      </c>
      <c r="J681" s="849">
        <v>11</v>
      </c>
      <c r="K681" s="849">
        <v>17784.03</v>
      </c>
      <c r="L681" s="849">
        <v>1</v>
      </c>
      <c r="M681" s="849">
        <v>1616.7299999999998</v>
      </c>
      <c r="N681" s="849">
        <v>6</v>
      </c>
      <c r="O681" s="849">
        <v>9700.3799999999992</v>
      </c>
      <c r="P681" s="837">
        <v>0.54545454545454541</v>
      </c>
      <c r="Q681" s="850">
        <v>1616.7299999999998</v>
      </c>
    </row>
    <row r="682" spans="1:17" ht="14.45" customHeight="1" x14ac:dyDescent="0.2">
      <c r="A682" s="831" t="s">
        <v>579</v>
      </c>
      <c r="B682" s="832" t="s">
        <v>5508</v>
      </c>
      <c r="C682" s="832" t="s">
        <v>5540</v>
      </c>
      <c r="D682" s="832" t="s">
        <v>6385</v>
      </c>
      <c r="E682" s="832" t="s">
        <v>6386</v>
      </c>
      <c r="F682" s="849">
        <v>1</v>
      </c>
      <c r="G682" s="849">
        <v>1276.8</v>
      </c>
      <c r="H682" s="849"/>
      <c r="I682" s="849">
        <v>1276.8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5" customHeight="1" x14ac:dyDescent="0.2">
      <c r="A683" s="831" t="s">
        <v>579</v>
      </c>
      <c r="B683" s="832" t="s">
        <v>5508</v>
      </c>
      <c r="C683" s="832" t="s">
        <v>5540</v>
      </c>
      <c r="D683" s="832" t="s">
        <v>6387</v>
      </c>
      <c r="E683" s="832" t="s">
        <v>6388</v>
      </c>
      <c r="F683" s="849">
        <v>2</v>
      </c>
      <c r="G683" s="849">
        <v>177.8</v>
      </c>
      <c r="H683" s="849">
        <v>0.22222222222222227</v>
      </c>
      <c r="I683" s="849">
        <v>88.9</v>
      </c>
      <c r="J683" s="849">
        <v>9</v>
      </c>
      <c r="K683" s="849">
        <v>800.09999999999991</v>
      </c>
      <c r="L683" s="849">
        <v>1</v>
      </c>
      <c r="M683" s="849">
        <v>88.899999999999991</v>
      </c>
      <c r="N683" s="849">
        <v>1</v>
      </c>
      <c r="O683" s="849">
        <v>88.9</v>
      </c>
      <c r="P683" s="837">
        <v>0.11111111111111113</v>
      </c>
      <c r="Q683" s="850">
        <v>88.9</v>
      </c>
    </row>
    <row r="684" spans="1:17" ht="14.45" customHeight="1" x14ac:dyDescent="0.2">
      <c r="A684" s="831" t="s">
        <v>579</v>
      </c>
      <c r="B684" s="832" t="s">
        <v>5508</v>
      </c>
      <c r="C684" s="832" t="s">
        <v>5540</v>
      </c>
      <c r="D684" s="832" t="s">
        <v>6389</v>
      </c>
      <c r="E684" s="832" t="s">
        <v>6390</v>
      </c>
      <c r="F684" s="849">
        <v>2</v>
      </c>
      <c r="G684" s="849">
        <v>36570</v>
      </c>
      <c r="H684" s="849"/>
      <c r="I684" s="849">
        <v>18285</v>
      </c>
      <c r="J684" s="849"/>
      <c r="K684" s="849"/>
      <c r="L684" s="849"/>
      <c r="M684" s="849"/>
      <c r="N684" s="849">
        <v>3</v>
      </c>
      <c r="O684" s="849">
        <v>37305.4</v>
      </c>
      <c r="P684" s="837"/>
      <c r="Q684" s="850">
        <v>12435.133333333333</v>
      </c>
    </row>
    <row r="685" spans="1:17" ht="14.45" customHeight="1" x14ac:dyDescent="0.2">
      <c r="A685" s="831" t="s">
        <v>579</v>
      </c>
      <c r="B685" s="832" t="s">
        <v>5508</v>
      </c>
      <c r="C685" s="832" t="s">
        <v>5540</v>
      </c>
      <c r="D685" s="832" t="s">
        <v>6391</v>
      </c>
      <c r="E685" s="832" t="s">
        <v>6392</v>
      </c>
      <c r="F685" s="849"/>
      <c r="G685" s="849"/>
      <c r="H685" s="849"/>
      <c r="I685" s="849"/>
      <c r="J685" s="849"/>
      <c r="K685" s="849"/>
      <c r="L685" s="849"/>
      <c r="M685" s="849"/>
      <c r="N685" s="849">
        <v>4</v>
      </c>
      <c r="O685" s="849">
        <v>10260</v>
      </c>
      <c r="P685" s="837"/>
      <c r="Q685" s="850">
        <v>2565</v>
      </c>
    </row>
    <row r="686" spans="1:17" ht="14.45" customHeight="1" x14ac:dyDescent="0.2">
      <c r="A686" s="831" t="s">
        <v>579</v>
      </c>
      <c r="B686" s="832" t="s">
        <v>5508</v>
      </c>
      <c r="C686" s="832" t="s">
        <v>5540</v>
      </c>
      <c r="D686" s="832" t="s">
        <v>6393</v>
      </c>
      <c r="E686" s="832" t="s">
        <v>6392</v>
      </c>
      <c r="F686" s="849"/>
      <c r="G686" s="849"/>
      <c r="H686" s="849"/>
      <c r="I686" s="849"/>
      <c r="J686" s="849"/>
      <c r="K686" s="849"/>
      <c r="L686" s="849"/>
      <c r="M686" s="849"/>
      <c r="N686" s="849">
        <v>4</v>
      </c>
      <c r="O686" s="849">
        <v>46460</v>
      </c>
      <c r="P686" s="837"/>
      <c r="Q686" s="850">
        <v>11615</v>
      </c>
    </row>
    <row r="687" spans="1:17" ht="14.45" customHeight="1" x14ac:dyDescent="0.2">
      <c r="A687" s="831" t="s">
        <v>579</v>
      </c>
      <c r="B687" s="832" t="s">
        <v>5508</v>
      </c>
      <c r="C687" s="832" t="s">
        <v>5540</v>
      </c>
      <c r="D687" s="832" t="s">
        <v>6394</v>
      </c>
      <c r="E687" s="832" t="s">
        <v>6392</v>
      </c>
      <c r="F687" s="849"/>
      <c r="G687" s="849"/>
      <c r="H687" s="849"/>
      <c r="I687" s="849"/>
      <c r="J687" s="849"/>
      <c r="K687" s="849"/>
      <c r="L687" s="849"/>
      <c r="M687" s="849"/>
      <c r="N687" s="849">
        <v>2</v>
      </c>
      <c r="O687" s="849">
        <v>4991</v>
      </c>
      <c r="P687" s="837"/>
      <c r="Q687" s="850">
        <v>2495.5</v>
      </c>
    </row>
    <row r="688" spans="1:17" ht="14.45" customHeight="1" x14ac:dyDescent="0.2">
      <c r="A688" s="831" t="s">
        <v>579</v>
      </c>
      <c r="B688" s="832" t="s">
        <v>5508</v>
      </c>
      <c r="C688" s="832" t="s">
        <v>5540</v>
      </c>
      <c r="D688" s="832" t="s">
        <v>6395</v>
      </c>
      <c r="E688" s="832" t="s">
        <v>6396</v>
      </c>
      <c r="F688" s="849">
        <v>2.2000000000000002</v>
      </c>
      <c r="G688" s="849">
        <v>147.4</v>
      </c>
      <c r="H688" s="849">
        <v>0.91666666666666663</v>
      </c>
      <c r="I688" s="849">
        <v>67</v>
      </c>
      <c r="J688" s="849">
        <v>2.4</v>
      </c>
      <c r="K688" s="849">
        <v>160.80000000000001</v>
      </c>
      <c r="L688" s="849">
        <v>1</v>
      </c>
      <c r="M688" s="849">
        <v>67.000000000000014</v>
      </c>
      <c r="N688" s="849"/>
      <c r="O688" s="849"/>
      <c r="P688" s="837"/>
      <c r="Q688" s="850"/>
    </row>
    <row r="689" spans="1:17" ht="14.45" customHeight="1" x14ac:dyDescent="0.2">
      <c r="A689" s="831" t="s">
        <v>579</v>
      </c>
      <c r="B689" s="832" t="s">
        <v>5508</v>
      </c>
      <c r="C689" s="832" t="s">
        <v>5540</v>
      </c>
      <c r="D689" s="832" t="s">
        <v>6397</v>
      </c>
      <c r="E689" s="832" t="s">
        <v>6398</v>
      </c>
      <c r="F689" s="849"/>
      <c r="G689" s="849"/>
      <c r="H689" s="849"/>
      <c r="I689" s="849"/>
      <c r="J689" s="849">
        <v>1</v>
      </c>
      <c r="K689" s="849">
        <v>19716.669999999998</v>
      </c>
      <c r="L689" s="849">
        <v>1</v>
      </c>
      <c r="M689" s="849">
        <v>19716.669999999998</v>
      </c>
      <c r="N689" s="849"/>
      <c r="O689" s="849"/>
      <c r="P689" s="837"/>
      <c r="Q689" s="850"/>
    </row>
    <row r="690" spans="1:17" ht="14.45" customHeight="1" x14ac:dyDescent="0.2">
      <c r="A690" s="831" t="s">
        <v>579</v>
      </c>
      <c r="B690" s="832" t="s">
        <v>5508</v>
      </c>
      <c r="C690" s="832" t="s">
        <v>5540</v>
      </c>
      <c r="D690" s="832" t="s">
        <v>6399</v>
      </c>
      <c r="E690" s="832" t="s">
        <v>6400</v>
      </c>
      <c r="F690" s="849"/>
      <c r="G690" s="849"/>
      <c r="H690" s="849"/>
      <c r="I690" s="849"/>
      <c r="J690" s="849">
        <v>1</v>
      </c>
      <c r="K690" s="849">
        <v>5899.74</v>
      </c>
      <c r="L690" s="849">
        <v>1</v>
      </c>
      <c r="M690" s="849">
        <v>5899.74</v>
      </c>
      <c r="N690" s="849"/>
      <c r="O690" s="849"/>
      <c r="P690" s="837"/>
      <c r="Q690" s="850"/>
    </row>
    <row r="691" spans="1:17" ht="14.45" customHeight="1" x14ac:dyDescent="0.2">
      <c r="A691" s="831" t="s">
        <v>579</v>
      </c>
      <c r="B691" s="832" t="s">
        <v>5508</v>
      </c>
      <c r="C691" s="832" t="s">
        <v>5540</v>
      </c>
      <c r="D691" s="832" t="s">
        <v>6401</v>
      </c>
      <c r="E691" s="832" t="s">
        <v>6402</v>
      </c>
      <c r="F691" s="849"/>
      <c r="G691" s="849"/>
      <c r="H691" s="849"/>
      <c r="I691" s="849"/>
      <c r="J691" s="849"/>
      <c r="K691" s="849"/>
      <c r="L691" s="849"/>
      <c r="M691" s="849"/>
      <c r="N691" s="849">
        <v>6</v>
      </c>
      <c r="O691" s="849">
        <v>924</v>
      </c>
      <c r="P691" s="837"/>
      <c r="Q691" s="850">
        <v>154</v>
      </c>
    </row>
    <row r="692" spans="1:17" ht="14.45" customHeight="1" x14ac:dyDescent="0.2">
      <c r="A692" s="831" t="s">
        <v>579</v>
      </c>
      <c r="B692" s="832" t="s">
        <v>5508</v>
      </c>
      <c r="C692" s="832" t="s">
        <v>5540</v>
      </c>
      <c r="D692" s="832" t="s">
        <v>6403</v>
      </c>
      <c r="E692" s="832" t="s">
        <v>6404</v>
      </c>
      <c r="F692" s="849"/>
      <c r="G692" s="849"/>
      <c r="H692" s="849"/>
      <c r="I692" s="849"/>
      <c r="J692" s="849"/>
      <c r="K692" s="849"/>
      <c r="L692" s="849"/>
      <c r="M692" s="849"/>
      <c r="N692" s="849">
        <v>2</v>
      </c>
      <c r="O692" s="849">
        <v>34904</v>
      </c>
      <c r="P692" s="837"/>
      <c r="Q692" s="850">
        <v>17452</v>
      </c>
    </row>
    <row r="693" spans="1:17" ht="14.45" customHeight="1" x14ac:dyDescent="0.2">
      <c r="A693" s="831" t="s">
        <v>579</v>
      </c>
      <c r="B693" s="832" t="s">
        <v>5508</v>
      </c>
      <c r="C693" s="832" t="s">
        <v>5540</v>
      </c>
      <c r="D693" s="832" t="s">
        <v>6405</v>
      </c>
      <c r="E693" s="832" t="s">
        <v>6236</v>
      </c>
      <c r="F693" s="849">
        <v>2</v>
      </c>
      <c r="G693" s="849">
        <v>28386</v>
      </c>
      <c r="H693" s="849">
        <v>1</v>
      </c>
      <c r="I693" s="849">
        <v>14193</v>
      </c>
      <c r="J693" s="849">
        <v>2</v>
      </c>
      <c r="K693" s="849">
        <v>28386</v>
      </c>
      <c r="L693" s="849">
        <v>1</v>
      </c>
      <c r="M693" s="849">
        <v>14193</v>
      </c>
      <c r="N693" s="849"/>
      <c r="O693" s="849"/>
      <c r="P693" s="837"/>
      <c r="Q693" s="850"/>
    </row>
    <row r="694" spans="1:17" ht="14.45" customHeight="1" x14ac:dyDescent="0.2">
      <c r="A694" s="831" t="s">
        <v>579</v>
      </c>
      <c r="B694" s="832" t="s">
        <v>5508</v>
      </c>
      <c r="C694" s="832" t="s">
        <v>5540</v>
      </c>
      <c r="D694" s="832" t="s">
        <v>6406</v>
      </c>
      <c r="E694" s="832" t="s">
        <v>6407</v>
      </c>
      <c r="F694" s="849"/>
      <c r="G694" s="849"/>
      <c r="H694" s="849"/>
      <c r="I694" s="849"/>
      <c r="J694" s="849">
        <v>3</v>
      </c>
      <c r="K694" s="849">
        <v>4028.85</v>
      </c>
      <c r="L694" s="849">
        <v>1</v>
      </c>
      <c r="M694" s="849">
        <v>1342.95</v>
      </c>
      <c r="N694" s="849"/>
      <c r="O694" s="849"/>
      <c r="P694" s="837"/>
      <c r="Q694" s="850"/>
    </row>
    <row r="695" spans="1:17" ht="14.45" customHeight="1" x14ac:dyDescent="0.2">
      <c r="A695" s="831" t="s">
        <v>579</v>
      </c>
      <c r="B695" s="832" t="s">
        <v>5508</v>
      </c>
      <c r="C695" s="832" t="s">
        <v>5540</v>
      </c>
      <c r="D695" s="832" t="s">
        <v>6408</v>
      </c>
      <c r="E695" s="832" t="s">
        <v>6409</v>
      </c>
      <c r="F695" s="849">
        <v>1</v>
      </c>
      <c r="G695" s="849">
        <v>5286.49</v>
      </c>
      <c r="H695" s="849"/>
      <c r="I695" s="849">
        <v>5286.49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5" customHeight="1" x14ac:dyDescent="0.2">
      <c r="A696" s="831" t="s">
        <v>579</v>
      </c>
      <c r="B696" s="832" t="s">
        <v>5508</v>
      </c>
      <c r="C696" s="832" t="s">
        <v>5540</v>
      </c>
      <c r="D696" s="832" t="s">
        <v>6410</v>
      </c>
      <c r="E696" s="832" t="s">
        <v>6411</v>
      </c>
      <c r="F696" s="849"/>
      <c r="G696" s="849"/>
      <c r="H696" s="849"/>
      <c r="I696" s="849"/>
      <c r="J696" s="849">
        <v>2</v>
      </c>
      <c r="K696" s="849">
        <v>7797</v>
      </c>
      <c r="L696" s="849">
        <v>1</v>
      </c>
      <c r="M696" s="849">
        <v>3898.5</v>
      </c>
      <c r="N696" s="849">
        <v>5</v>
      </c>
      <c r="O696" s="849">
        <v>2760</v>
      </c>
      <c r="P696" s="837">
        <v>0.35398230088495575</v>
      </c>
      <c r="Q696" s="850">
        <v>552</v>
      </c>
    </row>
    <row r="697" spans="1:17" ht="14.45" customHeight="1" x14ac:dyDescent="0.2">
      <c r="A697" s="831" t="s">
        <v>579</v>
      </c>
      <c r="B697" s="832" t="s">
        <v>5508</v>
      </c>
      <c r="C697" s="832" t="s">
        <v>5540</v>
      </c>
      <c r="D697" s="832" t="s">
        <v>6412</v>
      </c>
      <c r="E697" s="832" t="s">
        <v>6413</v>
      </c>
      <c r="F697" s="849"/>
      <c r="G697" s="849"/>
      <c r="H697" s="849"/>
      <c r="I697" s="849"/>
      <c r="J697" s="849">
        <v>8</v>
      </c>
      <c r="K697" s="849">
        <v>18632</v>
      </c>
      <c r="L697" s="849">
        <v>1</v>
      </c>
      <c r="M697" s="849">
        <v>2329</v>
      </c>
      <c r="N697" s="849">
        <v>12</v>
      </c>
      <c r="O697" s="849">
        <v>9660</v>
      </c>
      <c r="P697" s="837">
        <v>0.51846285959639327</v>
      </c>
      <c r="Q697" s="850">
        <v>805</v>
      </c>
    </row>
    <row r="698" spans="1:17" ht="14.45" customHeight="1" x14ac:dyDescent="0.2">
      <c r="A698" s="831" t="s">
        <v>579</v>
      </c>
      <c r="B698" s="832" t="s">
        <v>5508</v>
      </c>
      <c r="C698" s="832" t="s">
        <v>5540</v>
      </c>
      <c r="D698" s="832" t="s">
        <v>6414</v>
      </c>
      <c r="E698" s="832" t="s">
        <v>6413</v>
      </c>
      <c r="F698" s="849"/>
      <c r="G698" s="849"/>
      <c r="H698" s="849"/>
      <c r="I698" s="849"/>
      <c r="J698" s="849">
        <v>9</v>
      </c>
      <c r="K698" s="849">
        <v>84159</v>
      </c>
      <c r="L698" s="849">
        <v>1</v>
      </c>
      <c r="M698" s="849">
        <v>9351</v>
      </c>
      <c r="N698" s="849">
        <v>12</v>
      </c>
      <c r="O698" s="849">
        <v>62239.24</v>
      </c>
      <c r="P698" s="837">
        <v>0.73954348316876384</v>
      </c>
      <c r="Q698" s="850">
        <v>5186.6033333333335</v>
      </c>
    </row>
    <row r="699" spans="1:17" ht="14.45" customHeight="1" x14ac:dyDescent="0.2">
      <c r="A699" s="831" t="s">
        <v>579</v>
      </c>
      <c r="B699" s="832" t="s">
        <v>5508</v>
      </c>
      <c r="C699" s="832" t="s">
        <v>5540</v>
      </c>
      <c r="D699" s="832" t="s">
        <v>6415</v>
      </c>
      <c r="E699" s="832" t="s">
        <v>6416</v>
      </c>
      <c r="F699" s="849">
        <v>1</v>
      </c>
      <c r="G699" s="849">
        <v>1430.18</v>
      </c>
      <c r="H699" s="849"/>
      <c r="I699" s="849">
        <v>1430.18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5" customHeight="1" x14ac:dyDescent="0.2">
      <c r="A700" s="831" t="s">
        <v>579</v>
      </c>
      <c r="B700" s="832" t="s">
        <v>5508</v>
      </c>
      <c r="C700" s="832" t="s">
        <v>5540</v>
      </c>
      <c r="D700" s="832" t="s">
        <v>6417</v>
      </c>
      <c r="E700" s="832" t="s">
        <v>6359</v>
      </c>
      <c r="F700" s="849"/>
      <c r="G700" s="849"/>
      <c r="H700" s="849"/>
      <c r="I700" s="849"/>
      <c r="J700" s="849">
        <v>37</v>
      </c>
      <c r="K700" s="849">
        <v>10550.55</v>
      </c>
      <c r="L700" s="849">
        <v>1</v>
      </c>
      <c r="M700" s="849">
        <v>285.14999999999998</v>
      </c>
      <c r="N700" s="849">
        <v>12</v>
      </c>
      <c r="O700" s="849">
        <v>3421.8</v>
      </c>
      <c r="P700" s="837">
        <v>0.32432432432432434</v>
      </c>
      <c r="Q700" s="850">
        <v>285.15000000000003</v>
      </c>
    </row>
    <row r="701" spans="1:17" ht="14.45" customHeight="1" x14ac:dyDescent="0.2">
      <c r="A701" s="831" t="s">
        <v>579</v>
      </c>
      <c r="B701" s="832" t="s">
        <v>5508</v>
      </c>
      <c r="C701" s="832" t="s">
        <v>5540</v>
      </c>
      <c r="D701" s="832" t="s">
        <v>6418</v>
      </c>
      <c r="E701" s="832" t="s">
        <v>6419</v>
      </c>
      <c r="F701" s="849">
        <v>2</v>
      </c>
      <c r="G701" s="849">
        <v>20491.82</v>
      </c>
      <c r="H701" s="849"/>
      <c r="I701" s="849">
        <v>10245.91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5" customHeight="1" x14ac:dyDescent="0.2">
      <c r="A702" s="831" t="s">
        <v>579</v>
      </c>
      <c r="B702" s="832" t="s">
        <v>5508</v>
      </c>
      <c r="C702" s="832" t="s">
        <v>5540</v>
      </c>
      <c r="D702" s="832" t="s">
        <v>6420</v>
      </c>
      <c r="E702" s="832" t="s">
        <v>6421</v>
      </c>
      <c r="F702" s="849">
        <v>1</v>
      </c>
      <c r="G702" s="849">
        <v>347.18</v>
      </c>
      <c r="H702" s="849"/>
      <c r="I702" s="849">
        <v>347.18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5" customHeight="1" x14ac:dyDescent="0.2">
      <c r="A703" s="831" t="s">
        <v>579</v>
      </c>
      <c r="B703" s="832" t="s">
        <v>5508</v>
      </c>
      <c r="C703" s="832" t="s">
        <v>5540</v>
      </c>
      <c r="D703" s="832" t="s">
        <v>6422</v>
      </c>
      <c r="E703" s="832" t="s">
        <v>6421</v>
      </c>
      <c r="F703" s="849">
        <v>1</v>
      </c>
      <c r="G703" s="849">
        <v>515.07000000000005</v>
      </c>
      <c r="H703" s="849"/>
      <c r="I703" s="849">
        <v>515.07000000000005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5" customHeight="1" x14ac:dyDescent="0.2">
      <c r="A704" s="831" t="s">
        <v>579</v>
      </c>
      <c r="B704" s="832" t="s">
        <v>5508</v>
      </c>
      <c r="C704" s="832" t="s">
        <v>5540</v>
      </c>
      <c r="D704" s="832" t="s">
        <v>6423</v>
      </c>
      <c r="E704" s="832" t="s">
        <v>6413</v>
      </c>
      <c r="F704" s="849"/>
      <c r="G704" s="849"/>
      <c r="H704" s="849"/>
      <c r="I704" s="849"/>
      <c r="J704" s="849">
        <v>2</v>
      </c>
      <c r="K704" s="849">
        <v>11040</v>
      </c>
      <c r="L704" s="849">
        <v>1</v>
      </c>
      <c r="M704" s="849">
        <v>5520</v>
      </c>
      <c r="N704" s="849">
        <v>4</v>
      </c>
      <c r="O704" s="849">
        <v>22080</v>
      </c>
      <c r="P704" s="837">
        <v>2</v>
      </c>
      <c r="Q704" s="850">
        <v>5520</v>
      </c>
    </row>
    <row r="705" spans="1:17" ht="14.45" customHeight="1" x14ac:dyDescent="0.2">
      <c r="A705" s="831" t="s">
        <v>579</v>
      </c>
      <c r="B705" s="832" t="s">
        <v>5508</v>
      </c>
      <c r="C705" s="832" t="s">
        <v>5540</v>
      </c>
      <c r="D705" s="832" t="s">
        <v>6424</v>
      </c>
      <c r="E705" s="832" t="s">
        <v>6413</v>
      </c>
      <c r="F705" s="849"/>
      <c r="G705" s="849"/>
      <c r="H705" s="849"/>
      <c r="I705" s="849"/>
      <c r="J705" s="849">
        <v>1</v>
      </c>
      <c r="K705" s="849">
        <v>1920.5</v>
      </c>
      <c r="L705" s="849">
        <v>1</v>
      </c>
      <c r="M705" s="849">
        <v>1920.5</v>
      </c>
      <c r="N705" s="849"/>
      <c r="O705" s="849"/>
      <c r="P705" s="837"/>
      <c r="Q705" s="850"/>
    </row>
    <row r="706" spans="1:17" ht="14.45" customHeight="1" x14ac:dyDescent="0.2">
      <c r="A706" s="831" t="s">
        <v>579</v>
      </c>
      <c r="B706" s="832" t="s">
        <v>5508</v>
      </c>
      <c r="C706" s="832" t="s">
        <v>5540</v>
      </c>
      <c r="D706" s="832" t="s">
        <v>6425</v>
      </c>
      <c r="E706" s="832" t="s">
        <v>6426</v>
      </c>
      <c r="F706" s="849">
        <v>1</v>
      </c>
      <c r="G706" s="849">
        <v>595.39</v>
      </c>
      <c r="H706" s="849">
        <v>1</v>
      </c>
      <c r="I706" s="849">
        <v>595.39</v>
      </c>
      <c r="J706" s="849">
        <v>1</v>
      </c>
      <c r="K706" s="849">
        <v>595.39</v>
      </c>
      <c r="L706" s="849">
        <v>1</v>
      </c>
      <c r="M706" s="849">
        <v>595.39</v>
      </c>
      <c r="N706" s="849"/>
      <c r="O706" s="849"/>
      <c r="P706" s="837"/>
      <c r="Q706" s="850"/>
    </row>
    <row r="707" spans="1:17" ht="14.45" customHeight="1" x14ac:dyDescent="0.2">
      <c r="A707" s="831" t="s">
        <v>579</v>
      </c>
      <c r="B707" s="832" t="s">
        <v>5508</v>
      </c>
      <c r="C707" s="832" t="s">
        <v>5540</v>
      </c>
      <c r="D707" s="832" t="s">
        <v>6427</v>
      </c>
      <c r="E707" s="832" t="s">
        <v>6386</v>
      </c>
      <c r="F707" s="849">
        <v>1</v>
      </c>
      <c r="G707" s="849">
        <v>951.9</v>
      </c>
      <c r="H707" s="849"/>
      <c r="I707" s="849">
        <v>951.9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5" customHeight="1" x14ac:dyDescent="0.2">
      <c r="A708" s="831" t="s">
        <v>579</v>
      </c>
      <c r="B708" s="832" t="s">
        <v>5508</v>
      </c>
      <c r="C708" s="832" t="s">
        <v>5540</v>
      </c>
      <c r="D708" s="832" t="s">
        <v>6428</v>
      </c>
      <c r="E708" s="832" t="s">
        <v>6359</v>
      </c>
      <c r="F708" s="849"/>
      <c r="G708" s="849"/>
      <c r="H708" s="849"/>
      <c r="I708" s="849"/>
      <c r="J708" s="849"/>
      <c r="K708" s="849"/>
      <c r="L708" s="849"/>
      <c r="M708" s="849"/>
      <c r="N708" s="849">
        <v>2</v>
      </c>
      <c r="O708" s="849">
        <v>1382.08</v>
      </c>
      <c r="P708" s="837"/>
      <c r="Q708" s="850">
        <v>691.04</v>
      </c>
    </row>
    <row r="709" spans="1:17" ht="14.45" customHeight="1" x14ac:dyDescent="0.2">
      <c r="A709" s="831" t="s">
        <v>579</v>
      </c>
      <c r="B709" s="832" t="s">
        <v>5508</v>
      </c>
      <c r="C709" s="832" t="s">
        <v>5540</v>
      </c>
      <c r="D709" s="832" t="s">
        <v>6429</v>
      </c>
      <c r="E709" s="832" t="s">
        <v>6359</v>
      </c>
      <c r="F709" s="849"/>
      <c r="G709" s="849"/>
      <c r="H709" s="849"/>
      <c r="I709" s="849"/>
      <c r="J709" s="849">
        <v>1</v>
      </c>
      <c r="K709" s="849">
        <v>325.49</v>
      </c>
      <c r="L709" s="849">
        <v>1</v>
      </c>
      <c r="M709" s="849">
        <v>325.49</v>
      </c>
      <c r="N709" s="849"/>
      <c r="O709" s="849"/>
      <c r="P709" s="837"/>
      <c r="Q709" s="850"/>
    </row>
    <row r="710" spans="1:17" ht="14.45" customHeight="1" x14ac:dyDescent="0.2">
      <c r="A710" s="831" t="s">
        <v>579</v>
      </c>
      <c r="B710" s="832" t="s">
        <v>5508</v>
      </c>
      <c r="C710" s="832" t="s">
        <v>5540</v>
      </c>
      <c r="D710" s="832" t="s">
        <v>6430</v>
      </c>
      <c r="E710" s="832" t="s">
        <v>6431</v>
      </c>
      <c r="F710" s="849"/>
      <c r="G710" s="849"/>
      <c r="H710" s="849"/>
      <c r="I710" s="849"/>
      <c r="J710" s="849"/>
      <c r="K710" s="849"/>
      <c r="L710" s="849"/>
      <c r="M710" s="849"/>
      <c r="N710" s="849">
        <v>3</v>
      </c>
      <c r="O710" s="849">
        <v>20080.169999999998</v>
      </c>
      <c r="P710" s="837"/>
      <c r="Q710" s="850">
        <v>6693.3899999999994</v>
      </c>
    </row>
    <row r="711" spans="1:17" ht="14.45" customHeight="1" x14ac:dyDescent="0.2">
      <c r="A711" s="831" t="s">
        <v>579</v>
      </c>
      <c r="B711" s="832" t="s">
        <v>5508</v>
      </c>
      <c r="C711" s="832" t="s">
        <v>5540</v>
      </c>
      <c r="D711" s="832" t="s">
        <v>6432</v>
      </c>
      <c r="E711" s="832" t="s">
        <v>6433</v>
      </c>
      <c r="F711" s="849"/>
      <c r="G711" s="849"/>
      <c r="H711" s="849"/>
      <c r="I711" s="849"/>
      <c r="J711" s="849"/>
      <c r="K711" s="849"/>
      <c r="L711" s="849"/>
      <c r="M711" s="849"/>
      <c r="N711" s="849">
        <v>13</v>
      </c>
      <c r="O711" s="849">
        <v>12430.6</v>
      </c>
      <c r="P711" s="837"/>
      <c r="Q711" s="850">
        <v>956.2</v>
      </c>
    </row>
    <row r="712" spans="1:17" ht="14.45" customHeight="1" x14ac:dyDescent="0.2">
      <c r="A712" s="831" t="s">
        <v>579</v>
      </c>
      <c r="B712" s="832" t="s">
        <v>5508</v>
      </c>
      <c r="C712" s="832" t="s">
        <v>5540</v>
      </c>
      <c r="D712" s="832" t="s">
        <v>6434</v>
      </c>
      <c r="E712" s="832" t="s">
        <v>6435</v>
      </c>
      <c r="F712" s="849"/>
      <c r="G712" s="849"/>
      <c r="H712" s="849"/>
      <c r="I712" s="849"/>
      <c r="J712" s="849"/>
      <c r="K712" s="849"/>
      <c r="L712" s="849"/>
      <c r="M712" s="849"/>
      <c r="N712" s="849">
        <v>2</v>
      </c>
      <c r="O712" s="849">
        <v>1349.92</v>
      </c>
      <c r="P712" s="837"/>
      <c r="Q712" s="850">
        <v>674.96</v>
      </c>
    </row>
    <row r="713" spans="1:17" ht="14.45" customHeight="1" x14ac:dyDescent="0.2">
      <c r="A713" s="831" t="s">
        <v>579</v>
      </c>
      <c r="B713" s="832" t="s">
        <v>5508</v>
      </c>
      <c r="C713" s="832" t="s">
        <v>5540</v>
      </c>
      <c r="D713" s="832" t="s">
        <v>6436</v>
      </c>
      <c r="E713" s="832" t="s">
        <v>6437</v>
      </c>
      <c r="F713" s="849"/>
      <c r="G713" s="849"/>
      <c r="H713" s="849"/>
      <c r="I713" s="849"/>
      <c r="J713" s="849"/>
      <c r="K713" s="849"/>
      <c r="L713" s="849"/>
      <c r="M713" s="849"/>
      <c r="N713" s="849">
        <v>5</v>
      </c>
      <c r="O713" s="849">
        <v>5162.7</v>
      </c>
      <c r="P713" s="837"/>
      <c r="Q713" s="850">
        <v>1032.54</v>
      </c>
    </row>
    <row r="714" spans="1:17" ht="14.45" customHeight="1" x14ac:dyDescent="0.2">
      <c r="A714" s="831" t="s">
        <v>579</v>
      </c>
      <c r="B714" s="832" t="s">
        <v>5508</v>
      </c>
      <c r="C714" s="832" t="s">
        <v>5540</v>
      </c>
      <c r="D714" s="832" t="s">
        <v>6438</v>
      </c>
      <c r="E714" s="832" t="s">
        <v>6439</v>
      </c>
      <c r="F714" s="849"/>
      <c r="G714" s="849"/>
      <c r="H714" s="849"/>
      <c r="I714" s="849"/>
      <c r="J714" s="849"/>
      <c r="K714" s="849"/>
      <c r="L714" s="849"/>
      <c r="M714" s="849"/>
      <c r="N714" s="849">
        <v>2</v>
      </c>
      <c r="O714" s="849">
        <v>452.2</v>
      </c>
      <c r="P714" s="837"/>
      <c r="Q714" s="850">
        <v>226.1</v>
      </c>
    </row>
    <row r="715" spans="1:17" ht="14.45" customHeight="1" x14ac:dyDescent="0.2">
      <c r="A715" s="831" t="s">
        <v>579</v>
      </c>
      <c r="B715" s="832" t="s">
        <v>5508</v>
      </c>
      <c r="C715" s="832" t="s">
        <v>5540</v>
      </c>
      <c r="D715" s="832" t="s">
        <v>6440</v>
      </c>
      <c r="E715" s="832" t="s">
        <v>6359</v>
      </c>
      <c r="F715" s="849"/>
      <c r="G715" s="849"/>
      <c r="H715" s="849"/>
      <c r="I715" s="849"/>
      <c r="J715" s="849">
        <v>1</v>
      </c>
      <c r="K715" s="849">
        <v>712.86</v>
      </c>
      <c r="L715" s="849">
        <v>1</v>
      </c>
      <c r="M715" s="849">
        <v>712.86</v>
      </c>
      <c r="N715" s="849"/>
      <c r="O715" s="849"/>
      <c r="P715" s="837"/>
      <c r="Q715" s="850"/>
    </row>
    <row r="716" spans="1:17" ht="14.45" customHeight="1" x14ac:dyDescent="0.2">
      <c r="A716" s="831" t="s">
        <v>579</v>
      </c>
      <c r="B716" s="832" t="s">
        <v>5508</v>
      </c>
      <c r="C716" s="832" t="s">
        <v>5540</v>
      </c>
      <c r="D716" s="832" t="s">
        <v>6441</v>
      </c>
      <c r="E716" s="832" t="s">
        <v>6359</v>
      </c>
      <c r="F716" s="849"/>
      <c r="G716" s="849"/>
      <c r="H716" s="849"/>
      <c r="I716" s="849"/>
      <c r="J716" s="849">
        <v>2</v>
      </c>
      <c r="K716" s="849">
        <v>950.48</v>
      </c>
      <c r="L716" s="849">
        <v>1</v>
      </c>
      <c r="M716" s="849">
        <v>475.24</v>
      </c>
      <c r="N716" s="849"/>
      <c r="O716" s="849"/>
      <c r="P716" s="837"/>
      <c r="Q716" s="850"/>
    </row>
    <row r="717" spans="1:17" ht="14.45" customHeight="1" x14ac:dyDescent="0.2">
      <c r="A717" s="831" t="s">
        <v>579</v>
      </c>
      <c r="B717" s="832" t="s">
        <v>5508</v>
      </c>
      <c r="C717" s="832" t="s">
        <v>5540</v>
      </c>
      <c r="D717" s="832" t="s">
        <v>6442</v>
      </c>
      <c r="E717" s="832" t="s">
        <v>6359</v>
      </c>
      <c r="F717" s="849"/>
      <c r="G717" s="849"/>
      <c r="H717" s="849"/>
      <c r="I717" s="849"/>
      <c r="J717" s="849">
        <v>3</v>
      </c>
      <c r="K717" s="849">
        <v>1425.72</v>
      </c>
      <c r="L717" s="849">
        <v>1</v>
      </c>
      <c r="M717" s="849">
        <v>475.24</v>
      </c>
      <c r="N717" s="849"/>
      <c r="O717" s="849"/>
      <c r="P717" s="837"/>
      <c r="Q717" s="850"/>
    </row>
    <row r="718" spans="1:17" ht="14.45" customHeight="1" x14ac:dyDescent="0.2">
      <c r="A718" s="831" t="s">
        <v>579</v>
      </c>
      <c r="B718" s="832" t="s">
        <v>5508</v>
      </c>
      <c r="C718" s="832" t="s">
        <v>5540</v>
      </c>
      <c r="D718" s="832" t="s">
        <v>6443</v>
      </c>
      <c r="E718" s="832" t="s">
        <v>6359</v>
      </c>
      <c r="F718" s="849"/>
      <c r="G718" s="849"/>
      <c r="H718" s="849"/>
      <c r="I718" s="849"/>
      <c r="J718" s="849">
        <v>1</v>
      </c>
      <c r="K718" s="849">
        <v>674.9</v>
      </c>
      <c r="L718" s="849">
        <v>1</v>
      </c>
      <c r="M718" s="849">
        <v>674.9</v>
      </c>
      <c r="N718" s="849"/>
      <c r="O718" s="849"/>
      <c r="P718" s="837"/>
      <c r="Q718" s="850"/>
    </row>
    <row r="719" spans="1:17" ht="14.45" customHeight="1" x14ac:dyDescent="0.2">
      <c r="A719" s="831" t="s">
        <v>579</v>
      </c>
      <c r="B719" s="832" t="s">
        <v>5508</v>
      </c>
      <c r="C719" s="832" t="s">
        <v>5540</v>
      </c>
      <c r="D719" s="832" t="s">
        <v>6444</v>
      </c>
      <c r="E719" s="832" t="s">
        <v>6445</v>
      </c>
      <c r="F719" s="849"/>
      <c r="G719" s="849"/>
      <c r="H719" s="849"/>
      <c r="I719" s="849"/>
      <c r="J719" s="849">
        <v>8</v>
      </c>
      <c r="K719" s="849">
        <v>4692</v>
      </c>
      <c r="L719" s="849">
        <v>1</v>
      </c>
      <c r="M719" s="849">
        <v>586.5</v>
      </c>
      <c r="N719" s="849"/>
      <c r="O719" s="849"/>
      <c r="P719" s="837"/>
      <c r="Q719" s="850"/>
    </row>
    <row r="720" spans="1:17" ht="14.45" customHeight="1" x14ac:dyDescent="0.2">
      <c r="A720" s="831" t="s">
        <v>579</v>
      </c>
      <c r="B720" s="832" t="s">
        <v>5508</v>
      </c>
      <c r="C720" s="832" t="s">
        <v>5540</v>
      </c>
      <c r="D720" s="832" t="s">
        <v>6446</v>
      </c>
      <c r="E720" s="832" t="s">
        <v>6447</v>
      </c>
      <c r="F720" s="849"/>
      <c r="G720" s="849"/>
      <c r="H720" s="849"/>
      <c r="I720" s="849"/>
      <c r="J720" s="849">
        <v>9</v>
      </c>
      <c r="K720" s="849">
        <v>84870</v>
      </c>
      <c r="L720" s="849">
        <v>1</v>
      </c>
      <c r="M720" s="849">
        <v>9430</v>
      </c>
      <c r="N720" s="849">
        <v>3</v>
      </c>
      <c r="O720" s="849">
        <v>28290</v>
      </c>
      <c r="P720" s="837">
        <v>0.33333333333333331</v>
      </c>
      <c r="Q720" s="850">
        <v>9430</v>
      </c>
    </row>
    <row r="721" spans="1:17" ht="14.45" customHeight="1" x14ac:dyDescent="0.2">
      <c r="A721" s="831" t="s">
        <v>579</v>
      </c>
      <c r="B721" s="832" t="s">
        <v>5508</v>
      </c>
      <c r="C721" s="832" t="s">
        <v>5540</v>
      </c>
      <c r="D721" s="832" t="s">
        <v>6448</v>
      </c>
      <c r="E721" s="832" t="s">
        <v>6449</v>
      </c>
      <c r="F721" s="849"/>
      <c r="G721" s="849"/>
      <c r="H721" s="849"/>
      <c r="I721" s="849"/>
      <c r="J721" s="849"/>
      <c r="K721" s="849"/>
      <c r="L721" s="849"/>
      <c r="M721" s="849"/>
      <c r="N721" s="849">
        <v>4</v>
      </c>
      <c r="O721" s="849">
        <v>8837.56</v>
      </c>
      <c r="P721" s="837"/>
      <c r="Q721" s="850">
        <v>2209.39</v>
      </c>
    </row>
    <row r="722" spans="1:17" ht="14.45" customHeight="1" x14ac:dyDescent="0.2">
      <c r="A722" s="831" t="s">
        <v>579</v>
      </c>
      <c r="B722" s="832" t="s">
        <v>5508</v>
      </c>
      <c r="C722" s="832" t="s">
        <v>5540</v>
      </c>
      <c r="D722" s="832" t="s">
        <v>6450</v>
      </c>
      <c r="E722" s="832" t="s">
        <v>6449</v>
      </c>
      <c r="F722" s="849"/>
      <c r="G722" s="849"/>
      <c r="H722" s="849"/>
      <c r="I722" s="849"/>
      <c r="J722" s="849"/>
      <c r="K722" s="849"/>
      <c r="L722" s="849"/>
      <c r="M722" s="849"/>
      <c r="N722" s="849">
        <v>1</v>
      </c>
      <c r="O722" s="849">
        <v>16000</v>
      </c>
      <c r="P722" s="837"/>
      <c r="Q722" s="850">
        <v>16000</v>
      </c>
    </row>
    <row r="723" spans="1:17" ht="14.45" customHeight="1" x14ac:dyDescent="0.2">
      <c r="A723" s="831" t="s">
        <v>579</v>
      </c>
      <c r="B723" s="832" t="s">
        <v>5508</v>
      </c>
      <c r="C723" s="832" t="s">
        <v>5540</v>
      </c>
      <c r="D723" s="832" t="s">
        <v>6451</v>
      </c>
      <c r="E723" s="832" t="s">
        <v>6452</v>
      </c>
      <c r="F723" s="849"/>
      <c r="G723" s="849"/>
      <c r="H723" s="849"/>
      <c r="I723" s="849"/>
      <c r="J723" s="849"/>
      <c r="K723" s="849"/>
      <c r="L723" s="849"/>
      <c r="M723" s="849"/>
      <c r="N723" s="849">
        <v>1</v>
      </c>
      <c r="O723" s="849">
        <v>2316.27</v>
      </c>
      <c r="P723" s="837"/>
      <c r="Q723" s="850">
        <v>2316.27</v>
      </c>
    </row>
    <row r="724" spans="1:17" ht="14.45" customHeight="1" x14ac:dyDescent="0.2">
      <c r="A724" s="831" t="s">
        <v>579</v>
      </c>
      <c r="B724" s="832" t="s">
        <v>5508</v>
      </c>
      <c r="C724" s="832" t="s">
        <v>5540</v>
      </c>
      <c r="D724" s="832" t="s">
        <v>6453</v>
      </c>
      <c r="E724" s="832" t="s">
        <v>6411</v>
      </c>
      <c r="F724" s="849"/>
      <c r="G724" s="849"/>
      <c r="H724" s="849"/>
      <c r="I724" s="849"/>
      <c r="J724" s="849"/>
      <c r="K724" s="849"/>
      <c r="L724" s="849"/>
      <c r="M724" s="849"/>
      <c r="N724" s="849">
        <v>2</v>
      </c>
      <c r="O724" s="849">
        <v>23102</v>
      </c>
      <c r="P724" s="837"/>
      <c r="Q724" s="850">
        <v>11551</v>
      </c>
    </row>
    <row r="725" spans="1:17" ht="14.45" customHeight="1" x14ac:dyDescent="0.2">
      <c r="A725" s="831" t="s">
        <v>579</v>
      </c>
      <c r="B725" s="832" t="s">
        <v>5508</v>
      </c>
      <c r="C725" s="832" t="s">
        <v>5540</v>
      </c>
      <c r="D725" s="832" t="s">
        <v>6454</v>
      </c>
      <c r="E725" s="832" t="s">
        <v>6411</v>
      </c>
      <c r="F725" s="849"/>
      <c r="G725" s="849"/>
      <c r="H725" s="849"/>
      <c r="I725" s="849"/>
      <c r="J725" s="849"/>
      <c r="K725" s="849"/>
      <c r="L725" s="849"/>
      <c r="M725" s="849"/>
      <c r="N725" s="849">
        <v>1</v>
      </c>
      <c r="O725" s="849">
        <v>6569</v>
      </c>
      <c r="P725" s="837"/>
      <c r="Q725" s="850">
        <v>6569</v>
      </c>
    </row>
    <row r="726" spans="1:17" ht="14.45" customHeight="1" x14ac:dyDescent="0.2">
      <c r="A726" s="831" t="s">
        <v>579</v>
      </c>
      <c r="B726" s="832" t="s">
        <v>5508</v>
      </c>
      <c r="C726" s="832" t="s">
        <v>5540</v>
      </c>
      <c r="D726" s="832" t="s">
        <v>6455</v>
      </c>
      <c r="E726" s="832" t="s">
        <v>6421</v>
      </c>
      <c r="F726" s="849">
        <v>12</v>
      </c>
      <c r="G726" s="849">
        <v>2362.92</v>
      </c>
      <c r="H726" s="849"/>
      <c r="I726" s="849">
        <v>196.91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5" customHeight="1" x14ac:dyDescent="0.2">
      <c r="A727" s="831" t="s">
        <v>579</v>
      </c>
      <c r="B727" s="832" t="s">
        <v>5508</v>
      </c>
      <c r="C727" s="832" t="s">
        <v>5540</v>
      </c>
      <c r="D727" s="832" t="s">
        <v>6456</v>
      </c>
      <c r="E727" s="832" t="s">
        <v>6421</v>
      </c>
      <c r="F727" s="849">
        <v>2</v>
      </c>
      <c r="G727" s="849">
        <v>395.9</v>
      </c>
      <c r="H727" s="849"/>
      <c r="I727" s="849">
        <v>197.95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5" customHeight="1" x14ac:dyDescent="0.2">
      <c r="A728" s="831" t="s">
        <v>579</v>
      </c>
      <c r="B728" s="832" t="s">
        <v>5508</v>
      </c>
      <c r="C728" s="832" t="s">
        <v>5540</v>
      </c>
      <c r="D728" s="832" t="s">
        <v>6457</v>
      </c>
      <c r="E728" s="832" t="s">
        <v>6421</v>
      </c>
      <c r="F728" s="849">
        <v>5</v>
      </c>
      <c r="G728" s="849">
        <v>782.45</v>
      </c>
      <c r="H728" s="849"/>
      <c r="I728" s="849">
        <v>156.49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5" customHeight="1" x14ac:dyDescent="0.2">
      <c r="A729" s="831" t="s">
        <v>579</v>
      </c>
      <c r="B729" s="832" t="s">
        <v>5508</v>
      </c>
      <c r="C729" s="832" t="s">
        <v>5540</v>
      </c>
      <c r="D729" s="832" t="s">
        <v>6458</v>
      </c>
      <c r="E729" s="832" t="s">
        <v>6459</v>
      </c>
      <c r="F729" s="849">
        <v>2</v>
      </c>
      <c r="G729" s="849">
        <v>783.5</v>
      </c>
      <c r="H729" s="849"/>
      <c r="I729" s="849">
        <v>391.75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5" customHeight="1" x14ac:dyDescent="0.2">
      <c r="A730" s="831" t="s">
        <v>579</v>
      </c>
      <c r="B730" s="832" t="s">
        <v>5508</v>
      </c>
      <c r="C730" s="832" t="s">
        <v>5540</v>
      </c>
      <c r="D730" s="832" t="s">
        <v>6460</v>
      </c>
      <c r="E730" s="832" t="s">
        <v>6461</v>
      </c>
      <c r="F730" s="849"/>
      <c r="G730" s="849"/>
      <c r="H730" s="849"/>
      <c r="I730" s="849"/>
      <c r="J730" s="849"/>
      <c r="K730" s="849"/>
      <c r="L730" s="849"/>
      <c r="M730" s="849"/>
      <c r="N730" s="849">
        <v>3</v>
      </c>
      <c r="O730" s="849">
        <v>15771</v>
      </c>
      <c r="P730" s="837"/>
      <c r="Q730" s="850">
        <v>5257</v>
      </c>
    </row>
    <row r="731" spans="1:17" ht="14.45" customHeight="1" x14ac:dyDescent="0.2">
      <c r="A731" s="831" t="s">
        <v>579</v>
      </c>
      <c r="B731" s="832" t="s">
        <v>5508</v>
      </c>
      <c r="C731" s="832" t="s">
        <v>5509</v>
      </c>
      <c r="D731" s="832" t="s">
        <v>6462</v>
      </c>
      <c r="E731" s="832" t="s">
        <v>6463</v>
      </c>
      <c r="F731" s="849">
        <v>240</v>
      </c>
      <c r="G731" s="849">
        <v>7671840</v>
      </c>
      <c r="H731" s="849">
        <v>0.97165991902834004</v>
      </c>
      <c r="I731" s="849">
        <v>31966</v>
      </c>
      <c r="J731" s="849">
        <v>247</v>
      </c>
      <c r="K731" s="849">
        <v>7895602</v>
      </c>
      <c r="L731" s="849">
        <v>1</v>
      </c>
      <c r="M731" s="849">
        <v>31966</v>
      </c>
      <c r="N731" s="849">
        <v>204</v>
      </c>
      <c r="O731" s="849">
        <v>6521608</v>
      </c>
      <c r="P731" s="837">
        <v>0.82597983029033128</v>
      </c>
      <c r="Q731" s="850">
        <v>31968.666666666668</v>
      </c>
    </row>
    <row r="732" spans="1:17" ht="14.45" customHeight="1" x14ac:dyDescent="0.2">
      <c r="A732" s="831" t="s">
        <v>579</v>
      </c>
      <c r="B732" s="832" t="s">
        <v>5508</v>
      </c>
      <c r="C732" s="832" t="s">
        <v>5509</v>
      </c>
      <c r="D732" s="832" t="s">
        <v>6464</v>
      </c>
      <c r="E732" s="832" t="s">
        <v>6465</v>
      </c>
      <c r="F732" s="849">
        <v>76</v>
      </c>
      <c r="G732" s="849">
        <v>904172</v>
      </c>
      <c r="H732" s="849">
        <v>0.69724770642201839</v>
      </c>
      <c r="I732" s="849">
        <v>11897</v>
      </c>
      <c r="J732" s="849">
        <v>109</v>
      </c>
      <c r="K732" s="849">
        <v>1296773</v>
      </c>
      <c r="L732" s="849">
        <v>1</v>
      </c>
      <c r="M732" s="849">
        <v>11897</v>
      </c>
      <c r="N732" s="849">
        <v>336</v>
      </c>
      <c r="O732" s="849">
        <v>3999080</v>
      </c>
      <c r="P732" s="837">
        <v>3.0838705000798137</v>
      </c>
      <c r="Q732" s="850">
        <v>11902.023809523809</v>
      </c>
    </row>
    <row r="733" spans="1:17" ht="14.45" customHeight="1" x14ac:dyDescent="0.2">
      <c r="A733" s="831" t="s">
        <v>579</v>
      </c>
      <c r="B733" s="832" t="s">
        <v>5508</v>
      </c>
      <c r="C733" s="832" t="s">
        <v>5509</v>
      </c>
      <c r="D733" s="832" t="s">
        <v>5989</v>
      </c>
      <c r="E733" s="832" t="s">
        <v>5990</v>
      </c>
      <c r="F733" s="849"/>
      <c r="G733" s="849"/>
      <c r="H733" s="849"/>
      <c r="I733" s="849"/>
      <c r="J733" s="849">
        <v>0</v>
      </c>
      <c r="K733" s="849">
        <v>0</v>
      </c>
      <c r="L733" s="849"/>
      <c r="M733" s="849"/>
      <c r="N733" s="849"/>
      <c r="O733" s="849"/>
      <c r="P733" s="837"/>
      <c r="Q733" s="850"/>
    </row>
    <row r="734" spans="1:17" ht="14.45" customHeight="1" x14ac:dyDescent="0.2">
      <c r="A734" s="831" t="s">
        <v>579</v>
      </c>
      <c r="B734" s="832" t="s">
        <v>5508</v>
      </c>
      <c r="C734" s="832" t="s">
        <v>5509</v>
      </c>
      <c r="D734" s="832" t="s">
        <v>5681</v>
      </c>
      <c r="E734" s="832" t="s">
        <v>5682</v>
      </c>
      <c r="F734" s="849">
        <v>1</v>
      </c>
      <c r="G734" s="849">
        <v>838</v>
      </c>
      <c r="H734" s="849">
        <v>0.26286072772898367</v>
      </c>
      <c r="I734" s="849">
        <v>838</v>
      </c>
      <c r="J734" s="849">
        <v>4</v>
      </c>
      <c r="K734" s="849">
        <v>3188</v>
      </c>
      <c r="L734" s="849">
        <v>1</v>
      </c>
      <c r="M734" s="849">
        <v>797</v>
      </c>
      <c r="N734" s="849"/>
      <c r="O734" s="849"/>
      <c r="P734" s="837"/>
      <c r="Q734" s="850"/>
    </row>
    <row r="735" spans="1:17" ht="14.45" customHeight="1" x14ac:dyDescent="0.2">
      <c r="A735" s="831" t="s">
        <v>579</v>
      </c>
      <c r="B735" s="832" t="s">
        <v>5508</v>
      </c>
      <c r="C735" s="832" t="s">
        <v>5509</v>
      </c>
      <c r="D735" s="832" t="s">
        <v>5724</v>
      </c>
      <c r="E735" s="832" t="s">
        <v>5725</v>
      </c>
      <c r="F735" s="849">
        <v>24</v>
      </c>
      <c r="G735" s="849">
        <v>20088</v>
      </c>
      <c r="H735" s="849">
        <v>1.0410987302409951</v>
      </c>
      <c r="I735" s="849">
        <v>837</v>
      </c>
      <c r="J735" s="849">
        <v>23</v>
      </c>
      <c r="K735" s="849">
        <v>19295</v>
      </c>
      <c r="L735" s="849">
        <v>1</v>
      </c>
      <c r="M735" s="849">
        <v>838.91304347826087</v>
      </c>
      <c r="N735" s="849">
        <v>23</v>
      </c>
      <c r="O735" s="849">
        <v>19458</v>
      </c>
      <c r="P735" s="837">
        <v>1.0084477844001036</v>
      </c>
      <c r="Q735" s="850">
        <v>846</v>
      </c>
    </row>
    <row r="736" spans="1:17" ht="14.45" customHeight="1" x14ac:dyDescent="0.2">
      <c r="A736" s="831" t="s">
        <v>579</v>
      </c>
      <c r="B736" s="832" t="s">
        <v>5508</v>
      </c>
      <c r="C736" s="832" t="s">
        <v>5509</v>
      </c>
      <c r="D736" s="832" t="s">
        <v>5561</v>
      </c>
      <c r="E736" s="832" t="s">
        <v>5562</v>
      </c>
      <c r="F736" s="849">
        <v>221</v>
      </c>
      <c r="G736" s="849">
        <v>55471</v>
      </c>
      <c r="H736" s="849">
        <v>0.84016418272143467</v>
      </c>
      <c r="I736" s="849">
        <v>251</v>
      </c>
      <c r="J736" s="849">
        <v>262</v>
      </c>
      <c r="K736" s="849">
        <v>66024</v>
      </c>
      <c r="L736" s="849">
        <v>1</v>
      </c>
      <c r="M736" s="849">
        <v>252</v>
      </c>
      <c r="N736" s="849">
        <v>248</v>
      </c>
      <c r="O736" s="849">
        <v>62990</v>
      </c>
      <c r="P736" s="837">
        <v>0.95404701320731855</v>
      </c>
      <c r="Q736" s="850">
        <v>253.99193548387098</v>
      </c>
    </row>
    <row r="737" spans="1:17" ht="14.45" customHeight="1" x14ac:dyDescent="0.2">
      <c r="A737" s="831" t="s">
        <v>579</v>
      </c>
      <c r="B737" s="832" t="s">
        <v>5508</v>
      </c>
      <c r="C737" s="832" t="s">
        <v>5509</v>
      </c>
      <c r="D737" s="832" t="s">
        <v>6466</v>
      </c>
      <c r="E737" s="832" t="s">
        <v>6467</v>
      </c>
      <c r="F737" s="849">
        <v>218</v>
      </c>
      <c r="G737" s="849">
        <v>2031760</v>
      </c>
      <c r="H737" s="849">
        <v>0.87550200803212852</v>
      </c>
      <c r="I737" s="849">
        <v>9320</v>
      </c>
      <c r="J737" s="849">
        <v>249</v>
      </c>
      <c r="K737" s="849">
        <v>2320680</v>
      </c>
      <c r="L737" s="849">
        <v>1</v>
      </c>
      <c r="M737" s="849">
        <v>9320</v>
      </c>
      <c r="N737" s="849">
        <v>106</v>
      </c>
      <c r="O737" s="849">
        <v>987920</v>
      </c>
      <c r="P737" s="837">
        <v>0.42570281124497994</v>
      </c>
      <c r="Q737" s="850">
        <v>9320</v>
      </c>
    </row>
    <row r="738" spans="1:17" ht="14.45" customHeight="1" x14ac:dyDescent="0.2">
      <c r="A738" s="831" t="s">
        <v>579</v>
      </c>
      <c r="B738" s="832" t="s">
        <v>5508</v>
      </c>
      <c r="C738" s="832" t="s">
        <v>5509</v>
      </c>
      <c r="D738" s="832" t="s">
        <v>6468</v>
      </c>
      <c r="E738" s="832" t="s">
        <v>6469</v>
      </c>
      <c r="F738" s="849">
        <v>0</v>
      </c>
      <c r="G738" s="849">
        <v>0</v>
      </c>
      <c r="H738" s="849"/>
      <c r="I738" s="849"/>
      <c r="J738" s="849">
        <v>0</v>
      </c>
      <c r="K738" s="849">
        <v>0</v>
      </c>
      <c r="L738" s="849"/>
      <c r="M738" s="849"/>
      <c r="N738" s="849">
        <v>0</v>
      </c>
      <c r="O738" s="849">
        <v>0</v>
      </c>
      <c r="P738" s="837"/>
      <c r="Q738" s="850"/>
    </row>
    <row r="739" spans="1:17" ht="14.45" customHeight="1" x14ac:dyDescent="0.2">
      <c r="A739" s="831" t="s">
        <v>579</v>
      </c>
      <c r="B739" s="832" t="s">
        <v>5508</v>
      </c>
      <c r="C739" s="832" t="s">
        <v>5509</v>
      </c>
      <c r="D739" s="832" t="s">
        <v>6470</v>
      </c>
      <c r="E739" s="832" t="s">
        <v>6471</v>
      </c>
      <c r="F739" s="849">
        <v>210</v>
      </c>
      <c r="G739" s="849">
        <v>0</v>
      </c>
      <c r="H739" s="849"/>
      <c r="I739" s="849">
        <v>0</v>
      </c>
      <c r="J739" s="849">
        <v>199</v>
      </c>
      <c r="K739" s="849">
        <v>0</v>
      </c>
      <c r="L739" s="849"/>
      <c r="M739" s="849">
        <v>0</v>
      </c>
      <c r="N739" s="849">
        <v>131</v>
      </c>
      <c r="O739" s="849">
        <v>0</v>
      </c>
      <c r="P739" s="837"/>
      <c r="Q739" s="850">
        <v>0</v>
      </c>
    </row>
    <row r="740" spans="1:17" ht="14.45" customHeight="1" x14ac:dyDescent="0.2">
      <c r="A740" s="831" t="s">
        <v>579</v>
      </c>
      <c r="B740" s="832" t="s">
        <v>5508</v>
      </c>
      <c r="C740" s="832" t="s">
        <v>5509</v>
      </c>
      <c r="D740" s="832" t="s">
        <v>6472</v>
      </c>
      <c r="E740" s="832" t="s">
        <v>6473</v>
      </c>
      <c r="F740" s="849">
        <v>45</v>
      </c>
      <c r="G740" s="849">
        <v>0</v>
      </c>
      <c r="H740" s="849"/>
      <c r="I740" s="849">
        <v>0</v>
      </c>
      <c r="J740" s="849">
        <v>43</v>
      </c>
      <c r="K740" s="849">
        <v>0</v>
      </c>
      <c r="L740" s="849"/>
      <c r="M740" s="849">
        <v>0</v>
      </c>
      <c r="N740" s="849">
        <v>42</v>
      </c>
      <c r="O740" s="849">
        <v>0</v>
      </c>
      <c r="P740" s="837"/>
      <c r="Q740" s="850">
        <v>0</v>
      </c>
    </row>
    <row r="741" spans="1:17" ht="14.45" customHeight="1" x14ac:dyDescent="0.2">
      <c r="A741" s="831" t="s">
        <v>579</v>
      </c>
      <c r="B741" s="832" t="s">
        <v>5508</v>
      </c>
      <c r="C741" s="832" t="s">
        <v>5509</v>
      </c>
      <c r="D741" s="832" t="s">
        <v>6474</v>
      </c>
      <c r="E741" s="832" t="s">
        <v>6475</v>
      </c>
      <c r="F741" s="849">
        <v>55</v>
      </c>
      <c r="G741" s="849">
        <v>0</v>
      </c>
      <c r="H741" s="849"/>
      <c r="I741" s="849">
        <v>0</v>
      </c>
      <c r="J741" s="849">
        <v>71</v>
      </c>
      <c r="K741" s="849">
        <v>0</v>
      </c>
      <c r="L741" s="849"/>
      <c r="M741" s="849">
        <v>0</v>
      </c>
      <c r="N741" s="849">
        <v>76</v>
      </c>
      <c r="O741" s="849">
        <v>0</v>
      </c>
      <c r="P741" s="837"/>
      <c r="Q741" s="850">
        <v>0</v>
      </c>
    </row>
    <row r="742" spans="1:17" ht="14.45" customHeight="1" x14ac:dyDescent="0.2">
      <c r="A742" s="831" t="s">
        <v>579</v>
      </c>
      <c r="B742" s="832" t="s">
        <v>5508</v>
      </c>
      <c r="C742" s="832" t="s">
        <v>5509</v>
      </c>
      <c r="D742" s="832" t="s">
        <v>6476</v>
      </c>
      <c r="E742" s="832" t="s">
        <v>6477</v>
      </c>
      <c r="F742" s="849">
        <v>5</v>
      </c>
      <c r="G742" s="849">
        <v>0</v>
      </c>
      <c r="H742" s="849"/>
      <c r="I742" s="849">
        <v>0</v>
      </c>
      <c r="J742" s="849">
        <v>1</v>
      </c>
      <c r="K742" s="849">
        <v>0</v>
      </c>
      <c r="L742" s="849"/>
      <c r="M742" s="849">
        <v>0</v>
      </c>
      <c r="N742" s="849">
        <v>5</v>
      </c>
      <c r="O742" s="849">
        <v>0</v>
      </c>
      <c r="P742" s="837"/>
      <c r="Q742" s="850">
        <v>0</v>
      </c>
    </row>
    <row r="743" spans="1:17" ht="14.45" customHeight="1" x14ac:dyDescent="0.2">
      <c r="A743" s="831" t="s">
        <v>579</v>
      </c>
      <c r="B743" s="832" t="s">
        <v>5508</v>
      </c>
      <c r="C743" s="832" t="s">
        <v>5509</v>
      </c>
      <c r="D743" s="832" t="s">
        <v>6478</v>
      </c>
      <c r="E743" s="832" t="s">
        <v>6475</v>
      </c>
      <c r="F743" s="849">
        <v>70</v>
      </c>
      <c r="G743" s="849">
        <v>0</v>
      </c>
      <c r="H743" s="849"/>
      <c r="I743" s="849">
        <v>0</v>
      </c>
      <c r="J743" s="849">
        <v>89</v>
      </c>
      <c r="K743" s="849">
        <v>0</v>
      </c>
      <c r="L743" s="849"/>
      <c r="M743" s="849">
        <v>0</v>
      </c>
      <c r="N743" s="849">
        <v>73</v>
      </c>
      <c r="O743" s="849">
        <v>0</v>
      </c>
      <c r="P743" s="837"/>
      <c r="Q743" s="850">
        <v>0</v>
      </c>
    </row>
    <row r="744" spans="1:17" ht="14.45" customHeight="1" x14ac:dyDescent="0.2">
      <c r="A744" s="831" t="s">
        <v>579</v>
      </c>
      <c r="B744" s="832" t="s">
        <v>5508</v>
      </c>
      <c r="C744" s="832" t="s">
        <v>5509</v>
      </c>
      <c r="D744" s="832" t="s">
        <v>6479</v>
      </c>
      <c r="E744" s="832" t="s">
        <v>6480</v>
      </c>
      <c r="F744" s="849"/>
      <c r="G744" s="849"/>
      <c r="H744" s="849"/>
      <c r="I744" s="849"/>
      <c r="J744" s="849">
        <v>2</v>
      </c>
      <c r="K744" s="849">
        <v>10952</v>
      </c>
      <c r="L744" s="849">
        <v>1</v>
      </c>
      <c r="M744" s="849">
        <v>5476</v>
      </c>
      <c r="N744" s="849">
        <v>7</v>
      </c>
      <c r="O744" s="849">
        <v>38372</v>
      </c>
      <c r="P744" s="837">
        <v>3.5036523009495983</v>
      </c>
      <c r="Q744" s="850">
        <v>5481.7142857142853</v>
      </c>
    </row>
    <row r="745" spans="1:17" ht="14.45" customHeight="1" x14ac:dyDescent="0.2">
      <c r="A745" s="831" t="s">
        <v>579</v>
      </c>
      <c r="B745" s="832" t="s">
        <v>5508</v>
      </c>
      <c r="C745" s="832" t="s">
        <v>5509</v>
      </c>
      <c r="D745" s="832" t="s">
        <v>6481</v>
      </c>
      <c r="E745" s="832" t="s">
        <v>6482</v>
      </c>
      <c r="F745" s="849">
        <v>533</v>
      </c>
      <c r="G745" s="849">
        <v>12773878</v>
      </c>
      <c r="H745" s="849">
        <v>1.0133079847908746</v>
      </c>
      <c r="I745" s="849">
        <v>23966</v>
      </c>
      <c r="J745" s="849">
        <v>526</v>
      </c>
      <c r="K745" s="849">
        <v>12606116</v>
      </c>
      <c r="L745" s="849">
        <v>1</v>
      </c>
      <c r="M745" s="849">
        <v>23966</v>
      </c>
      <c r="N745" s="849">
        <v>405</v>
      </c>
      <c r="O745" s="849">
        <v>9707438</v>
      </c>
      <c r="P745" s="837">
        <v>0.7700578036883049</v>
      </c>
      <c r="Q745" s="850">
        <v>23968.982716049384</v>
      </c>
    </row>
    <row r="746" spans="1:17" ht="14.45" customHeight="1" x14ac:dyDescent="0.2">
      <c r="A746" s="831" t="s">
        <v>579</v>
      </c>
      <c r="B746" s="832" t="s">
        <v>5508</v>
      </c>
      <c r="C746" s="832" t="s">
        <v>5509</v>
      </c>
      <c r="D746" s="832" t="s">
        <v>6483</v>
      </c>
      <c r="E746" s="832" t="s">
        <v>6484</v>
      </c>
      <c r="F746" s="849">
        <v>2</v>
      </c>
      <c r="G746" s="849">
        <v>13352</v>
      </c>
      <c r="H746" s="849">
        <v>0.5</v>
      </c>
      <c r="I746" s="849">
        <v>6676</v>
      </c>
      <c r="J746" s="849">
        <v>4</v>
      </c>
      <c r="K746" s="849">
        <v>26704</v>
      </c>
      <c r="L746" s="849">
        <v>1</v>
      </c>
      <c r="M746" s="849">
        <v>6676</v>
      </c>
      <c r="N746" s="849"/>
      <c r="O746" s="849"/>
      <c r="P746" s="837"/>
      <c r="Q746" s="850"/>
    </row>
    <row r="747" spans="1:17" ht="14.45" customHeight="1" x14ac:dyDescent="0.2">
      <c r="A747" s="831" t="s">
        <v>579</v>
      </c>
      <c r="B747" s="832" t="s">
        <v>5508</v>
      </c>
      <c r="C747" s="832" t="s">
        <v>5509</v>
      </c>
      <c r="D747" s="832" t="s">
        <v>6485</v>
      </c>
      <c r="E747" s="832" t="s">
        <v>6475</v>
      </c>
      <c r="F747" s="849">
        <v>34</v>
      </c>
      <c r="G747" s="849">
        <v>0</v>
      </c>
      <c r="H747" s="849"/>
      <c r="I747" s="849">
        <v>0</v>
      </c>
      <c r="J747" s="849">
        <v>27</v>
      </c>
      <c r="K747" s="849">
        <v>0</v>
      </c>
      <c r="L747" s="849"/>
      <c r="M747" s="849">
        <v>0</v>
      </c>
      <c r="N747" s="849">
        <v>31</v>
      </c>
      <c r="O747" s="849">
        <v>0</v>
      </c>
      <c r="P747" s="837"/>
      <c r="Q747" s="850">
        <v>0</v>
      </c>
    </row>
    <row r="748" spans="1:17" ht="14.45" customHeight="1" x14ac:dyDescent="0.2">
      <c r="A748" s="831" t="s">
        <v>579</v>
      </c>
      <c r="B748" s="832" t="s">
        <v>5508</v>
      </c>
      <c r="C748" s="832" t="s">
        <v>5509</v>
      </c>
      <c r="D748" s="832" t="s">
        <v>6486</v>
      </c>
      <c r="E748" s="832" t="s">
        <v>6487</v>
      </c>
      <c r="F748" s="849">
        <v>716</v>
      </c>
      <c r="G748" s="849">
        <v>20023656</v>
      </c>
      <c r="H748" s="849">
        <v>1.0815709969788521</v>
      </c>
      <c r="I748" s="849">
        <v>27966</v>
      </c>
      <c r="J748" s="849">
        <v>662</v>
      </c>
      <c r="K748" s="849">
        <v>18513492</v>
      </c>
      <c r="L748" s="849">
        <v>1</v>
      </c>
      <c r="M748" s="849">
        <v>27966</v>
      </c>
      <c r="N748" s="849">
        <v>622</v>
      </c>
      <c r="O748" s="849">
        <v>17396676</v>
      </c>
      <c r="P748" s="837">
        <v>0.93967556201714941</v>
      </c>
      <c r="Q748" s="850">
        <v>27968.932475884245</v>
      </c>
    </row>
    <row r="749" spans="1:17" ht="14.45" customHeight="1" x14ac:dyDescent="0.2">
      <c r="A749" s="831" t="s">
        <v>579</v>
      </c>
      <c r="B749" s="832" t="s">
        <v>5508</v>
      </c>
      <c r="C749" s="832" t="s">
        <v>5509</v>
      </c>
      <c r="D749" s="832" t="s">
        <v>6488</v>
      </c>
      <c r="E749" s="832" t="s">
        <v>6489</v>
      </c>
      <c r="F749" s="849">
        <v>44</v>
      </c>
      <c r="G749" s="849">
        <v>50688</v>
      </c>
      <c r="H749" s="849">
        <v>0.61005199306759095</v>
      </c>
      <c r="I749" s="849">
        <v>1152</v>
      </c>
      <c r="J749" s="849">
        <v>72</v>
      </c>
      <c r="K749" s="849">
        <v>83088</v>
      </c>
      <c r="L749" s="849">
        <v>1</v>
      </c>
      <c r="M749" s="849">
        <v>1154</v>
      </c>
      <c r="N749" s="849">
        <v>38</v>
      </c>
      <c r="O749" s="849">
        <v>44042</v>
      </c>
      <c r="P749" s="837">
        <v>0.53006450991719622</v>
      </c>
      <c r="Q749" s="850">
        <v>1159</v>
      </c>
    </row>
    <row r="750" spans="1:17" ht="14.45" customHeight="1" x14ac:dyDescent="0.2">
      <c r="A750" s="831" t="s">
        <v>579</v>
      </c>
      <c r="B750" s="832" t="s">
        <v>5508</v>
      </c>
      <c r="C750" s="832" t="s">
        <v>5509</v>
      </c>
      <c r="D750" s="832" t="s">
        <v>6490</v>
      </c>
      <c r="E750" s="832" t="s">
        <v>6491</v>
      </c>
      <c r="F750" s="849">
        <v>8</v>
      </c>
      <c r="G750" s="849">
        <v>0</v>
      </c>
      <c r="H750" s="849"/>
      <c r="I750" s="849">
        <v>0</v>
      </c>
      <c r="J750" s="849">
        <v>19</v>
      </c>
      <c r="K750" s="849">
        <v>0</v>
      </c>
      <c r="L750" s="849"/>
      <c r="M750" s="849">
        <v>0</v>
      </c>
      <c r="N750" s="849">
        <v>13</v>
      </c>
      <c r="O750" s="849">
        <v>0</v>
      </c>
      <c r="P750" s="837"/>
      <c r="Q750" s="850">
        <v>0</v>
      </c>
    </row>
    <row r="751" spans="1:17" ht="14.45" customHeight="1" x14ac:dyDescent="0.2">
      <c r="A751" s="831" t="s">
        <v>579</v>
      </c>
      <c r="B751" s="832" t="s">
        <v>5508</v>
      </c>
      <c r="C751" s="832" t="s">
        <v>5509</v>
      </c>
      <c r="D751" s="832" t="s">
        <v>6492</v>
      </c>
      <c r="E751" s="832" t="s">
        <v>6493</v>
      </c>
      <c r="F751" s="849">
        <v>200</v>
      </c>
      <c r="G751" s="849">
        <v>74592</v>
      </c>
      <c r="H751" s="849">
        <v>0.91916403785488954</v>
      </c>
      <c r="I751" s="849">
        <v>372.96</v>
      </c>
      <c r="J751" s="849">
        <v>217</v>
      </c>
      <c r="K751" s="849">
        <v>81152</v>
      </c>
      <c r="L751" s="849">
        <v>1</v>
      </c>
      <c r="M751" s="849">
        <v>373.97235023041475</v>
      </c>
      <c r="N751" s="849">
        <v>227</v>
      </c>
      <c r="O751" s="849">
        <v>85344</v>
      </c>
      <c r="P751" s="837">
        <v>1.0516561514195584</v>
      </c>
      <c r="Q751" s="850">
        <v>375.9647577092511</v>
      </c>
    </row>
    <row r="752" spans="1:17" ht="14.45" customHeight="1" x14ac:dyDescent="0.2">
      <c r="A752" s="831" t="s">
        <v>579</v>
      </c>
      <c r="B752" s="832" t="s">
        <v>5508</v>
      </c>
      <c r="C752" s="832" t="s">
        <v>5509</v>
      </c>
      <c r="D752" s="832" t="s">
        <v>5999</v>
      </c>
      <c r="E752" s="832" t="s">
        <v>6000</v>
      </c>
      <c r="F752" s="849"/>
      <c r="G752" s="849"/>
      <c r="H752" s="849"/>
      <c r="I752" s="849"/>
      <c r="J752" s="849">
        <v>0</v>
      </c>
      <c r="K752" s="849">
        <v>0</v>
      </c>
      <c r="L752" s="849"/>
      <c r="M752" s="849"/>
      <c r="N752" s="849"/>
      <c r="O752" s="849"/>
      <c r="P752" s="837"/>
      <c r="Q752" s="850"/>
    </row>
    <row r="753" spans="1:17" ht="14.45" customHeight="1" x14ac:dyDescent="0.2">
      <c r="A753" s="831" t="s">
        <v>579</v>
      </c>
      <c r="B753" s="832" t="s">
        <v>5508</v>
      </c>
      <c r="C753" s="832" t="s">
        <v>5509</v>
      </c>
      <c r="D753" s="832" t="s">
        <v>5667</v>
      </c>
      <c r="E753" s="832" t="s">
        <v>5668</v>
      </c>
      <c r="F753" s="849">
        <v>8</v>
      </c>
      <c r="G753" s="849">
        <v>4992</v>
      </c>
      <c r="H753" s="849">
        <v>1.3311999999999999</v>
      </c>
      <c r="I753" s="849">
        <v>624</v>
      </c>
      <c r="J753" s="849">
        <v>6</v>
      </c>
      <c r="K753" s="849">
        <v>3750</v>
      </c>
      <c r="L753" s="849">
        <v>1</v>
      </c>
      <c r="M753" s="849">
        <v>625</v>
      </c>
      <c r="N753" s="849">
        <v>10</v>
      </c>
      <c r="O753" s="849">
        <v>6270</v>
      </c>
      <c r="P753" s="837">
        <v>1.6719999999999999</v>
      </c>
      <c r="Q753" s="850">
        <v>627</v>
      </c>
    </row>
    <row r="754" spans="1:17" ht="14.45" customHeight="1" x14ac:dyDescent="0.2">
      <c r="A754" s="831" t="s">
        <v>579</v>
      </c>
      <c r="B754" s="832" t="s">
        <v>5508</v>
      </c>
      <c r="C754" s="832" t="s">
        <v>5509</v>
      </c>
      <c r="D754" s="832" t="s">
        <v>5669</v>
      </c>
      <c r="E754" s="832" t="s">
        <v>5668</v>
      </c>
      <c r="F754" s="849">
        <v>7</v>
      </c>
      <c r="G754" s="849">
        <v>3766</v>
      </c>
      <c r="H754" s="849">
        <v>3.4935064935064934</v>
      </c>
      <c r="I754" s="849">
        <v>538</v>
      </c>
      <c r="J754" s="849">
        <v>2</v>
      </c>
      <c r="K754" s="849">
        <v>1078</v>
      </c>
      <c r="L754" s="849">
        <v>1</v>
      </c>
      <c r="M754" s="849">
        <v>539</v>
      </c>
      <c r="N754" s="849">
        <v>1</v>
      </c>
      <c r="O754" s="849">
        <v>541</v>
      </c>
      <c r="P754" s="837">
        <v>0.50185528756957332</v>
      </c>
      <c r="Q754" s="850">
        <v>541</v>
      </c>
    </row>
    <row r="755" spans="1:17" ht="14.45" customHeight="1" x14ac:dyDescent="0.2">
      <c r="A755" s="831" t="s">
        <v>579</v>
      </c>
      <c r="B755" s="832" t="s">
        <v>5508</v>
      </c>
      <c r="C755" s="832" t="s">
        <v>5509</v>
      </c>
      <c r="D755" s="832" t="s">
        <v>6494</v>
      </c>
      <c r="E755" s="832" t="s">
        <v>6475</v>
      </c>
      <c r="F755" s="849">
        <v>8</v>
      </c>
      <c r="G755" s="849">
        <v>0</v>
      </c>
      <c r="H755" s="849"/>
      <c r="I755" s="849">
        <v>0</v>
      </c>
      <c r="J755" s="849">
        <v>1</v>
      </c>
      <c r="K755" s="849">
        <v>0</v>
      </c>
      <c r="L755" s="849"/>
      <c r="M755" s="849">
        <v>0</v>
      </c>
      <c r="N755" s="849">
        <v>7</v>
      </c>
      <c r="O755" s="849">
        <v>0</v>
      </c>
      <c r="P755" s="837"/>
      <c r="Q755" s="850">
        <v>0</v>
      </c>
    </row>
    <row r="756" spans="1:17" ht="14.45" customHeight="1" x14ac:dyDescent="0.2">
      <c r="A756" s="831" t="s">
        <v>579</v>
      </c>
      <c r="B756" s="832" t="s">
        <v>5508</v>
      </c>
      <c r="C756" s="832" t="s">
        <v>5509</v>
      </c>
      <c r="D756" s="832" t="s">
        <v>5510</v>
      </c>
      <c r="E756" s="832" t="s">
        <v>5511</v>
      </c>
      <c r="F756" s="849"/>
      <c r="G756" s="849"/>
      <c r="H756" s="849"/>
      <c r="I756" s="849"/>
      <c r="J756" s="849">
        <v>4</v>
      </c>
      <c r="K756" s="849">
        <v>0</v>
      </c>
      <c r="L756" s="849"/>
      <c r="M756" s="849">
        <v>0</v>
      </c>
      <c r="N756" s="849">
        <v>4</v>
      </c>
      <c r="O756" s="849">
        <v>0</v>
      </c>
      <c r="P756" s="837"/>
      <c r="Q756" s="850">
        <v>0</v>
      </c>
    </row>
    <row r="757" spans="1:17" ht="14.45" customHeight="1" x14ac:dyDescent="0.2">
      <c r="A757" s="831" t="s">
        <v>579</v>
      </c>
      <c r="B757" s="832" t="s">
        <v>5508</v>
      </c>
      <c r="C757" s="832" t="s">
        <v>5509</v>
      </c>
      <c r="D757" s="832" t="s">
        <v>6495</v>
      </c>
      <c r="E757" s="832" t="s">
        <v>6496</v>
      </c>
      <c r="F757" s="849"/>
      <c r="G757" s="849"/>
      <c r="H757" s="849"/>
      <c r="I757" s="849"/>
      <c r="J757" s="849"/>
      <c r="K757" s="849"/>
      <c r="L757" s="849"/>
      <c r="M757" s="849"/>
      <c r="N757" s="849">
        <v>2</v>
      </c>
      <c r="O757" s="849">
        <v>18784</v>
      </c>
      <c r="P757" s="837"/>
      <c r="Q757" s="850">
        <v>9392</v>
      </c>
    </row>
    <row r="758" spans="1:17" ht="14.45" customHeight="1" x14ac:dyDescent="0.2">
      <c r="A758" s="831" t="s">
        <v>579</v>
      </c>
      <c r="B758" s="832" t="s">
        <v>5508</v>
      </c>
      <c r="C758" s="832" t="s">
        <v>5509</v>
      </c>
      <c r="D758" s="832" t="s">
        <v>6497</v>
      </c>
      <c r="E758" s="832" t="s">
        <v>6498</v>
      </c>
      <c r="F758" s="849"/>
      <c r="G758" s="849"/>
      <c r="H758" s="849"/>
      <c r="I758" s="849"/>
      <c r="J758" s="849">
        <v>1</v>
      </c>
      <c r="K758" s="849">
        <v>396</v>
      </c>
      <c r="L758" s="849">
        <v>1</v>
      </c>
      <c r="M758" s="849">
        <v>396</v>
      </c>
      <c r="N758" s="849"/>
      <c r="O758" s="849"/>
      <c r="P758" s="837"/>
      <c r="Q758" s="850"/>
    </row>
    <row r="759" spans="1:17" ht="14.45" customHeight="1" x14ac:dyDescent="0.2">
      <c r="A759" s="831" t="s">
        <v>579</v>
      </c>
      <c r="B759" s="832" t="s">
        <v>6499</v>
      </c>
      <c r="C759" s="832" t="s">
        <v>5509</v>
      </c>
      <c r="D759" s="832" t="s">
        <v>5561</v>
      </c>
      <c r="E759" s="832" t="s">
        <v>5562</v>
      </c>
      <c r="F759" s="849"/>
      <c r="G759" s="849"/>
      <c r="H759" s="849"/>
      <c r="I759" s="849"/>
      <c r="J759" s="849"/>
      <c r="K759" s="849"/>
      <c r="L759" s="849"/>
      <c r="M759" s="849"/>
      <c r="N759" s="849">
        <v>9</v>
      </c>
      <c r="O759" s="849">
        <v>2286</v>
      </c>
      <c r="P759" s="837"/>
      <c r="Q759" s="850">
        <v>254</v>
      </c>
    </row>
    <row r="760" spans="1:17" ht="14.45" customHeight="1" x14ac:dyDescent="0.2">
      <c r="A760" s="831" t="s">
        <v>579</v>
      </c>
      <c r="B760" s="832" t="s">
        <v>6499</v>
      </c>
      <c r="C760" s="832" t="s">
        <v>5509</v>
      </c>
      <c r="D760" s="832" t="s">
        <v>6468</v>
      </c>
      <c r="E760" s="832" t="s">
        <v>6469</v>
      </c>
      <c r="F760" s="849"/>
      <c r="G760" s="849"/>
      <c r="H760" s="849"/>
      <c r="I760" s="849"/>
      <c r="J760" s="849"/>
      <c r="K760" s="849"/>
      <c r="L760" s="849"/>
      <c r="M760" s="849"/>
      <c r="N760" s="849">
        <v>0</v>
      </c>
      <c r="O760" s="849">
        <v>0</v>
      </c>
      <c r="P760" s="837"/>
      <c r="Q760" s="850"/>
    </row>
    <row r="761" spans="1:17" ht="14.45" customHeight="1" x14ac:dyDescent="0.2">
      <c r="A761" s="831" t="s">
        <v>579</v>
      </c>
      <c r="B761" s="832" t="s">
        <v>6499</v>
      </c>
      <c r="C761" s="832" t="s">
        <v>5509</v>
      </c>
      <c r="D761" s="832" t="s">
        <v>6470</v>
      </c>
      <c r="E761" s="832" t="s">
        <v>6471</v>
      </c>
      <c r="F761" s="849"/>
      <c r="G761" s="849"/>
      <c r="H761" s="849"/>
      <c r="I761" s="849"/>
      <c r="J761" s="849"/>
      <c r="K761" s="849"/>
      <c r="L761" s="849"/>
      <c r="M761" s="849"/>
      <c r="N761" s="849">
        <v>262</v>
      </c>
      <c r="O761" s="849">
        <v>0</v>
      </c>
      <c r="P761" s="837"/>
      <c r="Q761" s="850">
        <v>0</v>
      </c>
    </row>
    <row r="762" spans="1:17" ht="14.45" customHeight="1" x14ac:dyDescent="0.2">
      <c r="A762" s="831" t="s">
        <v>579</v>
      </c>
      <c r="B762" s="832" t="s">
        <v>6499</v>
      </c>
      <c r="C762" s="832" t="s">
        <v>5509</v>
      </c>
      <c r="D762" s="832" t="s">
        <v>6492</v>
      </c>
      <c r="E762" s="832" t="s">
        <v>6493</v>
      </c>
      <c r="F762" s="849"/>
      <c r="G762" s="849"/>
      <c r="H762" s="849"/>
      <c r="I762" s="849"/>
      <c r="J762" s="849"/>
      <c r="K762" s="849"/>
      <c r="L762" s="849"/>
      <c r="M762" s="849"/>
      <c r="N762" s="849">
        <v>1</v>
      </c>
      <c r="O762" s="849">
        <v>376</v>
      </c>
      <c r="P762" s="837"/>
      <c r="Q762" s="850">
        <v>376</v>
      </c>
    </row>
    <row r="763" spans="1:17" ht="14.45" customHeight="1" x14ac:dyDescent="0.2">
      <c r="A763" s="831" t="s">
        <v>579</v>
      </c>
      <c r="B763" s="832" t="s">
        <v>6499</v>
      </c>
      <c r="C763" s="832" t="s">
        <v>5509</v>
      </c>
      <c r="D763" s="832" t="s">
        <v>6500</v>
      </c>
      <c r="E763" s="832" t="s">
        <v>6501</v>
      </c>
      <c r="F763" s="849"/>
      <c r="G763" s="849"/>
      <c r="H763" s="849"/>
      <c r="I763" s="849"/>
      <c r="J763" s="849"/>
      <c r="K763" s="849"/>
      <c r="L763" s="849"/>
      <c r="M763" s="849"/>
      <c r="N763" s="849">
        <v>188</v>
      </c>
      <c r="O763" s="849">
        <v>449132</v>
      </c>
      <c r="P763" s="837"/>
      <c r="Q763" s="850">
        <v>2389</v>
      </c>
    </row>
    <row r="764" spans="1:17" ht="14.45" customHeight="1" x14ac:dyDescent="0.2">
      <c r="A764" s="831" t="s">
        <v>579</v>
      </c>
      <c r="B764" s="832" t="s">
        <v>6502</v>
      </c>
      <c r="C764" s="832" t="s">
        <v>5514</v>
      </c>
      <c r="D764" s="832" t="s">
        <v>6033</v>
      </c>
      <c r="E764" s="832" t="s">
        <v>2220</v>
      </c>
      <c r="F764" s="849"/>
      <c r="G764" s="849"/>
      <c r="H764" s="849"/>
      <c r="I764" s="849"/>
      <c r="J764" s="849"/>
      <c r="K764" s="849"/>
      <c r="L764" s="849"/>
      <c r="M764" s="849"/>
      <c r="N764" s="849">
        <v>1.8</v>
      </c>
      <c r="O764" s="849">
        <v>664.14</v>
      </c>
      <c r="P764" s="837"/>
      <c r="Q764" s="850">
        <v>368.96666666666664</v>
      </c>
    </row>
    <row r="765" spans="1:17" ht="14.45" customHeight="1" x14ac:dyDescent="0.2">
      <c r="A765" s="831" t="s">
        <v>579</v>
      </c>
      <c r="B765" s="832" t="s">
        <v>6502</v>
      </c>
      <c r="C765" s="832" t="s">
        <v>5514</v>
      </c>
      <c r="D765" s="832" t="s">
        <v>6064</v>
      </c>
      <c r="E765" s="832" t="s">
        <v>6063</v>
      </c>
      <c r="F765" s="849"/>
      <c r="G765" s="849"/>
      <c r="H765" s="849"/>
      <c r="I765" s="849"/>
      <c r="J765" s="849"/>
      <c r="K765" s="849"/>
      <c r="L765" s="849"/>
      <c r="M765" s="849"/>
      <c r="N765" s="849">
        <v>69</v>
      </c>
      <c r="O765" s="849">
        <v>9072.1200000000008</v>
      </c>
      <c r="P765" s="837"/>
      <c r="Q765" s="850">
        <v>131.48000000000002</v>
      </c>
    </row>
    <row r="766" spans="1:17" ht="14.45" customHeight="1" x14ac:dyDescent="0.2">
      <c r="A766" s="831" t="s">
        <v>579</v>
      </c>
      <c r="B766" s="832" t="s">
        <v>6502</v>
      </c>
      <c r="C766" s="832" t="s">
        <v>5514</v>
      </c>
      <c r="D766" s="832" t="s">
        <v>6075</v>
      </c>
      <c r="E766" s="832" t="s">
        <v>6076</v>
      </c>
      <c r="F766" s="849"/>
      <c r="G766" s="849"/>
      <c r="H766" s="849"/>
      <c r="I766" s="849"/>
      <c r="J766" s="849"/>
      <c r="K766" s="849"/>
      <c r="L766" s="849"/>
      <c r="M766" s="849"/>
      <c r="N766" s="849">
        <v>3</v>
      </c>
      <c r="O766" s="849">
        <v>177.3</v>
      </c>
      <c r="P766" s="837"/>
      <c r="Q766" s="850">
        <v>59.1</v>
      </c>
    </row>
    <row r="767" spans="1:17" ht="14.45" customHeight="1" x14ac:dyDescent="0.2">
      <c r="A767" s="831" t="s">
        <v>579</v>
      </c>
      <c r="B767" s="832" t="s">
        <v>6502</v>
      </c>
      <c r="C767" s="832" t="s">
        <v>5514</v>
      </c>
      <c r="D767" s="832" t="s">
        <v>6094</v>
      </c>
      <c r="E767" s="832" t="s">
        <v>1544</v>
      </c>
      <c r="F767" s="849"/>
      <c r="G767" s="849"/>
      <c r="H767" s="849"/>
      <c r="I767" s="849"/>
      <c r="J767" s="849"/>
      <c r="K767" s="849"/>
      <c r="L767" s="849"/>
      <c r="M767" s="849"/>
      <c r="N767" s="849">
        <v>0.4</v>
      </c>
      <c r="O767" s="849">
        <v>652.74</v>
      </c>
      <c r="P767" s="837"/>
      <c r="Q767" s="850">
        <v>1631.85</v>
      </c>
    </row>
    <row r="768" spans="1:17" ht="14.45" customHeight="1" x14ac:dyDescent="0.2">
      <c r="A768" s="831" t="s">
        <v>579</v>
      </c>
      <c r="B768" s="832" t="s">
        <v>6502</v>
      </c>
      <c r="C768" s="832" t="s">
        <v>5514</v>
      </c>
      <c r="D768" s="832" t="s">
        <v>6108</v>
      </c>
      <c r="E768" s="832" t="s">
        <v>2227</v>
      </c>
      <c r="F768" s="849"/>
      <c r="G768" s="849"/>
      <c r="H768" s="849"/>
      <c r="I768" s="849"/>
      <c r="J768" s="849"/>
      <c r="K768" s="849"/>
      <c r="L768" s="849"/>
      <c r="M768" s="849"/>
      <c r="N768" s="849">
        <v>27.1</v>
      </c>
      <c r="O768" s="849">
        <v>4024.35</v>
      </c>
      <c r="P768" s="837"/>
      <c r="Q768" s="850">
        <v>148.5</v>
      </c>
    </row>
    <row r="769" spans="1:17" ht="14.45" customHeight="1" x14ac:dyDescent="0.2">
      <c r="A769" s="831" t="s">
        <v>579</v>
      </c>
      <c r="B769" s="832" t="s">
        <v>6502</v>
      </c>
      <c r="C769" s="832" t="s">
        <v>5514</v>
      </c>
      <c r="D769" s="832" t="s">
        <v>6109</v>
      </c>
      <c r="E769" s="832" t="s">
        <v>2214</v>
      </c>
      <c r="F769" s="849"/>
      <c r="G769" s="849"/>
      <c r="H769" s="849"/>
      <c r="I769" s="849"/>
      <c r="J769" s="849"/>
      <c r="K769" s="849"/>
      <c r="L769" s="849"/>
      <c r="M769" s="849"/>
      <c r="N769" s="849">
        <v>13</v>
      </c>
      <c r="O769" s="849">
        <v>687.44</v>
      </c>
      <c r="P769" s="837"/>
      <c r="Q769" s="850">
        <v>52.88</v>
      </c>
    </row>
    <row r="770" spans="1:17" ht="14.45" customHeight="1" x14ac:dyDescent="0.2">
      <c r="A770" s="831" t="s">
        <v>579</v>
      </c>
      <c r="B770" s="832" t="s">
        <v>6502</v>
      </c>
      <c r="C770" s="832" t="s">
        <v>5514</v>
      </c>
      <c r="D770" s="832" t="s">
        <v>6134</v>
      </c>
      <c r="E770" s="832" t="s">
        <v>2201</v>
      </c>
      <c r="F770" s="849"/>
      <c r="G770" s="849"/>
      <c r="H770" s="849"/>
      <c r="I770" s="849"/>
      <c r="J770" s="849"/>
      <c r="K770" s="849"/>
      <c r="L770" s="849"/>
      <c r="M770" s="849"/>
      <c r="N770" s="849">
        <v>2.5499999999999998</v>
      </c>
      <c r="O770" s="849">
        <v>670.42</v>
      </c>
      <c r="P770" s="837"/>
      <c r="Q770" s="850">
        <v>262.90980392156865</v>
      </c>
    </row>
    <row r="771" spans="1:17" ht="14.45" customHeight="1" x14ac:dyDescent="0.2">
      <c r="A771" s="831" t="s">
        <v>579</v>
      </c>
      <c r="B771" s="832" t="s">
        <v>6502</v>
      </c>
      <c r="C771" s="832" t="s">
        <v>5514</v>
      </c>
      <c r="D771" s="832" t="s">
        <v>6139</v>
      </c>
      <c r="E771" s="832" t="s">
        <v>2207</v>
      </c>
      <c r="F771" s="849"/>
      <c r="G771" s="849"/>
      <c r="H771" s="849"/>
      <c r="I771" s="849"/>
      <c r="J771" s="849"/>
      <c r="K771" s="849"/>
      <c r="L771" s="849"/>
      <c r="M771" s="849"/>
      <c r="N771" s="849">
        <v>2.85</v>
      </c>
      <c r="O771" s="849">
        <v>1843.1399999999999</v>
      </c>
      <c r="P771" s="837"/>
      <c r="Q771" s="850">
        <v>646.71578947368414</v>
      </c>
    </row>
    <row r="772" spans="1:17" ht="14.45" customHeight="1" x14ac:dyDescent="0.2">
      <c r="A772" s="831" t="s">
        <v>579</v>
      </c>
      <c r="B772" s="832" t="s">
        <v>6502</v>
      </c>
      <c r="C772" s="832" t="s">
        <v>5514</v>
      </c>
      <c r="D772" s="832" t="s">
        <v>6140</v>
      </c>
      <c r="E772" s="832" t="s">
        <v>2192</v>
      </c>
      <c r="F772" s="849"/>
      <c r="G772" s="849"/>
      <c r="H772" s="849"/>
      <c r="I772" s="849"/>
      <c r="J772" s="849"/>
      <c r="K772" s="849"/>
      <c r="L772" s="849"/>
      <c r="M772" s="849"/>
      <c r="N772" s="849">
        <v>10.7</v>
      </c>
      <c r="O772" s="849">
        <v>15783.9</v>
      </c>
      <c r="P772" s="837"/>
      <c r="Q772" s="850">
        <v>1475.1308411214955</v>
      </c>
    </row>
    <row r="773" spans="1:17" ht="14.45" customHeight="1" x14ac:dyDescent="0.2">
      <c r="A773" s="831" t="s">
        <v>579</v>
      </c>
      <c r="B773" s="832" t="s">
        <v>6502</v>
      </c>
      <c r="C773" s="832" t="s">
        <v>5514</v>
      </c>
      <c r="D773" s="832" t="s">
        <v>6160</v>
      </c>
      <c r="E773" s="832" t="s">
        <v>1458</v>
      </c>
      <c r="F773" s="849"/>
      <c r="G773" s="849"/>
      <c r="H773" s="849"/>
      <c r="I773" s="849"/>
      <c r="J773" s="849"/>
      <c r="K773" s="849"/>
      <c r="L773" s="849"/>
      <c r="M773" s="849"/>
      <c r="N773" s="849">
        <v>2</v>
      </c>
      <c r="O773" s="849">
        <v>9976.18</v>
      </c>
      <c r="P773" s="837"/>
      <c r="Q773" s="850">
        <v>4988.09</v>
      </c>
    </row>
    <row r="774" spans="1:17" ht="14.45" customHeight="1" x14ac:dyDescent="0.2">
      <c r="A774" s="831" t="s">
        <v>579</v>
      </c>
      <c r="B774" s="832" t="s">
        <v>6502</v>
      </c>
      <c r="C774" s="832" t="s">
        <v>5509</v>
      </c>
      <c r="D774" s="832" t="s">
        <v>5561</v>
      </c>
      <c r="E774" s="832" t="s">
        <v>5562</v>
      </c>
      <c r="F774" s="849"/>
      <c r="G774" s="849"/>
      <c r="H774" s="849"/>
      <c r="I774" s="849"/>
      <c r="J774" s="849"/>
      <c r="K774" s="849"/>
      <c r="L774" s="849"/>
      <c r="M774" s="849"/>
      <c r="N774" s="849">
        <v>8</v>
      </c>
      <c r="O774" s="849">
        <v>2032</v>
      </c>
      <c r="P774" s="837"/>
      <c r="Q774" s="850">
        <v>254</v>
      </c>
    </row>
    <row r="775" spans="1:17" ht="14.45" customHeight="1" x14ac:dyDescent="0.2">
      <c r="A775" s="831" t="s">
        <v>579</v>
      </c>
      <c r="B775" s="832" t="s">
        <v>6502</v>
      </c>
      <c r="C775" s="832" t="s">
        <v>5509</v>
      </c>
      <c r="D775" s="832" t="s">
        <v>6468</v>
      </c>
      <c r="E775" s="832" t="s">
        <v>6469</v>
      </c>
      <c r="F775" s="849"/>
      <c r="G775" s="849"/>
      <c r="H775" s="849"/>
      <c r="I775" s="849"/>
      <c r="J775" s="849"/>
      <c r="K775" s="849"/>
      <c r="L775" s="849"/>
      <c r="M775" s="849"/>
      <c r="N775" s="849">
        <v>0</v>
      </c>
      <c r="O775" s="849">
        <v>0</v>
      </c>
      <c r="P775" s="837"/>
      <c r="Q775" s="850"/>
    </row>
    <row r="776" spans="1:17" ht="14.45" customHeight="1" x14ac:dyDescent="0.2">
      <c r="A776" s="831" t="s">
        <v>579</v>
      </c>
      <c r="B776" s="832" t="s">
        <v>6502</v>
      </c>
      <c r="C776" s="832" t="s">
        <v>5509</v>
      </c>
      <c r="D776" s="832" t="s">
        <v>6470</v>
      </c>
      <c r="E776" s="832" t="s">
        <v>6471</v>
      </c>
      <c r="F776" s="849"/>
      <c r="G776" s="849"/>
      <c r="H776" s="849"/>
      <c r="I776" s="849"/>
      <c r="J776" s="849"/>
      <c r="K776" s="849"/>
      <c r="L776" s="849"/>
      <c r="M776" s="849"/>
      <c r="N776" s="849">
        <v>156</v>
      </c>
      <c r="O776" s="849">
        <v>0</v>
      </c>
      <c r="P776" s="837"/>
      <c r="Q776" s="850">
        <v>0</v>
      </c>
    </row>
    <row r="777" spans="1:17" ht="14.45" customHeight="1" x14ac:dyDescent="0.2">
      <c r="A777" s="831" t="s">
        <v>579</v>
      </c>
      <c r="B777" s="832" t="s">
        <v>6502</v>
      </c>
      <c r="C777" s="832" t="s">
        <v>5509</v>
      </c>
      <c r="D777" s="832" t="s">
        <v>6492</v>
      </c>
      <c r="E777" s="832" t="s">
        <v>6493</v>
      </c>
      <c r="F777" s="849"/>
      <c r="G777" s="849"/>
      <c r="H777" s="849"/>
      <c r="I777" s="849"/>
      <c r="J777" s="849"/>
      <c r="K777" s="849"/>
      <c r="L777" s="849"/>
      <c r="M777" s="849"/>
      <c r="N777" s="849">
        <v>2</v>
      </c>
      <c r="O777" s="849">
        <v>752</v>
      </c>
      <c r="P777" s="837"/>
      <c r="Q777" s="850">
        <v>376</v>
      </c>
    </row>
    <row r="778" spans="1:17" ht="14.45" customHeight="1" x14ac:dyDescent="0.2">
      <c r="A778" s="831" t="s">
        <v>579</v>
      </c>
      <c r="B778" s="832" t="s">
        <v>6502</v>
      </c>
      <c r="C778" s="832" t="s">
        <v>5509</v>
      </c>
      <c r="D778" s="832" t="s">
        <v>6500</v>
      </c>
      <c r="E778" s="832" t="s">
        <v>6501</v>
      </c>
      <c r="F778" s="849"/>
      <c r="G778" s="849"/>
      <c r="H778" s="849"/>
      <c r="I778" s="849"/>
      <c r="J778" s="849"/>
      <c r="K778" s="849"/>
      <c r="L778" s="849"/>
      <c r="M778" s="849"/>
      <c r="N778" s="849">
        <v>21</v>
      </c>
      <c r="O778" s="849">
        <v>50169</v>
      </c>
      <c r="P778" s="837"/>
      <c r="Q778" s="850">
        <v>2389</v>
      </c>
    </row>
    <row r="779" spans="1:17" ht="14.45" customHeight="1" x14ac:dyDescent="0.2">
      <c r="A779" s="831" t="s">
        <v>579</v>
      </c>
      <c r="B779" s="832" t="s">
        <v>6502</v>
      </c>
      <c r="C779" s="832" t="s">
        <v>5509</v>
      </c>
      <c r="D779" s="832" t="s">
        <v>6503</v>
      </c>
      <c r="E779" s="832" t="s">
        <v>6504</v>
      </c>
      <c r="F779" s="849"/>
      <c r="G779" s="849"/>
      <c r="H779" s="849"/>
      <c r="I779" s="849"/>
      <c r="J779" s="849"/>
      <c r="K779" s="849"/>
      <c r="L779" s="849"/>
      <c r="M779" s="849"/>
      <c r="N779" s="849">
        <v>178</v>
      </c>
      <c r="O779" s="849">
        <v>1700256</v>
      </c>
      <c r="P779" s="837"/>
      <c r="Q779" s="850">
        <v>9552</v>
      </c>
    </row>
    <row r="780" spans="1:17" ht="14.45" customHeight="1" x14ac:dyDescent="0.2">
      <c r="A780" s="831" t="s">
        <v>6505</v>
      </c>
      <c r="B780" s="832" t="s">
        <v>5513</v>
      </c>
      <c r="C780" s="832" t="s">
        <v>5540</v>
      </c>
      <c r="D780" s="832" t="s">
        <v>5589</v>
      </c>
      <c r="E780" s="832" t="s">
        <v>5590</v>
      </c>
      <c r="F780" s="849">
        <v>209</v>
      </c>
      <c r="G780" s="849">
        <v>189092.75</v>
      </c>
      <c r="H780" s="849">
        <v>0.97209302325581393</v>
      </c>
      <c r="I780" s="849">
        <v>904.75</v>
      </c>
      <c r="J780" s="849">
        <v>215</v>
      </c>
      <c r="K780" s="849">
        <v>194521.25</v>
      </c>
      <c r="L780" s="849">
        <v>1</v>
      </c>
      <c r="M780" s="849">
        <v>904.75</v>
      </c>
      <c r="N780" s="849">
        <v>2</v>
      </c>
      <c r="O780" s="849">
        <v>1809.5</v>
      </c>
      <c r="P780" s="837">
        <v>9.3023255813953487E-3</v>
      </c>
      <c r="Q780" s="850">
        <v>904.75</v>
      </c>
    </row>
    <row r="781" spans="1:17" ht="14.45" customHeight="1" x14ac:dyDescent="0.2">
      <c r="A781" s="831" t="s">
        <v>6505</v>
      </c>
      <c r="B781" s="832" t="s">
        <v>5513</v>
      </c>
      <c r="C781" s="832" t="s">
        <v>5540</v>
      </c>
      <c r="D781" s="832" t="s">
        <v>5543</v>
      </c>
      <c r="E781" s="832" t="s">
        <v>5544</v>
      </c>
      <c r="F781" s="849"/>
      <c r="G781" s="849"/>
      <c r="H781" s="849"/>
      <c r="I781" s="849"/>
      <c r="J781" s="849">
        <v>1</v>
      </c>
      <c r="K781" s="849">
        <v>242.64</v>
      </c>
      <c r="L781" s="849">
        <v>1</v>
      </c>
      <c r="M781" s="849">
        <v>242.64</v>
      </c>
      <c r="N781" s="849"/>
      <c r="O781" s="849"/>
      <c r="P781" s="837"/>
      <c r="Q781" s="850"/>
    </row>
    <row r="782" spans="1:17" ht="14.45" customHeight="1" x14ac:dyDescent="0.2">
      <c r="A782" s="831" t="s">
        <v>6505</v>
      </c>
      <c r="B782" s="832" t="s">
        <v>5513</v>
      </c>
      <c r="C782" s="832" t="s">
        <v>5540</v>
      </c>
      <c r="D782" s="832" t="s">
        <v>5545</v>
      </c>
      <c r="E782" s="832" t="s">
        <v>5546</v>
      </c>
      <c r="F782" s="849">
        <v>1</v>
      </c>
      <c r="G782" s="849">
        <v>242.64</v>
      </c>
      <c r="H782" s="849"/>
      <c r="I782" s="849">
        <v>242.64</v>
      </c>
      <c r="J782" s="849"/>
      <c r="K782" s="849"/>
      <c r="L782" s="849"/>
      <c r="M782" s="849"/>
      <c r="N782" s="849"/>
      <c r="O782" s="849"/>
      <c r="P782" s="837"/>
      <c r="Q782" s="850"/>
    </row>
    <row r="783" spans="1:17" ht="14.45" customHeight="1" x14ac:dyDescent="0.2">
      <c r="A783" s="831" t="s">
        <v>6505</v>
      </c>
      <c r="B783" s="832" t="s">
        <v>5513</v>
      </c>
      <c r="C783" s="832" t="s">
        <v>5509</v>
      </c>
      <c r="D783" s="832" t="s">
        <v>5654</v>
      </c>
      <c r="E783" s="832" t="s">
        <v>5655</v>
      </c>
      <c r="F783" s="849">
        <v>5</v>
      </c>
      <c r="G783" s="849">
        <v>980</v>
      </c>
      <c r="H783" s="849">
        <v>0.83333333333333337</v>
      </c>
      <c r="I783" s="849">
        <v>196</v>
      </c>
      <c r="J783" s="849">
        <v>6</v>
      </c>
      <c r="K783" s="849">
        <v>1176</v>
      </c>
      <c r="L783" s="849">
        <v>1</v>
      </c>
      <c r="M783" s="849">
        <v>196</v>
      </c>
      <c r="N783" s="849">
        <v>4</v>
      </c>
      <c r="O783" s="849">
        <v>796</v>
      </c>
      <c r="P783" s="837">
        <v>0.6768707482993197</v>
      </c>
      <c r="Q783" s="850">
        <v>199</v>
      </c>
    </row>
    <row r="784" spans="1:17" ht="14.45" customHeight="1" x14ac:dyDescent="0.2">
      <c r="A784" s="831" t="s">
        <v>6505</v>
      </c>
      <c r="B784" s="832" t="s">
        <v>5513</v>
      </c>
      <c r="C784" s="832" t="s">
        <v>5509</v>
      </c>
      <c r="D784" s="832" t="s">
        <v>5555</v>
      </c>
      <c r="E784" s="832" t="s">
        <v>5556</v>
      </c>
      <c r="F784" s="849">
        <v>2</v>
      </c>
      <c r="G784" s="849">
        <v>74</v>
      </c>
      <c r="H784" s="849">
        <v>2</v>
      </c>
      <c r="I784" s="849">
        <v>37</v>
      </c>
      <c r="J784" s="849">
        <v>1</v>
      </c>
      <c r="K784" s="849">
        <v>37</v>
      </c>
      <c r="L784" s="849">
        <v>1</v>
      </c>
      <c r="M784" s="849">
        <v>37</v>
      </c>
      <c r="N784" s="849">
        <v>1</v>
      </c>
      <c r="O784" s="849">
        <v>38</v>
      </c>
      <c r="P784" s="837">
        <v>1.027027027027027</v>
      </c>
      <c r="Q784" s="850">
        <v>38</v>
      </c>
    </row>
    <row r="785" spans="1:17" ht="14.45" customHeight="1" x14ac:dyDescent="0.2">
      <c r="A785" s="831" t="s">
        <v>6505</v>
      </c>
      <c r="B785" s="832" t="s">
        <v>5513</v>
      </c>
      <c r="C785" s="832" t="s">
        <v>5509</v>
      </c>
      <c r="D785" s="832" t="s">
        <v>5561</v>
      </c>
      <c r="E785" s="832" t="s">
        <v>5562</v>
      </c>
      <c r="F785" s="849">
        <v>1845</v>
      </c>
      <c r="G785" s="849">
        <v>463095</v>
      </c>
      <c r="H785" s="849">
        <v>0.8973039899553571</v>
      </c>
      <c r="I785" s="849">
        <v>251</v>
      </c>
      <c r="J785" s="849">
        <v>2048</v>
      </c>
      <c r="K785" s="849">
        <v>516096</v>
      </c>
      <c r="L785" s="849">
        <v>1</v>
      </c>
      <c r="M785" s="849">
        <v>252</v>
      </c>
      <c r="N785" s="849">
        <v>1979</v>
      </c>
      <c r="O785" s="849">
        <v>502666</v>
      </c>
      <c r="P785" s="837">
        <v>0.97397770957341268</v>
      </c>
      <c r="Q785" s="850">
        <v>254</v>
      </c>
    </row>
    <row r="786" spans="1:17" ht="14.45" customHeight="1" x14ac:dyDescent="0.2">
      <c r="A786" s="831" t="s">
        <v>6505</v>
      </c>
      <c r="B786" s="832" t="s">
        <v>5513</v>
      </c>
      <c r="C786" s="832" t="s">
        <v>5509</v>
      </c>
      <c r="D786" s="832" t="s">
        <v>5591</v>
      </c>
      <c r="E786" s="832" t="s">
        <v>5592</v>
      </c>
      <c r="F786" s="849">
        <v>1289</v>
      </c>
      <c r="G786" s="849">
        <v>162414</v>
      </c>
      <c r="H786" s="849">
        <v>0.86584319140202259</v>
      </c>
      <c r="I786" s="849">
        <v>126</v>
      </c>
      <c r="J786" s="849">
        <v>1477</v>
      </c>
      <c r="K786" s="849">
        <v>187579</v>
      </c>
      <c r="L786" s="849">
        <v>1</v>
      </c>
      <c r="M786" s="849">
        <v>127</v>
      </c>
      <c r="N786" s="849">
        <v>1356</v>
      </c>
      <c r="O786" s="849">
        <v>170856</v>
      </c>
      <c r="P786" s="837">
        <v>0.9108482292793969</v>
      </c>
      <c r="Q786" s="850">
        <v>126</v>
      </c>
    </row>
    <row r="787" spans="1:17" ht="14.45" customHeight="1" x14ac:dyDescent="0.2">
      <c r="A787" s="831" t="s">
        <v>6505</v>
      </c>
      <c r="B787" s="832" t="s">
        <v>5513</v>
      </c>
      <c r="C787" s="832" t="s">
        <v>5509</v>
      </c>
      <c r="D787" s="832" t="s">
        <v>5593</v>
      </c>
      <c r="E787" s="832" t="s">
        <v>5594</v>
      </c>
      <c r="F787" s="849"/>
      <c r="G787" s="849"/>
      <c r="H787" s="849"/>
      <c r="I787" s="849"/>
      <c r="J787" s="849">
        <v>4</v>
      </c>
      <c r="K787" s="849">
        <v>1328</v>
      </c>
      <c r="L787" s="849">
        <v>1</v>
      </c>
      <c r="M787" s="849">
        <v>332</v>
      </c>
      <c r="N787" s="849">
        <v>5</v>
      </c>
      <c r="O787" s="849">
        <v>1670</v>
      </c>
      <c r="P787" s="837">
        <v>1.2575301204819278</v>
      </c>
      <c r="Q787" s="850">
        <v>334</v>
      </c>
    </row>
    <row r="788" spans="1:17" ht="14.45" customHeight="1" x14ac:dyDescent="0.2">
      <c r="A788" s="831" t="s">
        <v>6505</v>
      </c>
      <c r="B788" s="832" t="s">
        <v>5513</v>
      </c>
      <c r="C788" s="832" t="s">
        <v>5509</v>
      </c>
      <c r="D788" s="832" t="s">
        <v>5595</v>
      </c>
      <c r="E788" s="832" t="s">
        <v>5596</v>
      </c>
      <c r="F788" s="849">
        <v>112</v>
      </c>
      <c r="G788" s="849">
        <v>55440</v>
      </c>
      <c r="H788" s="849">
        <v>1.5524193548387097</v>
      </c>
      <c r="I788" s="849">
        <v>495</v>
      </c>
      <c r="J788" s="849">
        <v>72</v>
      </c>
      <c r="K788" s="849">
        <v>35712</v>
      </c>
      <c r="L788" s="849">
        <v>1</v>
      </c>
      <c r="M788" s="849">
        <v>496</v>
      </c>
      <c r="N788" s="849">
        <v>45</v>
      </c>
      <c r="O788" s="849">
        <v>22410</v>
      </c>
      <c r="P788" s="837">
        <v>0.62752016129032262</v>
      </c>
      <c r="Q788" s="850">
        <v>498</v>
      </c>
    </row>
    <row r="789" spans="1:17" ht="14.45" customHeight="1" x14ac:dyDescent="0.2">
      <c r="A789" s="831" t="s">
        <v>6505</v>
      </c>
      <c r="B789" s="832" t="s">
        <v>5513</v>
      </c>
      <c r="C789" s="832" t="s">
        <v>5509</v>
      </c>
      <c r="D789" s="832" t="s">
        <v>5597</v>
      </c>
      <c r="E789" s="832" t="s">
        <v>5598</v>
      </c>
      <c r="F789" s="849">
        <v>29</v>
      </c>
      <c r="G789" s="849">
        <v>19952</v>
      </c>
      <c r="H789" s="849">
        <v>2.6325372740467081</v>
      </c>
      <c r="I789" s="849">
        <v>688</v>
      </c>
      <c r="J789" s="849">
        <v>11</v>
      </c>
      <c r="K789" s="849">
        <v>7579</v>
      </c>
      <c r="L789" s="849">
        <v>1</v>
      </c>
      <c r="M789" s="849">
        <v>689</v>
      </c>
      <c r="N789" s="849">
        <v>89</v>
      </c>
      <c r="O789" s="849">
        <v>61499</v>
      </c>
      <c r="P789" s="837">
        <v>8.114395038923341</v>
      </c>
      <c r="Q789" s="850">
        <v>691</v>
      </c>
    </row>
    <row r="790" spans="1:17" ht="14.45" customHeight="1" x14ac:dyDescent="0.2">
      <c r="A790" s="831" t="s">
        <v>6505</v>
      </c>
      <c r="B790" s="832" t="s">
        <v>5513</v>
      </c>
      <c r="C790" s="832" t="s">
        <v>5509</v>
      </c>
      <c r="D790" s="832" t="s">
        <v>5683</v>
      </c>
      <c r="E790" s="832" t="s">
        <v>5606</v>
      </c>
      <c r="F790" s="849">
        <v>324</v>
      </c>
      <c r="G790" s="849">
        <v>246240</v>
      </c>
      <c r="H790" s="849">
        <v>0.8582871204648358</v>
      </c>
      <c r="I790" s="849">
        <v>760</v>
      </c>
      <c r="J790" s="849">
        <v>377</v>
      </c>
      <c r="K790" s="849">
        <v>286897</v>
      </c>
      <c r="L790" s="849">
        <v>1</v>
      </c>
      <c r="M790" s="849">
        <v>761</v>
      </c>
      <c r="N790" s="849">
        <v>344</v>
      </c>
      <c r="O790" s="849">
        <v>262472</v>
      </c>
      <c r="P790" s="837">
        <v>0.91486491667741388</v>
      </c>
      <c r="Q790" s="850">
        <v>763</v>
      </c>
    </row>
    <row r="791" spans="1:17" ht="14.45" customHeight="1" x14ac:dyDescent="0.2">
      <c r="A791" s="831" t="s">
        <v>6505</v>
      </c>
      <c r="B791" s="832" t="s">
        <v>5513</v>
      </c>
      <c r="C791" s="832" t="s">
        <v>5509</v>
      </c>
      <c r="D791" s="832" t="s">
        <v>5599</v>
      </c>
      <c r="E791" s="832" t="s">
        <v>5596</v>
      </c>
      <c r="F791" s="849">
        <v>118</v>
      </c>
      <c r="G791" s="849">
        <v>67024</v>
      </c>
      <c r="H791" s="849">
        <v>0.79055448744412071</v>
      </c>
      <c r="I791" s="849">
        <v>568</v>
      </c>
      <c r="J791" s="849">
        <v>149</v>
      </c>
      <c r="K791" s="849">
        <v>84781</v>
      </c>
      <c r="L791" s="849">
        <v>1</v>
      </c>
      <c r="M791" s="849">
        <v>569</v>
      </c>
      <c r="N791" s="849">
        <v>138</v>
      </c>
      <c r="O791" s="849">
        <v>79074</v>
      </c>
      <c r="P791" s="837">
        <v>0.93268538941508117</v>
      </c>
      <c r="Q791" s="850">
        <v>573</v>
      </c>
    </row>
    <row r="792" spans="1:17" ht="14.45" customHeight="1" x14ac:dyDescent="0.2">
      <c r="A792" s="831" t="s">
        <v>6505</v>
      </c>
      <c r="B792" s="832" t="s">
        <v>5513</v>
      </c>
      <c r="C792" s="832" t="s">
        <v>5509</v>
      </c>
      <c r="D792" s="832" t="s">
        <v>5600</v>
      </c>
      <c r="E792" s="832" t="s">
        <v>5598</v>
      </c>
      <c r="F792" s="849">
        <v>83</v>
      </c>
      <c r="G792" s="849">
        <v>63163</v>
      </c>
      <c r="H792" s="849">
        <v>0.84582730730087308</v>
      </c>
      <c r="I792" s="849">
        <v>761</v>
      </c>
      <c r="J792" s="849">
        <v>98</v>
      </c>
      <c r="K792" s="849">
        <v>74676</v>
      </c>
      <c r="L792" s="849">
        <v>1</v>
      </c>
      <c r="M792" s="849">
        <v>762</v>
      </c>
      <c r="N792" s="849">
        <v>115</v>
      </c>
      <c r="O792" s="849">
        <v>88090</v>
      </c>
      <c r="P792" s="837">
        <v>1.1796293320477798</v>
      </c>
      <c r="Q792" s="850">
        <v>766</v>
      </c>
    </row>
    <row r="793" spans="1:17" ht="14.45" customHeight="1" x14ac:dyDescent="0.2">
      <c r="A793" s="831" t="s">
        <v>6505</v>
      </c>
      <c r="B793" s="832" t="s">
        <v>5513</v>
      </c>
      <c r="C793" s="832" t="s">
        <v>5509</v>
      </c>
      <c r="D793" s="832" t="s">
        <v>5621</v>
      </c>
      <c r="E793" s="832" t="s">
        <v>5622</v>
      </c>
      <c r="F793" s="849">
        <v>1369</v>
      </c>
      <c r="G793" s="849">
        <v>1119842</v>
      </c>
      <c r="H793" s="849">
        <v>0.7977412189780918</v>
      </c>
      <c r="I793" s="849">
        <v>818</v>
      </c>
      <c r="J793" s="849">
        <v>1714</v>
      </c>
      <c r="K793" s="849">
        <v>1403766</v>
      </c>
      <c r="L793" s="849">
        <v>1</v>
      </c>
      <c r="M793" s="849">
        <v>819</v>
      </c>
      <c r="N793" s="849">
        <v>1435</v>
      </c>
      <c r="O793" s="849">
        <v>1181005</v>
      </c>
      <c r="P793" s="837">
        <v>0.84131187106683025</v>
      </c>
      <c r="Q793" s="850">
        <v>823</v>
      </c>
    </row>
    <row r="794" spans="1:17" ht="14.45" customHeight="1" x14ac:dyDescent="0.2">
      <c r="A794" s="831" t="s">
        <v>6505</v>
      </c>
      <c r="B794" s="832" t="s">
        <v>5513</v>
      </c>
      <c r="C794" s="832" t="s">
        <v>5509</v>
      </c>
      <c r="D794" s="832" t="s">
        <v>5601</v>
      </c>
      <c r="E794" s="832" t="s">
        <v>5602</v>
      </c>
      <c r="F794" s="849">
        <v>4</v>
      </c>
      <c r="G794" s="849">
        <v>1848</v>
      </c>
      <c r="H794" s="849">
        <v>0.79655172413793107</v>
      </c>
      <c r="I794" s="849">
        <v>462</v>
      </c>
      <c r="J794" s="849">
        <v>5</v>
      </c>
      <c r="K794" s="849">
        <v>2320</v>
      </c>
      <c r="L794" s="849">
        <v>1</v>
      </c>
      <c r="M794" s="849">
        <v>464</v>
      </c>
      <c r="N794" s="849"/>
      <c r="O794" s="849"/>
      <c r="P794" s="837"/>
      <c r="Q794" s="850"/>
    </row>
    <row r="795" spans="1:17" ht="14.45" customHeight="1" x14ac:dyDescent="0.2">
      <c r="A795" s="831" t="s">
        <v>6505</v>
      </c>
      <c r="B795" s="832" t="s">
        <v>5513</v>
      </c>
      <c r="C795" s="832" t="s">
        <v>5509</v>
      </c>
      <c r="D795" s="832" t="s">
        <v>5603</v>
      </c>
      <c r="E795" s="832" t="s">
        <v>5584</v>
      </c>
      <c r="F795" s="849"/>
      <c r="G795" s="849"/>
      <c r="H795" s="849"/>
      <c r="I795" s="849"/>
      <c r="J795" s="849">
        <v>1</v>
      </c>
      <c r="K795" s="849">
        <v>447</v>
      </c>
      <c r="L795" s="849">
        <v>1</v>
      </c>
      <c r="M795" s="849">
        <v>447</v>
      </c>
      <c r="N795" s="849"/>
      <c r="O795" s="849"/>
      <c r="P795" s="837"/>
      <c r="Q795" s="850"/>
    </row>
    <row r="796" spans="1:17" ht="14.45" customHeight="1" x14ac:dyDescent="0.2">
      <c r="A796" s="831" t="s">
        <v>6505</v>
      </c>
      <c r="B796" s="832" t="s">
        <v>5513</v>
      </c>
      <c r="C796" s="832" t="s">
        <v>5509</v>
      </c>
      <c r="D796" s="832" t="s">
        <v>5604</v>
      </c>
      <c r="E796" s="832" t="s">
        <v>5582</v>
      </c>
      <c r="F796" s="849">
        <v>165</v>
      </c>
      <c r="G796" s="849">
        <v>120120</v>
      </c>
      <c r="H796" s="849">
        <v>1.0547945205479452</v>
      </c>
      <c r="I796" s="849">
        <v>728</v>
      </c>
      <c r="J796" s="849">
        <v>156</v>
      </c>
      <c r="K796" s="849">
        <v>113880</v>
      </c>
      <c r="L796" s="849">
        <v>1</v>
      </c>
      <c r="M796" s="849">
        <v>730</v>
      </c>
      <c r="N796" s="849">
        <v>168</v>
      </c>
      <c r="O796" s="849">
        <v>123480</v>
      </c>
      <c r="P796" s="837">
        <v>1.0842992623814542</v>
      </c>
      <c r="Q796" s="850">
        <v>735</v>
      </c>
    </row>
    <row r="797" spans="1:17" ht="14.45" customHeight="1" x14ac:dyDescent="0.2">
      <c r="A797" s="831" t="s">
        <v>6505</v>
      </c>
      <c r="B797" s="832" t="s">
        <v>5513</v>
      </c>
      <c r="C797" s="832" t="s">
        <v>5509</v>
      </c>
      <c r="D797" s="832" t="s">
        <v>5605</v>
      </c>
      <c r="E797" s="832" t="s">
        <v>5606</v>
      </c>
      <c r="F797" s="849"/>
      <c r="G797" s="849"/>
      <c r="H797" s="849"/>
      <c r="I797" s="849"/>
      <c r="J797" s="849"/>
      <c r="K797" s="849"/>
      <c r="L797" s="849"/>
      <c r="M797" s="849"/>
      <c r="N797" s="849">
        <v>3</v>
      </c>
      <c r="O797" s="849">
        <v>2514</v>
      </c>
      <c r="P797" s="837"/>
      <c r="Q797" s="850">
        <v>838</v>
      </c>
    </row>
    <row r="798" spans="1:17" ht="14.45" customHeight="1" x14ac:dyDescent="0.2">
      <c r="A798" s="831" t="s">
        <v>6505</v>
      </c>
      <c r="B798" s="832" t="s">
        <v>5513</v>
      </c>
      <c r="C798" s="832" t="s">
        <v>5509</v>
      </c>
      <c r="D798" s="832" t="s">
        <v>5607</v>
      </c>
      <c r="E798" s="832" t="s">
        <v>5608</v>
      </c>
      <c r="F798" s="849">
        <v>552</v>
      </c>
      <c r="G798" s="849">
        <v>118680</v>
      </c>
      <c r="H798" s="849">
        <v>0.84532924961715161</v>
      </c>
      <c r="I798" s="849">
        <v>215</v>
      </c>
      <c r="J798" s="849">
        <v>653</v>
      </c>
      <c r="K798" s="849">
        <v>140395</v>
      </c>
      <c r="L798" s="849">
        <v>1</v>
      </c>
      <c r="M798" s="849">
        <v>215</v>
      </c>
      <c r="N798" s="849">
        <v>635</v>
      </c>
      <c r="O798" s="849">
        <v>137795</v>
      </c>
      <c r="P798" s="837">
        <v>0.98148082196659425</v>
      </c>
      <c r="Q798" s="850">
        <v>217</v>
      </c>
    </row>
    <row r="799" spans="1:17" ht="14.45" customHeight="1" x14ac:dyDescent="0.2">
      <c r="A799" s="831" t="s">
        <v>6505</v>
      </c>
      <c r="B799" s="832" t="s">
        <v>5513</v>
      </c>
      <c r="C799" s="832" t="s">
        <v>5509</v>
      </c>
      <c r="D799" s="832" t="s">
        <v>5563</v>
      </c>
      <c r="E799" s="832" t="s">
        <v>5564</v>
      </c>
      <c r="F799" s="849">
        <v>1</v>
      </c>
      <c r="G799" s="849">
        <v>701</v>
      </c>
      <c r="H799" s="849"/>
      <c r="I799" s="849">
        <v>701</v>
      </c>
      <c r="J799" s="849"/>
      <c r="K799" s="849"/>
      <c r="L799" s="849"/>
      <c r="M799" s="849"/>
      <c r="N799" s="849"/>
      <c r="O799" s="849"/>
      <c r="P799" s="837"/>
      <c r="Q799" s="850"/>
    </row>
    <row r="800" spans="1:17" ht="14.45" customHeight="1" x14ac:dyDescent="0.2">
      <c r="A800" s="831" t="s">
        <v>6505</v>
      </c>
      <c r="B800" s="832" t="s">
        <v>5513</v>
      </c>
      <c r="C800" s="832" t="s">
        <v>5509</v>
      </c>
      <c r="D800" s="832" t="s">
        <v>5565</v>
      </c>
      <c r="E800" s="832" t="s">
        <v>5566</v>
      </c>
      <c r="F800" s="849">
        <v>2</v>
      </c>
      <c r="G800" s="849">
        <v>710</v>
      </c>
      <c r="H800" s="849"/>
      <c r="I800" s="849">
        <v>355</v>
      </c>
      <c r="J800" s="849"/>
      <c r="K800" s="849"/>
      <c r="L800" s="849"/>
      <c r="M800" s="849"/>
      <c r="N800" s="849">
        <v>2</v>
      </c>
      <c r="O800" s="849">
        <v>716</v>
      </c>
      <c r="P800" s="837"/>
      <c r="Q800" s="850">
        <v>358</v>
      </c>
    </row>
    <row r="801" spans="1:17" ht="14.45" customHeight="1" x14ac:dyDescent="0.2">
      <c r="A801" s="831" t="s">
        <v>6505</v>
      </c>
      <c r="B801" s="832" t="s">
        <v>5513</v>
      </c>
      <c r="C801" s="832" t="s">
        <v>5509</v>
      </c>
      <c r="D801" s="832" t="s">
        <v>5609</v>
      </c>
      <c r="E801" s="832" t="s">
        <v>5610</v>
      </c>
      <c r="F801" s="849">
        <v>2958</v>
      </c>
      <c r="G801" s="849">
        <v>251430</v>
      </c>
      <c r="H801" s="849">
        <v>0.910496621352473</v>
      </c>
      <c r="I801" s="849">
        <v>85</v>
      </c>
      <c r="J801" s="849">
        <v>3211</v>
      </c>
      <c r="K801" s="849">
        <v>276146</v>
      </c>
      <c r="L801" s="849">
        <v>1</v>
      </c>
      <c r="M801" s="849">
        <v>86</v>
      </c>
      <c r="N801" s="849">
        <v>3247</v>
      </c>
      <c r="O801" s="849">
        <v>285736</v>
      </c>
      <c r="P801" s="837">
        <v>1.0347280061996191</v>
      </c>
      <c r="Q801" s="850">
        <v>88</v>
      </c>
    </row>
    <row r="802" spans="1:17" ht="14.45" customHeight="1" x14ac:dyDescent="0.2">
      <c r="A802" s="831" t="s">
        <v>6505</v>
      </c>
      <c r="B802" s="832" t="s">
        <v>5513</v>
      </c>
      <c r="C802" s="832" t="s">
        <v>5509</v>
      </c>
      <c r="D802" s="832" t="s">
        <v>5567</v>
      </c>
      <c r="E802" s="832" t="s">
        <v>5568</v>
      </c>
      <c r="F802" s="849">
        <v>6</v>
      </c>
      <c r="G802" s="849">
        <v>4320</v>
      </c>
      <c r="H802" s="849">
        <v>0.75</v>
      </c>
      <c r="I802" s="849">
        <v>720</v>
      </c>
      <c r="J802" s="849">
        <v>8</v>
      </c>
      <c r="K802" s="849">
        <v>5760</v>
      </c>
      <c r="L802" s="849">
        <v>1</v>
      </c>
      <c r="M802" s="849">
        <v>720</v>
      </c>
      <c r="N802" s="849">
        <v>7</v>
      </c>
      <c r="O802" s="849">
        <v>5061</v>
      </c>
      <c r="P802" s="837">
        <v>0.87864583333333335</v>
      </c>
      <c r="Q802" s="850">
        <v>723</v>
      </c>
    </row>
    <row r="803" spans="1:17" ht="14.45" customHeight="1" x14ac:dyDescent="0.2">
      <c r="A803" s="831" t="s">
        <v>6505</v>
      </c>
      <c r="B803" s="832" t="s">
        <v>5513</v>
      </c>
      <c r="C803" s="832" t="s">
        <v>5509</v>
      </c>
      <c r="D803" s="832" t="s">
        <v>5658</v>
      </c>
      <c r="E803" s="832" t="s">
        <v>5622</v>
      </c>
      <c r="F803" s="849">
        <v>1274</v>
      </c>
      <c r="G803" s="849">
        <v>1212848</v>
      </c>
      <c r="H803" s="849">
        <v>0.93923481102596962</v>
      </c>
      <c r="I803" s="849">
        <v>952</v>
      </c>
      <c r="J803" s="849">
        <v>1355</v>
      </c>
      <c r="K803" s="849">
        <v>1291315</v>
      </c>
      <c r="L803" s="849">
        <v>1</v>
      </c>
      <c r="M803" s="849">
        <v>953</v>
      </c>
      <c r="N803" s="849">
        <v>1641</v>
      </c>
      <c r="O803" s="849">
        <v>1568796</v>
      </c>
      <c r="P803" s="837">
        <v>1.2148825034944999</v>
      </c>
      <c r="Q803" s="850">
        <v>956</v>
      </c>
    </row>
    <row r="804" spans="1:17" ht="14.45" customHeight="1" x14ac:dyDescent="0.2">
      <c r="A804" s="831" t="s">
        <v>6505</v>
      </c>
      <c r="B804" s="832" t="s">
        <v>5513</v>
      </c>
      <c r="C804" s="832" t="s">
        <v>5509</v>
      </c>
      <c r="D804" s="832" t="s">
        <v>5573</v>
      </c>
      <c r="E804" s="832" t="s">
        <v>5574</v>
      </c>
      <c r="F804" s="849"/>
      <c r="G804" s="849"/>
      <c r="H804" s="849"/>
      <c r="I804" s="849"/>
      <c r="J804" s="849">
        <v>2</v>
      </c>
      <c r="K804" s="849">
        <v>242</v>
      </c>
      <c r="L804" s="849">
        <v>1</v>
      </c>
      <c r="M804" s="849">
        <v>121</v>
      </c>
      <c r="N804" s="849">
        <v>2</v>
      </c>
      <c r="O804" s="849">
        <v>244</v>
      </c>
      <c r="P804" s="837">
        <v>1.0082644628099173</v>
      </c>
      <c r="Q804" s="850">
        <v>122</v>
      </c>
    </row>
    <row r="805" spans="1:17" ht="14.45" customHeight="1" x14ac:dyDescent="0.2">
      <c r="A805" s="831" t="s">
        <v>6505</v>
      </c>
      <c r="B805" s="832" t="s">
        <v>5513</v>
      </c>
      <c r="C805" s="832" t="s">
        <v>5509</v>
      </c>
      <c r="D805" s="832" t="s">
        <v>5623</v>
      </c>
      <c r="E805" s="832" t="s">
        <v>5622</v>
      </c>
      <c r="F805" s="849">
        <v>155</v>
      </c>
      <c r="G805" s="849">
        <v>115475</v>
      </c>
      <c r="H805" s="849">
        <v>2.5375774623126621</v>
      </c>
      <c r="I805" s="849">
        <v>745</v>
      </c>
      <c r="J805" s="849">
        <v>61</v>
      </c>
      <c r="K805" s="849">
        <v>45506</v>
      </c>
      <c r="L805" s="849">
        <v>1</v>
      </c>
      <c r="M805" s="849">
        <v>746</v>
      </c>
      <c r="N805" s="849">
        <v>21</v>
      </c>
      <c r="O805" s="849">
        <v>15708</v>
      </c>
      <c r="P805" s="837">
        <v>0.34518525029666419</v>
      </c>
      <c r="Q805" s="850">
        <v>748</v>
      </c>
    </row>
    <row r="806" spans="1:17" ht="14.45" customHeight="1" x14ac:dyDescent="0.2">
      <c r="A806" s="831" t="s">
        <v>6505</v>
      </c>
      <c r="B806" s="832" t="s">
        <v>5513</v>
      </c>
      <c r="C806" s="832" t="s">
        <v>5509</v>
      </c>
      <c r="D806" s="832" t="s">
        <v>5659</v>
      </c>
      <c r="E806" s="832" t="s">
        <v>5660</v>
      </c>
      <c r="F806" s="849"/>
      <c r="G806" s="849"/>
      <c r="H806" s="849"/>
      <c r="I806" s="849"/>
      <c r="J806" s="849"/>
      <c r="K806" s="849"/>
      <c r="L806" s="849"/>
      <c r="M806" s="849"/>
      <c r="N806" s="849">
        <v>1</v>
      </c>
      <c r="O806" s="849">
        <v>59</v>
      </c>
      <c r="P806" s="837"/>
      <c r="Q806" s="850">
        <v>59</v>
      </c>
    </row>
    <row r="807" spans="1:17" ht="14.45" customHeight="1" x14ac:dyDescent="0.2">
      <c r="A807" s="831" t="s">
        <v>6505</v>
      </c>
      <c r="B807" s="832" t="s">
        <v>5513</v>
      </c>
      <c r="C807" s="832" t="s">
        <v>5509</v>
      </c>
      <c r="D807" s="832" t="s">
        <v>5624</v>
      </c>
      <c r="E807" s="832" t="s">
        <v>5625</v>
      </c>
      <c r="F807" s="849">
        <v>14</v>
      </c>
      <c r="G807" s="849">
        <v>7602</v>
      </c>
      <c r="H807" s="849">
        <v>2.3290441176470589</v>
      </c>
      <c r="I807" s="849">
        <v>543</v>
      </c>
      <c r="J807" s="849">
        <v>6</v>
      </c>
      <c r="K807" s="849">
        <v>3264</v>
      </c>
      <c r="L807" s="849">
        <v>1</v>
      </c>
      <c r="M807" s="849">
        <v>544</v>
      </c>
      <c r="N807" s="849">
        <v>7</v>
      </c>
      <c r="O807" s="849">
        <v>3822</v>
      </c>
      <c r="P807" s="837">
        <v>1.1709558823529411</v>
      </c>
      <c r="Q807" s="850">
        <v>546</v>
      </c>
    </row>
    <row r="808" spans="1:17" ht="14.45" customHeight="1" x14ac:dyDescent="0.2">
      <c r="A808" s="831" t="s">
        <v>6505</v>
      </c>
      <c r="B808" s="832" t="s">
        <v>5513</v>
      </c>
      <c r="C808" s="832" t="s">
        <v>5509</v>
      </c>
      <c r="D808" s="832" t="s">
        <v>5611</v>
      </c>
      <c r="E808" s="832" t="s">
        <v>5612</v>
      </c>
      <c r="F808" s="849">
        <v>74</v>
      </c>
      <c r="G808" s="849">
        <v>22718</v>
      </c>
      <c r="H808" s="849">
        <v>0.74504788141151779</v>
      </c>
      <c r="I808" s="849">
        <v>307</v>
      </c>
      <c r="J808" s="849">
        <v>99</v>
      </c>
      <c r="K808" s="849">
        <v>30492</v>
      </c>
      <c r="L808" s="849">
        <v>1</v>
      </c>
      <c r="M808" s="849">
        <v>308</v>
      </c>
      <c r="N808" s="849">
        <v>117</v>
      </c>
      <c r="O808" s="849">
        <v>36270</v>
      </c>
      <c r="P808" s="837">
        <v>1.1894923258559622</v>
      </c>
      <c r="Q808" s="850">
        <v>310</v>
      </c>
    </row>
    <row r="809" spans="1:17" ht="14.45" customHeight="1" x14ac:dyDescent="0.2">
      <c r="A809" s="831" t="s">
        <v>6505</v>
      </c>
      <c r="B809" s="832" t="s">
        <v>5513</v>
      </c>
      <c r="C809" s="832" t="s">
        <v>5509</v>
      </c>
      <c r="D809" s="832" t="s">
        <v>5613</v>
      </c>
      <c r="E809" s="832" t="s">
        <v>5608</v>
      </c>
      <c r="F809" s="849">
        <v>54</v>
      </c>
      <c r="G809" s="849">
        <v>9612</v>
      </c>
      <c r="H809" s="849">
        <v>2.2374301675977653</v>
      </c>
      <c r="I809" s="849">
        <v>178</v>
      </c>
      <c r="J809" s="849">
        <v>24</v>
      </c>
      <c r="K809" s="849">
        <v>4296</v>
      </c>
      <c r="L809" s="849">
        <v>1</v>
      </c>
      <c r="M809" s="849">
        <v>179</v>
      </c>
      <c r="N809" s="849">
        <v>13</v>
      </c>
      <c r="O809" s="849">
        <v>2327</v>
      </c>
      <c r="P809" s="837">
        <v>0.54166666666666663</v>
      </c>
      <c r="Q809" s="850">
        <v>179</v>
      </c>
    </row>
    <row r="810" spans="1:17" ht="14.45" customHeight="1" x14ac:dyDescent="0.2">
      <c r="A810" s="831" t="s">
        <v>6505</v>
      </c>
      <c r="B810" s="832" t="s">
        <v>5513</v>
      </c>
      <c r="C810" s="832" t="s">
        <v>5509</v>
      </c>
      <c r="D810" s="832" t="s">
        <v>5614</v>
      </c>
      <c r="E810" s="832" t="s">
        <v>5612</v>
      </c>
      <c r="F810" s="849">
        <v>120</v>
      </c>
      <c r="G810" s="849">
        <v>45600</v>
      </c>
      <c r="H810" s="849">
        <v>1.2869359072051478</v>
      </c>
      <c r="I810" s="849">
        <v>380</v>
      </c>
      <c r="J810" s="849">
        <v>93</v>
      </c>
      <c r="K810" s="849">
        <v>35433</v>
      </c>
      <c r="L810" s="849">
        <v>1</v>
      </c>
      <c r="M810" s="849">
        <v>381</v>
      </c>
      <c r="N810" s="849">
        <v>81</v>
      </c>
      <c r="O810" s="849">
        <v>31185</v>
      </c>
      <c r="P810" s="837">
        <v>0.88011176022352045</v>
      </c>
      <c r="Q810" s="850">
        <v>385</v>
      </c>
    </row>
    <row r="811" spans="1:17" ht="14.45" customHeight="1" x14ac:dyDescent="0.2">
      <c r="A811" s="831" t="s">
        <v>6505</v>
      </c>
      <c r="B811" s="832" t="s">
        <v>5513</v>
      </c>
      <c r="C811" s="832" t="s">
        <v>5509</v>
      </c>
      <c r="D811" s="832" t="s">
        <v>5581</v>
      </c>
      <c r="E811" s="832" t="s">
        <v>5582</v>
      </c>
      <c r="F811" s="849">
        <v>344</v>
      </c>
      <c r="G811" s="849">
        <v>212936</v>
      </c>
      <c r="H811" s="849">
        <v>0.90143086952840568</v>
      </c>
      <c r="I811" s="849">
        <v>619</v>
      </c>
      <c r="J811" s="849">
        <v>381</v>
      </c>
      <c r="K811" s="849">
        <v>236220</v>
      </c>
      <c r="L811" s="849">
        <v>1</v>
      </c>
      <c r="M811" s="849">
        <v>620</v>
      </c>
      <c r="N811" s="849">
        <v>343</v>
      </c>
      <c r="O811" s="849">
        <v>213346</v>
      </c>
      <c r="P811" s="837">
        <v>0.90316653966641269</v>
      </c>
      <c r="Q811" s="850">
        <v>622</v>
      </c>
    </row>
    <row r="812" spans="1:17" ht="14.45" customHeight="1" x14ac:dyDescent="0.2">
      <c r="A812" s="831" t="s">
        <v>6505</v>
      </c>
      <c r="B812" s="832" t="s">
        <v>5513</v>
      </c>
      <c r="C812" s="832" t="s">
        <v>5509</v>
      </c>
      <c r="D812" s="832" t="s">
        <v>5661</v>
      </c>
      <c r="E812" s="832" t="s">
        <v>5662</v>
      </c>
      <c r="F812" s="849">
        <v>6</v>
      </c>
      <c r="G812" s="849">
        <v>600</v>
      </c>
      <c r="H812" s="849">
        <v>0.8571428571428571</v>
      </c>
      <c r="I812" s="849">
        <v>100</v>
      </c>
      <c r="J812" s="849">
        <v>7</v>
      </c>
      <c r="K812" s="849">
        <v>700</v>
      </c>
      <c r="L812" s="849">
        <v>1</v>
      </c>
      <c r="M812" s="849">
        <v>100</v>
      </c>
      <c r="N812" s="849">
        <v>7</v>
      </c>
      <c r="O812" s="849">
        <v>700</v>
      </c>
      <c r="P812" s="837">
        <v>1</v>
      </c>
      <c r="Q812" s="850">
        <v>100</v>
      </c>
    </row>
    <row r="813" spans="1:17" ht="14.45" customHeight="1" x14ac:dyDescent="0.2">
      <c r="A813" s="831" t="s">
        <v>6505</v>
      </c>
      <c r="B813" s="832" t="s">
        <v>5513</v>
      </c>
      <c r="C813" s="832" t="s">
        <v>5509</v>
      </c>
      <c r="D813" s="832" t="s">
        <v>5663</v>
      </c>
      <c r="E813" s="832" t="s">
        <v>5622</v>
      </c>
      <c r="F813" s="849">
        <v>29</v>
      </c>
      <c r="G813" s="849">
        <v>30015</v>
      </c>
      <c r="H813" s="849">
        <v>1.7042357483533954</v>
      </c>
      <c r="I813" s="849">
        <v>1035</v>
      </c>
      <c r="J813" s="849">
        <v>17</v>
      </c>
      <c r="K813" s="849">
        <v>17612</v>
      </c>
      <c r="L813" s="849">
        <v>1</v>
      </c>
      <c r="M813" s="849">
        <v>1036</v>
      </c>
      <c r="N813" s="849">
        <v>20</v>
      </c>
      <c r="O813" s="849">
        <v>20800</v>
      </c>
      <c r="P813" s="837">
        <v>1.1810129457188281</v>
      </c>
      <c r="Q813" s="850">
        <v>1040</v>
      </c>
    </row>
    <row r="814" spans="1:17" ht="14.45" customHeight="1" x14ac:dyDescent="0.2">
      <c r="A814" s="831" t="s">
        <v>6505</v>
      </c>
      <c r="B814" s="832" t="s">
        <v>5513</v>
      </c>
      <c r="C814" s="832" t="s">
        <v>5509</v>
      </c>
      <c r="D814" s="832" t="s">
        <v>5664</v>
      </c>
      <c r="E814" s="832" t="s">
        <v>5622</v>
      </c>
      <c r="F814" s="849">
        <v>58</v>
      </c>
      <c r="G814" s="849">
        <v>50982</v>
      </c>
      <c r="H814" s="849">
        <v>28.967045454545456</v>
      </c>
      <c r="I814" s="849">
        <v>879</v>
      </c>
      <c r="J814" s="849">
        <v>2</v>
      </c>
      <c r="K814" s="849">
        <v>1760</v>
      </c>
      <c r="L814" s="849">
        <v>1</v>
      </c>
      <c r="M814" s="849">
        <v>880</v>
      </c>
      <c r="N814" s="849">
        <v>4</v>
      </c>
      <c r="O814" s="849">
        <v>3524</v>
      </c>
      <c r="P814" s="837">
        <v>2.0022727272727274</v>
      </c>
      <c r="Q814" s="850">
        <v>881</v>
      </c>
    </row>
    <row r="815" spans="1:17" ht="14.45" customHeight="1" x14ac:dyDescent="0.2">
      <c r="A815" s="831" t="s">
        <v>6505</v>
      </c>
      <c r="B815" s="832" t="s">
        <v>5513</v>
      </c>
      <c r="C815" s="832" t="s">
        <v>5509</v>
      </c>
      <c r="D815" s="832" t="s">
        <v>5684</v>
      </c>
      <c r="E815" s="832" t="s">
        <v>5666</v>
      </c>
      <c r="F815" s="849">
        <v>1997</v>
      </c>
      <c r="G815" s="849">
        <v>1060407</v>
      </c>
      <c r="H815" s="849">
        <v>0.77407620994233151</v>
      </c>
      <c r="I815" s="849">
        <v>531</v>
      </c>
      <c r="J815" s="849">
        <v>2575</v>
      </c>
      <c r="K815" s="849">
        <v>1369900</v>
      </c>
      <c r="L815" s="849">
        <v>1</v>
      </c>
      <c r="M815" s="849">
        <v>532</v>
      </c>
      <c r="N815" s="849">
        <v>2362</v>
      </c>
      <c r="O815" s="849">
        <v>1261308</v>
      </c>
      <c r="P815" s="837">
        <v>0.9207299802905321</v>
      </c>
      <c r="Q815" s="850">
        <v>534</v>
      </c>
    </row>
    <row r="816" spans="1:17" ht="14.45" customHeight="1" x14ac:dyDescent="0.2">
      <c r="A816" s="831" t="s">
        <v>6505</v>
      </c>
      <c r="B816" s="832" t="s">
        <v>5513</v>
      </c>
      <c r="C816" s="832" t="s">
        <v>5509</v>
      </c>
      <c r="D816" s="832" t="s">
        <v>5665</v>
      </c>
      <c r="E816" s="832" t="s">
        <v>5666</v>
      </c>
      <c r="F816" s="849">
        <v>29</v>
      </c>
      <c r="G816" s="849">
        <v>23896</v>
      </c>
      <c r="H816" s="849">
        <v>1.6091582491582492</v>
      </c>
      <c r="I816" s="849">
        <v>824</v>
      </c>
      <c r="J816" s="849">
        <v>18</v>
      </c>
      <c r="K816" s="849">
        <v>14850</v>
      </c>
      <c r="L816" s="849">
        <v>1</v>
      </c>
      <c r="M816" s="849">
        <v>825</v>
      </c>
      <c r="N816" s="849">
        <v>28</v>
      </c>
      <c r="O816" s="849">
        <v>23184</v>
      </c>
      <c r="P816" s="837">
        <v>1.5612121212121213</v>
      </c>
      <c r="Q816" s="850">
        <v>828</v>
      </c>
    </row>
    <row r="817" spans="1:17" ht="14.45" customHeight="1" x14ac:dyDescent="0.2">
      <c r="A817" s="831" t="s">
        <v>6505</v>
      </c>
      <c r="B817" s="832" t="s">
        <v>5513</v>
      </c>
      <c r="C817" s="832" t="s">
        <v>5509</v>
      </c>
      <c r="D817" s="832" t="s">
        <v>5685</v>
      </c>
      <c r="E817" s="832" t="s">
        <v>5666</v>
      </c>
      <c r="F817" s="849">
        <v>476</v>
      </c>
      <c r="G817" s="849">
        <v>287504</v>
      </c>
      <c r="H817" s="849">
        <v>0.97579717277309208</v>
      </c>
      <c r="I817" s="849">
        <v>604</v>
      </c>
      <c r="J817" s="849">
        <v>487</v>
      </c>
      <c r="K817" s="849">
        <v>294635</v>
      </c>
      <c r="L817" s="849">
        <v>1</v>
      </c>
      <c r="M817" s="849">
        <v>605</v>
      </c>
      <c r="N817" s="849">
        <v>521</v>
      </c>
      <c r="O817" s="849">
        <v>317289</v>
      </c>
      <c r="P817" s="837">
        <v>1.0768883533863933</v>
      </c>
      <c r="Q817" s="850">
        <v>609</v>
      </c>
    </row>
    <row r="818" spans="1:17" ht="14.45" customHeight="1" x14ac:dyDescent="0.2">
      <c r="A818" s="831" t="s">
        <v>6505</v>
      </c>
      <c r="B818" s="832" t="s">
        <v>5513</v>
      </c>
      <c r="C818" s="832" t="s">
        <v>5509</v>
      </c>
      <c r="D818" s="832" t="s">
        <v>5618</v>
      </c>
      <c r="E818" s="832" t="s">
        <v>5594</v>
      </c>
      <c r="F818" s="849">
        <v>2</v>
      </c>
      <c r="G818" s="849">
        <v>808</v>
      </c>
      <c r="H818" s="849">
        <v>0.9975308641975309</v>
      </c>
      <c r="I818" s="849">
        <v>404</v>
      </c>
      <c r="J818" s="849">
        <v>2</v>
      </c>
      <c r="K818" s="849">
        <v>810</v>
      </c>
      <c r="L818" s="849">
        <v>1</v>
      </c>
      <c r="M818" s="849">
        <v>405</v>
      </c>
      <c r="N818" s="849">
        <v>5</v>
      </c>
      <c r="O818" s="849">
        <v>2045</v>
      </c>
      <c r="P818" s="837">
        <v>2.5246913580246915</v>
      </c>
      <c r="Q818" s="850">
        <v>409</v>
      </c>
    </row>
    <row r="819" spans="1:17" ht="14.45" customHeight="1" x14ac:dyDescent="0.2">
      <c r="A819" s="831" t="s">
        <v>6505</v>
      </c>
      <c r="B819" s="832" t="s">
        <v>5513</v>
      </c>
      <c r="C819" s="832" t="s">
        <v>5509</v>
      </c>
      <c r="D819" s="832" t="s">
        <v>5686</v>
      </c>
      <c r="E819" s="832" t="s">
        <v>5666</v>
      </c>
      <c r="F819" s="849">
        <v>5</v>
      </c>
      <c r="G819" s="849">
        <v>3755</v>
      </c>
      <c r="H819" s="849"/>
      <c r="I819" s="849">
        <v>751</v>
      </c>
      <c r="J819" s="849"/>
      <c r="K819" s="849"/>
      <c r="L819" s="849"/>
      <c r="M819" s="849"/>
      <c r="N819" s="849">
        <v>2</v>
      </c>
      <c r="O819" s="849">
        <v>1506</v>
      </c>
      <c r="P819" s="837"/>
      <c r="Q819" s="850">
        <v>753</v>
      </c>
    </row>
    <row r="820" spans="1:17" ht="14.45" customHeight="1" x14ac:dyDescent="0.2">
      <c r="A820" s="831" t="s">
        <v>6505</v>
      </c>
      <c r="B820" s="832" t="s">
        <v>5513</v>
      </c>
      <c r="C820" s="832" t="s">
        <v>5509</v>
      </c>
      <c r="D820" s="832" t="s">
        <v>5692</v>
      </c>
      <c r="E820" s="832" t="s">
        <v>5693</v>
      </c>
      <c r="F820" s="849"/>
      <c r="G820" s="849"/>
      <c r="H820" s="849"/>
      <c r="I820" s="849"/>
      <c r="J820" s="849"/>
      <c r="K820" s="849"/>
      <c r="L820" s="849"/>
      <c r="M820" s="849"/>
      <c r="N820" s="849">
        <v>1</v>
      </c>
      <c r="O820" s="849">
        <v>361</v>
      </c>
      <c r="P820" s="837"/>
      <c r="Q820" s="850">
        <v>361</v>
      </c>
    </row>
    <row r="821" spans="1:17" ht="14.45" customHeight="1" x14ac:dyDescent="0.2">
      <c r="A821" s="831" t="s">
        <v>6506</v>
      </c>
      <c r="B821" s="832" t="s">
        <v>5513</v>
      </c>
      <c r="C821" s="832" t="s">
        <v>5540</v>
      </c>
      <c r="D821" s="832" t="s">
        <v>5589</v>
      </c>
      <c r="E821" s="832" t="s">
        <v>5590</v>
      </c>
      <c r="F821" s="849">
        <v>5</v>
      </c>
      <c r="G821" s="849">
        <v>4523.75</v>
      </c>
      <c r="H821" s="849">
        <v>1.25</v>
      </c>
      <c r="I821" s="849">
        <v>904.75</v>
      </c>
      <c r="J821" s="849">
        <v>4</v>
      </c>
      <c r="K821" s="849">
        <v>3619</v>
      </c>
      <c r="L821" s="849">
        <v>1</v>
      </c>
      <c r="M821" s="849">
        <v>904.75</v>
      </c>
      <c r="N821" s="849"/>
      <c r="O821" s="849"/>
      <c r="P821" s="837"/>
      <c r="Q821" s="850"/>
    </row>
    <row r="822" spans="1:17" ht="14.45" customHeight="1" x14ac:dyDescent="0.2">
      <c r="A822" s="831" t="s">
        <v>6506</v>
      </c>
      <c r="B822" s="832" t="s">
        <v>5513</v>
      </c>
      <c r="C822" s="832" t="s">
        <v>5509</v>
      </c>
      <c r="D822" s="832" t="s">
        <v>5654</v>
      </c>
      <c r="E822" s="832" t="s">
        <v>5655</v>
      </c>
      <c r="F822" s="849">
        <v>1</v>
      </c>
      <c r="G822" s="849">
        <v>196</v>
      </c>
      <c r="H822" s="849">
        <v>0.5</v>
      </c>
      <c r="I822" s="849">
        <v>196</v>
      </c>
      <c r="J822" s="849">
        <v>2</v>
      </c>
      <c r="K822" s="849">
        <v>392</v>
      </c>
      <c r="L822" s="849">
        <v>1</v>
      </c>
      <c r="M822" s="849">
        <v>196</v>
      </c>
      <c r="N822" s="849"/>
      <c r="O822" s="849"/>
      <c r="P822" s="837"/>
      <c r="Q822" s="850"/>
    </row>
    <row r="823" spans="1:17" ht="14.45" customHeight="1" x14ac:dyDescent="0.2">
      <c r="A823" s="831" t="s">
        <v>6506</v>
      </c>
      <c r="B823" s="832" t="s">
        <v>5513</v>
      </c>
      <c r="C823" s="832" t="s">
        <v>5509</v>
      </c>
      <c r="D823" s="832" t="s">
        <v>5561</v>
      </c>
      <c r="E823" s="832" t="s">
        <v>5562</v>
      </c>
      <c r="F823" s="849">
        <v>38</v>
      </c>
      <c r="G823" s="849">
        <v>9538</v>
      </c>
      <c r="H823" s="849">
        <v>1.1132119514472456</v>
      </c>
      <c r="I823" s="849">
        <v>251</v>
      </c>
      <c r="J823" s="849">
        <v>34</v>
      </c>
      <c r="K823" s="849">
        <v>8568</v>
      </c>
      <c r="L823" s="849">
        <v>1</v>
      </c>
      <c r="M823" s="849">
        <v>252</v>
      </c>
      <c r="N823" s="849">
        <v>26</v>
      </c>
      <c r="O823" s="849">
        <v>6604</v>
      </c>
      <c r="P823" s="837">
        <v>0.77077497665732964</v>
      </c>
      <c r="Q823" s="850">
        <v>254</v>
      </c>
    </row>
    <row r="824" spans="1:17" ht="14.45" customHeight="1" x14ac:dyDescent="0.2">
      <c r="A824" s="831" t="s">
        <v>6506</v>
      </c>
      <c r="B824" s="832" t="s">
        <v>5513</v>
      </c>
      <c r="C824" s="832" t="s">
        <v>5509</v>
      </c>
      <c r="D824" s="832" t="s">
        <v>5591</v>
      </c>
      <c r="E824" s="832" t="s">
        <v>5592</v>
      </c>
      <c r="F824" s="849">
        <v>8</v>
      </c>
      <c r="G824" s="849">
        <v>1008</v>
      </c>
      <c r="H824" s="849">
        <v>2.6456692913385829</v>
      </c>
      <c r="I824" s="849">
        <v>126</v>
      </c>
      <c r="J824" s="849">
        <v>3</v>
      </c>
      <c r="K824" s="849">
        <v>381</v>
      </c>
      <c r="L824" s="849">
        <v>1</v>
      </c>
      <c r="M824" s="849">
        <v>127</v>
      </c>
      <c r="N824" s="849">
        <v>4</v>
      </c>
      <c r="O824" s="849">
        <v>504</v>
      </c>
      <c r="P824" s="837">
        <v>1.3228346456692914</v>
      </c>
      <c r="Q824" s="850">
        <v>126</v>
      </c>
    </row>
    <row r="825" spans="1:17" ht="14.45" customHeight="1" x14ac:dyDescent="0.2">
      <c r="A825" s="831" t="s">
        <v>6506</v>
      </c>
      <c r="B825" s="832" t="s">
        <v>5513</v>
      </c>
      <c r="C825" s="832" t="s">
        <v>5509</v>
      </c>
      <c r="D825" s="832" t="s">
        <v>5593</v>
      </c>
      <c r="E825" s="832" t="s">
        <v>5594</v>
      </c>
      <c r="F825" s="849">
        <v>2</v>
      </c>
      <c r="G825" s="849">
        <v>662</v>
      </c>
      <c r="H825" s="849">
        <v>0.49849397590361444</v>
      </c>
      <c r="I825" s="849">
        <v>331</v>
      </c>
      <c r="J825" s="849">
        <v>4</v>
      </c>
      <c r="K825" s="849">
        <v>1328</v>
      </c>
      <c r="L825" s="849">
        <v>1</v>
      </c>
      <c r="M825" s="849">
        <v>332</v>
      </c>
      <c r="N825" s="849">
        <v>9</v>
      </c>
      <c r="O825" s="849">
        <v>3006</v>
      </c>
      <c r="P825" s="837">
        <v>2.2635542168674698</v>
      </c>
      <c r="Q825" s="850">
        <v>334</v>
      </c>
    </row>
    <row r="826" spans="1:17" ht="14.45" customHeight="1" x14ac:dyDescent="0.2">
      <c r="A826" s="831" t="s">
        <v>6506</v>
      </c>
      <c r="B826" s="832" t="s">
        <v>5513</v>
      </c>
      <c r="C826" s="832" t="s">
        <v>5509</v>
      </c>
      <c r="D826" s="832" t="s">
        <v>5595</v>
      </c>
      <c r="E826" s="832" t="s">
        <v>5596</v>
      </c>
      <c r="F826" s="849">
        <v>2</v>
      </c>
      <c r="G826" s="849">
        <v>990</v>
      </c>
      <c r="H826" s="849"/>
      <c r="I826" s="849">
        <v>495</v>
      </c>
      <c r="J826" s="849"/>
      <c r="K826" s="849"/>
      <c r="L826" s="849"/>
      <c r="M826" s="849"/>
      <c r="N826" s="849">
        <v>2</v>
      </c>
      <c r="O826" s="849">
        <v>996</v>
      </c>
      <c r="P826" s="837"/>
      <c r="Q826" s="850">
        <v>498</v>
      </c>
    </row>
    <row r="827" spans="1:17" ht="14.45" customHeight="1" x14ac:dyDescent="0.2">
      <c r="A827" s="831" t="s">
        <v>6506</v>
      </c>
      <c r="B827" s="832" t="s">
        <v>5513</v>
      </c>
      <c r="C827" s="832" t="s">
        <v>5509</v>
      </c>
      <c r="D827" s="832" t="s">
        <v>5599</v>
      </c>
      <c r="E827" s="832" t="s">
        <v>5596</v>
      </c>
      <c r="F827" s="849">
        <v>16</v>
      </c>
      <c r="G827" s="849">
        <v>9088</v>
      </c>
      <c r="H827" s="849">
        <v>3.9929701230228472</v>
      </c>
      <c r="I827" s="849">
        <v>568</v>
      </c>
      <c r="J827" s="849">
        <v>4</v>
      </c>
      <c r="K827" s="849">
        <v>2276</v>
      </c>
      <c r="L827" s="849">
        <v>1</v>
      </c>
      <c r="M827" s="849">
        <v>569</v>
      </c>
      <c r="N827" s="849">
        <v>3</v>
      </c>
      <c r="O827" s="849">
        <v>1719</v>
      </c>
      <c r="P827" s="837">
        <v>0.75527240773286464</v>
      </c>
      <c r="Q827" s="850">
        <v>573</v>
      </c>
    </row>
    <row r="828" spans="1:17" ht="14.45" customHeight="1" x14ac:dyDescent="0.2">
      <c r="A828" s="831" t="s">
        <v>6506</v>
      </c>
      <c r="B828" s="832" t="s">
        <v>5513</v>
      </c>
      <c r="C828" s="832" t="s">
        <v>5509</v>
      </c>
      <c r="D828" s="832" t="s">
        <v>5621</v>
      </c>
      <c r="E828" s="832" t="s">
        <v>5622</v>
      </c>
      <c r="F828" s="849">
        <v>37</v>
      </c>
      <c r="G828" s="849">
        <v>30266</v>
      </c>
      <c r="H828" s="849">
        <v>1.6067314328183893</v>
      </c>
      <c r="I828" s="849">
        <v>818</v>
      </c>
      <c r="J828" s="849">
        <v>23</v>
      </c>
      <c r="K828" s="849">
        <v>18837</v>
      </c>
      <c r="L828" s="849">
        <v>1</v>
      </c>
      <c r="M828" s="849">
        <v>819</v>
      </c>
      <c r="N828" s="849">
        <v>5</v>
      </c>
      <c r="O828" s="849">
        <v>4115</v>
      </c>
      <c r="P828" s="837">
        <v>0.21845304454000106</v>
      </c>
      <c r="Q828" s="850">
        <v>823</v>
      </c>
    </row>
    <row r="829" spans="1:17" ht="14.45" customHeight="1" x14ac:dyDescent="0.2">
      <c r="A829" s="831" t="s">
        <v>6506</v>
      </c>
      <c r="B829" s="832" t="s">
        <v>5513</v>
      </c>
      <c r="C829" s="832" t="s">
        <v>5509</v>
      </c>
      <c r="D829" s="832" t="s">
        <v>5604</v>
      </c>
      <c r="E829" s="832" t="s">
        <v>5582</v>
      </c>
      <c r="F829" s="849">
        <v>5</v>
      </c>
      <c r="G829" s="849">
        <v>3640</v>
      </c>
      <c r="H829" s="849">
        <v>4.9863013698630141</v>
      </c>
      <c r="I829" s="849">
        <v>728</v>
      </c>
      <c r="J829" s="849">
        <v>1</v>
      </c>
      <c r="K829" s="849">
        <v>730</v>
      </c>
      <c r="L829" s="849">
        <v>1</v>
      </c>
      <c r="M829" s="849">
        <v>730</v>
      </c>
      <c r="N829" s="849">
        <v>1</v>
      </c>
      <c r="O829" s="849">
        <v>735</v>
      </c>
      <c r="P829" s="837">
        <v>1.0068493150684932</v>
      </c>
      <c r="Q829" s="850">
        <v>735</v>
      </c>
    </row>
    <row r="830" spans="1:17" ht="14.45" customHeight="1" x14ac:dyDescent="0.2">
      <c r="A830" s="831" t="s">
        <v>6506</v>
      </c>
      <c r="B830" s="832" t="s">
        <v>5513</v>
      </c>
      <c r="C830" s="832" t="s">
        <v>5509</v>
      </c>
      <c r="D830" s="832" t="s">
        <v>5605</v>
      </c>
      <c r="E830" s="832" t="s">
        <v>5606</v>
      </c>
      <c r="F830" s="849"/>
      <c r="G830" s="849"/>
      <c r="H830" s="849"/>
      <c r="I830" s="849"/>
      <c r="J830" s="849">
        <v>1</v>
      </c>
      <c r="K830" s="849">
        <v>834</v>
      </c>
      <c r="L830" s="849">
        <v>1</v>
      </c>
      <c r="M830" s="849">
        <v>834</v>
      </c>
      <c r="N830" s="849">
        <v>1</v>
      </c>
      <c r="O830" s="849">
        <v>838</v>
      </c>
      <c r="P830" s="837">
        <v>1.0047961630695443</v>
      </c>
      <c r="Q830" s="850">
        <v>838</v>
      </c>
    </row>
    <row r="831" spans="1:17" ht="14.45" customHeight="1" x14ac:dyDescent="0.2">
      <c r="A831" s="831" t="s">
        <v>6506</v>
      </c>
      <c r="B831" s="832" t="s">
        <v>5513</v>
      </c>
      <c r="C831" s="832" t="s">
        <v>5509</v>
      </c>
      <c r="D831" s="832" t="s">
        <v>5607</v>
      </c>
      <c r="E831" s="832" t="s">
        <v>5608</v>
      </c>
      <c r="F831" s="849">
        <v>12</v>
      </c>
      <c r="G831" s="849">
        <v>2580</v>
      </c>
      <c r="H831" s="849">
        <v>2</v>
      </c>
      <c r="I831" s="849">
        <v>215</v>
      </c>
      <c r="J831" s="849">
        <v>6</v>
      </c>
      <c r="K831" s="849">
        <v>1290</v>
      </c>
      <c r="L831" s="849">
        <v>1</v>
      </c>
      <c r="M831" s="849">
        <v>215</v>
      </c>
      <c r="N831" s="849">
        <v>4</v>
      </c>
      <c r="O831" s="849">
        <v>868</v>
      </c>
      <c r="P831" s="837">
        <v>0.67286821705426358</v>
      </c>
      <c r="Q831" s="850">
        <v>217</v>
      </c>
    </row>
    <row r="832" spans="1:17" ht="14.45" customHeight="1" x14ac:dyDescent="0.2">
      <c r="A832" s="831" t="s">
        <v>6506</v>
      </c>
      <c r="B832" s="832" t="s">
        <v>5513</v>
      </c>
      <c r="C832" s="832" t="s">
        <v>5509</v>
      </c>
      <c r="D832" s="832" t="s">
        <v>5609</v>
      </c>
      <c r="E832" s="832" t="s">
        <v>5610</v>
      </c>
      <c r="F832" s="849">
        <v>82</v>
      </c>
      <c r="G832" s="849">
        <v>6970</v>
      </c>
      <c r="H832" s="849">
        <v>1.2864525655223329</v>
      </c>
      <c r="I832" s="849">
        <v>85</v>
      </c>
      <c r="J832" s="849">
        <v>63</v>
      </c>
      <c r="K832" s="849">
        <v>5418</v>
      </c>
      <c r="L832" s="849">
        <v>1</v>
      </c>
      <c r="M832" s="849">
        <v>86</v>
      </c>
      <c r="N832" s="849">
        <v>33</v>
      </c>
      <c r="O832" s="849">
        <v>2904</v>
      </c>
      <c r="P832" s="837">
        <v>0.53599114064230347</v>
      </c>
      <c r="Q832" s="850">
        <v>88</v>
      </c>
    </row>
    <row r="833" spans="1:17" ht="14.45" customHeight="1" x14ac:dyDescent="0.2">
      <c r="A833" s="831" t="s">
        <v>6506</v>
      </c>
      <c r="B833" s="832" t="s">
        <v>5513</v>
      </c>
      <c r="C833" s="832" t="s">
        <v>5509</v>
      </c>
      <c r="D833" s="832" t="s">
        <v>5567</v>
      </c>
      <c r="E833" s="832" t="s">
        <v>5568</v>
      </c>
      <c r="F833" s="849">
        <v>1</v>
      </c>
      <c r="G833" s="849">
        <v>720</v>
      </c>
      <c r="H833" s="849"/>
      <c r="I833" s="849">
        <v>720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5" customHeight="1" x14ac:dyDescent="0.2">
      <c r="A834" s="831" t="s">
        <v>6506</v>
      </c>
      <c r="B834" s="832" t="s">
        <v>5513</v>
      </c>
      <c r="C834" s="832" t="s">
        <v>5509</v>
      </c>
      <c r="D834" s="832" t="s">
        <v>5658</v>
      </c>
      <c r="E834" s="832" t="s">
        <v>5622</v>
      </c>
      <c r="F834" s="849">
        <v>42</v>
      </c>
      <c r="G834" s="849">
        <v>39984</v>
      </c>
      <c r="H834" s="849">
        <v>1.0488982161594964</v>
      </c>
      <c r="I834" s="849">
        <v>952</v>
      </c>
      <c r="J834" s="849">
        <v>40</v>
      </c>
      <c r="K834" s="849">
        <v>38120</v>
      </c>
      <c r="L834" s="849">
        <v>1</v>
      </c>
      <c r="M834" s="849">
        <v>953</v>
      </c>
      <c r="N834" s="849">
        <v>25</v>
      </c>
      <c r="O834" s="849">
        <v>23900</v>
      </c>
      <c r="P834" s="837">
        <v>0.62696747114375651</v>
      </c>
      <c r="Q834" s="850">
        <v>956</v>
      </c>
    </row>
    <row r="835" spans="1:17" ht="14.45" customHeight="1" x14ac:dyDescent="0.2">
      <c r="A835" s="831" t="s">
        <v>6506</v>
      </c>
      <c r="B835" s="832" t="s">
        <v>5513</v>
      </c>
      <c r="C835" s="832" t="s">
        <v>5509</v>
      </c>
      <c r="D835" s="832" t="s">
        <v>5573</v>
      </c>
      <c r="E835" s="832" t="s">
        <v>5574</v>
      </c>
      <c r="F835" s="849"/>
      <c r="G835" s="849"/>
      <c r="H835" s="849"/>
      <c r="I835" s="849"/>
      <c r="J835" s="849"/>
      <c r="K835" s="849"/>
      <c r="L835" s="849"/>
      <c r="M835" s="849"/>
      <c r="N835" s="849">
        <v>3</v>
      </c>
      <c r="O835" s="849">
        <v>366</v>
      </c>
      <c r="P835" s="837"/>
      <c r="Q835" s="850">
        <v>122</v>
      </c>
    </row>
    <row r="836" spans="1:17" ht="14.45" customHeight="1" x14ac:dyDescent="0.2">
      <c r="A836" s="831" t="s">
        <v>6506</v>
      </c>
      <c r="B836" s="832" t="s">
        <v>5513</v>
      </c>
      <c r="C836" s="832" t="s">
        <v>5509</v>
      </c>
      <c r="D836" s="832" t="s">
        <v>5623</v>
      </c>
      <c r="E836" s="832" t="s">
        <v>5622</v>
      </c>
      <c r="F836" s="849">
        <v>3</v>
      </c>
      <c r="G836" s="849">
        <v>2235</v>
      </c>
      <c r="H836" s="849"/>
      <c r="I836" s="849">
        <v>745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5" customHeight="1" x14ac:dyDescent="0.2">
      <c r="A837" s="831" t="s">
        <v>6506</v>
      </c>
      <c r="B837" s="832" t="s">
        <v>5513</v>
      </c>
      <c r="C837" s="832" t="s">
        <v>5509</v>
      </c>
      <c r="D837" s="832" t="s">
        <v>5659</v>
      </c>
      <c r="E837" s="832" t="s">
        <v>5660</v>
      </c>
      <c r="F837" s="849">
        <v>1</v>
      </c>
      <c r="G837" s="849">
        <v>58</v>
      </c>
      <c r="H837" s="849"/>
      <c r="I837" s="849">
        <v>58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5" customHeight="1" x14ac:dyDescent="0.2">
      <c r="A838" s="831" t="s">
        <v>6506</v>
      </c>
      <c r="B838" s="832" t="s">
        <v>5513</v>
      </c>
      <c r="C838" s="832" t="s">
        <v>5509</v>
      </c>
      <c r="D838" s="832" t="s">
        <v>5624</v>
      </c>
      <c r="E838" s="832" t="s">
        <v>5625</v>
      </c>
      <c r="F838" s="849">
        <v>27</v>
      </c>
      <c r="G838" s="849">
        <v>14661</v>
      </c>
      <c r="H838" s="849">
        <v>0.99816176470588236</v>
      </c>
      <c r="I838" s="849">
        <v>543</v>
      </c>
      <c r="J838" s="849">
        <v>27</v>
      </c>
      <c r="K838" s="849">
        <v>14688</v>
      </c>
      <c r="L838" s="849">
        <v>1</v>
      </c>
      <c r="M838" s="849">
        <v>544</v>
      </c>
      <c r="N838" s="849">
        <v>6</v>
      </c>
      <c r="O838" s="849">
        <v>3276</v>
      </c>
      <c r="P838" s="837">
        <v>0.22303921568627452</v>
      </c>
      <c r="Q838" s="850">
        <v>546</v>
      </c>
    </row>
    <row r="839" spans="1:17" ht="14.45" customHeight="1" x14ac:dyDescent="0.2">
      <c r="A839" s="831" t="s">
        <v>6506</v>
      </c>
      <c r="B839" s="832" t="s">
        <v>5513</v>
      </c>
      <c r="C839" s="832" t="s">
        <v>5509</v>
      </c>
      <c r="D839" s="832" t="s">
        <v>5611</v>
      </c>
      <c r="E839" s="832" t="s">
        <v>5612</v>
      </c>
      <c r="F839" s="849">
        <v>4</v>
      </c>
      <c r="G839" s="849">
        <v>1228</v>
      </c>
      <c r="H839" s="849"/>
      <c r="I839" s="849">
        <v>307</v>
      </c>
      <c r="J839" s="849"/>
      <c r="K839" s="849"/>
      <c r="L839" s="849"/>
      <c r="M839" s="849"/>
      <c r="N839" s="849"/>
      <c r="O839" s="849"/>
      <c r="P839" s="837"/>
      <c r="Q839" s="850"/>
    </row>
    <row r="840" spans="1:17" ht="14.45" customHeight="1" x14ac:dyDescent="0.2">
      <c r="A840" s="831" t="s">
        <v>6506</v>
      </c>
      <c r="B840" s="832" t="s">
        <v>5513</v>
      </c>
      <c r="C840" s="832" t="s">
        <v>5509</v>
      </c>
      <c r="D840" s="832" t="s">
        <v>5581</v>
      </c>
      <c r="E840" s="832" t="s">
        <v>5582</v>
      </c>
      <c r="F840" s="849"/>
      <c r="G840" s="849"/>
      <c r="H840" s="849"/>
      <c r="I840" s="849"/>
      <c r="J840" s="849">
        <v>1</v>
      </c>
      <c r="K840" s="849">
        <v>620</v>
      </c>
      <c r="L840" s="849">
        <v>1</v>
      </c>
      <c r="M840" s="849">
        <v>620</v>
      </c>
      <c r="N840" s="849"/>
      <c r="O840" s="849"/>
      <c r="P840" s="837"/>
      <c r="Q840" s="850"/>
    </row>
    <row r="841" spans="1:17" ht="14.45" customHeight="1" x14ac:dyDescent="0.2">
      <c r="A841" s="831" t="s">
        <v>6506</v>
      </c>
      <c r="B841" s="832" t="s">
        <v>5513</v>
      </c>
      <c r="C841" s="832" t="s">
        <v>5509</v>
      </c>
      <c r="D841" s="832" t="s">
        <v>5615</v>
      </c>
      <c r="E841" s="832" t="s">
        <v>5616</v>
      </c>
      <c r="F841" s="849">
        <v>23</v>
      </c>
      <c r="G841" s="849">
        <v>6256</v>
      </c>
      <c r="H841" s="849">
        <v>1.4322344322344323</v>
      </c>
      <c r="I841" s="849">
        <v>272</v>
      </c>
      <c r="J841" s="849">
        <v>16</v>
      </c>
      <c r="K841" s="849">
        <v>4368</v>
      </c>
      <c r="L841" s="849">
        <v>1</v>
      </c>
      <c r="M841" s="849">
        <v>273</v>
      </c>
      <c r="N841" s="849">
        <v>14</v>
      </c>
      <c r="O841" s="849">
        <v>3850</v>
      </c>
      <c r="P841" s="837">
        <v>0.88141025641025639</v>
      </c>
      <c r="Q841" s="850">
        <v>275</v>
      </c>
    </row>
    <row r="842" spans="1:17" ht="14.45" customHeight="1" x14ac:dyDescent="0.2">
      <c r="A842" s="831" t="s">
        <v>6506</v>
      </c>
      <c r="B842" s="832" t="s">
        <v>5513</v>
      </c>
      <c r="C842" s="832" t="s">
        <v>5509</v>
      </c>
      <c r="D842" s="832" t="s">
        <v>5661</v>
      </c>
      <c r="E842" s="832" t="s">
        <v>5662</v>
      </c>
      <c r="F842" s="849">
        <v>3</v>
      </c>
      <c r="G842" s="849">
        <v>300</v>
      </c>
      <c r="H842" s="849"/>
      <c r="I842" s="849">
        <v>100</v>
      </c>
      <c r="J842" s="849"/>
      <c r="K842" s="849"/>
      <c r="L842" s="849"/>
      <c r="M842" s="849"/>
      <c r="N842" s="849"/>
      <c r="O842" s="849"/>
      <c r="P842" s="837"/>
      <c r="Q842" s="850"/>
    </row>
    <row r="843" spans="1:17" ht="14.45" customHeight="1" x14ac:dyDescent="0.2">
      <c r="A843" s="831" t="s">
        <v>6506</v>
      </c>
      <c r="B843" s="832" t="s">
        <v>5513</v>
      </c>
      <c r="C843" s="832" t="s">
        <v>5509</v>
      </c>
      <c r="D843" s="832" t="s">
        <v>5685</v>
      </c>
      <c r="E843" s="832" t="s">
        <v>5666</v>
      </c>
      <c r="F843" s="849">
        <v>3</v>
      </c>
      <c r="G843" s="849">
        <v>1812</v>
      </c>
      <c r="H843" s="849"/>
      <c r="I843" s="849">
        <v>604</v>
      </c>
      <c r="J843" s="849"/>
      <c r="K843" s="849"/>
      <c r="L843" s="849"/>
      <c r="M843" s="849"/>
      <c r="N843" s="849"/>
      <c r="O843" s="849"/>
      <c r="P843" s="837"/>
      <c r="Q843" s="850"/>
    </row>
    <row r="844" spans="1:17" ht="14.45" customHeight="1" x14ac:dyDescent="0.2">
      <c r="A844" s="831" t="s">
        <v>6506</v>
      </c>
      <c r="B844" s="832" t="s">
        <v>5513</v>
      </c>
      <c r="C844" s="832" t="s">
        <v>5509</v>
      </c>
      <c r="D844" s="832" t="s">
        <v>5618</v>
      </c>
      <c r="E844" s="832" t="s">
        <v>5594</v>
      </c>
      <c r="F844" s="849">
        <v>7</v>
      </c>
      <c r="G844" s="849">
        <v>2828</v>
      </c>
      <c r="H844" s="849">
        <v>0.41074800290486563</v>
      </c>
      <c r="I844" s="849">
        <v>404</v>
      </c>
      <c r="J844" s="849">
        <v>17</v>
      </c>
      <c r="K844" s="849">
        <v>6885</v>
      </c>
      <c r="L844" s="849">
        <v>1</v>
      </c>
      <c r="M844" s="849">
        <v>405</v>
      </c>
      <c r="N844" s="849">
        <v>5</v>
      </c>
      <c r="O844" s="849">
        <v>2045</v>
      </c>
      <c r="P844" s="837">
        <v>0.29702251270878721</v>
      </c>
      <c r="Q844" s="850">
        <v>409</v>
      </c>
    </row>
    <row r="845" spans="1:17" ht="14.45" customHeight="1" x14ac:dyDescent="0.2">
      <c r="A845" s="831" t="s">
        <v>6506</v>
      </c>
      <c r="B845" s="832" t="s">
        <v>5513</v>
      </c>
      <c r="C845" s="832" t="s">
        <v>5509</v>
      </c>
      <c r="D845" s="832" t="s">
        <v>5692</v>
      </c>
      <c r="E845" s="832" t="s">
        <v>5693</v>
      </c>
      <c r="F845" s="849"/>
      <c r="G845" s="849"/>
      <c r="H845" s="849"/>
      <c r="I845" s="849"/>
      <c r="J845" s="849"/>
      <c r="K845" s="849"/>
      <c r="L845" s="849"/>
      <c r="M845" s="849"/>
      <c r="N845" s="849">
        <v>1</v>
      </c>
      <c r="O845" s="849">
        <v>361</v>
      </c>
      <c r="P845" s="837"/>
      <c r="Q845" s="850">
        <v>361</v>
      </c>
    </row>
    <row r="846" spans="1:17" ht="14.45" customHeight="1" x14ac:dyDescent="0.2">
      <c r="A846" s="831" t="s">
        <v>6507</v>
      </c>
      <c r="B846" s="832" t="s">
        <v>5513</v>
      </c>
      <c r="C846" s="832" t="s">
        <v>5540</v>
      </c>
      <c r="D846" s="832" t="s">
        <v>5673</v>
      </c>
      <c r="E846" s="832" t="s">
        <v>5674</v>
      </c>
      <c r="F846" s="849">
        <v>1</v>
      </c>
      <c r="G846" s="849">
        <v>2310</v>
      </c>
      <c r="H846" s="849"/>
      <c r="I846" s="849">
        <v>2310</v>
      </c>
      <c r="J846" s="849"/>
      <c r="K846" s="849"/>
      <c r="L846" s="849"/>
      <c r="M846" s="849"/>
      <c r="N846" s="849">
        <v>2</v>
      </c>
      <c r="O846" s="849">
        <v>4620</v>
      </c>
      <c r="P846" s="837"/>
      <c r="Q846" s="850">
        <v>2310</v>
      </c>
    </row>
    <row r="847" spans="1:17" ht="14.45" customHeight="1" x14ac:dyDescent="0.2">
      <c r="A847" s="831" t="s">
        <v>6507</v>
      </c>
      <c r="B847" s="832" t="s">
        <v>5513</v>
      </c>
      <c r="C847" s="832" t="s">
        <v>5540</v>
      </c>
      <c r="D847" s="832" t="s">
        <v>5589</v>
      </c>
      <c r="E847" s="832" t="s">
        <v>5590</v>
      </c>
      <c r="F847" s="849">
        <v>80</v>
      </c>
      <c r="G847" s="849">
        <v>72380</v>
      </c>
      <c r="H847" s="849">
        <v>1.25</v>
      </c>
      <c r="I847" s="849">
        <v>904.75</v>
      </c>
      <c r="J847" s="849">
        <v>64</v>
      </c>
      <c r="K847" s="849">
        <v>57904</v>
      </c>
      <c r="L847" s="849">
        <v>1</v>
      </c>
      <c r="M847" s="849">
        <v>904.75</v>
      </c>
      <c r="N847" s="849"/>
      <c r="O847" s="849"/>
      <c r="P847" s="837"/>
      <c r="Q847" s="850"/>
    </row>
    <row r="848" spans="1:17" ht="14.45" customHeight="1" x14ac:dyDescent="0.2">
      <c r="A848" s="831" t="s">
        <v>6507</v>
      </c>
      <c r="B848" s="832" t="s">
        <v>5513</v>
      </c>
      <c r="C848" s="832" t="s">
        <v>5540</v>
      </c>
      <c r="D848" s="832" t="s">
        <v>5543</v>
      </c>
      <c r="E848" s="832" t="s">
        <v>5544</v>
      </c>
      <c r="F848" s="849">
        <v>2</v>
      </c>
      <c r="G848" s="849">
        <v>485.28</v>
      </c>
      <c r="H848" s="849"/>
      <c r="I848" s="849">
        <v>242.64</v>
      </c>
      <c r="J848" s="849"/>
      <c r="K848" s="849"/>
      <c r="L848" s="849"/>
      <c r="M848" s="849"/>
      <c r="N848" s="849"/>
      <c r="O848" s="849"/>
      <c r="P848" s="837"/>
      <c r="Q848" s="850"/>
    </row>
    <row r="849" spans="1:17" ht="14.45" customHeight="1" x14ac:dyDescent="0.2">
      <c r="A849" s="831" t="s">
        <v>6507</v>
      </c>
      <c r="B849" s="832" t="s">
        <v>5513</v>
      </c>
      <c r="C849" s="832" t="s">
        <v>5540</v>
      </c>
      <c r="D849" s="832" t="s">
        <v>5545</v>
      </c>
      <c r="E849" s="832" t="s">
        <v>5546</v>
      </c>
      <c r="F849" s="849">
        <v>1</v>
      </c>
      <c r="G849" s="849">
        <v>242.64</v>
      </c>
      <c r="H849" s="849"/>
      <c r="I849" s="849">
        <v>242.64</v>
      </c>
      <c r="J849" s="849"/>
      <c r="K849" s="849"/>
      <c r="L849" s="849"/>
      <c r="M849" s="849"/>
      <c r="N849" s="849"/>
      <c r="O849" s="849"/>
      <c r="P849" s="837"/>
      <c r="Q849" s="850"/>
    </row>
    <row r="850" spans="1:17" ht="14.45" customHeight="1" x14ac:dyDescent="0.2">
      <c r="A850" s="831" t="s">
        <v>6507</v>
      </c>
      <c r="B850" s="832" t="s">
        <v>5513</v>
      </c>
      <c r="C850" s="832" t="s">
        <v>5509</v>
      </c>
      <c r="D850" s="832" t="s">
        <v>5654</v>
      </c>
      <c r="E850" s="832" t="s">
        <v>5655</v>
      </c>
      <c r="F850" s="849">
        <v>3</v>
      </c>
      <c r="G850" s="849">
        <v>588</v>
      </c>
      <c r="H850" s="849"/>
      <c r="I850" s="849">
        <v>196</v>
      </c>
      <c r="J850" s="849"/>
      <c r="K850" s="849"/>
      <c r="L850" s="849"/>
      <c r="M850" s="849"/>
      <c r="N850" s="849">
        <v>1</v>
      </c>
      <c r="O850" s="849">
        <v>199</v>
      </c>
      <c r="P850" s="837"/>
      <c r="Q850" s="850">
        <v>199</v>
      </c>
    </row>
    <row r="851" spans="1:17" ht="14.45" customHeight="1" x14ac:dyDescent="0.2">
      <c r="A851" s="831" t="s">
        <v>6507</v>
      </c>
      <c r="B851" s="832" t="s">
        <v>5513</v>
      </c>
      <c r="C851" s="832" t="s">
        <v>5509</v>
      </c>
      <c r="D851" s="832" t="s">
        <v>5656</v>
      </c>
      <c r="E851" s="832" t="s">
        <v>5657</v>
      </c>
      <c r="F851" s="849">
        <v>1</v>
      </c>
      <c r="G851" s="849">
        <v>1159</v>
      </c>
      <c r="H851" s="849"/>
      <c r="I851" s="849">
        <v>1159</v>
      </c>
      <c r="J851" s="849"/>
      <c r="K851" s="849"/>
      <c r="L851" s="849"/>
      <c r="M851" s="849"/>
      <c r="N851" s="849"/>
      <c r="O851" s="849"/>
      <c r="P851" s="837"/>
      <c r="Q851" s="850"/>
    </row>
    <row r="852" spans="1:17" ht="14.45" customHeight="1" x14ac:dyDescent="0.2">
      <c r="A852" s="831" t="s">
        <v>6507</v>
      </c>
      <c r="B852" s="832" t="s">
        <v>5513</v>
      </c>
      <c r="C852" s="832" t="s">
        <v>5509</v>
      </c>
      <c r="D852" s="832" t="s">
        <v>5555</v>
      </c>
      <c r="E852" s="832" t="s">
        <v>5556</v>
      </c>
      <c r="F852" s="849"/>
      <c r="G852" s="849"/>
      <c r="H852" s="849"/>
      <c r="I852" s="849"/>
      <c r="J852" s="849">
        <v>4</v>
      </c>
      <c r="K852" s="849">
        <v>148</v>
      </c>
      <c r="L852" s="849">
        <v>1</v>
      </c>
      <c r="M852" s="849">
        <v>37</v>
      </c>
      <c r="N852" s="849">
        <v>1</v>
      </c>
      <c r="O852" s="849">
        <v>38</v>
      </c>
      <c r="P852" s="837">
        <v>0.25675675675675674</v>
      </c>
      <c r="Q852" s="850">
        <v>38</v>
      </c>
    </row>
    <row r="853" spans="1:17" ht="14.45" customHeight="1" x14ac:dyDescent="0.2">
      <c r="A853" s="831" t="s">
        <v>6507</v>
      </c>
      <c r="B853" s="832" t="s">
        <v>5513</v>
      </c>
      <c r="C853" s="832" t="s">
        <v>5509</v>
      </c>
      <c r="D853" s="832" t="s">
        <v>5681</v>
      </c>
      <c r="E853" s="832" t="s">
        <v>5682</v>
      </c>
      <c r="F853" s="849"/>
      <c r="G853" s="849"/>
      <c r="H853" s="849"/>
      <c r="I853" s="849"/>
      <c r="J853" s="849"/>
      <c r="K853" s="849"/>
      <c r="L853" s="849"/>
      <c r="M853" s="849"/>
      <c r="N853" s="849">
        <v>1</v>
      </c>
      <c r="O853" s="849">
        <v>800</v>
      </c>
      <c r="P853" s="837"/>
      <c r="Q853" s="850">
        <v>800</v>
      </c>
    </row>
    <row r="854" spans="1:17" ht="14.45" customHeight="1" x14ac:dyDescent="0.2">
      <c r="A854" s="831" t="s">
        <v>6507</v>
      </c>
      <c r="B854" s="832" t="s">
        <v>5513</v>
      </c>
      <c r="C854" s="832" t="s">
        <v>5509</v>
      </c>
      <c r="D854" s="832" t="s">
        <v>5561</v>
      </c>
      <c r="E854" s="832" t="s">
        <v>5562</v>
      </c>
      <c r="F854" s="849">
        <v>2022</v>
      </c>
      <c r="G854" s="849">
        <v>507522</v>
      </c>
      <c r="H854" s="849">
        <v>0.93369318056383421</v>
      </c>
      <c r="I854" s="849">
        <v>251</v>
      </c>
      <c r="J854" s="849">
        <v>2157</v>
      </c>
      <c r="K854" s="849">
        <v>543564</v>
      </c>
      <c r="L854" s="849">
        <v>1</v>
      </c>
      <c r="M854" s="849">
        <v>252</v>
      </c>
      <c r="N854" s="849">
        <v>2301</v>
      </c>
      <c r="O854" s="849">
        <v>584454</v>
      </c>
      <c r="P854" s="837">
        <v>1.0752257323884584</v>
      </c>
      <c r="Q854" s="850">
        <v>254</v>
      </c>
    </row>
    <row r="855" spans="1:17" ht="14.45" customHeight="1" x14ac:dyDescent="0.2">
      <c r="A855" s="831" t="s">
        <v>6507</v>
      </c>
      <c r="B855" s="832" t="s">
        <v>5513</v>
      </c>
      <c r="C855" s="832" t="s">
        <v>5509</v>
      </c>
      <c r="D855" s="832" t="s">
        <v>5591</v>
      </c>
      <c r="E855" s="832" t="s">
        <v>5592</v>
      </c>
      <c r="F855" s="849">
        <v>2835</v>
      </c>
      <c r="G855" s="849">
        <v>357210</v>
      </c>
      <c r="H855" s="849">
        <v>0.85103696379858718</v>
      </c>
      <c r="I855" s="849">
        <v>126</v>
      </c>
      <c r="J855" s="849">
        <v>3305</v>
      </c>
      <c r="K855" s="849">
        <v>419735</v>
      </c>
      <c r="L855" s="849">
        <v>1</v>
      </c>
      <c r="M855" s="849">
        <v>127</v>
      </c>
      <c r="N855" s="849">
        <v>3882</v>
      </c>
      <c r="O855" s="849">
        <v>489132</v>
      </c>
      <c r="P855" s="837">
        <v>1.1653352710638856</v>
      </c>
      <c r="Q855" s="850">
        <v>126</v>
      </c>
    </row>
    <row r="856" spans="1:17" ht="14.45" customHeight="1" x14ac:dyDescent="0.2">
      <c r="A856" s="831" t="s">
        <v>6507</v>
      </c>
      <c r="B856" s="832" t="s">
        <v>5513</v>
      </c>
      <c r="C856" s="832" t="s">
        <v>5509</v>
      </c>
      <c r="D856" s="832" t="s">
        <v>5593</v>
      </c>
      <c r="E856" s="832" t="s">
        <v>5594</v>
      </c>
      <c r="F856" s="849">
        <v>13</v>
      </c>
      <c r="G856" s="849">
        <v>4303</v>
      </c>
      <c r="H856" s="849">
        <v>0.92577452667814109</v>
      </c>
      <c r="I856" s="849">
        <v>331</v>
      </c>
      <c r="J856" s="849">
        <v>14</v>
      </c>
      <c r="K856" s="849">
        <v>4648</v>
      </c>
      <c r="L856" s="849">
        <v>1</v>
      </c>
      <c r="M856" s="849">
        <v>332</v>
      </c>
      <c r="N856" s="849">
        <v>12</v>
      </c>
      <c r="O856" s="849">
        <v>4008</v>
      </c>
      <c r="P856" s="837">
        <v>0.8623063683304647</v>
      </c>
      <c r="Q856" s="850">
        <v>334</v>
      </c>
    </row>
    <row r="857" spans="1:17" ht="14.45" customHeight="1" x14ac:dyDescent="0.2">
      <c r="A857" s="831" t="s">
        <v>6507</v>
      </c>
      <c r="B857" s="832" t="s">
        <v>5513</v>
      </c>
      <c r="C857" s="832" t="s">
        <v>5509</v>
      </c>
      <c r="D857" s="832" t="s">
        <v>5595</v>
      </c>
      <c r="E857" s="832" t="s">
        <v>5596</v>
      </c>
      <c r="F857" s="849">
        <v>113</v>
      </c>
      <c r="G857" s="849">
        <v>55935</v>
      </c>
      <c r="H857" s="849">
        <v>0.95569641880809186</v>
      </c>
      <c r="I857" s="849">
        <v>495</v>
      </c>
      <c r="J857" s="849">
        <v>118</v>
      </c>
      <c r="K857" s="849">
        <v>58528</v>
      </c>
      <c r="L857" s="849">
        <v>1</v>
      </c>
      <c r="M857" s="849">
        <v>496</v>
      </c>
      <c r="N857" s="849">
        <v>196</v>
      </c>
      <c r="O857" s="849">
        <v>97608</v>
      </c>
      <c r="P857" s="837">
        <v>1.6677145981410606</v>
      </c>
      <c r="Q857" s="850">
        <v>498</v>
      </c>
    </row>
    <row r="858" spans="1:17" ht="14.45" customHeight="1" x14ac:dyDescent="0.2">
      <c r="A858" s="831" t="s">
        <v>6507</v>
      </c>
      <c r="B858" s="832" t="s">
        <v>5513</v>
      </c>
      <c r="C858" s="832" t="s">
        <v>5509</v>
      </c>
      <c r="D858" s="832" t="s">
        <v>5597</v>
      </c>
      <c r="E858" s="832" t="s">
        <v>5598</v>
      </c>
      <c r="F858" s="849">
        <v>50</v>
      </c>
      <c r="G858" s="849">
        <v>34400</v>
      </c>
      <c r="H858" s="849">
        <v>0.3081940188858428</v>
      </c>
      <c r="I858" s="849">
        <v>688</v>
      </c>
      <c r="J858" s="849">
        <v>162</v>
      </c>
      <c r="K858" s="849">
        <v>111618</v>
      </c>
      <c r="L858" s="849">
        <v>1</v>
      </c>
      <c r="M858" s="849">
        <v>689</v>
      </c>
      <c r="N858" s="849">
        <v>94</v>
      </c>
      <c r="O858" s="849">
        <v>64954</v>
      </c>
      <c r="P858" s="837">
        <v>0.58193122972997191</v>
      </c>
      <c r="Q858" s="850">
        <v>691</v>
      </c>
    </row>
    <row r="859" spans="1:17" ht="14.45" customHeight="1" x14ac:dyDescent="0.2">
      <c r="A859" s="831" t="s">
        <v>6507</v>
      </c>
      <c r="B859" s="832" t="s">
        <v>5513</v>
      </c>
      <c r="C859" s="832" t="s">
        <v>5509</v>
      </c>
      <c r="D859" s="832" t="s">
        <v>5599</v>
      </c>
      <c r="E859" s="832" t="s">
        <v>5596</v>
      </c>
      <c r="F859" s="849">
        <v>415</v>
      </c>
      <c r="G859" s="849">
        <v>235720</v>
      </c>
      <c r="H859" s="849">
        <v>0.81229539267376549</v>
      </c>
      <c r="I859" s="849">
        <v>568</v>
      </c>
      <c r="J859" s="849">
        <v>510</v>
      </c>
      <c r="K859" s="849">
        <v>290190</v>
      </c>
      <c r="L859" s="849">
        <v>1</v>
      </c>
      <c r="M859" s="849">
        <v>569</v>
      </c>
      <c r="N859" s="849">
        <v>470</v>
      </c>
      <c r="O859" s="849">
        <v>269310</v>
      </c>
      <c r="P859" s="837">
        <v>0.92804714152796441</v>
      </c>
      <c r="Q859" s="850">
        <v>573</v>
      </c>
    </row>
    <row r="860" spans="1:17" ht="14.45" customHeight="1" x14ac:dyDescent="0.2">
      <c r="A860" s="831" t="s">
        <v>6507</v>
      </c>
      <c r="B860" s="832" t="s">
        <v>5513</v>
      </c>
      <c r="C860" s="832" t="s">
        <v>5509</v>
      </c>
      <c r="D860" s="832" t="s">
        <v>5600</v>
      </c>
      <c r="E860" s="832" t="s">
        <v>5598</v>
      </c>
      <c r="F860" s="849">
        <v>156</v>
      </c>
      <c r="G860" s="849">
        <v>118716</v>
      </c>
      <c r="H860" s="849">
        <v>1.0744501764865599</v>
      </c>
      <c r="I860" s="849">
        <v>761</v>
      </c>
      <c r="J860" s="849">
        <v>145</v>
      </c>
      <c r="K860" s="849">
        <v>110490</v>
      </c>
      <c r="L860" s="849">
        <v>1</v>
      </c>
      <c r="M860" s="849">
        <v>762</v>
      </c>
      <c r="N860" s="849">
        <v>182</v>
      </c>
      <c r="O860" s="849">
        <v>139412</v>
      </c>
      <c r="P860" s="837">
        <v>1.2617612453615712</v>
      </c>
      <c r="Q860" s="850">
        <v>766</v>
      </c>
    </row>
    <row r="861" spans="1:17" ht="14.45" customHeight="1" x14ac:dyDescent="0.2">
      <c r="A861" s="831" t="s">
        <v>6507</v>
      </c>
      <c r="B861" s="832" t="s">
        <v>5513</v>
      </c>
      <c r="C861" s="832" t="s">
        <v>5509</v>
      </c>
      <c r="D861" s="832" t="s">
        <v>5621</v>
      </c>
      <c r="E861" s="832" t="s">
        <v>5622</v>
      </c>
      <c r="F861" s="849">
        <v>2175</v>
      </c>
      <c r="G861" s="849">
        <v>1779150</v>
      </c>
      <c r="H861" s="849">
        <v>0.93273693531314827</v>
      </c>
      <c r="I861" s="849">
        <v>818</v>
      </c>
      <c r="J861" s="849">
        <v>2329</v>
      </c>
      <c r="K861" s="849">
        <v>1907451</v>
      </c>
      <c r="L861" s="849">
        <v>1</v>
      </c>
      <c r="M861" s="849">
        <v>819</v>
      </c>
      <c r="N861" s="849">
        <v>2714</v>
      </c>
      <c r="O861" s="849">
        <v>2233622</v>
      </c>
      <c r="P861" s="837">
        <v>1.1709983637849675</v>
      </c>
      <c r="Q861" s="850">
        <v>823</v>
      </c>
    </row>
    <row r="862" spans="1:17" ht="14.45" customHeight="1" x14ac:dyDescent="0.2">
      <c r="A862" s="831" t="s">
        <v>6507</v>
      </c>
      <c r="B862" s="832" t="s">
        <v>5513</v>
      </c>
      <c r="C862" s="832" t="s">
        <v>5509</v>
      </c>
      <c r="D862" s="832" t="s">
        <v>5601</v>
      </c>
      <c r="E862" s="832" t="s">
        <v>5602</v>
      </c>
      <c r="F862" s="849">
        <v>4</v>
      </c>
      <c r="G862" s="849">
        <v>1848</v>
      </c>
      <c r="H862" s="849">
        <v>0.24892241379310345</v>
      </c>
      <c r="I862" s="849">
        <v>462</v>
      </c>
      <c r="J862" s="849">
        <v>16</v>
      </c>
      <c r="K862" s="849">
        <v>7424</v>
      </c>
      <c r="L862" s="849">
        <v>1</v>
      </c>
      <c r="M862" s="849">
        <v>464</v>
      </c>
      <c r="N862" s="849">
        <v>6</v>
      </c>
      <c r="O862" s="849">
        <v>2808</v>
      </c>
      <c r="P862" s="837">
        <v>0.37823275862068967</v>
      </c>
      <c r="Q862" s="850">
        <v>468</v>
      </c>
    </row>
    <row r="863" spans="1:17" ht="14.45" customHeight="1" x14ac:dyDescent="0.2">
      <c r="A863" s="831" t="s">
        <v>6507</v>
      </c>
      <c r="B863" s="832" t="s">
        <v>5513</v>
      </c>
      <c r="C863" s="832" t="s">
        <v>5509</v>
      </c>
      <c r="D863" s="832" t="s">
        <v>5603</v>
      </c>
      <c r="E863" s="832" t="s">
        <v>5584</v>
      </c>
      <c r="F863" s="849">
        <v>1</v>
      </c>
      <c r="G863" s="849">
        <v>446</v>
      </c>
      <c r="H863" s="849">
        <v>0.99776286353467558</v>
      </c>
      <c r="I863" s="849">
        <v>446</v>
      </c>
      <c r="J863" s="849">
        <v>1</v>
      </c>
      <c r="K863" s="849">
        <v>447</v>
      </c>
      <c r="L863" s="849">
        <v>1</v>
      </c>
      <c r="M863" s="849">
        <v>447</v>
      </c>
      <c r="N863" s="849"/>
      <c r="O863" s="849"/>
      <c r="P863" s="837"/>
      <c r="Q863" s="850"/>
    </row>
    <row r="864" spans="1:17" ht="14.45" customHeight="1" x14ac:dyDescent="0.2">
      <c r="A864" s="831" t="s">
        <v>6507</v>
      </c>
      <c r="B864" s="832" t="s">
        <v>5513</v>
      </c>
      <c r="C864" s="832" t="s">
        <v>5509</v>
      </c>
      <c r="D864" s="832" t="s">
        <v>5604</v>
      </c>
      <c r="E864" s="832" t="s">
        <v>5582</v>
      </c>
      <c r="F864" s="849">
        <v>175</v>
      </c>
      <c r="G864" s="849">
        <v>127400</v>
      </c>
      <c r="H864" s="849">
        <v>0.76881298654275543</v>
      </c>
      <c r="I864" s="849">
        <v>728</v>
      </c>
      <c r="J864" s="849">
        <v>227</v>
      </c>
      <c r="K864" s="849">
        <v>165710</v>
      </c>
      <c r="L864" s="849">
        <v>1</v>
      </c>
      <c r="M864" s="849">
        <v>730</v>
      </c>
      <c r="N864" s="849">
        <v>258</v>
      </c>
      <c r="O864" s="849">
        <v>189630</v>
      </c>
      <c r="P864" s="837">
        <v>1.1443485607386399</v>
      </c>
      <c r="Q864" s="850">
        <v>735</v>
      </c>
    </row>
    <row r="865" spans="1:17" ht="14.45" customHeight="1" x14ac:dyDescent="0.2">
      <c r="A865" s="831" t="s">
        <v>6507</v>
      </c>
      <c r="B865" s="832" t="s">
        <v>5513</v>
      </c>
      <c r="C865" s="832" t="s">
        <v>5509</v>
      </c>
      <c r="D865" s="832" t="s">
        <v>5605</v>
      </c>
      <c r="E865" s="832" t="s">
        <v>5606</v>
      </c>
      <c r="F865" s="849">
        <v>4</v>
      </c>
      <c r="G865" s="849">
        <v>3332</v>
      </c>
      <c r="H865" s="849">
        <v>0.30732337207157351</v>
      </c>
      <c r="I865" s="849">
        <v>833</v>
      </c>
      <c r="J865" s="849">
        <v>13</v>
      </c>
      <c r="K865" s="849">
        <v>10842</v>
      </c>
      <c r="L865" s="849">
        <v>1</v>
      </c>
      <c r="M865" s="849">
        <v>834</v>
      </c>
      <c r="N865" s="849">
        <v>15</v>
      </c>
      <c r="O865" s="849">
        <v>12570</v>
      </c>
      <c r="P865" s="837">
        <v>1.1593801881571666</v>
      </c>
      <c r="Q865" s="850">
        <v>838</v>
      </c>
    </row>
    <row r="866" spans="1:17" ht="14.45" customHeight="1" x14ac:dyDescent="0.2">
      <c r="A866" s="831" t="s">
        <v>6507</v>
      </c>
      <c r="B866" s="832" t="s">
        <v>5513</v>
      </c>
      <c r="C866" s="832" t="s">
        <v>5509</v>
      </c>
      <c r="D866" s="832" t="s">
        <v>5607</v>
      </c>
      <c r="E866" s="832" t="s">
        <v>5608</v>
      </c>
      <c r="F866" s="849">
        <v>668</v>
      </c>
      <c r="G866" s="849">
        <v>143620</v>
      </c>
      <c r="H866" s="849">
        <v>0.96952104499274305</v>
      </c>
      <c r="I866" s="849">
        <v>215</v>
      </c>
      <c r="J866" s="849">
        <v>689</v>
      </c>
      <c r="K866" s="849">
        <v>148135</v>
      </c>
      <c r="L866" s="849">
        <v>1</v>
      </c>
      <c r="M866" s="849">
        <v>215</v>
      </c>
      <c r="N866" s="849">
        <v>788</v>
      </c>
      <c r="O866" s="849">
        <v>170996</v>
      </c>
      <c r="P866" s="837">
        <v>1.1543254463833665</v>
      </c>
      <c r="Q866" s="850">
        <v>217</v>
      </c>
    </row>
    <row r="867" spans="1:17" ht="14.45" customHeight="1" x14ac:dyDescent="0.2">
      <c r="A867" s="831" t="s">
        <v>6507</v>
      </c>
      <c r="B867" s="832" t="s">
        <v>5513</v>
      </c>
      <c r="C867" s="832" t="s">
        <v>5509</v>
      </c>
      <c r="D867" s="832" t="s">
        <v>5609</v>
      </c>
      <c r="E867" s="832" t="s">
        <v>5610</v>
      </c>
      <c r="F867" s="849">
        <v>3356</v>
      </c>
      <c r="G867" s="849">
        <v>285260</v>
      </c>
      <c r="H867" s="849">
        <v>0.96144253454668016</v>
      </c>
      <c r="I867" s="849">
        <v>85</v>
      </c>
      <c r="J867" s="849">
        <v>3450</v>
      </c>
      <c r="K867" s="849">
        <v>296700</v>
      </c>
      <c r="L867" s="849">
        <v>1</v>
      </c>
      <c r="M867" s="849">
        <v>86</v>
      </c>
      <c r="N867" s="849">
        <v>3917</v>
      </c>
      <c r="O867" s="849">
        <v>344696</v>
      </c>
      <c r="P867" s="837">
        <v>1.1617660936973373</v>
      </c>
      <c r="Q867" s="850">
        <v>88</v>
      </c>
    </row>
    <row r="868" spans="1:17" ht="14.45" customHeight="1" x14ac:dyDescent="0.2">
      <c r="A868" s="831" t="s">
        <v>6507</v>
      </c>
      <c r="B868" s="832" t="s">
        <v>5513</v>
      </c>
      <c r="C868" s="832" t="s">
        <v>5509</v>
      </c>
      <c r="D868" s="832" t="s">
        <v>5567</v>
      </c>
      <c r="E868" s="832" t="s">
        <v>5568</v>
      </c>
      <c r="F868" s="849">
        <v>3</v>
      </c>
      <c r="G868" s="849">
        <v>2160</v>
      </c>
      <c r="H868" s="849">
        <v>3</v>
      </c>
      <c r="I868" s="849">
        <v>720</v>
      </c>
      <c r="J868" s="849">
        <v>1</v>
      </c>
      <c r="K868" s="849">
        <v>720</v>
      </c>
      <c r="L868" s="849">
        <v>1</v>
      </c>
      <c r="M868" s="849">
        <v>720</v>
      </c>
      <c r="N868" s="849">
        <v>3</v>
      </c>
      <c r="O868" s="849">
        <v>2169</v>
      </c>
      <c r="P868" s="837">
        <v>3.0125000000000002</v>
      </c>
      <c r="Q868" s="850">
        <v>723</v>
      </c>
    </row>
    <row r="869" spans="1:17" ht="14.45" customHeight="1" x14ac:dyDescent="0.2">
      <c r="A869" s="831" t="s">
        <v>6507</v>
      </c>
      <c r="B869" s="832" t="s">
        <v>5513</v>
      </c>
      <c r="C869" s="832" t="s">
        <v>5509</v>
      </c>
      <c r="D869" s="832" t="s">
        <v>5658</v>
      </c>
      <c r="E869" s="832" t="s">
        <v>5622</v>
      </c>
      <c r="F869" s="849">
        <v>538</v>
      </c>
      <c r="G869" s="849">
        <v>512176</v>
      </c>
      <c r="H869" s="849">
        <v>1.3270011529542833</v>
      </c>
      <c r="I869" s="849">
        <v>952</v>
      </c>
      <c r="J869" s="849">
        <v>405</v>
      </c>
      <c r="K869" s="849">
        <v>385965</v>
      </c>
      <c r="L869" s="849">
        <v>1</v>
      </c>
      <c r="M869" s="849">
        <v>953</v>
      </c>
      <c r="N869" s="849">
        <v>618</v>
      </c>
      <c r="O869" s="849">
        <v>590808</v>
      </c>
      <c r="P869" s="837">
        <v>1.5307294702887568</v>
      </c>
      <c r="Q869" s="850">
        <v>956</v>
      </c>
    </row>
    <row r="870" spans="1:17" ht="14.45" customHeight="1" x14ac:dyDescent="0.2">
      <c r="A870" s="831" t="s">
        <v>6507</v>
      </c>
      <c r="B870" s="832" t="s">
        <v>5513</v>
      </c>
      <c r="C870" s="832" t="s">
        <v>5509</v>
      </c>
      <c r="D870" s="832" t="s">
        <v>5573</v>
      </c>
      <c r="E870" s="832" t="s">
        <v>5574</v>
      </c>
      <c r="F870" s="849">
        <v>7</v>
      </c>
      <c r="G870" s="849">
        <v>840</v>
      </c>
      <c r="H870" s="849">
        <v>6.9421487603305785</v>
      </c>
      <c r="I870" s="849">
        <v>120</v>
      </c>
      <c r="J870" s="849">
        <v>1</v>
      </c>
      <c r="K870" s="849">
        <v>121</v>
      </c>
      <c r="L870" s="849">
        <v>1</v>
      </c>
      <c r="M870" s="849">
        <v>121</v>
      </c>
      <c r="N870" s="849">
        <v>12</v>
      </c>
      <c r="O870" s="849">
        <v>1464</v>
      </c>
      <c r="P870" s="837">
        <v>12.099173553719009</v>
      </c>
      <c r="Q870" s="850">
        <v>122</v>
      </c>
    </row>
    <row r="871" spans="1:17" ht="14.45" customHeight="1" x14ac:dyDescent="0.2">
      <c r="A871" s="831" t="s">
        <v>6507</v>
      </c>
      <c r="B871" s="832" t="s">
        <v>5513</v>
      </c>
      <c r="C871" s="832" t="s">
        <v>5509</v>
      </c>
      <c r="D871" s="832" t="s">
        <v>5623</v>
      </c>
      <c r="E871" s="832" t="s">
        <v>5622</v>
      </c>
      <c r="F871" s="849">
        <v>395</v>
      </c>
      <c r="G871" s="849">
        <v>294275</v>
      </c>
      <c r="H871" s="849">
        <v>0.99113193312406533</v>
      </c>
      <c r="I871" s="849">
        <v>745</v>
      </c>
      <c r="J871" s="849">
        <v>398</v>
      </c>
      <c r="K871" s="849">
        <v>296908</v>
      </c>
      <c r="L871" s="849">
        <v>1</v>
      </c>
      <c r="M871" s="849">
        <v>746</v>
      </c>
      <c r="N871" s="849">
        <v>311</v>
      </c>
      <c r="O871" s="849">
        <v>232628</v>
      </c>
      <c r="P871" s="837">
        <v>0.78350196020316054</v>
      </c>
      <c r="Q871" s="850">
        <v>748</v>
      </c>
    </row>
    <row r="872" spans="1:17" ht="14.45" customHeight="1" x14ac:dyDescent="0.2">
      <c r="A872" s="831" t="s">
        <v>6507</v>
      </c>
      <c r="B872" s="832" t="s">
        <v>5513</v>
      </c>
      <c r="C872" s="832" t="s">
        <v>5509</v>
      </c>
      <c r="D872" s="832" t="s">
        <v>5659</v>
      </c>
      <c r="E872" s="832" t="s">
        <v>5660</v>
      </c>
      <c r="F872" s="849">
        <v>3</v>
      </c>
      <c r="G872" s="849">
        <v>174</v>
      </c>
      <c r="H872" s="849">
        <v>3</v>
      </c>
      <c r="I872" s="849">
        <v>58</v>
      </c>
      <c r="J872" s="849">
        <v>1</v>
      </c>
      <c r="K872" s="849">
        <v>58</v>
      </c>
      <c r="L872" s="849">
        <v>1</v>
      </c>
      <c r="M872" s="849">
        <v>58</v>
      </c>
      <c r="N872" s="849">
        <v>1</v>
      </c>
      <c r="O872" s="849">
        <v>59</v>
      </c>
      <c r="P872" s="837">
        <v>1.0172413793103448</v>
      </c>
      <c r="Q872" s="850">
        <v>59</v>
      </c>
    </row>
    <row r="873" spans="1:17" ht="14.45" customHeight="1" x14ac:dyDescent="0.2">
      <c r="A873" s="831" t="s">
        <v>6507</v>
      </c>
      <c r="B873" s="832" t="s">
        <v>5513</v>
      </c>
      <c r="C873" s="832" t="s">
        <v>5509</v>
      </c>
      <c r="D873" s="832" t="s">
        <v>5624</v>
      </c>
      <c r="E873" s="832" t="s">
        <v>5625</v>
      </c>
      <c r="F873" s="849">
        <v>47</v>
      </c>
      <c r="G873" s="849">
        <v>25521</v>
      </c>
      <c r="H873" s="849">
        <v>0.91987456747404839</v>
      </c>
      <c r="I873" s="849">
        <v>543</v>
      </c>
      <c r="J873" s="849">
        <v>51</v>
      </c>
      <c r="K873" s="849">
        <v>27744</v>
      </c>
      <c r="L873" s="849">
        <v>1</v>
      </c>
      <c r="M873" s="849">
        <v>544</v>
      </c>
      <c r="N873" s="849">
        <v>57</v>
      </c>
      <c r="O873" s="849">
        <v>31122</v>
      </c>
      <c r="P873" s="837">
        <v>1.1217560553633219</v>
      </c>
      <c r="Q873" s="850">
        <v>546</v>
      </c>
    </row>
    <row r="874" spans="1:17" ht="14.45" customHeight="1" x14ac:dyDescent="0.2">
      <c r="A874" s="831" t="s">
        <v>6507</v>
      </c>
      <c r="B874" s="832" t="s">
        <v>5513</v>
      </c>
      <c r="C874" s="832" t="s">
        <v>5509</v>
      </c>
      <c r="D874" s="832" t="s">
        <v>5611</v>
      </c>
      <c r="E874" s="832" t="s">
        <v>5612</v>
      </c>
      <c r="F874" s="849">
        <v>25</v>
      </c>
      <c r="G874" s="849">
        <v>7675</v>
      </c>
      <c r="H874" s="849">
        <v>0.4085054289972323</v>
      </c>
      <c r="I874" s="849">
        <v>307</v>
      </c>
      <c r="J874" s="849">
        <v>61</v>
      </c>
      <c r="K874" s="849">
        <v>18788</v>
      </c>
      <c r="L874" s="849">
        <v>1</v>
      </c>
      <c r="M874" s="849">
        <v>308</v>
      </c>
      <c r="N874" s="849">
        <v>12</v>
      </c>
      <c r="O874" s="849">
        <v>3720</v>
      </c>
      <c r="P874" s="837">
        <v>0.19799872258888651</v>
      </c>
      <c r="Q874" s="850">
        <v>310</v>
      </c>
    </row>
    <row r="875" spans="1:17" ht="14.45" customHeight="1" x14ac:dyDescent="0.2">
      <c r="A875" s="831" t="s">
        <v>6507</v>
      </c>
      <c r="B875" s="832" t="s">
        <v>5513</v>
      </c>
      <c r="C875" s="832" t="s">
        <v>5509</v>
      </c>
      <c r="D875" s="832" t="s">
        <v>5613</v>
      </c>
      <c r="E875" s="832" t="s">
        <v>5608</v>
      </c>
      <c r="F875" s="849">
        <v>105</v>
      </c>
      <c r="G875" s="849">
        <v>18690</v>
      </c>
      <c r="H875" s="849">
        <v>0.62899643265800631</v>
      </c>
      <c r="I875" s="849">
        <v>178</v>
      </c>
      <c r="J875" s="849">
        <v>166</v>
      </c>
      <c r="K875" s="849">
        <v>29714</v>
      </c>
      <c r="L875" s="849">
        <v>1</v>
      </c>
      <c r="M875" s="849">
        <v>179</v>
      </c>
      <c r="N875" s="849">
        <v>91</v>
      </c>
      <c r="O875" s="849">
        <v>16289</v>
      </c>
      <c r="P875" s="837">
        <v>0.54819277108433739</v>
      </c>
      <c r="Q875" s="850">
        <v>179</v>
      </c>
    </row>
    <row r="876" spans="1:17" ht="14.45" customHeight="1" x14ac:dyDescent="0.2">
      <c r="A876" s="831" t="s">
        <v>6507</v>
      </c>
      <c r="B876" s="832" t="s">
        <v>5513</v>
      </c>
      <c r="C876" s="832" t="s">
        <v>5509</v>
      </c>
      <c r="D876" s="832" t="s">
        <v>5614</v>
      </c>
      <c r="E876" s="832" t="s">
        <v>5612</v>
      </c>
      <c r="F876" s="849">
        <v>211</v>
      </c>
      <c r="G876" s="849">
        <v>80180</v>
      </c>
      <c r="H876" s="849">
        <v>0.88052800931264341</v>
      </c>
      <c r="I876" s="849">
        <v>380</v>
      </c>
      <c r="J876" s="849">
        <v>239</v>
      </c>
      <c r="K876" s="849">
        <v>91059</v>
      </c>
      <c r="L876" s="849">
        <v>1</v>
      </c>
      <c r="M876" s="849">
        <v>381</v>
      </c>
      <c r="N876" s="849">
        <v>256</v>
      </c>
      <c r="O876" s="849">
        <v>98560</v>
      </c>
      <c r="P876" s="837">
        <v>1.0823751633556267</v>
      </c>
      <c r="Q876" s="850">
        <v>385</v>
      </c>
    </row>
    <row r="877" spans="1:17" ht="14.45" customHeight="1" x14ac:dyDescent="0.2">
      <c r="A877" s="831" t="s">
        <v>6507</v>
      </c>
      <c r="B877" s="832" t="s">
        <v>5513</v>
      </c>
      <c r="C877" s="832" t="s">
        <v>5509</v>
      </c>
      <c r="D877" s="832" t="s">
        <v>5581</v>
      </c>
      <c r="E877" s="832" t="s">
        <v>5582</v>
      </c>
      <c r="F877" s="849">
        <v>41</v>
      </c>
      <c r="G877" s="849">
        <v>25379</v>
      </c>
      <c r="H877" s="849">
        <v>0.62021016617790814</v>
      </c>
      <c r="I877" s="849">
        <v>619</v>
      </c>
      <c r="J877" s="849">
        <v>66</v>
      </c>
      <c r="K877" s="849">
        <v>40920</v>
      </c>
      <c r="L877" s="849">
        <v>1</v>
      </c>
      <c r="M877" s="849">
        <v>620</v>
      </c>
      <c r="N877" s="849">
        <v>51</v>
      </c>
      <c r="O877" s="849">
        <v>31722</v>
      </c>
      <c r="P877" s="837">
        <v>0.77521994134897365</v>
      </c>
      <c r="Q877" s="850">
        <v>622</v>
      </c>
    </row>
    <row r="878" spans="1:17" ht="14.45" customHeight="1" x14ac:dyDescent="0.2">
      <c r="A878" s="831" t="s">
        <v>6507</v>
      </c>
      <c r="B878" s="832" t="s">
        <v>5513</v>
      </c>
      <c r="C878" s="832" t="s">
        <v>5509</v>
      </c>
      <c r="D878" s="832" t="s">
        <v>5615</v>
      </c>
      <c r="E878" s="832" t="s">
        <v>5616</v>
      </c>
      <c r="F878" s="849">
        <v>214</v>
      </c>
      <c r="G878" s="849">
        <v>58208</v>
      </c>
      <c r="H878" s="849">
        <v>0.74812672707409544</v>
      </c>
      <c r="I878" s="849">
        <v>272</v>
      </c>
      <c r="J878" s="849">
        <v>285</v>
      </c>
      <c r="K878" s="849">
        <v>77805</v>
      </c>
      <c r="L878" s="849">
        <v>1</v>
      </c>
      <c r="M878" s="849">
        <v>273</v>
      </c>
      <c r="N878" s="849">
        <v>271</v>
      </c>
      <c r="O878" s="849">
        <v>74525</v>
      </c>
      <c r="P878" s="837">
        <v>0.95784332626437885</v>
      </c>
      <c r="Q878" s="850">
        <v>275</v>
      </c>
    </row>
    <row r="879" spans="1:17" ht="14.45" customHeight="1" x14ac:dyDescent="0.2">
      <c r="A879" s="831" t="s">
        <v>6507</v>
      </c>
      <c r="B879" s="832" t="s">
        <v>5513</v>
      </c>
      <c r="C879" s="832" t="s">
        <v>5509</v>
      </c>
      <c r="D879" s="832" t="s">
        <v>5661</v>
      </c>
      <c r="E879" s="832" t="s">
        <v>5662</v>
      </c>
      <c r="F879" s="849">
        <v>14</v>
      </c>
      <c r="G879" s="849">
        <v>1400</v>
      </c>
      <c r="H879" s="849">
        <v>1.5555555555555556</v>
      </c>
      <c r="I879" s="849">
        <v>100</v>
      </c>
      <c r="J879" s="849">
        <v>9</v>
      </c>
      <c r="K879" s="849">
        <v>900</v>
      </c>
      <c r="L879" s="849">
        <v>1</v>
      </c>
      <c r="M879" s="849">
        <v>100</v>
      </c>
      <c r="N879" s="849">
        <v>13</v>
      </c>
      <c r="O879" s="849">
        <v>1300</v>
      </c>
      <c r="P879" s="837">
        <v>1.4444444444444444</v>
      </c>
      <c r="Q879" s="850">
        <v>100</v>
      </c>
    </row>
    <row r="880" spans="1:17" ht="14.45" customHeight="1" x14ac:dyDescent="0.2">
      <c r="A880" s="831" t="s">
        <v>6507</v>
      </c>
      <c r="B880" s="832" t="s">
        <v>5513</v>
      </c>
      <c r="C880" s="832" t="s">
        <v>5509</v>
      </c>
      <c r="D880" s="832" t="s">
        <v>5663</v>
      </c>
      <c r="E880" s="832" t="s">
        <v>5622</v>
      </c>
      <c r="F880" s="849">
        <v>45</v>
      </c>
      <c r="G880" s="849">
        <v>46575</v>
      </c>
      <c r="H880" s="849">
        <v>2.644503747444924</v>
      </c>
      <c r="I880" s="849">
        <v>1035</v>
      </c>
      <c r="J880" s="849">
        <v>17</v>
      </c>
      <c r="K880" s="849">
        <v>17612</v>
      </c>
      <c r="L880" s="849">
        <v>1</v>
      </c>
      <c r="M880" s="849">
        <v>1036</v>
      </c>
      <c r="N880" s="849">
        <v>5</v>
      </c>
      <c r="O880" s="849">
        <v>5200</v>
      </c>
      <c r="P880" s="837">
        <v>0.29525323642970702</v>
      </c>
      <c r="Q880" s="850">
        <v>1040</v>
      </c>
    </row>
    <row r="881" spans="1:17" ht="14.45" customHeight="1" x14ac:dyDescent="0.2">
      <c r="A881" s="831" t="s">
        <v>6507</v>
      </c>
      <c r="B881" s="832" t="s">
        <v>5513</v>
      </c>
      <c r="C881" s="832" t="s">
        <v>5509</v>
      </c>
      <c r="D881" s="832" t="s">
        <v>5617</v>
      </c>
      <c r="E881" s="832" t="s">
        <v>5602</v>
      </c>
      <c r="F881" s="849"/>
      <c r="G881" s="849"/>
      <c r="H881" s="849"/>
      <c r="I881" s="849"/>
      <c r="J881" s="849">
        <v>1</v>
      </c>
      <c r="K881" s="849">
        <v>354</v>
      </c>
      <c r="L881" s="849">
        <v>1</v>
      </c>
      <c r="M881" s="849">
        <v>354</v>
      </c>
      <c r="N881" s="849"/>
      <c r="O881" s="849"/>
      <c r="P881" s="837"/>
      <c r="Q881" s="850"/>
    </row>
    <row r="882" spans="1:17" ht="14.45" customHeight="1" x14ac:dyDescent="0.2">
      <c r="A882" s="831" t="s">
        <v>6507</v>
      </c>
      <c r="B882" s="832" t="s">
        <v>5513</v>
      </c>
      <c r="C882" s="832" t="s">
        <v>5509</v>
      </c>
      <c r="D882" s="832" t="s">
        <v>5583</v>
      </c>
      <c r="E882" s="832" t="s">
        <v>5584</v>
      </c>
      <c r="F882" s="849"/>
      <c r="G882" s="849"/>
      <c r="H882" s="849"/>
      <c r="I882" s="849"/>
      <c r="J882" s="849">
        <v>1</v>
      </c>
      <c r="K882" s="849">
        <v>374</v>
      </c>
      <c r="L882" s="849">
        <v>1</v>
      </c>
      <c r="M882" s="849">
        <v>374</v>
      </c>
      <c r="N882" s="849"/>
      <c r="O882" s="849"/>
      <c r="P882" s="837"/>
      <c r="Q882" s="850"/>
    </row>
    <row r="883" spans="1:17" ht="14.45" customHeight="1" x14ac:dyDescent="0.2">
      <c r="A883" s="831" t="s">
        <v>6507</v>
      </c>
      <c r="B883" s="832" t="s">
        <v>5513</v>
      </c>
      <c r="C883" s="832" t="s">
        <v>5509</v>
      </c>
      <c r="D883" s="832" t="s">
        <v>5664</v>
      </c>
      <c r="E883" s="832" t="s">
        <v>5622</v>
      </c>
      <c r="F883" s="849">
        <v>6</v>
      </c>
      <c r="G883" s="849">
        <v>5274</v>
      </c>
      <c r="H883" s="849">
        <v>1.1986363636363637</v>
      </c>
      <c r="I883" s="849">
        <v>879</v>
      </c>
      <c r="J883" s="849">
        <v>5</v>
      </c>
      <c r="K883" s="849">
        <v>4400</v>
      </c>
      <c r="L883" s="849">
        <v>1</v>
      </c>
      <c r="M883" s="849">
        <v>880</v>
      </c>
      <c r="N883" s="849"/>
      <c r="O883" s="849"/>
      <c r="P883" s="837"/>
      <c r="Q883" s="850"/>
    </row>
    <row r="884" spans="1:17" ht="14.45" customHeight="1" x14ac:dyDescent="0.2">
      <c r="A884" s="831" t="s">
        <v>6507</v>
      </c>
      <c r="B884" s="832" t="s">
        <v>5513</v>
      </c>
      <c r="C884" s="832" t="s">
        <v>5509</v>
      </c>
      <c r="D884" s="832" t="s">
        <v>5684</v>
      </c>
      <c r="E884" s="832" t="s">
        <v>5666</v>
      </c>
      <c r="F884" s="849"/>
      <c r="G884" s="849"/>
      <c r="H884" s="849"/>
      <c r="I884" s="849"/>
      <c r="J884" s="849">
        <v>1</v>
      </c>
      <c r="K884" s="849">
        <v>532</v>
      </c>
      <c r="L884" s="849">
        <v>1</v>
      </c>
      <c r="M884" s="849">
        <v>532</v>
      </c>
      <c r="N884" s="849">
        <v>1</v>
      </c>
      <c r="O884" s="849">
        <v>534</v>
      </c>
      <c r="P884" s="837">
        <v>1.0037593984962405</v>
      </c>
      <c r="Q884" s="850">
        <v>534</v>
      </c>
    </row>
    <row r="885" spans="1:17" ht="14.45" customHeight="1" x14ac:dyDescent="0.2">
      <c r="A885" s="831" t="s">
        <v>6507</v>
      </c>
      <c r="B885" s="832" t="s">
        <v>5513</v>
      </c>
      <c r="C885" s="832" t="s">
        <v>5509</v>
      </c>
      <c r="D885" s="832" t="s">
        <v>5665</v>
      </c>
      <c r="E885" s="832" t="s">
        <v>5666</v>
      </c>
      <c r="F885" s="849">
        <v>3</v>
      </c>
      <c r="G885" s="849">
        <v>2472</v>
      </c>
      <c r="H885" s="849">
        <v>1.4981818181818183</v>
      </c>
      <c r="I885" s="849">
        <v>824</v>
      </c>
      <c r="J885" s="849">
        <v>2</v>
      </c>
      <c r="K885" s="849">
        <v>1650</v>
      </c>
      <c r="L885" s="849">
        <v>1</v>
      </c>
      <c r="M885" s="849">
        <v>825</v>
      </c>
      <c r="N885" s="849">
        <v>1</v>
      </c>
      <c r="O885" s="849">
        <v>828</v>
      </c>
      <c r="P885" s="837">
        <v>0.50181818181818183</v>
      </c>
      <c r="Q885" s="850">
        <v>828</v>
      </c>
    </row>
    <row r="886" spans="1:17" ht="14.45" customHeight="1" x14ac:dyDescent="0.2">
      <c r="A886" s="831" t="s">
        <v>6507</v>
      </c>
      <c r="B886" s="832" t="s">
        <v>5513</v>
      </c>
      <c r="C886" s="832" t="s">
        <v>5509</v>
      </c>
      <c r="D886" s="832" t="s">
        <v>5685</v>
      </c>
      <c r="E886" s="832" t="s">
        <v>5666</v>
      </c>
      <c r="F886" s="849">
        <v>5</v>
      </c>
      <c r="G886" s="849">
        <v>3020</v>
      </c>
      <c r="H886" s="849">
        <v>0.29363150218765194</v>
      </c>
      <c r="I886" s="849">
        <v>604</v>
      </c>
      <c r="J886" s="849">
        <v>17</v>
      </c>
      <c r="K886" s="849">
        <v>10285</v>
      </c>
      <c r="L886" s="849">
        <v>1</v>
      </c>
      <c r="M886" s="849">
        <v>605</v>
      </c>
      <c r="N886" s="849">
        <v>3</v>
      </c>
      <c r="O886" s="849">
        <v>1827</v>
      </c>
      <c r="P886" s="837">
        <v>0.17763733592610598</v>
      </c>
      <c r="Q886" s="850">
        <v>609</v>
      </c>
    </row>
    <row r="887" spans="1:17" ht="14.45" customHeight="1" x14ac:dyDescent="0.2">
      <c r="A887" s="831" t="s">
        <v>6507</v>
      </c>
      <c r="B887" s="832" t="s">
        <v>5513</v>
      </c>
      <c r="C887" s="832" t="s">
        <v>5509</v>
      </c>
      <c r="D887" s="832" t="s">
        <v>5618</v>
      </c>
      <c r="E887" s="832" t="s">
        <v>5594</v>
      </c>
      <c r="F887" s="849">
        <v>16</v>
      </c>
      <c r="G887" s="849">
        <v>6464</v>
      </c>
      <c r="H887" s="849">
        <v>0.38001175778953555</v>
      </c>
      <c r="I887" s="849">
        <v>404</v>
      </c>
      <c r="J887" s="849">
        <v>42</v>
      </c>
      <c r="K887" s="849">
        <v>17010</v>
      </c>
      <c r="L887" s="849">
        <v>1</v>
      </c>
      <c r="M887" s="849">
        <v>405</v>
      </c>
      <c r="N887" s="849">
        <v>42</v>
      </c>
      <c r="O887" s="849">
        <v>17178</v>
      </c>
      <c r="P887" s="837">
        <v>1.0098765432098766</v>
      </c>
      <c r="Q887" s="850">
        <v>409</v>
      </c>
    </row>
    <row r="888" spans="1:17" ht="14.45" customHeight="1" x14ac:dyDescent="0.2">
      <c r="A888" s="831" t="s">
        <v>6507</v>
      </c>
      <c r="B888" s="832" t="s">
        <v>5513</v>
      </c>
      <c r="C888" s="832" t="s">
        <v>5509</v>
      </c>
      <c r="D888" s="832" t="s">
        <v>5686</v>
      </c>
      <c r="E888" s="832" t="s">
        <v>5666</v>
      </c>
      <c r="F888" s="849"/>
      <c r="G888" s="849"/>
      <c r="H888" s="849"/>
      <c r="I888" s="849"/>
      <c r="J888" s="849"/>
      <c r="K888" s="849"/>
      <c r="L888" s="849"/>
      <c r="M888" s="849"/>
      <c r="N888" s="849">
        <v>0</v>
      </c>
      <c r="O888" s="849">
        <v>0</v>
      </c>
      <c r="P888" s="837"/>
      <c r="Q888" s="850"/>
    </row>
    <row r="889" spans="1:17" ht="14.45" customHeight="1" x14ac:dyDescent="0.2">
      <c r="A889" s="831" t="s">
        <v>6507</v>
      </c>
      <c r="B889" s="832" t="s">
        <v>5513</v>
      </c>
      <c r="C889" s="832" t="s">
        <v>5509</v>
      </c>
      <c r="D889" s="832" t="s">
        <v>5667</v>
      </c>
      <c r="E889" s="832" t="s">
        <v>5668</v>
      </c>
      <c r="F889" s="849">
        <v>1</v>
      </c>
      <c r="G889" s="849">
        <v>624</v>
      </c>
      <c r="H889" s="849"/>
      <c r="I889" s="849">
        <v>624</v>
      </c>
      <c r="J889" s="849"/>
      <c r="K889" s="849"/>
      <c r="L889" s="849"/>
      <c r="M889" s="849"/>
      <c r="N889" s="849"/>
      <c r="O889" s="849"/>
      <c r="P889" s="837"/>
      <c r="Q889" s="850"/>
    </row>
    <row r="890" spans="1:17" ht="14.45" customHeight="1" x14ac:dyDescent="0.2">
      <c r="A890" s="831" t="s">
        <v>6507</v>
      </c>
      <c r="B890" s="832" t="s">
        <v>5513</v>
      </c>
      <c r="C890" s="832" t="s">
        <v>5509</v>
      </c>
      <c r="D890" s="832" t="s">
        <v>5669</v>
      </c>
      <c r="E890" s="832" t="s">
        <v>5668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541</v>
      </c>
      <c r="P890" s="837"/>
      <c r="Q890" s="850">
        <v>541</v>
      </c>
    </row>
    <row r="891" spans="1:17" ht="14.45" customHeight="1" x14ac:dyDescent="0.2">
      <c r="A891" s="831" t="s">
        <v>6507</v>
      </c>
      <c r="B891" s="832" t="s">
        <v>5513</v>
      </c>
      <c r="C891" s="832" t="s">
        <v>5509</v>
      </c>
      <c r="D891" s="832" t="s">
        <v>5690</v>
      </c>
      <c r="E891" s="832" t="s">
        <v>5691</v>
      </c>
      <c r="F891" s="849">
        <v>1</v>
      </c>
      <c r="G891" s="849">
        <v>543</v>
      </c>
      <c r="H891" s="849">
        <v>0.99816176470588236</v>
      </c>
      <c r="I891" s="849">
        <v>543</v>
      </c>
      <c r="J891" s="849">
        <v>1</v>
      </c>
      <c r="K891" s="849">
        <v>544</v>
      </c>
      <c r="L891" s="849">
        <v>1</v>
      </c>
      <c r="M891" s="849">
        <v>544</v>
      </c>
      <c r="N891" s="849"/>
      <c r="O891" s="849"/>
      <c r="P891" s="837"/>
      <c r="Q891" s="850"/>
    </row>
    <row r="892" spans="1:17" ht="14.45" customHeight="1" x14ac:dyDescent="0.2">
      <c r="A892" s="831" t="s">
        <v>6507</v>
      </c>
      <c r="B892" s="832" t="s">
        <v>5513</v>
      </c>
      <c r="C892" s="832" t="s">
        <v>5509</v>
      </c>
      <c r="D892" s="832" t="s">
        <v>5692</v>
      </c>
      <c r="E892" s="832" t="s">
        <v>5693</v>
      </c>
      <c r="F892" s="849">
        <v>5</v>
      </c>
      <c r="G892" s="849">
        <v>1790</v>
      </c>
      <c r="H892" s="849">
        <v>0.71229606048547556</v>
      </c>
      <c r="I892" s="849">
        <v>358</v>
      </c>
      <c r="J892" s="849">
        <v>7</v>
      </c>
      <c r="K892" s="849">
        <v>2513</v>
      </c>
      <c r="L892" s="849">
        <v>1</v>
      </c>
      <c r="M892" s="849">
        <v>359</v>
      </c>
      <c r="N892" s="849">
        <v>10</v>
      </c>
      <c r="O892" s="849">
        <v>3610</v>
      </c>
      <c r="P892" s="837">
        <v>1.4365300437723836</v>
      </c>
      <c r="Q892" s="850">
        <v>361</v>
      </c>
    </row>
    <row r="893" spans="1:17" ht="14.45" customHeight="1" x14ac:dyDescent="0.2">
      <c r="A893" s="831" t="s">
        <v>6507</v>
      </c>
      <c r="B893" s="832" t="s">
        <v>5513</v>
      </c>
      <c r="C893" s="832" t="s">
        <v>5509</v>
      </c>
      <c r="D893" s="832" t="s">
        <v>6508</v>
      </c>
      <c r="E893" s="832" t="s">
        <v>6509</v>
      </c>
      <c r="F893" s="849"/>
      <c r="G893" s="849"/>
      <c r="H893" s="849"/>
      <c r="I893" s="849"/>
      <c r="J893" s="849">
        <v>0</v>
      </c>
      <c r="K893" s="849">
        <v>0</v>
      </c>
      <c r="L893" s="849"/>
      <c r="M893" s="849"/>
      <c r="N893" s="849"/>
      <c r="O893" s="849"/>
      <c r="P893" s="837"/>
      <c r="Q893" s="850"/>
    </row>
    <row r="894" spans="1:17" ht="14.45" customHeight="1" x14ac:dyDescent="0.2">
      <c r="A894" s="831" t="s">
        <v>6510</v>
      </c>
      <c r="B894" s="832" t="s">
        <v>5513</v>
      </c>
      <c r="C894" s="832" t="s">
        <v>5540</v>
      </c>
      <c r="D894" s="832" t="s">
        <v>5589</v>
      </c>
      <c r="E894" s="832" t="s">
        <v>5590</v>
      </c>
      <c r="F894" s="849">
        <v>357</v>
      </c>
      <c r="G894" s="849">
        <v>322995.75</v>
      </c>
      <c r="H894" s="849">
        <v>0.9972067039106145</v>
      </c>
      <c r="I894" s="849">
        <v>904.75</v>
      </c>
      <c r="J894" s="849">
        <v>358</v>
      </c>
      <c r="K894" s="849">
        <v>323900.5</v>
      </c>
      <c r="L894" s="849">
        <v>1</v>
      </c>
      <c r="M894" s="849">
        <v>904.75</v>
      </c>
      <c r="N894" s="849">
        <v>2</v>
      </c>
      <c r="O894" s="849">
        <v>1809.5</v>
      </c>
      <c r="P894" s="837">
        <v>5.5865921787709499E-3</v>
      </c>
      <c r="Q894" s="850">
        <v>904.75</v>
      </c>
    </row>
    <row r="895" spans="1:17" ht="14.45" customHeight="1" x14ac:dyDescent="0.2">
      <c r="A895" s="831" t="s">
        <v>6510</v>
      </c>
      <c r="B895" s="832" t="s">
        <v>5513</v>
      </c>
      <c r="C895" s="832" t="s">
        <v>5540</v>
      </c>
      <c r="D895" s="832" t="s">
        <v>5541</v>
      </c>
      <c r="E895" s="832" t="s">
        <v>5542</v>
      </c>
      <c r="F895" s="849">
        <v>2</v>
      </c>
      <c r="G895" s="849">
        <v>485.28</v>
      </c>
      <c r="H895" s="849"/>
      <c r="I895" s="849">
        <v>242.64</v>
      </c>
      <c r="J895" s="849"/>
      <c r="K895" s="849"/>
      <c r="L895" s="849"/>
      <c r="M895" s="849"/>
      <c r="N895" s="849">
        <v>1</v>
      </c>
      <c r="O895" s="849">
        <v>242.64</v>
      </c>
      <c r="P895" s="837"/>
      <c r="Q895" s="850">
        <v>242.64</v>
      </c>
    </row>
    <row r="896" spans="1:17" ht="14.45" customHeight="1" x14ac:dyDescent="0.2">
      <c r="A896" s="831" t="s">
        <v>6510</v>
      </c>
      <c r="B896" s="832" t="s">
        <v>5513</v>
      </c>
      <c r="C896" s="832" t="s">
        <v>5540</v>
      </c>
      <c r="D896" s="832" t="s">
        <v>5543</v>
      </c>
      <c r="E896" s="832" t="s">
        <v>5544</v>
      </c>
      <c r="F896" s="849">
        <v>110</v>
      </c>
      <c r="G896" s="849">
        <v>26690.399999999987</v>
      </c>
      <c r="H896" s="849">
        <v>0.97345132743362794</v>
      </c>
      <c r="I896" s="849">
        <v>242.63999999999987</v>
      </c>
      <c r="J896" s="849">
        <v>113</v>
      </c>
      <c r="K896" s="849">
        <v>27418.319999999996</v>
      </c>
      <c r="L896" s="849">
        <v>1</v>
      </c>
      <c r="M896" s="849">
        <v>242.63999999999996</v>
      </c>
      <c r="N896" s="849">
        <v>141</v>
      </c>
      <c r="O896" s="849">
        <v>34212.239999999976</v>
      </c>
      <c r="P896" s="837">
        <v>1.2477876106194683</v>
      </c>
      <c r="Q896" s="850">
        <v>242.63999999999984</v>
      </c>
    </row>
    <row r="897" spans="1:17" ht="14.45" customHeight="1" x14ac:dyDescent="0.2">
      <c r="A897" s="831" t="s">
        <v>6510</v>
      </c>
      <c r="B897" s="832" t="s">
        <v>5513</v>
      </c>
      <c r="C897" s="832" t="s">
        <v>5540</v>
      </c>
      <c r="D897" s="832" t="s">
        <v>5545</v>
      </c>
      <c r="E897" s="832" t="s">
        <v>5546</v>
      </c>
      <c r="F897" s="849">
        <v>7</v>
      </c>
      <c r="G897" s="849">
        <v>1698.4799999999996</v>
      </c>
      <c r="H897" s="849">
        <v>6.9999999999999982</v>
      </c>
      <c r="I897" s="849">
        <v>242.63999999999993</v>
      </c>
      <c r="J897" s="849">
        <v>1</v>
      </c>
      <c r="K897" s="849">
        <v>242.64</v>
      </c>
      <c r="L897" s="849">
        <v>1</v>
      </c>
      <c r="M897" s="849">
        <v>242.64</v>
      </c>
      <c r="N897" s="849">
        <v>1</v>
      </c>
      <c r="O897" s="849">
        <v>242.64</v>
      </c>
      <c r="P897" s="837">
        <v>1</v>
      </c>
      <c r="Q897" s="850">
        <v>242.64</v>
      </c>
    </row>
    <row r="898" spans="1:17" ht="14.45" customHeight="1" x14ac:dyDescent="0.2">
      <c r="A898" s="831" t="s">
        <v>6510</v>
      </c>
      <c r="B898" s="832" t="s">
        <v>5513</v>
      </c>
      <c r="C898" s="832" t="s">
        <v>5509</v>
      </c>
      <c r="D898" s="832" t="s">
        <v>5654</v>
      </c>
      <c r="E898" s="832" t="s">
        <v>5655</v>
      </c>
      <c r="F898" s="849">
        <v>6</v>
      </c>
      <c r="G898" s="849">
        <v>1176</v>
      </c>
      <c r="H898" s="849">
        <v>0.54545454545454541</v>
      </c>
      <c r="I898" s="849">
        <v>196</v>
      </c>
      <c r="J898" s="849">
        <v>11</v>
      </c>
      <c r="K898" s="849">
        <v>2156</v>
      </c>
      <c r="L898" s="849">
        <v>1</v>
      </c>
      <c r="M898" s="849">
        <v>196</v>
      </c>
      <c r="N898" s="849">
        <v>2</v>
      </c>
      <c r="O898" s="849">
        <v>398</v>
      </c>
      <c r="P898" s="837">
        <v>0.18460111317254174</v>
      </c>
      <c r="Q898" s="850">
        <v>199</v>
      </c>
    </row>
    <row r="899" spans="1:17" ht="14.45" customHeight="1" x14ac:dyDescent="0.2">
      <c r="A899" s="831" t="s">
        <v>6510</v>
      </c>
      <c r="B899" s="832" t="s">
        <v>5513</v>
      </c>
      <c r="C899" s="832" t="s">
        <v>5509</v>
      </c>
      <c r="D899" s="832" t="s">
        <v>5555</v>
      </c>
      <c r="E899" s="832" t="s">
        <v>5556</v>
      </c>
      <c r="F899" s="849">
        <v>1</v>
      </c>
      <c r="G899" s="849">
        <v>37</v>
      </c>
      <c r="H899" s="849">
        <v>0.25</v>
      </c>
      <c r="I899" s="849">
        <v>37</v>
      </c>
      <c r="J899" s="849">
        <v>4</v>
      </c>
      <c r="K899" s="849">
        <v>148</v>
      </c>
      <c r="L899" s="849">
        <v>1</v>
      </c>
      <c r="M899" s="849">
        <v>37</v>
      </c>
      <c r="N899" s="849">
        <v>1</v>
      </c>
      <c r="O899" s="849">
        <v>38</v>
      </c>
      <c r="P899" s="837">
        <v>0.25675675675675674</v>
      </c>
      <c r="Q899" s="850">
        <v>38</v>
      </c>
    </row>
    <row r="900" spans="1:17" ht="14.45" customHeight="1" x14ac:dyDescent="0.2">
      <c r="A900" s="831" t="s">
        <v>6510</v>
      </c>
      <c r="B900" s="832" t="s">
        <v>5513</v>
      </c>
      <c r="C900" s="832" t="s">
        <v>5509</v>
      </c>
      <c r="D900" s="832" t="s">
        <v>5561</v>
      </c>
      <c r="E900" s="832" t="s">
        <v>5562</v>
      </c>
      <c r="F900" s="849">
        <v>2294</v>
      </c>
      <c r="G900" s="849">
        <v>575794</v>
      </c>
      <c r="H900" s="849">
        <v>0.94612704985375795</v>
      </c>
      <c r="I900" s="849">
        <v>251</v>
      </c>
      <c r="J900" s="849">
        <v>2415</v>
      </c>
      <c r="K900" s="849">
        <v>608580</v>
      </c>
      <c r="L900" s="849">
        <v>1</v>
      </c>
      <c r="M900" s="849">
        <v>252</v>
      </c>
      <c r="N900" s="849">
        <v>2422</v>
      </c>
      <c r="O900" s="849">
        <v>615188</v>
      </c>
      <c r="P900" s="837">
        <v>1.0108580630319761</v>
      </c>
      <c r="Q900" s="850">
        <v>254</v>
      </c>
    </row>
    <row r="901" spans="1:17" ht="14.45" customHeight="1" x14ac:dyDescent="0.2">
      <c r="A901" s="831" t="s">
        <v>6510</v>
      </c>
      <c r="B901" s="832" t="s">
        <v>5513</v>
      </c>
      <c r="C901" s="832" t="s">
        <v>5509</v>
      </c>
      <c r="D901" s="832" t="s">
        <v>5591</v>
      </c>
      <c r="E901" s="832" t="s">
        <v>5592</v>
      </c>
      <c r="F901" s="849">
        <v>1027</v>
      </c>
      <c r="G901" s="849">
        <v>129402</v>
      </c>
      <c r="H901" s="849">
        <v>1.0189133858267716</v>
      </c>
      <c r="I901" s="849">
        <v>126</v>
      </c>
      <c r="J901" s="849">
        <v>1000</v>
      </c>
      <c r="K901" s="849">
        <v>127000</v>
      </c>
      <c r="L901" s="849">
        <v>1</v>
      </c>
      <c r="M901" s="849">
        <v>127</v>
      </c>
      <c r="N901" s="849">
        <v>997</v>
      </c>
      <c r="O901" s="849">
        <v>125622</v>
      </c>
      <c r="P901" s="837">
        <v>0.98914960629921256</v>
      </c>
      <c r="Q901" s="850">
        <v>126</v>
      </c>
    </row>
    <row r="902" spans="1:17" ht="14.45" customHeight="1" x14ac:dyDescent="0.2">
      <c r="A902" s="831" t="s">
        <v>6510</v>
      </c>
      <c r="B902" s="832" t="s">
        <v>5513</v>
      </c>
      <c r="C902" s="832" t="s">
        <v>5509</v>
      </c>
      <c r="D902" s="832" t="s">
        <v>5595</v>
      </c>
      <c r="E902" s="832" t="s">
        <v>5596</v>
      </c>
      <c r="F902" s="849">
        <v>5</v>
      </c>
      <c r="G902" s="849">
        <v>2475</v>
      </c>
      <c r="H902" s="849">
        <v>2.494959677419355</v>
      </c>
      <c r="I902" s="849">
        <v>495</v>
      </c>
      <c r="J902" s="849">
        <v>2</v>
      </c>
      <c r="K902" s="849">
        <v>992</v>
      </c>
      <c r="L902" s="849">
        <v>1</v>
      </c>
      <c r="M902" s="849">
        <v>496</v>
      </c>
      <c r="N902" s="849">
        <v>4</v>
      </c>
      <c r="O902" s="849">
        <v>1992</v>
      </c>
      <c r="P902" s="837">
        <v>2.0080645161290325</v>
      </c>
      <c r="Q902" s="850">
        <v>498</v>
      </c>
    </row>
    <row r="903" spans="1:17" ht="14.45" customHeight="1" x14ac:dyDescent="0.2">
      <c r="A903" s="831" t="s">
        <v>6510</v>
      </c>
      <c r="B903" s="832" t="s">
        <v>5513</v>
      </c>
      <c r="C903" s="832" t="s">
        <v>5509</v>
      </c>
      <c r="D903" s="832" t="s">
        <v>5597</v>
      </c>
      <c r="E903" s="832" t="s">
        <v>5598</v>
      </c>
      <c r="F903" s="849">
        <v>67</v>
      </c>
      <c r="G903" s="849">
        <v>46096</v>
      </c>
      <c r="H903" s="849">
        <v>2.3069916420599568</v>
      </c>
      <c r="I903" s="849">
        <v>688</v>
      </c>
      <c r="J903" s="849">
        <v>29</v>
      </c>
      <c r="K903" s="849">
        <v>19981</v>
      </c>
      <c r="L903" s="849">
        <v>1</v>
      </c>
      <c r="M903" s="849">
        <v>689</v>
      </c>
      <c r="N903" s="849">
        <v>21</v>
      </c>
      <c r="O903" s="849">
        <v>14511</v>
      </c>
      <c r="P903" s="837">
        <v>0.72623992793153491</v>
      </c>
      <c r="Q903" s="850">
        <v>691</v>
      </c>
    </row>
    <row r="904" spans="1:17" ht="14.45" customHeight="1" x14ac:dyDescent="0.2">
      <c r="A904" s="831" t="s">
        <v>6510</v>
      </c>
      <c r="B904" s="832" t="s">
        <v>5513</v>
      </c>
      <c r="C904" s="832" t="s">
        <v>5509</v>
      </c>
      <c r="D904" s="832" t="s">
        <v>5599</v>
      </c>
      <c r="E904" s="832" t="s">
        <v>5596</v>
      </c>
      <c r="F904" s="849">
        <v>31</v>
      </c>
      <c r="G904" s="849">
        <v>17608</v>
      </c>
      <c r="H904" s="849">
        <v>1.0670868432216229</v>
      </c>
      <c r="I904" s="849">
        <v>568</v>
      </c>
      <c r="J904" s="849">
        <v>29</v>
      </c>
      <c r="K904" s="849">
        <v>16501</v>
      </c>
      <c r="L904" s="849">
        <v>1</v>
      </c>
      <c r="M904" s="849">
        <v>569</v>
      </c>
      <c r="N904" s="849">
        <v>26</v>
      </c>
      <c r="O904" s="849">
        <v>14898</v>
      </c>
      <c r="P904" s="837">
        <v>0.90285437246227507</v>
      </c>
      <c r="Q904" s="850">
        <v>573</v>
      </c>
    </row>
    <row r="905" spans="1:17" ht="14.45" customHeight="1" x14ac:dyDescent="0.2">
      <c r="A905" s="831" t="s">
        <v>6510</v>
      </c>
      <c r="B905" s="832" t="s">
        <v>5513</v>
      </c>
      <c r="C905" s="832" t="s">
        <v>5509</v>
      </c>
      <c r="D905" s="832" t="s">
        <v>5600</v>
      </c>
      <c r="E905" s="832" t="s">
        <v>5598</v>
      </c>
      <c r="F905" s="849">
        <v>1080</v>
      </c>
      <c r="G905" s="849">
        <v>821880</v>
      </c>
      <c r="H905" s="849">
        <v>0.93222357576953707</v>
      </c>
      <c r="I905" s="849">
        <v>761</v>
      </c>
      <c r="J905" s="849">
        <v>1157</v>
      </c>
      <c r="K905" s="849">
        <v>881634</v>
      </c>
      <c r="L905" s="849">
        <v>1</v>
      </c>
      <c r="M905" s="849">
        <v>762</v>
      </c>
      <c r="N905" s="849">
        <v>524</v>
      </c>
      <c r="O905" s="849">
        <v>401384</v>
      </c>
      <c r="P905" s="837">
        <v>0.45527282296281679</v>
      </c>
      <c r="Q905" s="850">
        <v>766</v>
      </c>
    </row>
    <row r="906" spans="1:17" ht="14.45" customHeight="1" x14ac:dyDescent="0.2">
      <c r="A906" s="831" t="s">
        <v>6510</v>
      </c>
      <c r="B906" s="832" t="s">
        <v>5513</v>
      </c>
      <c r="C906" s="832" t="s">
        <v>5509</v>
      </c>
      <c r="D906" s="832" t="s">
        <v>5621</v>
      </c>
      <c r="E906" s="832" t="s">
        <v>5622</v>
      </c>
      <c r="F906" s="849">
        <v>2370</v>
      </c>
      <c r="G906" s="849">
        <v>1938660</v>
      </c>
      <c r="H906" s="849">
        <v>1.0085667776336715</v>
      </c>
      <c r="I906" s="849">
        <v>818</v>
      </c>
      <c r="J906" s="849">
        <v>2347</v>
      </c>
      <c r="K906" s="849">
        <v>1922193</v>
      </c>
      <c r="L906" s="849">
        <v>1</v>
      </c>
      <c r="M906" s="849">
        <v>819</v>
      </c>
      <c r="N906" s="849">
        <v>2459</v>
      </c>
      <c r="O906" s="849">
        <v>2023757</v>
      </c>
      <c r="P906" s="837">
        <v>1.0528375662589553</v>
      </c>
      <c r="Q906" s="850">
        <v>823</v>
      </c>
    </row>
    <row r="907" spans="1:17" ht="14.45" customHeight="1" x14ac:dyDescent="0.2">
      <c r="A907" s="831" t="s">
        <v>6510</v>
      </c>
      <c r="B907" s="832" t="s">
        <v>5513</v>
      </c>
      <c r="C907" s="832" t="s">
        <v>5509</v>
      </c>
      <c r="D907" s="832" t="s">
        <v>5601</v>
      </c>
      <c r="E907" s="832" t="s">
        <v>5602</v>
      </c>
      <c r="F907" s="849">
        <v>3</v>
      </c>
      <c r="G907" s="849">
        <v>1386</v>
      </c>
      <c r="H907" s="849">
        <v>2.9870689655172415</v>
      </c>
      <c r="I907" s="849">
        <v>462</v>
      </c>
      <c r="J907" s="849">
        <v>1</v>
      </c>
      <c r="K907" s="849">
        <v>464</v>
      </c>
      <c r="L907" s="849">
        <v>1</v>
      </c>
      <c r="M907" s="849">
        <v>464</v>
      </c>
      <c r="N907" s="849"/>
      <c r="O907" s="849"/>
      <c r="P907" s="837"/>
      <c r="Q907" s="850"/>
    </row>
    <row r="908" spans="1:17" ht="14.45" customHeight="1" x14ac:dyDescent="0.2">
      <c r="A908" s="831" t="s">
        <v>6510</v>
      </c>
      <c r="B908" s="832" t="s">
        <v>5513</v>
      </c>
      <c r="C908" s="832" t="s">
        <v>5509</v>
      </c>
      <c r="D908" s="832" t="s">
        <v>5603</v>
      </c>
      <c r="E908" s="832" t="s">
        <v>5584</v>
      </c>
      <c r="F908" s="849">
        <v>95</v>
      </c>
      <c r="G908" s="849">
        <v>42370</v>
      </c>
      <c r="H908" s="849">
        <v>15.797912005965697</v>
      </c>
      <c r="I908" s="849">
        <v>446</v>
      </c>
      <c r="J908" s="849">
        <v>6</v>
      </c>
      <c r="K908" s="849">
        <v>2682</v>
      </c>
      <c r="L908" s="849">
        <v>1</v>
      </c>
      <c r="M908" s="849">
        <v>447</v>
      </c>
      <c r="N908" s="849"/>
      <c r="O908" s="849"/>
      <c r="P908" s="837"/>
      <c r="Q908" s="850"/>
    </row>
    <row r="909" spans="1:17" ht="14.45" customHeight="1" x14ac:dyDescent="0.2">
      <c r="A909" s="831" t="s">
        <v>6510</v>
      </c>
      <c r="B909" s="832" t="s">
        <v>5513</v>
      </c>
      <c r="C909" s="832" t="s">
        <v>5509</v>
      </c>
      <c r="D909" s="832" t="s">
        <v>5604</v>
      </c>
      <c r="E909" s="832" t="s">
        <v>5582</v>
      </c>
      <c r="F909" s="849">
        <v>140</v>
      </c>
      <c r="G909" s="849">
        <v>101920</v>
      </c>
      <c r="H909" s="849">
        <v>0.97633872976338731</v>
      </c>
      <c r="I909" s="849">
        <v>728</v>
      </c>
      <c r="J909" s="849">
        <v>143</v>
      </c>
      <c r="K909" s="849">
        <v>104390</v>
      </c>
      <c r="L909" s="849">
        <v>1</v>
      </c>
      <c r="M909" s="849">
        <v>730</v>
      </c>
      <c r="N909" s="849">
        <v>206</v>
      </c>
      <c r="O909" s="849">
        <v>151410</v>
      </c>
      <c r="P909" s="837">
        <v>1.4504262860427244</v>
      </c>
      <c r="Q909" s="850">
        <v>735</v>
      </c>
    </row>
    <row r="910" spans="1:17" ht="14.45" customHeight="1" x14ac:dyDescent="0.2">
      <c r="A910" s="831" t="s">
        <v>6510</v>
      </c>
      <c r="B910" s="832" t="s">
        <v>5513</v>
      </c>
      <c r="C910" s="832" t="s">
        <v>5509</v>
      </c>
      <c r="D910" s="832" t="s">
        <v>5605</v>
      </c>
      <c r="E910" s="832" t="s">
        <v>5606</v>
      </c>
      <c r="F910" s="849">
        <v>1</v>
      </c>
      <c r="G910" s="849">
        <v>833</v>
      </c>
      <c r="H910" s="849">
        <v>0.49940047961630696</v>
      </c>
      <c r="I910" s="849">
        <v>833</v>
      </c>
      <c r="J910" s="849">
        <v>2</v>
      </c>
      <c r="K910" s="849">
        <v>1668</v>
      </c>
      <c r="L910" s="849">
        <v>1</v>
      </c>
      <c r="M910" s="849">
        <v>834</v>
      </c>
      <c r="N910" s="849">
        <v>4</v>
      </c>
      <c r="O910" s="849">
        <v>3352</v>
      </c>
      <c r="P910" s="837">
        <v>2.0095923261390887</v>
      </c>
      <c r="Q910" s="850">
        <v>838</v>
      </c>
    </row>
    <row r="911" spans="1:17" ht="14.45" customHeight="1" x14ac:dyDescent="0.2">
      <c r="A911" s="831" t="s">
        <v>6510</v>
      </c>
      <c r="B911" s="832" t="s">
        <v>5513</v>
      </c>
      <c r="C911" s="832" t="s">
        <v>5509</v>
      </c>
      <c r="D911" s="832" t="s">
        <v>5607</v>
      </c>
      <c r="E911" s="832" t="s">
        <v>5608</v>
      </c>
      <c r="F911" s="849">
        <v>760</v>
      </c>
      <c r="G911" s="849">
        <v>163400</v>
      </c>
      <c r="H911" s="849">
        <v>0.93596059113300489</v>
      </c>
      <c r="I911" s="849">
        <v>215</v>
      </c>
      <c r="J911" s="849">
        <v>812</v>
      </c>
      <c r="K911" s="849">
        <v>174580</v>
      </c>
      <c r="L911" s="849">
        <v>1</v>
      </c>
      <c r="M911" s="849">
        <v>215</v>
      </c>
      <c r="N911" s="849">
        <v>871</v>
      </c>
      <c r="O911" s="849">
        <v>189007</v>
      </c>
      <c r="P911" s="837">
        <v>1.0826383319967923</v>
      </c>
      <c r="Q911" s="850">
        <v>217</v>
      </c>
    </row>
    <row r="912" spans="1:17" ht="14.45" customHeight="1" x14ac:dyDescent="0.2">
      <c r="A912" s="831" t="s">
        <v>6510</v>
      </c>
      <c r="B912" s="832" t="s">
        <v>5513</v>
      </c>
      <c r="C912" s="832" t="s">
        <v>5509</v>
      </c>
      <c r="D912" s="832" t="s">
        <v>5565</v>
      </c>
      <c r="E912" s="832" t="s">
        <v>5566</v>
      </c>
      <c r="F912" s="849">
        <v>2</v>
      </c>
      <c r="G912" s="849">
        <v>710</v>
      </c>
      <c r="H912" s="849">
        <v>2</v>
      </c>
      <c r="I912" s="849">
        <v>355</v>
      </c>
      <c r="J912" s="849">
        <v>1</v>
      </c>
      <c r="K912" s="849">
        <v>355</v>
      </c>
      <c r="L912" s="849">
        <v>1</v>
      </c>
      <c r="M912" s="849">
        <v>355</v>
      </c>
      <c r="N912" s="849">
        <v>1</v>
      </c>
      <c r="O912" s="849">
        <v>358</v>
      </c>
      <c r="P912" s="837">
        <v>1.0084507042253521</v>
      </c>
      <c r="Q912" s="850">
        <v>358</v>
      </c>
    </row>
    <row r="913" spans="1:17" ht="14.45" customHeight="1" x14ac:dyDescent="0.2">
      <c r="A913" s="831" t="s">
        <v>6510</v>
      </c>
      <c r="B913" s="832" t="s">
        <v>5513</v>
      </c>
      <c r="C913" s="832" t="s">
        <v>5509</v>
      </c>
      <c r="D913" s="832" t="s">
        <v>5609</v>
      </c>
      <c r="E913" s="832" t="s">
        <v>5610</v>
      </c>
      <c r="F913" s="849">
        <v>5382</v>
      </c>
      <c r="G913" s="849">
        <v>457470</v>
      </c>
      <c r="H913" s="849">
        <v>0.98380222020550445</v>
      </c>
      <c r="I913" s="849">
        <v>85</v>
      </c>
      <c r="J913" s="849">
        <v>5407</v>
      </c>
      <c r="K913" s="849">
        <v>465002</v>
      </c>
      <c r="L913" s="849">
        <v>1</v>
      </c>
      <c r="M913" s="849">
        <v>86</v>
      </c>
      <c r="N913" s="849">
        <v>4791</v>
      </c>
      <c r="O913" s="849">
        <v>421608</v>
      </c>
      <c r="P913" s="837">
        <v>0.90667997126894073</v>
      </c>
      <c r="Q913" s="850">
        <v>88</v>
      </c>
    </row>
    <row r="914" spans="1:17" ht="14.45" customHeight="1" x14ac:dyDescent="0.2">
      <c r="A914" s="831" t="s">
        <v>6510</v>
      </c>
      <c r="B914" s="832" t="s">
        <v>5513</v>
      </c>
      <c r="C914" s="832" t="s">
        <v>5509</v>
      </c>
      <c r="D914" s="832" t="s">
        <v>5567</v>
      </c>
      <c r="E914" s="832" t="s">
        <v>5568</v>
      </c>
      <c r="F914" s="849">
        <v>15</v>
      </c>
      <c r="G914" s="849">
        <v>10800</v>
      </c>
      <c r="H914" s="849">
        <v>1.3636363636363635</v>
      </c>
      <c r="I914" s="849">
        <v>720</v>
      </c>
      <c r="J914" s="849">
        <v>11</v>
      </c>
      <c r="K914" s="849">
        <v>7920</v>
      </c>
      <c r="L914" s="849">
        <v>1</v>
      </c>
      <c r="M914" s="849">
        <v>720</v>
      </c>
      <c r="N914" s="849">
        <v>16</v>
      </c>
      <c r="O914" s="849">
        <v>11568</v>
      </c>
      <c r="P914" s="837">
        <v>1.4606060606060607</v>
      </c>
      <c r="Q914" s="850">
        <v>723</v>
      </c>
    </row>
    <row r="915" spans="1:17" ht="14.45" customHeight="1" x14ac:dyDescent="0.2">
      <c r="A915" s="831" t="s">
        <v>6510</v>
      </c>
      <c r="B915" s="832" t="s">
        <v>5513</v>
      </c>
      <c r="C915" s="832" t="s">
        <v>5509</v>
      </c>
      <c r="D915" s="832" t="s">
        <v>5658</v>
      </c>
      <c r="E915" s="832" t="s">
        <v>5622</v>
      </c>
      <c r="F915" s="849">
        <v>1613</v>
      </c>
      <c r="G915" s="849">
        <v>1535576</v>
      </c>
      <c r="H915" s="849">
        <v>1.034215308188317</v>
      </c>
      <c r="I915" s="849">
        <v>952</v>
      </c>
      <c r="J915" s="849">
        <v>1558</v>
      </c>
      <c r="K915" s="849">
        <v>1484774</v>
      </c>
      <c r="L915" s="849">
        <v>1</v>
      </c>
      <c r="M915" s="849">
        <v>953</v>
      </c>
      <c r="N915" s="849">
        <v>1515</v>
      </c>
      <c r="O915" s="849">
        <v>1448340</v>
      </c>
      <c r="P915" s="837">
        <v>0.97546158539952876</v>
      </c>
      <c r="Q915" s="850">
        <v>956</v>
      </c>
    </row>
    <row r="916" spans="1:17" ht="14.45" customHeight="1" x14ac:dyDescent="0.2">
      <c r="A916" s="831" t="s">
        <v>6510</v>
      </c>
      <c r="B916" s="832" t="s">
        <v>5513</v>
      </c>
      <c r="C916" s="832" t="s">
        <v>5509</v>
      </c>
      <c r="D916" s="832" t="s">
        <v>5573</v>
      </c>
      <c r="E916" s="832" t="s">
        <v>5574</v>
      </c>
      <c r="F916" s="849">
        <v>11</v>
      </c>
      <c r="G916" s="849">
        <v>1320</v>
      </c>
      <c r="H916" s="849"/>
      <c r="I916" s="849">
        <v>120</v>
      </c>
      <c r="J916" s="849">
        <v>0</v>
      </c>
      <c r="K916" s="849">
        <v>0</v>
      </c>
      <c r="L916" s="849"/>
      <c r="M916" s="849"/>
      <c r="N916" s="849"/>
      <c r="O916" s="849"/>
      <c r="P916" s="837"/>
      <c r="Q916" s="850"/>
    </row>
    <row r="917" spans="1:17" ht="14.45" customHeight="1" x14ac:dyDescent="0.2">
      <c r="A917" s="831" t="s">
        <v>6510</v>
      </c>
      <c r="B917" s="832" t="s">
        <v>5513</v>
      </c>
      <c r="C917" s="832" t="s">
        <v>5509</v>
      </c>
      <c r="D917" s="832" t="s">
        <v>5623</v>
      </c>
      <c r="E917" s="832" t="s">
        <v>5622</v>
      </c>
      <c r="F917" s="849">
        <v>267</v>
      </c>
      <c r="G917" s="849">
        <v>198915</v>
      </c>
      <c r="H917" s="849">
        <v>0.88292083163183777</v>
      </c>
      <c r="I917" s="849">
        <v>745</v>
      </c>
      <c r="J917" s="849">
        <v>302</v>
      </c>
      <c r="K917" s="849">
        <v>225292</v>
      </c>
      <c r="L917" s="849">
        <v>1</v>
      </c>
      <c r="M917" s="849">
        <v>746</v>
      </c>
      <c r="N917" s="849">
        <v>298</v>
      </c>
      <c r="O917" s="849">
        <v>222904</v>
      </c>
      <c r="P917" s="837">
        <v>0.98940042256271865</v>
      </c>
      <c r="Q917" s="850">
        <v>748</v>
      </c>
    </row>
    <row r="918" spans="1:17" ht="14.45" customHeight="1" x14ac:dyDescent="0.2">
      <c r="A918" s="831" t="s">
        <v>6510</v>
      </c>
      <c r="B918" s="832" t="s">
        <v>5513</v>
      </c>
      <c r="C918" s="832" t="s">
        <v>5509</v>
      </c>
      <c r="D918" s="832" t="s">
        <v>5624</v>
      </c>
      <c r="E918" s="832" t="s">
        <v>5625</v>
      </c>
      <c r="F918" s="849">
        <v>27</v>
      </c>
      <c r="G918" s="849">
        <v>14661</v>
      </c>
      <c r="H918" s="849">
        <v>0.77001050420168071</v>
      </c>
      <c r="I918" s="849">
        <v>543</v>
      </c>
      <c r="J918" s="849">
        <v>35</v>
      </c>
      <c r="K918" s="849">
        <v>19040</v>
      </c>
      <c r="L918" s="849">
        <v>1</v>
      </c>
      <c r="M918" s="849">
        <v>544</v>
      </c>
      <c r="N918" s="849">
        <v>20</v>
      </c>
      <c r="O918" s="849">
        <v>10920</v>
      </c>
      <c r="P918" s="837">
        <v>0.57352941176470584</v>
      </c>
      <c r="Q918" s="850">
        <v>546</v>
      </c>
    </row>
    <row r="919" spans="1:17" ht="14.45" customHeight="1" x14ac:dyDescent="0.2">
      <c r="A919" s="831" t="s">
        <v>6510</v>
      </c>
      <c r="B919" s="832" t="s">
        <v>5513</v>
      </c>
      <c r="C919" s="832" t="s">
        <v>5509</v>
      </c>
      <c r="D919" s="832" t="s">
        <v>5611</v>
      </c>
      <c r="E919" s="832" t="s">
        <v>5612</v>
      </c>
      <c r="F919" s="849">
        <v>13</v>
      </c>
      <c r="G919" s="849">
        <v>3991</v>
      </c>
      <c r="H919" s="849">
        <v>12.957792207792208</v>
      </c>
      <c r="I919" s="849">
        <v>307</v>
      </c>
      <c r="J919" s="849">
        <v>1</v>
      </c>
      <c r="K919" s="849">
        <v>308</v>
      </c>
      <c r="L919" s="849">
        <v>1</v>
      </c>
      <c r="M919" s="849">
        <v>308</v>
      </c>
      <c r="N919" s="849">
        <v>12</v>
      </c>
      <c r="O919" s="849">
        <v>3720</v>
      </c>
      <c r="P919" s="837">
        <v>12.077922077922079</v>
      </c>
      <c r="Q919" s="850">
        <v>310</v>
      </c>
    </row>
    <row r="920" spans="1:17" ht="14.45" customHeight="1" x14ac:dyDescent="0.2">
      <c r="A920" s="831" t="s">
        <v>6510</v>
      </c>
      <c r="B920" s="832" t="s">
        <v>5513</v>
      </c>
      <c r="C920" s="832" t="s">
        <v>5509</v>
      </c>
      <c r="D920" s="832" t="s">
        <v>5613</v>
      </c>
      <c r="E920" s="832" t="s">
        <v>5608</v>
      </c>
      <c r="F920" s="849">
        <v>115</v>
      </c>
      <c r="G920" s="849">
        <v>20470</v>
      </c>
      <c r="H920" s="849">
        <v>0.97741488802941312</v>
      </c>
      <c r="I920" s="849">
        <v>178</v>
      </c>
      <c r="J920" s="849">
        <v>117</v>
      </c>
      <c r="K920" s="849">
        <v>20943</v>
      </c>
      <c r="L920" s="849">
        <v>1</v>
      </c>
      <c r="M920" s="849">
        <v>179</v>
      </c>
      <c r="N920" s="849">
        <v>114</v>
      </c>
      <c r="O920" s="849">
        <v>20406</v>
      </c>
      <c r="P920" s="837">
        <v>0.97435897435897434</v>
      </c>
      <c r="Q920" s="850">
        <v>179</v>
      </c>
    </row>
    <row r="921" spans="1:17" ht="14.45" customHeight="1" x14ac:dyDescent="0.2">
      <c r="A921" s="831" t="s">
        <v>6510</v>
      </c>
      <c r="B921" s="832" t="s">
        <v>5513</v>
      </c>
      <c r="C921" s="832" t="s">
        <v>5509</v>
      </c>
      <c r="D921" s="832" t="s">
        <v>5614</v>
      </c>
      <c r="E921" s="832" t="s">
        <v>5612</v>
      </c>
      <c r="F921" s="849">
        <v>19</v>
      </c>
      <c r="G921" s="849">
        <v>7220</v>
      </c>
      <c r="H921" s="849">
        <v>0.78958880139982501</v>
      </c>
      <c r="I921" s="849">
        <v>380</v>
      </c>
      <c r="J921" s="849">
        <v>24</v>
      </c>
      <c r="K921" s="849">
        <v>9144</v>
      </c>
      <c r="L921" s="849">
        <v>1</v>
      </c>
      <c r="M921" s="849">
        <v>381</v>
      </c>
      <c r="N921" s="849">
        <v>7</v>
      </c>
      <c r="O921" s="849">
        <v>2695</v>
      </c>
      <c r="P921" s="837">
        <v>0.29472878390201224</v>
      </c>
      <c r="Q921" s="850">
        <v>385</v>
      </c>
    </row>
    <row r="922" spans="1:17" ht="14.45" customHeight="1" x14ac:dyDescent="0.2">
      <c r="A922" s="831" t="s">
        <v>6510</v>
      </c>
      <c r="B922" s="832" t="s">
        <v>5513</v>
      </c>
      <c r="C922" s="832" t="s">
        <v>5509</v>
      </c>
      <c r="D922" s="832" t="s">
        <v>5581</v>
      </c>
      <c r="E922" s="832" t="s">
        <v>5582</v>
      </c>
      <c r="F922" s="849">
        <v>2</v>
      </c>
      <c r="G922" s="849">
        <v>1238</v>
      </c>
      <c r="H922" s="849">
        <v>1.9967741935483871</v>
      </c>
      <c r="I922" s="849">
        <v>619</v>
      </c>
      <c r="J922" s="849">
        <v>1</v>
      </c>
      <c r="K922" s="849">
        <v>620</v>
      </c>
      <c r="L922" s="849">
        <v>1</v>
      </c>
      <c r="M922" s="849">
        <v>620</v>
      </c>
      <c r="N922" s="849">
        <v>5</v>
      </c>
      <c r="O922" s="849">
        <v>3110</v>
      </c>
      <c r="P922" s="837">
        <v>5.0161290322580649</v>
      </c>
      <c r="Q922" s="850">
        <v>622</v>
      </c>
    </row>
    <row r="923" spans="1:17" ht="14.45" customHeight="1" x14ac:dyDescent="0.2">
      <c r="A923" s="831" t="s">
        <v>6510</v>
      </c>
      <c r="B923" s="832" t="s">
        <v>5513</v>
      </c>
      <c r="C923" s="832" t="s">
        <v>5509</v>
      </c>
      <c r="D923" s="832" t="s">
        <v>5661</v>
      </c>
      <c r="E923" s="832" t="s">
        <v>5662</v>
      </c>
      <c r="F923" s="849">
        <v>1</v>
      </c>
      <c r="G923" s="849">
        <v>100</v>
      </c>
      <c r="H923" s="849">
        <v>0.33333333333333331</v>
      </c>
      <c r="I923" s="849">
        <v>100</v>
      </c>
      <c r="J923" s="849">
        <v>3</v>
      </c>
      <c r="K923" s="849">
        <v>300</v>
      </c>
      <c r="L923" s="849">
        <v>1</v>
      </c>
      <c r="M923" s="849">
        <v>100</v>
      </c>
      <c r="N923" s="849">
        <v>3</v>
      </c>
      <c r="O923" s="849">
        <v>300</v>
      </c>
      <c r="P923" s="837">
        <v>1</v>
      </c>
      <c r="Q923" s="850">
        <v>100</v>
      </c>
    </row>
    <row r="924" spans="1:17" ht="14.45" customHeight="1" x14ac:dyDescent="0.2">
      <c r="A924" s="831" t="s">
        <v>6510</v>
      </c>
      <c r="B924" s="832" t="s">
        <v>5513</v>
      </c>
      <c r="C924" s="832" t="s">
        <v>5509</v>
      </c>
      <c r="D924" s="832" t="s">
        <v>5663</v>
      </c>
      <c r="E924" s="832" t="s">
        <v>5622</v>
      </c>
      <c r="F924" s="849">
        <v>1</v>
      </c>
      <c r="G924" s="849">
        <v>1035</v>
      </c>
      <c r="H924" s="849"/>
      <c r="I924" s="849">
        <v>1035</v>
      </c>
      <c r="J924" s="849"/>
      <c r="K924" s="849"/>
      <c r="L924" s="849"/>
      <c r="M924" s="849"/>
      <c r="N924" s="849"/>
      <c r="O924" s="849"/>
      <c r="P924" s="837"/>
      <c r="Q924" s="850"/>
    </row>
    <row r="925" spans="1:17" ht="14.45" customHeight="1" x14ac:dyDescent="0.2">
      <c r="A925" s="831" t="s">
        <v>6510</v>
      </c>
      <c r="B925" s="832" t="s">
        <v>5513</v>
      </c>
      <c r="C925" s="832" t="s">
        <v>5509</v>
      </c>
      <c r="D925" s="832" t="s">
        <v>5617</v>
      </c>
      <c r="E925" s="832" t="s">
        <v>5602</v>
      </c>
      <c r="F925" s="849">
        <v>2</v>
      </c>
      <c r="G925" s="849">
        <v>706</v>
      </c>
      <c r="H925" s="849"/>
      <c r="I925" s="849">
        <v>353</v>
      </c>
      <c r="J925" s="849"/>
      <c r="K925" s="849"/>
      <c r="L925" s="849"/>
      <c r="M925" s="849"/>
      <c r="N925" s="849"/>
      <c r="O925" s="849"/>
      <c r="P925" s="837"/>
      <c r="Q925" s="850"/>
    </row>
    <row r="926" spans="1:17" ht="14.45" customHeight="1" x14ac:dyDescent="0.2">
      <c r="A926" s="831" t="s">
        <v>6510</v>
      </c>
      <c r="B926" s="832" t="s">
        <v>5513</v>
      </c>
      <c r="C926" s="832" t="s">
        <v>5509</v>
      </c>
      <c r="D926" s="832" t="s">
        <v>5583</v>
      </c>
      <c r="E926" s="832" t="s">
        <v>5584</v>
      </c>
      <c r="F926" s="849">
        <v>1</v>
      </c>
      <c r="G926" s="849">
        <v>373</v>
      </c>
      <c r="H926" s="849"/>
      <c r="I926" s="849">
        <v>373</v>
      </c>
      <c r="J926" s="849"/>
      <c r="K926" s="849"/>
      <c r="L926" s="849"/>
      <c r="M926" s="849"/>
      <c r="N926" s="849"/>
      <c r="O926" s="849"/>
      <c r="P926" s="837"/>
      <c r="Q926" s="850"/>
    </row>
    <row r="927" spans="1:17" ht="14.45" customHeight="1" x14ac:dyDescent="0.2">
      <c r="A927" s="831" t="s">
        <v>6510</v>
      </c>
      <c r="B927" s="832" t="s">
        <v>5513</v>
      </c>
      <c r="C927" s="832" t="s">
        <v>5509</v>
      </c>
      <c r="D927" s="832" t="s">
        <v>5664</v>
      </c>
      <c r="E927" s="832" t="s">
        <v>5622</v>
      </c>
      <c r="F927" s="849">
        <v>15</v>
      </c>
      <c r="G927" s="849">
        <v>13185</v>
      </c>
      <c r="H927" s="849">
        <v>0.93643465909090906</v>
      </c>
      <c r="I927" s="849">
        <v>879</v>
      </c>
      <c r="J927" s="849">
        <v>16</v>
      </c>
      <c r="K927" s="849">
        <v>14080</v>
      </c>
      <c r="L927" s="849">
        <v>1</v>
      </c>
      <c r="M927" s="849">
        <v>880</v>
      </c>
      <c r="N927" s="849">
        <v>16</v>
      </c>
      <c r="O927" s="849">
        <v>14096</v>
      </c>
      <c r="P927" s="837">
        <v>1.0011363636363637</v>
      </c>
      <c r="Q927" s="850">
        <v>881</v>
      </c>
    </row>
    <row r="928" spans="1:17" ht="14.45" customHeight="1" x14ac:dyDescent="0.2">
      <c r="A928" s="831" t="s">
        <v>6510</v>
      </c>
      <c r="B928" s="832" t="s">
        <v>5513</v>
      </c>
      <c r="C928" s="832" t="s">
        <v>5509</v>
      </c>
      <c r="D928" s="832" t="s">
        <v>5684</v>
      </c>
      <c r="E928" s="832" t="s">
        <v>5666</v>
      </c>
      <c r="F928" s="849">
        <v>3</v>
      </c>
      <c r="G928" s="849">
        <v>1593</v>
      </c>
      <c r="H928" s="849">
        <v>0.99812030075187974</v>
      </c>
      <c r="I928" s="849">
        <v>531</v>
      </c>
      <c r="J928" s="849">
        <v>3</v>
      </c>
      <c r="K928" s="849">
        <v>1596</v>
      </c>
      <c r="L928" s="849">
        <v>1</v>
      </c>
      <c r="M928" s="849">
        <v>532</v>
      </c>
      <c r="N928" s="849">
        <v>17</v>
      </c>
      <c r="O928" s="849">
        <v>9078</v>
      </c>
      <c r="P928" s="837">
        <v>5.6879699248120303</v>
      </c>
      <c r="Q928" s="850">
        <v>534</v>
      </c>
    </row>
    <row r="929" spans="1:17" ht="14.45" customHeight="1" x14ac:dyDescent="0.2">
      <c r="A929" s="831" t="s">
        <v>6510</v>
      </c>
      <c r="B929" s="832" t="s">
        <v>5513</v>
      </c>
      <c r="C929" s="832" t="s">
        <v>5509</v>
      </c>
      <c r="D929" s="832" t="s">
        <v>5665</v>
      </c>
      <c r="E929" s="832" t="s">
        <v>5666</v>
      </c>
      <c r="F929" s="849">
        <v>543</v>
      </c>
      <c r="G929" s="849">
        <v>447432</v>
      </c>
      <c r="H929" s="849">
        <v>0.97895635050869712</v>
      </c>
      <c r="I929" s="849">
        <v>824</v>
      </c>
      <c r="J929" s="849">
        <v>554</v>
      </c>
      <c r="K929" s="849">
        <v>457050</v>
      </c>
      <c r="L929" s="849">
        <v>1</v>
      </c>
      <c r="M929" s="849">
        <v>825</v>
      </c>
      <c r="N929" s="849">
        <v>746</v>
      </c>
      <c r="O929" s="849">
        <v>617688</v>
      </c>
      <c r="P929" s="837">
        <v>1.3514670167377749</v>
      </c>
      <c r="Q929" s="850">
        <v>828</v>
      </c>
    </row>
    <row r="930" spans="1:17" ht="14.45" customHeight="1" x14ac:dyDescent="0.2">
      <c r="A930" s="831" t="s">
        <v>6510</v>
      </c>
      <c r="B930" s="832" t="s">
        <v>5513</v>
      </c>
      <c r="C930" s="832" t="s">
        <v>5509</v>
      </c>
      <c r="D930" s="832" t="s">
        <v>5685</v>
      </c>
      <c r="E930" s="832" t="s">
        <v>5666</v>
      </c>
      <c r="F930" s="849">
        <v>223</v>
      </c>
      <c r="G930" s="849">
        <v>134692</v>
      </c>
      <c r="H930" s="849">
        <v>1.601664783875379</v>
      </c>
      <c r="I930" s="849">
        <v>604</v>
      </c>
      <c r="J930" s="849">
        <v>139</v>
      </c>
      <c r="K930" s="849">
        <v>84095</v>
      </c>
      <c r="L930" s="849">
        <v>1</v>
      </c>
      <c r="M930" s="849">
        <v>605</v>
      </c>
      <c r="N930" s="849">
        <v>272</v>
      </c>
      <c r="O930" s="849">
        <v>165648</v>
      </c>
      <c r="P930" s="837">
        <v>1.969772281348475</v>
      </c>
      <c r="Q930" s="850">
        <v>609</v>
      </c>
    </row>
    <row r="931" spans="1:17" ht="14.45" customHeight="1" x14ac:dyDescent="0.2">
      <c r="A931" s="831" t="s">
        <v>6510</v>
      </c>
      <c r="B931" s="832" t="s">
        <v>5513</v>
      </c>
      <c r="C931" s="832" t="s">
        <v>5509</v>
      </c>
      <c r="D931" s="832" t="s">
        <v>5585</v>
      </c>
      <c r="E931" s="832" t="s">
        <v>5586</v>
      </c>
      <c r="F931" s="849"/>
      <c r="G931" s="849"/>
      <c r="H931" s="849"/>
      <c r="I931" s="849"/>
      <c r="J931" s="849">
        <v>1</v>
      </c>
      <c r="K931" s="849">
        <v>178</v>
      </c>
      <c r="L931" s="849">
        <v>1</v>
      </c>
      <c r="M931" s="849">
        <v>178</v>
      </c>
      <c r="N931" s="849"/>
      <c r="O931" s="849"/>
      <c r="P931" s="837"/>
      <c r="Q931" s="850"/>
    </row>
    <row r="932" spans="1:17" ht="14.45" customHeight="1" x14ac:dyDescent="0.2">
      <c r="A932" s="831" t="s">
        <v>6510</v>
      </c>
      <c r="B932" s="832" t="s">
        <v>5513</v>
      </c>
      <c r="C932" s="832" t="s">
        <v>5509</v>
      </c>
      <c r="D932" s="832" t="s">
        <v>5618</v>
      </c>
      <c r="E932" s="832" t="s">
        <v>5594</v>
      </c>
      <c r="F932" s="849"/>
      <c r="G932" s="849"/>
      <c r="H932" s="849"/>
      <c r="I932" s="849"/>
      <c r="J932" s="849">
        <v>8</v>
      </c>
      <c r="K932" s="849">
        <v>3240</v>
      </c>
      <c r="L932" s="849">
        <v>1</v>
      </c>
      <c r="M932" s="849">
        <v>405</v>
      </c>
      <c r="N932" s="849"/>
      <c r="O932" s="849"/>
      <c r="P932" s="837"/>
      <c r="Q932" s="850"/>
    </row>
    <row r="933" spans="1:17" ht="14.45" customHeight="1" x14ac:dyDescent="0.2">
      <c r="A933" s="831" t="s">
        <v>6510</v>
      </c>
      <c r="B933" s="832" t="s">
        <v>5513</v>
      </c>
      <c r="C933" s="832" t="s">
        <v>5509</v>
      </c>
      <c r="D933" s="832" t="s">
        <v>5686</v>
      </c>
      <c r="E933" s="832" t="s">
        <v>5666</v>
      </c>
      <c r="F933" s="849">
        <v>2</v>
      </c>
      <c r="G933" s="849">
        <v>1502</v>
      </c>
      <c r="H933" s="849"/>
      <c r="I933" s="849">
        <v>751</v>
      </c>
      <c r="J933" s="849"/>
      <c r="K933" s="849"/>
      <c r="L933" s="849"/>
      <c r="M933" s="849"/>
      <c r="N933" s="849">
        <v>4</v>
      </c>
      <c r="O933" s="849">
        <v>3012</v>
      </c>
      <c r="P933" s="837"/>
      <c r="Q933" s="850">
        <v>753</v>
      </c>
    </row>
    <row r="934" spans="1:17" ht="14.45" customHeight="1" x14ac:dyDescent="0.2">
      <c r="A934" s="831" t="s">
        <v>6510</v>
      </c>
      <c r="B934" s="832" t="s">
        <v>5513</v>
      </c>
      <c r="C934" s="832" t="s">
        <v>5509</v>
      </c>
      <c r="D934" s="832" t="s">
        <v>5667</v>
      </c>
      <c r="E934" s="832" t="s">
        <v>5668</v>
      </c>
      <c r="F934" s="849">
        <v>1</v>
      </c>
      <c r="G934" s="849">
        <v>624</v>
      </c>
      <c r="H934" s="849">
        <v>0.99839999999999995</v>
      </c>
      <c r="I934" s="849">
        <v>624</v>
      </c>
      <c r="J934" s="849">
        <v>1</v>
      </c>
      <c r="K934" s="849">
        <v>625</v>
      </c>
      <c r="L934" s="849">
        <v>1</v>
      </c>
      <c r="M934" s="849">
        <v>625</v>
      </c>
      <c r="N934" s="849"/>
      <c r="O934" s="849"/>
      <c r="P934" s="837"/>
      <c r="Q934" s="850"/>
    </row>
    <row r="935" spans="1:17" ht="14.45" customHeight="1" x14ac:dyDescent="0.2">
      <c r="A935" s="831" t="s">
        <v>6510</v>
      </c>
      <c r="B935" s="832" t="s">
        <v>5513</v>
      </c>
      <c r="C935" s="832" t="s">
        <v>5509</v>
      </c>
      <c r="D935" s="832" t="s">
        <v>5669</v>
      </c>
      <c r="E935" s="832" t="s">
        <v>5668</v>
      </c>
      <c r="F935" s="849"/>
      <c r="G935" s="849"/>
      <c r="H935" s="849"/>
      <c r="I935" s="849"/>
      <c r="J935" s="849">
        <v>1</v>
      </c>
      <c r="K935" s="849">
        <v>539</v>
      </c>
      <c r="L935" s="849">
        <v>1</v>
      </c>
      <c r="M935" s="849">
        <v>539</v>
      </c>
      <c r="N935" s="849"/>
      <c r="O935" s="849"/>
      <c r="P935" s="837"/>
      <c r="Q935" s="850"/>
    </row>
    <row r="936" spans="1:17" ht="14.45" customHeight="1" x14ac:dyDescent="0.2">
      <c r="A936" s="831" t="s">
        <v>6510</v>
      </c>
      <c r="B936" s="832" t="s">
        <v>5513</v>
      </c>
      <c r="C936" s="832" t="s">
        <v>5509</v>
      </c>
      <c r="D936" s="832" t="s">
        <v>5687</v>
      </c>
      <c r="E936" s="832" t="s">
        <v>5688</v>
      </c>
      <c r="F936" s="849">
        <v>1</v>
      </c>
      <c r="G936" s="849">
        <v>1380</v>
      </c>
      <c r="H936" s="849"/>
      <c r="I936" s="849">
        <v>1380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5" customHeight="1" x14ac:dyDescent="0.2">
      <c r="A937" s="831" t="s">
        <v>6510</v>
      </c>
      <c r="B937" s="832" t="s">
        <v>5513</v>
      </c>
      <c r="C937" s="832" t="s">
        <v>5509</v>
      </c>
      <c r="D937" s="832" t="s">
        <v>5689</v>
      </c>
      <c r="E937" s="832" t="s">
        <v>5666</v>
      </c>
      <c r="F937" s="849"/>
      <c r="G937" s="849"/>
      <c r="H937" s="849"/>
      <c r="I937" s="849"/>
      <c r="J937" s="849">
        <v>10</v>
      </c>
      <c r="K937" s="849">
        <v>8750</v>
      </c>
      <c r="L937" s="849">
        <v>1</v>
      </c>
      <c r="M937" s="849">
        <v>875</v>
      </c>
      <c r="N937" s="849">
        <v>6</v>
      </c>
      <c r="O937" s="849">
        <v>5268</v>
      </c>
      <c r="P937" s="837">
        <v>0.60205714285714285</v>
      </c>
      <c r="Q937" s="850">
        <v>878</v>
      </c>
    </row>
    <row r="938" spans="1:17" ht="14.45" customHeight="1" x14ac:dyDescent="0.2">
      <c r="A938" s="831" t="s">
        <v>6511</v>
      </c>
      <c r="B938" s="832" t="s">
        <v>5513</v>
      </c>
      <c r="C938" s="832" t="s">
        <v>5540</v>
      </c>
      <c r="D938" s="832" t="s">
        <v>5589</v>
      </c>
      <c r="E938" s="832" t="s">
        <v>5590</v>
      </c>
      <c r="F938" s="849">
        <v>185</v>
      </c>
      <c r="G938" s="849">
        <v>167378.75</v>
      </c>
      <c r="H938" s="849">
        <v>0.98930481283422456</v>
      </c>
      <c r="I938" s="849">
        <v>904.75</v>
      </c>
      <c r="J938" s="849">
        <v>187</v>
      </c>
      <c r="K938" s="849">
        <v>169188.25</v>
      </c>
      <c r="L938" s="849">
        <v>1</v>
      </c>
      <c r="M938" s="849">
        <v>904.75</v>
      </c>
      <c r="N938" s="849">
        <v>1</v>
      </c>
      <c r="O938" s="849">
        <v>904.75</v>
      </c>
      <c r="P938" s="837">
        <v>5.3475935828877002E-3</v>
      </c>
      <c r="Q938" s="850">
        <v>904.75</v>
      </c>
    </row>
    <row r="939" spans="1:17" ht="14.45" customHeight="1" x14ac:dyDescent="0.2">
      <c r="A939" s="831" t="s">
        <v>6511</v>
      </c>
      <c r="B939" s="832" t="s">
        <v>5513</v>
      </c>
      <c r="C939" s="832" t="s">
        <v>5540</v>
      </c>
      <c r="D939" s="832" t="s">
        <v>5543</v>
      </c>
      <c r="E939" s="832" t="s">
        <v>5544</v>
      </c>
      <c r="F939" s="849"/>
      <c r="G939" s="849"/>
      <c r="H939" s="849"/>
      <c r="I939" s="849"/>
      <c r="J939" s="849">
        <v>1</v>
      </c>
      <c r="K939" s="849">
        <v>242.64</v>
      </c>
      <c r="L939" s="849">
        <v>1</v>
      </c>
      <c r="M939" s="849">
        <v>242.64</v>
      </c>
      <c r="N939" s="849"/>
      <c r="O939" s="849"/>
      <c r="P939" s="837"/>
      <c r="Q939" s="850"/>
    </row>
    <row r="940" spans="1:17" ht="14.45" customHeight="1" x14ac:dyDescent="0.2">
      <c r="A940" s="831" t="s">
        <v>6511</v>
      </c>
      <c r="B940" s="832" t="s">
        <v>5513</v>
      </c>
      <c r="C940" s="832" t="s">
        <v>5509</v>
      </c>
      <c r="D940" s="832" t="s">
        <v>5654</v>
      </c>
      <c r="E940" s="832" t="s">
        <v>5655</v>
      </c>
      <c r="F940" s="849">
        <v>1</v>
      </c>
      <c r="G940" s="849">
        <v>196</v>
      </c>
      <c r="H940" s="849">
        <v>0.25</v>
      </c>
      <c r="I940" s="849">
        <v>196</v>
      </c>
      <c r="J940" s="849">
        <v>4</v>
      </c>
      <c r="K940" s="849">
        <v>784</v>
      </c>
      <c r="L940" s="849">
        <v>1</v>
      </c>
      <c r="M940" s="849">
        <v>196</v>
      </c>
      <c r="N940" s="849">
        <v>1</v>
      </c>
      <c r="O940" s="849">
        <v>199</v>
      </c>
      <c r="P940" s="837">
        <v>0.25382653061224492</v>
      </c>
      <c r="Q940" s="850">
        <v>199</v>
      </c>
    </row>
    <row r="941" spans="1:17" ht="14.45" customHeight="1" x14ac:dyDescent="0.2">
      <c r="A941" s="831" t="s">
        <v>6511</v>
      </c>
      <c r="B941" s="832" t="s">
        <v>5513</v>
      </c>
      <c r="C941" s="832" t="s">
        <v>5509</v>
      </c>
      <c r="D941" s="832" t="s">
        <v>5555</v>
      </c>
      <c r="E941" s="832" t="s">
        <v>5556</v>
      </c>
      <c r="F941" s="849">
        <v>1</v>
      </c>
      <c r="G941" s="849">
        <v>37</v>
      </c>
      <c r="H941" s="849"/>
      <c r="I941" s="849">
        <v>37</v>
      </c>
      <c r="J941" s="849"/>
      <c r="K941" s="849"/>
      <c r="L941" s="849"/>
      <c r="M941" s="849"/>
      <c r="N941" s="849">
        <v>1</v>
      </c>
      <c r="O941" s="849">
        <v>38</v>
      </c>
      <c r="P941" s="837"/>
      <c r="Q941" s="850">
        <v>38</v>
      </c>
    </row>
    <row r="942" spans="1:17" ht="14.45" customHeight="1" x14ac:dyDescent="0.2">
      <c r="A942" s="831" t="s">
        <v>6511</v>
      </c>
      <c r="B942" s="832" t="s">
        <v>5513</v>
      </c>
      <c r="C942" s="832" t="s">
        <v>5509</v>
      </c>
      <c r="D942" s="832" t="s">
        <v>5561</v>
      </c>
      <c r="E942" s="832" t="s">
        <v>5562</v>
      </c>
      <c r="F942" s="849">
        <v>1097</v>
      </c>
      <c r="G942" s="849">
        <v>275347</v>
      </c>
      <c r="H942" s="849">
        <v>0.91819060957716425</v>
      </c>
      <c r="I942" s="849">
        <v>251</v>
      </c>
      <c r="J942" s="849">
        <v>1190</v>
      </c>
      <c r="K942" s="849">
        <v>299880</v>
      </c>
      <c r="L942" s="849">
        <v>1</v>
      </c>
      <c r="M942" s="849">
        <v>252</v>
      </c>
      <c r="N942" s="849">
        <v>1260</v>
      </c>
      <c r="O942" s="849">
        <v>320040</v>
      </c>
      <c r="P942" s="837">
        <v>1.0672268907563025</v>
      </c>
      <c r="Q942" s="850">
        <v>254</v>
      </c>
    </row>
    <row r="943" spans="1:17" ht="14.45" customHeight="1" x14ac:dyDescent="0.2">
      <c r="A943" s="831" t="s">
        <v>6511</v>
      </c>
      <c r="B943" s="832" t="s">
        <v>5513</v>
      </c>
      <c r="C943" s="832" t="s">
        <v>5509</v>
      </c>
      <c r="D943" s="832" t="s">
        <v>5591</v>
      </c>
      <c r="E943" s="832" t="s">
        <v>5592</v>
      </c>
      <c r="F943" s="849">
        <v>2421</v>
      </c>
      <c r="G943" s="849">
        <v>305046</v>
      </c>
      <c r="H943" s="849">
        <v>0.86995183189931757</v>
      </c>
      <c r="I943" s="849">
        <v>126</v>
      </c>
      <c r="J943" s="849">
        <v>2761</v>
      </c>
      <c r="K943" s="849">
        <v>350647</v>
      </c>
      <c r="L943" s="849">
        <v>1</v>
      </c>
      <c r="M943" s="849">
        <v>127</v>
      </c>
      <c r="N943" s="849">
        <v>2511</v>
      </c>
      <c r="O943" s="849">
        <v>316386</v>
      </c>
      <c r="P943" s="837">
        <v>0.90229204869854873</v>
      </c>
      <c r="Q943" s="850">
        <v>126</v>
      </c>
    </row>
    <row r="944" spans="1:17" ht="14.45" customHeight="1" x14ac:dyDescent="0.2">
      <c r="A944" s="831" t="s">
        <v>6511</v>
      </c>
      <c r="B944" s="832" t="s">
        <v>5513</v>
      </c>
      <c r="C944" s="832" t="s">
        <v>5509</v>
      </c>
      <c r="D944" s="832" t="s">
        <v>5595</v>
      </c>
      <c r="E944" s="832" t="s">
        <v>5596</v>
      </c>
      <c r="F944" s="849"/>
      <c r="G944" s="849"/>
      <c r="H944" s="849"/>
      <c r="I944" s="849"/>
      <c r="J944" s="849">
        <v>7</v>
      </c>
      <c r="K944" s="849">
        <v>3472</v>
      </c>
      <c r="L944" s="849">
        <v>1</v>
      </c>
      <c r="M944" s="849">
        <v>496</v>
      </c>
      <c r="N944" s="849"/>
      <c r="O944" s="849"/>
      <c r="P944" s="837"/>
      <c r="Q944" s="850"/>
    </row>
    <row r="945" spans="1:17" ht="14.45" customHeight="1" x14ac:dyDescent="0.2">
      <c r="A945" s="831" t="s">
        <v>6511</v>
      </c>
      <c r="B945" s="832" t="s">
        <v>5513</v>
      </c>
      <c r="C945" s="832" t="s">
        <v>5509</v>
      </c>
      <c r="D945" s="832" t="s">
        <v>5597</v>
      </c>
      <c r="E945" s="832" t="s">
        <v>5598</v>
      </c>
      <c r="F945" s="849">
        <v>18</v>
      </c>
      <c r="G945" s="849">
        <v>12384</v>
      </c>
      <c r="H945" s="849">
        <v>0.33912972040419531</v>
      </c>
      <c r="I945" s="849">
        <v>688</v>
      </c>
      <c r="J945" s="849">
        <v>53</v>
      </c>
      <c r="K945" s="849">
        <v>36517</v>
      </c>
      <c r="L945" s="849">
        <v>1</v>
      </c>
      <c r="M945" s="849">
        <v>689</v>
      </c>
      <c r="N945" s="849">
        <v>76</v>
      </c>
      <c r="O945" s="849">
        <v>52516</v>
      </c>
      <c r="P945" s="837">
        <v>1.4381247090396254</v>
      </c>
      <c r="Q945" s="850">
        <v>691</v>
      </c>
    </row>
    <row r="946" spans="1:17" ht="14.45" customHeight="1" x14ac:dyDescent="0.2">
      <c r="A946" s="831" t="s">
        <v>6511</v>
      </c>
      <c r="B946" s="832" t="s">
        <v>5513</v>
      </c>
      <c r="C946" s="832" t="s">
        <v>5509</v>
      </c>
      <c r="D946" s="832" t="s">
        <v>5599</v>
      </c>
      <c r="E946" s="832" t="s">
        <v>5596</v>
      </c>
      <c r="F946" s="849">
        <v>49</v>
      </c>
      <c r="G946" s="849">
        <v>27832</v>
      </c>
      <c r="H946" s="849">
        <v>2.7174380003905485</v>
      </c>
      <c r="I946" s="849">
        <v>568</v>
      </c>
      <c r="J946" s="849">
        <v>18</v>
      </c>
      <c r="K946" s="849">
        <v>10242</v>
      </c>
      <c r="L946" s="849">
        <v>1</v>
      </c>
      <c r="M946" s="849">
        <v>569</v>
      </c>
      <c r="N946" s="849">
        <v>24</v>
      </c>
      <c r="O946" s="849">
        <v>13752</v>
      </c>
      <c r="P946" s="837">
        <v>1.3427065026362039</v>
      </c>
      <c r="Q946" s="850">
        <v>573</v>
      </c>
    </row>
    <row r="947" spans="1:17" ht="14.45" customHeight="1" x14ac:dyDescent="0.2">
      <c r="A947" s="831" t="s">
        <v>6511</v>
      </c>
      <c r="B947" s="832" t="s">
        <v>5513</v>
      </c>
      <c r="C947" s="832" t="s">
        <v>5509</v>
      </c>
      <c r="D947" s="832" t="s">
        <v>5600</v>
      </c>
      <c r="E947" s="832" t="s">
        <v>5598</v>
      </c>
      <c r="F947" s="849">
        <v>391</v>
      </c>
      <c r="G947" s="849">
        <v>297551</v>
      </c>
      <c r="H947" s="849">
        <v>1.3103586464443622</v>
      </c>
      <c r="I947" s="849">
        <v>761</v>
      </c>
      <c r="J947" s="849">
        <v>298</v>
      </c>
      <c r="K947" s="849">
        <v>227076</v>
      </c>
      <c r="L947" s="849">
        <v>1</v>
      </c>
      <c r="M947" s="849">
        <v>762</v>
      </c>
      <c r="N947" s="849">
        <v>251</v>
      </c>
      <c r="O947" s="849">
        <v>192266</v>
      </c>
      <c r="P947" s="837">
        <v>0.84670330638200431</v>
      </c>
      <c r="Q947" s="850">
        <v>766</v>
      </c>
    </row>
    <row r="948" spans="1:17" ht="14.45" customHeight="1" x14ac:dyDescent="0.2">
      <c r="A948" s="831" t="s">
        <v>6511</v>
      </c>
      <c r="B948" s="832" t="s">
        <v>5513</v>
      </c>
      <c r="C948" s="832" t="s">
        <v>5509</v>
      </c>
      <c r="D948" s="832" t="s">
        <v>5621</v>
      </c>
      <c r="E948" s="832" t="s">
        <v>5622</v>
      </c>
      <c r="F948" s="849">
        <v>1107</v>
      </c>
      <c r="G948" s="849">
        <v>905526</v>
      </c>
      <c r="H948" s="849">
        <v>0.77643844919125815</v>
      </c>
      <c r="I948" s="849">
        <v>818</v>
      </c>
      <c r="J948" s="849">
        <v>1424</v>
      </c>
      <c r="K948" s="849">
        <v>1166256</v>
      </c>
      <c r="L948" s="849">
        <v>1</v>
      </c>
      <c r="M948" s="849">
        <v>819</v>
      </c>
      <c r="N948" s="849">
        <v>1116</v>
      </c>
      <c r="O948" s="849">
        <v>918468</v>
      </c>
      <c r="P948" s="837">
        <v>0.78753549820965552</v>
      </c>
      <c r="Q948" s="850">
        <v>823</v>
      </c>
    </row>
    <row r="949" spans="1:17" ht="14.45" customHeight="1" x14ac:dyDescent="0.2">
      <c r="A949" s="831" t="s">
        <v>6511</v>
      </c>
      <c r="B949" s="832" t="s">
        <v>5513</v>
      </c>
      <c r="C949" s="832" t="s">
        <v>5509</v>
      </c>
      <c r="D949" s="832" t="s">
        <v>5601</v>
      </c>
      <c r="E949" s="832" t="s">
        <v>5602</v>
      </c>
      <c r="F949" s="849">
        <v>1</v>
      </c>
      <c r="G949" s="849">
        <v>462</v>
      </c>
      <c r="H949" s="849">
        <v>0.49784482758620691</v>
      </c>
      <c r="I949" s="849">
        <v>462</v>
      </c>
      <c r="J949" s="849">
        <v>2</v>
      </c>
      <c r="K949" s="849">
        <v>928</v>
      </c>
      <c r="L949" s="849">
        <v>1</v>
      </c>
      <c r="M949" s="849">
        <v>464</v>
      </c>
      <c r="N949" s="849"/>
      <c r="O949" s="849"/>
      <c r="P949" s="837"/>
      <c r="Q949" s="850"/>
    </row>
    <row r="950" spans="1:17" ht="14.45" customHeight="1" x14ac:dyDescent="0.2">
      <c r="A950" s="831" t="s">
        <v>6511</v>
      </c>
      <c r="B950" s="832" t="s">
        <v>5513</v>
      </c>
      <c r="C950" s="832" t="s">
        <v>5509</v>
      </c>
      <c r="D950" s="832" t="s">
        <v>5604</v>
      </c>
      <c r="E950" s="832" t="s">
        <v>5582</v>
      </c>
      <c r="F950" s="849">
        <v>76</v>
      </c>
      <c r="G950" s="849">
        <v>55328</v>
      </c>
      <c r="H950" s="849">
        <v>1.2631963470319634</v>
      </c>
      <c r="I950" s="849">
        <v>728</v>
      </c>
      <c r="J950" s="849">
        <v>60</v>
      </c>
      <c r="K950" s="849">
        <v>43800</v>
      </c>
      <c r="L950" s="849">
        <v>1</v>
      </c>
      <c r="M950" s="849">
        <v>730</v>
      </c>
      <c r="N950" s="849">
        <v>89</v>
      </c>
      <c r="O950" s="849">
        <v>65415</v>
      </c>
      <c r="P950" s="837">
        <v>1.4934931506849316</v>
      </c>
      <c r="Q950" s="850">
        <v>735</v>
      </c>
    </row>
    <row r="951" spans="1:17" ht="14.45" customHeight="1" x14ac:dyDescent="0.2">
      <c r="A951" s="831" t="s">
        <v>6511</v>
      </c>
      <c r="B951" s="832" t="s">
        <v>5513</v>
      </c>
      <c r="C951" s="832" t="s">
        <v>5509</v>
      </c>
      <c r="D951" s="832" t="s">
        <v>5605</v>
      </c>
      <c r="E951" s="832" t="s">
        <v>5606</v>
      </c>
      <c r="F951" s="849"/>
      <c r="G951" s="849"/>
      <c r="H951" s="849"/>
      <c r="I951" s="849"/>
      <c r="J951" s="849"/>
      <c r="K951" s="849"/>
      <c r="L951" s="849"/>
      <c r="M951" s="849"/>
      <c r="N951" s="849">
        <v>7</v>
      </c>
      <c r="O951" s="849">
        <v>5866</v>
      </c>
      <c r="P951" s="837"/>
      <c r="Q951" s="850">
        <v>838</v>
      </c>
    </row>
    <row r="952" spans="1:17" ht="14.45" customHeight="1" x14ac:dyDescent="0.2">
      <c r="A952" s="831" t="s">
        <v>6511</v>
      </c>
      <c r="B952" s="832" t="s">
        <v>5513</v>
      </c>
      <c r="C952" s="832" t="s">
        <v>5509</v>
      </c>
      <c r="D952" s="832" t="s">
        <v>5607</v>
      </c>
      <c r="E952" s="832" t="s">
        <v>5608</v>
      </c>
      <c r="F952" s="849">
        <v>368</v>
      </c>
      <c r="G952" s="849">
        <v>79120</v>
      </c>
      <c r="H952" s="849">
        <v>0.81057268722466957</v>
      </c>
      <c r="I952" s="849">
        <v>215</v>
      </c>
      <c r="J952" s="849">
        <v>454</v>
      </c>
      <c r="K952" s="849">
        <v>97610</v>
      </c>
      <c r="L952" s="849">
        <v>1</v>
      </c>
      <c r="M952" s="849">
        <v>215</v>
      </c>
      <c r="N952" s="849">
        <v>427</v>
      </c>
      <c r="O952" s="849">
        <v>92659</v>
      </c>
      <c r="P952" s="837">
        <v>0.94927773793668679</v>
      </c>
      <c r="Q952" s="850">
        <v>217</v>
      </c>
    </row>
    <row r="953" spans="1:17" ht="14.45" customHeight="1" x14ac:dyDescent="0.2">
      <c r="A953" s="831" t="s">
        <v>6511</v>
      </c>
      <c r="B953" s="832" t="s">
        <v>5513</v>
      </c>
      <c r="C953" s="832" t="s">
        <v>5509</v>
      </c>
      <c r="D953" s="832" t="s">
        <v>5563</v>
      </c>
      <c r="E953" s="832" t="s">
        <v>5564</v>
      </c>
      <c r="F953" s="849"/>
      <c r="G953" s="849"/>
      <c r="H953" s="849"/>
      <c r="I953" s="849"/>
      <c r="J953" s="849">
        <v>1</v>
      </c>
      <c r="K953" s="849">
        <v>702</v>
      </c>
      <c r="L953" s="849">
        <v>1</v>
      </c>
      <c r="M953" s="849">
        <v>702</v>
      </c>
      <c r="N953" s="849"/>
      <c r="O953" s="849"/>
      <c r="P953" s="837"/>
      <c r="Q953" s="850"/>
    </row>
    <row r="954" spans="1:17" ht="14.45" customHeight="1" x14ac:dyDescent="0.2">
      <c r="A954" s="831" t="s">
        <v>6511</v>
      </c>
      <c r="B954" s="832" t="s">
        <v>5513</v>
      </c>
      <c r="C954" s="832" t="s">
        <v>5509</v>
      </c>
      <c r="D954" s="832" t="s">
        <v>5565</v>
      </c>
      <c r="E954" s="832" t="s">
        <v>5566</v>
      </c>
      <c r="F954" s="849">
        <v>3</v>
      </c>
      <c r="G954" s="849">
        <v>1065</v>
      </c>
      <c r="H954" s="849">
        <v>0.75</v>
      </c>
      <c r="I954" s="849">
        <v>355</v>
      </c>
      <c r="J954" s="849">
        <v>4</v>
      </c>
      <c r="K954" s="849">
        <v>1420</v>
      </c>
      <c r="L954" s="849">
        <v>1</v>
      </c>
      <c r="M954" s="849">
        <v>355</v>
      </c>
      <c r="N954" s="849">
        <v>1</v>
      </c>
      <c r="O954" s="849">
        <v>358</v>
      </c>
      <c r="P954" s="837">
        <v>0.25211267605633803</v>
      </c>
      <c r="Q954" s="850">
        <v>358</v>
      </c>
    </row>
    <row r="955" spans="1:17" ht="14.45" customHeight="1" x14ac:dyDescent="0.2">
      <c r="A955" s="831" t="s">
        <v>6511</v>
      </c>
      <c r="B955" s="832" t="s">
        <v>5513</v>
      </c>
      <c r="C955" s="832" t="s">
        <v>5509</v>
      </c>
      <c r="D955" s="832" t="s">
        <v>5609</v>
      </c>
      <c r="E955" s="832" t="s">
        <v>5610</v>
      </c>
      <c r="F955" s="849">
        <v>2998</v>
      </c>
      <c r="G955" s="849">
        <v>254830</v>
      </c>
      <c r="H955" s="849">
        <v>0.88557666912245092</v>
      </c>
      <c r="I955" s="849">
        <v>85</v>
      </c>
      <c r="J955" s="849">
        <v>3346</v>
      </c>
      <c r="K955" s="849">
        <v>287756</v>
      </c>
      <c r="L955" s="849">
        <v>1</v>
      </c>
      <c r="M955" s="849">
        <v>86</v>
      </c>
      <c r="N955" s="849">
        <v>3008</v>
      </c>
      <c r="O955" s="849">
        <v>264704</v>
      </c>
      <c r="P955" s="837">
        <v>0.91989046275316588</v>
      </c>
      <c r="Q955" s="850">
        <v>88</v>
      </c>
    </row>
    <row r="956" spans="1:17" ht="14.45" customHeight="1" x14ac:dyDescent="0.2">
      <c r="A956" s="831" t="s">
        <v>6511</v>
      </c>
      <c r="B956" s="832" t="s">
        <v>5513</v>
      </c>
      <c r="C956" s="832" t="s">
        <v>5509</v>
      </c>
      <c r="D956" s="832" t="s">
        <v>5567</v>
      </c>
      <c r="E956" s="832" t="s">
        <v>5568</v>
      </c>
      <c r="F956" s="849">
        <v>5</v>
      </c>
      <c r="G956" s="849">
        <v>3600</v>
      </c>
      <c r="H956" s="849">
        <v>0.7142857142857143</v>
      </c>
      <c r="I956" s="849">
        <v>720</v>
      </c>
      <c r="J956" s="849">
        <v>7</v>
      </c>
      <c r="K956" s="849">
        <v>5040</v>
      </c>
      <c r="L956" s="849">
        <v>1</v>
      </c>
      <c r="M956" s="849">
        <v>720</v>
      </c>
      <c r="N956" s="849">
        <v>3</v>
      </c>
      <c r="O956" s="849">
        <v>2169</v>
      </c>
      <c r="P956" s="837">
        <v>0.43035714285714288</v>
      </c>
      <c r="Q956" s="850">
        <v>723</v>
      </c>
    </row>
    <row r="957" spans="1:17" ht="14.45" customHeight="1" x14ac:dyDescent="0.2">
      <c r="A957" s="831" t="s">
        <v>6511</v>
      </c>
      <c r="B957" s="832" t="s">
        <v>5513</v>
      </c>
      <c r="C957" s="832" t="s">
        <v>5509</v>
      </c>
      <c r="D957" s="832" t="s">
        <v>5658</v>
      </c>
      <c r="E957" s="832" t="s">
        <v>5622</v>
      </c>
      <c r="F957" s="849">
        <v>1433</v>
      </c>
      <c r="G957" s="849">
        <v>1364216</v>
      </c>
      <c r="H957" s="849">
        <v>0.93135740233389608</v>
      </c>
      <c r="I957" s="849">
        <v>952</v>
      </c>
      <c r="J957" s="849">
        <v>1537</v>
      </c>
      <c r="K957" s="849">
        <v>1464761</v>
      </c>
      <c r="L957" s="849">
        <v>1</v>
      </c>
      <c r="M957" s="849">
        <v>953</v>
      </c>
      <c r="N957" s="849">
        <v>1535</v>
      </c>
      <c r="O957" s="849">
        <v>1467460</v>
      </c>
      <c r="P957" s="837">
        <v>1.001842621424246</v>
      </c>
      <c r="Q957" s="850">
        <v>956</v>
      </c>
    </row>
    <row r="958" spans="1:17" ht="14.45" customHeight="1" x14ac:dyDescent="0.2">
      <c r="A958" s="831" t="s">
        <v>6511</v>
      </c>
      <c r="B958" s="832" t="s">
        <v>5513</v>
      </c>
      <c r="C958" s="832" t="s">
        <v>5509</v>
      </c>
      <c r="D958" s="832" t="s">
        <v>5573</v>
      </c>
      <c r="E958" s="832" t="s">
        <v>5574</v>
      </c>
      <c r="F958" s="849"/>
      <c r="G958" s="849"/>
      <c r="H958" s="849"/>
      <c r="I958" s="849"/>
      <c r="J958" s="849">
        <v>9</v>
      </c>
      <c r="K958" s="849">
        <v>1089</v>
      </c>
      <c r="L958" s="849">
        <v>1</v>
      </c>
      <c r="M958" s="849">
        <v>121</v>
      </c>
      <c r="N958" s="849">
        <v>7</v>
      </c>
      <c r="O958" s="849">
        <v>854</v>
      </c>
      <c r="P958" s="837">
        <v>0.78420569329660239</v>
      </c>
      <c r="Q958" s="850">
        <v>122</v>
      </c>
    </row>
    <row r="959" spans="1:17" ht="14.45" customHeight="1" x14ac:dyDescent="0.2">
      <c r="A959" s="831" t="s">
        <v>6511</v>
      </c>
      <c r="B959" s="832" t="s">
        <v>5513</v>
      </c>
      <c r="C959" s="832" t="s">
        <v>5509</v>
      </c>
      <c r="D959" s="832" t="s">
        <v>5623</v>
      </c>
      <c r="E959" s="832" t="s">
        <v>5622</v>
      </c>
      <c r="F959" s="849">
        <v>34</v>
      </c>
      <c r="G959" s="849">
        <v>25330</v>
      </c>
      <c r="H959" s="849">
        <v>0.75454274649985109</v>
      </c>
      <c r="I959" s="849">
        <v>745</v>
      </c>
      <c r="J959" s="849">
        <v>45</v>
      </c>
      <c r="K959" s="849">
        <v>33570</v>
      </c>
      <c r="L959" s="849">
        <v>1</v>
      </c>
      <c r="M959" s="849">
        <v>746</v>
      </c>
      <c r="N959" s="849">
        <v>34</v>
      </c>
      <c r="O959" s="849">
        <v>25432</v>
      </c>
      <c r="P959" s="837">
        <v>0.75758117366696454</v>
      </c>
      <c r="Q959" s="850">
        <v>748</v>
      </c>
    </row>
    <row r="960" spans="1:17" ht="14.45" customHeight="1" x14ac:dyDescent="0.2">
      <c r="A960" s="831" t="s">
        <v>6511</v>
      </c>
      <c r="B960" s="832" t="s">
        <v>5513</v>
      </c>
      <c r="C960" s="832" t="s">
        <v>5509</v>
      </c>
      <c r="D960" s="832" t="s">
        <v>5659</v>
      </c>
      <c r="E960" s="832" t="s">
        <v>5660</v>
      </c>
      <c r="F960" s="849">
        <v>2</v>
      </c>
      <c r="G960" s="849">
        <v>116</v>
      </c>
      <c r="H960" s="849"/>
      <c r="I960" s="849">
        <v>58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5" customHeight="1" x14ac:dyDescent="0.2">
      <c r="A961" s="831" t="s">
        <v>6511</v>
      </c>
      <c r="B961" s="832" t="s">
        <v>5513</v>
      </c>
      <c r="C961" s="832" t="s">
        <v>5509</v>
      </c>
      <c r="D961" s="832" t="s">
        <v>5624</v>
      </c>
      <c r="E961" s="832" t="s">
        <v>5625</v>
      </c>
      <c r="F961" s="849">
        <v>9</v>
      </c>
      <c r="G961" s="849">
        <v>4887</v>
      </c>
      <c r="H961" s="849">
        <v>2.9944852941176472</v>
      </c>
      <c r="I961" s="849">
        <v>543</v>
      </c>
      <c r="J961" s="849">
        <v>3</v>
      </c>
      <c r="K961" s="849">
        <v>1632</v>
      </c>
      <c r="L961" s="849">
        <v>1</v>
      </c>
      <c r="M961" s="849">
        <v>544</v>
      </c>
      <c r="N961" s="849">
        <v>8</v>
      </c>
      <c r="O961" s="849">
        <v>4368</v>
      </c>
      <c r="P961" s="837">
        <v>2.6764705882352939</v>
      </c>
      <c r="Q961" s="850">
        <v>546</v>
      </c>
    </row>
    <row r="962" spans="1:17" ht="14.45" customHeight="1" x14ac:dyDescent="0.2">
      <c r="A962" s="831" t="s">
        <v>6511</v>
      </c>
      <c r="B962" s="832" t="s">
        <v>5513</v>
      </c>
      <c r="C962" s="832" t="s">
        <v>5509</v>
      </c>
      <c r="D962" s="832" t="s">
        <v>5611</v>
      </c>
      <c r="E962" s="832" t="s">
        <v>5612</v>
      </c>
      <c r="F962" s="849">
        <v>1</v>
      </c>
      <c r="G962" s="849">
        <v>307</v>
      </c>
      <c r="H962" s="849">
        <v>0.24918831168831168</v>
      </c>
      <c r="I962" s="849">
        <v>307</v>
      </c>
      <c r="J962" s="849">
        <v>4</v>
      </c>
      <c r="K962" s="849">
        <v>1232</v>
      </c>
      <c r="L962" s="849">
        <v>1</v>
      </c>
      <c r="M962" s="849">
        <v>308</v>
      </c>
      <c r="N962" s="849">
        <v>2</v>
      </c>
      <c r="O962" s="849">
        <v>620</v>
      </c>
      <c r="P962" s="837">
        <v>0.50324675324675328</v>
      </c>
      <c r="Q962" s="850">
        <v>310</v>
      </c>
    </row>
    <row r="963" spans="1:17" ht="14.45" customHeight="1" x14ac:dyDescent="0.2">
      <c r="A963" s="831" t="s">
        <v>6511</v>
      </c>
      <c r="B963" s="832" t="s">
        <v>5513</v>
      </c>
      <c r="C963" s="832" t="s">
        <v>5509</v>
      </c>
      <c r="D963" s="832" t="s">
        <v>5613</v>
      </c>
      <c r="E963" s="832" t="s">
        <v>5608</v>
      </c>
      <c r="F963" s="849">
        <v>14</v>
      </c>
      <c r="G963" s="849">
        <v>2492</v>
      </c>
      <c r="H963" s="849">
        <v>1.1601489757914338</v>
      </c>
      <c r="I963" s="849">
        <v>178</v>
      </c>
      <c r="J963" s="849">
        <v>12</v>
      </c>
      <c r="K963" s="849">
        <v>2148</v>
      </c>
      <c r="L963" s="849">
        <v>1</v>
      </c>
      <c r="M963" s="849">
        <v>179</v>
      </c>
      <c r="N963" s="849">
        <v>27</v>
      </c>
      <c r="O963" s="849">
        <v>4833</v>
      </c>
      <c r="P963" s="837">
        <v>2.25</v>
      </c>
      <c r="Q963" s="850">
        <v>179</v>
      </c>
    </row>
    <row r="964" spans="1:17" ht="14.45" customHeight="1" x14ac:dyDescent="0.2">
      <c r="A964" s="831" t="s">
        <v>6511</v>
      </c>
      <c r="B964" s="832" t="s">
        <v>5513</v>
      </c>
      <c r="C964" s="832" t="s">
        <v>5509</v>
      </c>
      <c r="D964" s="832" t="s">
        <v>5614</v>
      </c>
      <c r="E964" s="832" t="s">
        <v>5612</v>
      </c>
      <c r="F964" s="849">
        <v>10</v>
      </c>
      <c r="G964" s="849">
        <v>3800</v>
      </c>
      <c r="H964" s="849">
        <v>0.58669136946117029</v>
      </c>
      <c r="I964" s="849">
        <v>380</v>
      </c>
      <c r="J964" s="849">
        <v>17</v>
      </c>
      <c r="K964" s="849">
        <v>6477</v>
      </c>
      <c r="L964" s="849">
        <v>1</v>
      </c>
      <c r="M964" s="849">
        <v>381</v>
      </c>
      <c r="N964" s="849">
        <v>7</v>
      </c>
      <c r="O964" s="849">
        <v>2695</v>
      </c>
      <c r="P964" s="837">
        <v>0.41608769492048786</v>
      </c>
      <c r="Q964" s="850">
        <v>385</v>
      </c>
    </row>
    <row r="965" spans="1:17" ht="14.45" customHeight="1" x14ac:dyDescent="0.2">
      <c r="A965" s="831" t="s">
        <v>6511</v>
      </c>
      <c r="B965" s="832" t="s">
        <v>5513</v>
      </c>
      <c r="C965" s="832" t="s">
        <v>5509</v>
      </c>
      <c r="D965" s="832" t="s">
        <v>5581</v>
      </c>
      <c r="E965" s="832" t="s">
        <v>5582</v>
      </c>
      <c r="F965" s="849">
        <v>2</v>
      </c>
      <c r="G965" s="849">
        <v>1238</v>
      </c>
      <c r="H965" s="849">
        <v>0.33279569892473121</v>
      </c>
      <c r="I965" s="849">
        <v>619</v>
      </c>
      <c r="J965" s="849">
        <v>6</v>
      </c>
      <c r="K965" s="849">
        <v>3720</v>
      </c>
      <c r="L965" s="849">
        <v>1</v>
      </c>
      <c r="M965" s="849">
        <v>620</v>
      </c>
      <c r="N965" s="849">
        <v>9</v>
      </c>
      <c r="O965" s="849">
        <v>5598</v>
      </c>
      <c r="P965" s="837">
        <v>1.5048387096774194</v>
      </c>
      <c r="Q965" s="850">
        <v>622</v>
      </c>
    </row>
    <row r="966" spans="1:17" ht="14.45" customHeight="1" x14ac:dyDescent="0.2">
      <c r="A966" s="831" t="s">
        <v>6511</v>
      </c>
      <c r="B966" s="832" t="s">
        <v>5513</v>
      </c>
      <c r="C966" s="832" t="s">
        <v>5509</v>
      </c>
      <c r="D966" s="832" t="s">
        <v>5661</v>
      </c>
      <c r="E966" s="832" t="s">
        <v>5662</v>
      </c>
      <c r="F966" s="849">
        <v>8</v>
      </c>
      <c r="G966" s="849">
        <v>800</v>
      </c>
      <c r="H966" s="849">
        <v>0.38095238095238093</v>
      </c>
      <c r="I966" s="849">
        <v>100</v>
      </c>
      <c r="J966" s="849">
        <v>21</v>
      </c>
      <c r="K966" s="849">
        <v>2100</v>
      </c>
      <c r="L966" s="849">
        <v>1</v>
      </c>
      <c r="M966" s="849">
        <v>100</v>
      </c>
      <c r="N966" s="849">
        <v>12</v>
      </c>
      <c r="O966" s="849">
        <v>1200</v>
      </c>
      <c r="P966" s="837">
        <v>0.5714285714285714</v>
      </c>
      <c r="Q966" s="850">
        <v>100</v>
      </c>
    </row>
    <row r="967" spans="1:17" ht="14.45" customHeight="1" x14ac:dyDescent="0.2">
      <c r="A967" s="831" t="s">
        <v>6511</v>
      </c>
      <c r="B967" s="832" t="s">
        <v>5513</v>
      </c>
      <c r="C967" s="832" t="s">
        <v>5509</v>
      </c>
      <c r="D967" s="832" t="s">
        <v>5663</v>
      </c>
      <c r="E967" s="832" t="s">
        <v>5622</v>
      </c>
      <c r="F967" s="849"/>
      <c r="G967" s="849"/>
      <c r="H967" s="849"/>
      <c r="I967" s="849"/>
      <c r="J967" s="849">
        <v>24</v>
      </c>
      <c r="K967" s="849">
        <v>24864</v>
      </c>
      <c r="L967" s="849">
        <v>1</v>
      </c>
      <c r="M967" s="849">
        <v>1036</v>
      </c>
      <c r="N967" s="849">
        <v>12</v>
      </c>
      <c r="O967" s="849">
        <v>12480</v>
      </c>
      <c r="P967" s="837">
        <v>0.50193050193050193</v>
      </c>
      <c r="Q967" s="850">
        <v>1040</v>
      </c>
    </row>
    <row r="968" spans="1:17" ht="14.45" customHeight="1" x14ac:dyDescent="0.2">
      <c r="A968" s="831" t="s">
        <v>6511</v>
      </c>
      <c r="B968" s="832" t="s">
        <v>5513</v>
      </c>
      <c r="C968" s="832" t="s">
        <v>5509</v>
      </c>
      <c r="D968" s="832" t="s">
        <v>5617</v>
      </c>
      <c r="E968" s="832" t="s">
        <v>5602</v>
      </c>
      <c r="F968" s="849"/>
      <c r="G968" s="849"/>
      <c r="H968" s="849"/>
      <c r="I968" s="849"/>
      <c r="J968" s="849"/>
      <c r="K968" s="849"/>
      <c r="L968" s="849"/>
      <c r="M968" s="849"/>
      <c r="N968" s="849">
        <v>1</v>
      </c>
      <c r="O968" s="849">
        <v>355</v>
      </c>
      <c r="P968" s="837"/>
      <c r="Q968" s="850">
        <v>355</v>
      </c>
    </row>
    <row r="969" spans="1:17" ht="14.45" customHeight="1" x14ac:dyDescent="0.2">
      <c r="A969" s="831" t="s">
        <v>6511</v>
      </c>
      <c r="B969" s="832" t="s">
        <v>5513</v>
      </c>
      <c r="C969" s="832" t="s">
        <v>5509</v>
      </c>
      <c r="D969" s="832" t="s">
        <v>5684</v>
      </c>
      <c r="E969" s="832" t="s">
        <v>5666</v>
      </c>
      <c r="F969" s="849">
        <v>8</v>
      </c>
      <c r="G969" s="849">
        <v>4248</v>
      </c>
      <c r="H969" s="849">
        <v>0.57035445757250269</v>
      </c>
      <c r="I969" s="849">
        <v>531</v>
      </c>
      <c r="J969" s="849">
        <v>14</v>
      </c>
      <c r="K969" s="849">
        <v>7448</v>
      </c>
      <c r="L969" s="849">
        <v>1</v>
      </c>
      <c r="M969" s="849">
        <v>532</v>
      </c>
      <c r="N969" s="849">
        <v>18</v>
      </c>
      <c r="O969" s="849">
        <v>9612</v>
      </c>
      <c r="P969" s="837">
        <v>1.2905477980665951</v>
      </c>
      <c r="Q969" s="850">
        <v>534</v>
      </c>
    </row>
    <row r="970" spans="1:17" ht="14.45" customHeight="1" x14ac:dyDescent="0.2">
      <c r="A970" s="831" t="s">
        <v>6511</v>
      </c>
      <c r="B970" s="832" t="s">
        <v>5513</v>
      </c>
      <c r="C970" s="832" t="s">
        <v>5509</v>
      </c>
      <c r="D970" s="832" t="s">
        <v>5665</v>
      </c>
      <c r="E970" s="832" t="s">
        <v>5666</v>
      </c>
      <c r="F970" s="849">
        <v>19</v>
      </c>
      <c r="G970" s="849">
        <v>15656</v>
      </c>
      <c r="H970" s="849">
        <v>0.90366522366522362</v>
      </c>
      <c r="I970" s="849">
        <v>824</v>
      </c>
      <c r="J970" s="849">
        <v>21</v>
      </c>
      <c r="K970" s="849">
        <v>17325</v>
      </c>
      <c r="L970" s="849">
        <v>1</v>
      </c>
      <c r="M970" s="849">
        <v>825</v>
      </c>
      <c r="N970" s="849">
        <v>21</v>
      </c>
      <c r="O970" s="849">
        <v>17388</v>
      </c>
      <c r="P970" s="837">
        <v>1.0036363636363637</v>
      </c>
      <c r="Q970" s="850">
        <v>828</v>
      </c>
    </row>
    <row r="971" spans="1:17" ht="14.45" customHeight="1" x14ac:dyDescent="0.2">
      <c r="A971" s="831" t="s">
        <v>6511</v>
      </c>
      <c r="B971" s="832" t="s">
        <v>5513</v>
      </c>
      <c r="C971" s="832" t="s">
        <v>5509</v>
      </c>
      <c r="D971" s="832" t="s">
        <v>5685</v>
      </c>
      <c r="E971" s="832" t="s">
        <v>5666</v>
      </c>
      <c r="F971" s="849">
        <v>206</v>
      </c>
      <c r="G971" s="849">
        <v>124424</v>
      </c>
      <c r="H971" s="849">
        <v>1.0939335326182522</v>
      </c>
      <c r="I971" s="849">
        <v>604</v>
      </c>
      <c r="J971" s="849">
        <v>188</v>
      </c>
      <c r="K971" s="849">
        <v>113740</v>
      </c>
      <c r="L971" s="849">
        <v>1</v>
      </c>
      <c r="M971" s="849">
        <v>605</v>
      </c>
      <c r="N971" s="849">
        <v>238</v>
      </c>
      <c r="O971" s="849">
        <v>144942</v>
      </c>
      <c r="P971" s="837">
        <v>1.2743274133989801</v>
      </c>
      <c r="Q971" s="850">
        <v>609</v>
      </c>
    </row>
    <row r="972" spans="1:17" ht="14.45" customHeight="1" x14ac:dyDescent="0.2">
      <c r="A972" s="831" t="s">
        <v>6511</v>
      </c>
      <c r="B972" s="832" t="s">
        <v>5513</v>
      </c>
      <c r="C972" s="832" t="s">
        <v>5509</v>
      </c>
      <c r="D972" s="832" t="s">
        <v>5618</v>
      </c>
      <c r="E972" s="832" t="s">
        <v>5594</v>
      </c>
      <c r="F972" s="849">
        <v>3</v>
      </c>
      <c r="G972" s="849">
        <v>1212</v>
      </c>
      <c r="H972" s="849"/>
      <c r="I972" s="849">
        <v>404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5" customHeight="1" x14ac:dyDescent="0.2">
      <c r="A973" s="831" t="s">
        <v>6511</v>
      </c>
      <c r="B973" s="832" t="s">
        <v>5513</v>
      </c>
      <c r="C973" s="832" t="s">
        <v>5509</v>
      </c>
      <c r="D973" s="832" t="s">
        <v>5667</v>
      </c>
      <c r="E973" s="832" t="s">
        <v>5668</v>
      </c>
      <c r="F973" s="849"/>
      <c r="G973" s="849"/>
      <c r="H973" s="849"/>
      <c r="I973" s="849"/>
      <c r="J973" s="849"/>
      <c r="K973" s="849"/>
      <c r="L973" s="849"/>
      <c r="M973" s="849"/>
      <c r="N973" s="849">
        <v>1</v>
      </c>
      <c r="O973" s="849">
        <v>627</v>
      </c>
      <c r="P973" s="837"/>
      <c r="Q973" s="850">
        <v>627</v>
      </c>
    </row>
    <row r="974" spans="1:17" ht="14.45" customHeight="1" x14ac:dyDescent="0.2">
      <c r="A974" s="831" t="s">
        <v>6511</v>
      </c>
      <c r="B974" s="832" t="s">
        <v>5513</v>
      </c>
      <c r="C974" s="832" t="s">
        <v>5509</v>
      </c>
      <c r="D974" s="832" t="s">
        <v>5692</v>
      </c>
      <c r="E974" s="832" t="s">
        <v>5693</v>
      </c>
      <c r="F974" s="849"/>
      <c r="G974" s="849"/>
      <c r="H974" s="849"/>
      <c r="I974" s="849"/>
      <c r="J974" s="849"/>
      <c r="K974" s="849"/>
      <c r="L974" s="849"/>
      <c r="M974" s="849"/>
      <c r="N974" s="849">
        <v>1</v>
      </c>
      <c r="O974" s="849">
        <v>361</v>
      </c>
      <c r="P974" s="837"/>
      <c r="Q974" s="850">
        <v>361</v>
      </c>
    </row>
    <row r="975" spans="1:17" ht="14.45" customHeight="1" x14ac:dyDescent="0.2">
      <c r="A975" s="831" t="s">
        <v>6512</v>
      </c>
      <c r="B975" s="832" t="s">
        <v>5513</v>
      </c>
      <c r="C975" s="832" t="s">
        <v>5540</v>
      </c>
      <c r="D975" s="832" t="s">
        <v>5589</v>
      </c>
      <c r="E975" s="832" t="s">
        <v>5590</v>
      </c>
      <c r="F975" s="849">
        <v>5</v>
      </c>
      <c r="G975" s="849">
        <v>4523.75</v>
      </c>
      <c r="H975" s="849">
        <v>0.625</v>
      </c>
      <c r="I975" s="849">
        <v>904.75</v>
      </c>
      <c r="J975" s="849">
        <v>8</v>
      </c>
      <c r="K975" s="849">
        <v>7238</v>
      </c>
      <c r="L975" s="849">
        <v>1</v>
      </c>
      <c r="M975" s="849">
        <v>904.75</v>
      </c>
      <c r="N975" s="849"/>
      <c r="O975" s="849"/>
      <c r="P975" s="837"/>
      <c r="Q975" s="850"/>
    </row>
    <row r="976" spans="1:17" ht="14.45" customHeight="1" x14ac:dyDescent="0.2">
      <c r="A976" s="831" t="s">
        <v>6512</v>
      </c>
      <c r="B976" s="832" t="s">
        <v>5513</v>
      </c>
      <c r="C976" s="832" t="s">
        <v>5509</v>
      </c>
      <c r="D976" s="832" t="s">
        <v>5555</v>
      </c>
      <c r="E976" s="832" t="s">
        <v>5556</v>
      </c>
      <c r="F976" s="849">
        <v>4</v>
      </c>
      <c r="G976" s="849">
        <v>148</v>
      </c>
      <c r="H976" s="849">
        <v>4</v>
      </c>
      <c r="I976" s="849">
        <v>37</v>
      </c>
      <c r="J976" s="849">
        <v>1</v>
      </c>
      <c r="K976" s="849">
        <v>37</v>
      </c>
      <c r="L976" s="849">
        <v>1</v>
      </c>
      <c r="M976" s="849">
        <v>37</v>
      </c>
      <c r="N976" s="849">
        <v>3</v>
      </c>
      <c r="O976" s="849">
        <v>114</v>
      </c>
      <c r="P976" s="837">
        <v>3.0810810810810811</v>
      </c>
      <c r="Q976" s="850">
        <v>38</v>
      </c>
    </row>
    <row r="977" spans="1:17" ht="14.45" customHeight="1" x14ac:dyDescent="0.2">
      <c r="A977" s="831" t="s">
        <v>6512</v>
      </c>
      <c r="B977" s="832" t="s">
        <v>5513</v>
      </c>
      <c r="C977" s="832" t="s">
        <v>5509</v>
      </c>
      <c r="D977" s="832" t="s">
        <v>5561</v>
      </c>
      <c r="E977" s="832" t="s">
        <v>5562</v>
      </c>
      <c r="F977" s="849">
        <v>1042</v>
      </c>
      <c r="G977" s="849">
        <v>261542</v>
      </c>
      <c r="H977" s="849">
        <v>1.1330404796562001</v>
      </c>
      <c r="I977" s="849">
        <v>251</v>
      </c>
      <c r="J977" s="849">
        <v>916</v>
      </c>
      <c r="K977" s="849">
        <v>230832</v>
      </c>
      <c r="L977" s="849">
        <v>1</v>
      </c>
      <c r="M977" s="849">
        <v>252</v>
      </c>
      <c r="N977" s="849">
        <v>1045</v>
      </c>
      <c r="O977" s="849">
        <v>265430</v>
      </c>
      <c r="P977" s="837">
        <v>1.1498838982463437</v>
      </c>
      <c r="Q977" s="850">
        <v>254</v>
      </c>
    </row>
    <row r="978" spans="1:17" ht="14.45" customHeight="1" x14ac:dyDescent="0.2">
      <c r="A978" s="831" t="s">
        <v>6512</v>
      </c>
      <c r="B978" s="832" t="s">
        <v>5513</v>
      </c>
      <c r="C978" s="832" t="s">
        <v>5509</v>
      </c>
      <c r="D978" s="832" t="s">
        <v>5591</v>
      </c>
      <c r="E978" s="832" t="s">
        <v>5592</v>
      </c>
      <c r="F978" s="849">
        <v>2141</v>
      </c>
      <c r="G978" s="849">
        <v>269766</v>
      </c>
      <c r="H978" s="849">
        <v>1.0826410460160369</v>
      </c>
      <c r="I978" s="849">
        <v>126</v>
      </c>
      <c r="J978" s="849">
        <v>1962</v>
      </c>
      <c r="K978" s="849">
        <v>249174</v>
      </c>
      <c r="L978" s="849">
        <v>1</v>
      </c>
      <c r="M978" s="849">
        <v>127</v>
      </c>
      <c r="N978" s="849">
        <v>2212</v>
      </c>
      <c r="O978" s="849">
        <v>278712</v>
      </c>
      <c r="P978" s="837">
        <v>1.1185436682799972</v>
      </c>
      <c r="Q978" s="850">
        <v>126</v>
      </c>
    </row>
    <row r="979" spans="1:17" ht="14.45" customHeight="1" x14ac:dyDescent="0.2">
      <c r="A979" s="831" t="s">
        <v>6512</v>
      </c>
      <c r="B979" s="832" t="s">
        <v>5513</v>
      </c>
      <c r="C979" s="832" t="s">
        <v>5509</v>
      </c>
      <c r="D979" s="832" t="s">
        <v>5595</v>
      </c>
      <c r="E979" s="832" t="s">
        <v>5596</v>
      </c>
      <c r="F979" s="849"/>
      <c r="G979" s="849"/>
      <c r="H979" s="849"/>
      <c r="I979" s="849"/>
      <c r="J979" s="849">
        <v>1</v>
      </c>
      <c r="K979" s="849">
        <v>496</v>
      </c>
      <c r="L979" s="849">
        <v>1</v>
      </c>
      <c r="M979" s="849">
        <v>496</v>
      </c>
      <c r="N979" s="849"/>
      <c r="O979" s="849"/>
      <c r="P979" s="837"/>
      <c r="Q979" s="850"/>
    </row>
    <row r="980" spans="1:17" ht="14.45" customHeight="1" x14ac:dyDescent="0.2">
      <c r="A980" s="831" t="s">
        <v>6512</v>
      </c>
      <c r="B980" s="832" t="s">
        <v>5513</v>
      </c>
      <c r="C980" s="832" t="s">
        <v>5509</v>
      </c>
      <c r="D980" s="832" t="s">
        <v>5597</v>
      </c>
      <c r="E980" s="832" t="s">
        <v>5598</v>
      </c>
      <c r="F980" s="849">
        <v>3</v>
      </c>
      <c r="G980" s="849">
        <v>2064</v>
      </c>
      <c r="H980" s="849">
        <v>0.74891146589259794</v>
      </c>
      <c r="I980" s="849">
        <v>688</v>
      </c>
      <c r="J980" s="849">
        <v>4</v>
      </c>
      <c r="K980" s="849">
        <v>2756</v>
      </c>
      <c r="L980" s="849">
        <v>1</v>
      </c>
      <c r="M980" s="849">
        <v>689</v>
      </c>
      <c r="N980" s="849">
        <v>9</v>
      </c>
      <c r="O980" s="849">
        <v>6219</v>
      </c>
      <c r="P980" s="837">
        <v>2.2565312046444124</v>
      </c>
      <c r="Q980" s="850">
        <v>691</v>
      </c>
    </row>
    <row r="981" spans="1:17" ht="14.45" customHeight="1" x14ac:dyDescent="0.2">
      <c r="A981" s="831" t="s">
        <v>6512</v>
      </c>
      <c r="B981" s="832" t="s">
        <v>5513</v>
      </c>
      <c r="C981" s="832" t="s">
        <v>5509</v>
      </c>
      <c r="D981" s="832" t="s">
        <v>5599</v>
      </c>
      <c r="E981" s="832" t="s">
        <v>5596</v>
      </c>
      <c r="F981" s="849">
        <v>3</v>
      </c>
      <c r="G981" s="849">
        <v>1704</v>
      </c>
      <c r="H981" s="849">
        <v>0.42781822746673359</v>
      </c>
      <c r="I981" s="849">
        <v>568</v>
      </c>
      <c r="J981" s="849">
        <v>7</v>
      </c>
      <c r="K981" s="849">
        <v>3983</v>
      </c>
      <c r="L981" s="849">
        <v>1</v>
      </c>
      <c r="M981" s="849">
        <v>569</v>
      </c>
      <c r="N981" s="849">
        <v>8</v>
      </c>
      <c r="O981" s="849">
        <v>4584</v>
      </c>
      <c r="P981" s="837">
        <v>1.1508912879738891</v>
      </c>
      <c r="Q981" s="850">
        <v>573</v>
      </c>
    </row>
    <row r="982" spans="1:17" ht="14.45" customHeight="1" x14ac:dyDescent="0.2">
      <c r="A982" s="831" t="s">
        <v>6512</v>
      </c>
      <c r="B982" s="832" t="s">
        <v>5513</v>
      </c>
      <c r="C982" s="832" t="s">
        <v>5509</v>
      </c>
      <c r="D982" s="832" t="s">
        <v>5600</v>
      </c>
      <c r="E982" s="832" t="s">
        <v>5598</v>
      </c>
      <c r="F982" s="849">
        <v>2</v>
      </c>
      <c r="G982" s="849">
        <v>1522</v>
      </c>
      <c r="H982" s="849"/>
      <c r="I982" s="849">
        <v>761</v>
      </c>
      <c r="J982" s="849"/>
      <c r="K982" s="849"/>
      <c r="L982" s="849"/>
      <c r="M982" s="849"/>
      <c r="N982" s="849">
        <v>10</v>
      </c>
      <c r="O982" s="849">
        <v>7660</v>
      </c>
      <c r="P982" s="837"/>
      <c r="Q982" s="850">
        <v>766</v>
      </c>
    </row>
    <row r="983" spans="1:17" ht="14.45" customHeight="1" x14ac:dyDescent="0.2">
      <c r="A983" s="831" t="s">
        <v>6512</v>
      </c>
      <c r="B983" s="832" t="s">
        <v>5513</v>
      </c>
      <c r="C983" s="832" t="s">
        <v>5509</v>
      </c>
      <c r="D983" s="832" t="s">
        <v>5621</v>
      </c>
      <c r="E983" s="832" t="s">
        <v>5622</v>
      </c>
      <c r="F983" s="849">
        <v>756</v>
      </c>
      <c r="G983" s="849">
        <v>618408</v>
      </c>
      <c r="H983" s="849">
        <v>0.90754437869822491</v>
      </c>
      <c r="I983" s="849">
        <v>818</v>
      </c>
      <c r="J983" s="849">
        <v>832</v>
      </c>
      <c r="K983" s="849">
        <v>681408</v>
      </c>
      <c r="L983" s="849">
        <v>1</v>
      </c>
      <c r="M983" s="849">
        <v>819</v>
      </c>
      <c r="N983" s="849">
        <v>1013</v>
      </c>
      <c r="O983" s="849">
        <v>833699</v>
      </c>
      <c r="P983" s="837">
        <v>1.22349458767728</v>
      </c>
      <c r="Q983" s="850">
        <v>823</v>
      </c>
    </row>
    <row r="984" spans="1:17" ht="14.45" customHeight="1" x14ac:dyDescent="0.2">
      <c r="A984" s="831" t="s">
        <v>6512</v>
      </c>
      <c r="B984" s="832" t="s">
        <v>5513</v>
      </c>
      <c r="C984" s="832" t="s">
        <v>5509</v>
      </c>
      <c r="D984" s="832" t="s">
        <v>5607</v>
      </c>
      <c r="E984" s="832" t="s">
        <v>5608</v>
      </c>
      <c r="F984" s="849">
        <v>177</v>
      </c>
      <c r="G984" s="849">
        <v>38055</v>
      </c>
      <c r="H984" s="849">
        <v>1.0114285714285713</v>
      </c>
      <c r="I984" s="849">
        <v>215</v>
      </c>
      <c r="J984" s="849">
        <v>175</v>
      </c>
      <c r="K984" s="849">
        <v>37625</v>
      </c>
      <c r="L984" s="849">
        <v>1</v>
      </c>
      <c r="M984" s="849">
        <v>215</v>
      </c>
      <c r="N984" s="849">
        <v>227</v>
      </c>
      <c r="O984" s="849">
        <v>49259</v>
      </c>
      <c r="P984" s="837">
        <v>1.3092093023255813</v>
      </c>
      <c r="Q984" s="850">
        <v>217</v>
      </c>
    </row>
    <row r="985" spans="1:17" ht="14.45" customHeight="1" x14ac:dyDescent="0.2">
      <c r="A985" s="831" t="s">
        <v>6512</v>
      </c>
      <c r="B985" s="832" t="s">
        <v>5513</v>
      </c>
      <c r="C985" s="832" t="s">
        <v>5509</v>
      </c>
      <c r="D985" s="832" t="s">
        <v>5563</v>
      </c>
      <c r="E985" s="832" t="s">
        <v>5564</v>
      </c>
      <c r="F985" s="849">
        <v>1</v>
      </c>
      <c r="G985" s="849">
        <v>701</v>
      </c>
      <c r="H985" s="849"/>
      <c r="I985" s="849">
        <v>701</v>
      </c>
      <c r="J985" s="849"/>
      <c r="K985" s="849"/>
      <c r="L985" s="849"/>
      <c r="M985" s="849"/>
      <c r="N985" s="849">
        <v>2</v>
      </c>
      <c r="O985" s="849">
        <v>1414</v>
      </c>
      <c r="P985" s="837"/>
      <c r="Q985" s="850">
        <v>707</v>
      </c>
    </row>
    <row r="986" spans="1:17" ht="14.45" customHeight="1" x14ac:dyDescent="0.2">
      <c r="A986" s="831" t="s">
        <v>6512</v>
      </c>
      <c r="B986" s="832" t="s">
        <v>5513</v>
      </c>
      <c r="C986" s="832" t="s">
        <v>5509</v>
      </c>
      <c r="D986" s="832" t="s">
        <v>5565</v>
      </c>
      <c r="E986" s="832" t="s">
        <v>5566</v>
      </c>
      <c r="F986" s="849">
        <v>4</v>
      </c>
      <c r="G986" s="849">
        <v>1420</v>
      </c>
      <c r="H986" s="849">
        <v>1</v>
      </c>
      <c r="I986" s="849">
        <v>355</v>
      </c>
      <c r="J986" s="849">
        <v>4</v>
      </c>
      <c r="K986" s="849">
        <v>1420</v>
      </c>
      <c r="L986" s="849">
        <v>1</v>
      </c>
      <c r="M986" s="849">
        <v>355</v>
      </c>
      <c r="N986" s="849">
        <v>7</v>
      </c>
      <c r="O986" s="849">
        <v>2506</v>
      </c>
      <c r="P986" s="837">
        <v>1.7647887323943663</v>
      </c>
      <c r="Q986" s="850">
        <v>358</v>
      </c>
    </row>
    <row r="987" spans="1:17" ht="14.45" customHeight="1" x14ac:dyDescent="0.2">
      <c r="A987" s="831" t="s">
        <v>6512</v>
      </c>
      <c r="B987" s="832" t="s">
        <v>5513</v>
      </c>
      <c r="C987" s="832" t="s">
        <v>5509</v>
      </c>
      <c r="D987" s="832" t="s">
        <v>5609</v>
      </c>
      <c r="E987" s="832" t="s">
        <v>5610</v>
      </c>
      <c r="F987" s="849">
        <v>2340</v>
      </c>
      <c r="G987" s="849">
        <v>198900</v>
      </c>
      <c r="H987" s="849">
        <v>0.94553994181292667</v>
      </c>
      <c r="I987" s="849">
        <v>85</v>
      </c>
      <c r="J987" s="849">
        <v>2446</v>
      </c>
      <c r="K987" s="849">
        <v>210356</v>
      </c>
      <c r="L987" s="849">
        <v>1</v>
      </c>
      <c r="M987" s="849">
        <v>86</v>
      </c>
      <c r="N987" s="849">
        <v>2457</v>
      </c>
      <c r="O987" s="849">
        <v>216216</v>
      </c>
      <c r="P987" s="837">
        <v>1.0278575367472285</v>
      </c>
      <c r="Q987" s="850">
        <v>88</v>
      </c>
    </row>
    <row r="988" spans="1:17" ht="14.45" customHeight="1" x14ac:dyDescent="0.2">
      <c r="A988" s="831" t="s">
        <v>6512</v>
      </c>
      <c r="B988" s="832" t="s">
        <v>5513</v>
      </c>
      <c r="C988" s="832" t="s">
        <v>5509</v>
      </c>
      <c r="D988" s="832" t="s">
        <v>5567</v>
      </c>
      <c r="E988" s="832" t="s">
        <v>5568</v>
      </c>
      <c r="F988" s="849">
        <v>7</v>
      </c>
      <c r="G988" s="849">
        <v>5040</v>
      </c>
      <c r="H988" s="849">
        <v>1.1666666666666667</v>
      </c>
      <c r="I988" s="849">
        <v>720</v>
      </c>
      <c r="J988" s="849">
        <v>6</v>
      </c>
      <c r="K988" s="849">
        <v>4320</v>
      </c>
      <c r="L988" s="849">
        <v>1</v>
      </c>
      <c r="M988" s="849">
        <v>720</v>
      </c>
      <c r="N988" s="849">
        <v>14</v>
      </c>
      <c r="O988" s="849">
        <v>10122</v>
      </c>
      <c r="P988" s="837">
        <v>2.3430555555555554</v>
      </c>
      <c r="Q988" s="850">
        <v>723</v>
      </c>
    </row>
    <row r="989" spans="1:17" ht="14.45" customHeight="1" x14ac:dyDescent="0.2">
      <c r="A989" s="831" t="s">
        <v>6512</v>
      </c>
      <c r="B989" s="832" t="s">
        <v>5513</v>
      </c>
      <c r="C989" s="832" t="s">
        <v>5509</v>
      </c>
      <c r="D989" s="832" t="s">
        <v>5658</v>
      </c>
      <c r="E989" s="832" t="s">
        <v>5622</v>
      </c>
      <c r="F989" s="849">
        <v>37</v>
      </c>
      <c r="G989" s="849">
        <v>35224</v>
      </c>
      <c r="H989" s="849">
        <v>0.99895068205666315</v>
      </c>
      <c r="I989" s="849">
        <v>952</v>
      </c>
      <c r="J989" s="849">
        <v>37</v>
      </c>
      <c r="K989" s="849">
        <v>35261</v>
      </c>
      <c r="L989" s="849">
        <v>1</v>
      </c>
      <c r="M989" s="849">
        <v>953</v>
      </c>
      <c r="N989" s="849">
        <v>53</v>
      </c>
      <c r="O989" s="849">
        <v>50668</v>
      </c>
      <c r="P989" s="837">
        <v>1.4369416635943393</v>
      </c>
      <c r="Q989" s="850">
        <v>956</v>
      </c>
    </row>
    <row r="990" spans="1:17" ht="14.45" customHeight="1" x14ac:dyDescent="0.2">
      <c r="A990" s="831" t="s">
        <v>6512</v>
      </c>
      <c r="B990" s="832" t="s">
        <v>5513</v>
      </c>
      <c r="C990" s="832" t="s">
        <v>5509</v>
      </c>
      <c r="D990" s="832" t="s">
        <v>5573</v>
      </c>
      <c r="E990" s="832" t="s">
        <v>5574</v>
      </c>
      <c r="F990" s="849">
        <v>1</v>
      </c>
      <c r="G990" s="849">
        <v>120</v>
      </c>
      <c r="H990" s="849"/>
      <c r="I990" s="849">
        <v>120</v>
      </c>
      <c r="J990" s="849"/>
      <c r="K990" s="849"/>
      <c r="L990" s="849"/>
      <c r="M990" s="849"/>
      <c r="N990" s="849">
        <v>16</v>
      </c>
      <c r="O990" s="849">
        <v>1952</v>
      </c>
      <c r="P990" s="837"/>
      <c r="Q990" s="850">
        <v>122</v>
      </c>
    </row>
    <row r="991" spans="1:17" ht="14.45" customHeight="1" x14ac:dyDescent="0.2">
      <c r="A991" s="831" t="s">
        <v>6512</v>
      </c>
      <c r="B991" s="832" t="s">
        <v>5513</v>
      </c>
      <c r="C991" s="832" t="s">
        <v>5509</v>
      </c>
      <c r="D991" s="832" t="s">
        <v>5623</v>
      </c>
      <c r="E991" s="832" t="s">
        <v>5622</v>
      </c>
      <c r="F991" s="849">
        <v>1542</v>
      </c>
      <c r="G991" s="849">
        <v>1148790</v>
      </c>
      <c r="H991" s="849">
        <v>0.97773522277543723</v>
      </c>
      <c r="I991" s="849">
        <v>745</v>
      </c>
      <c r="J991" s="849">
        <v>1575</v>
      </c>
      <c r="K991" s="849">
        <v>1174950</v>
      </c>
      <c r="L991" s="849">
        <v>1</v>
      </c>
      <c r="M991" s="849">
        <v>746</v>
      </c>
      <c r="N991" s="849">
        <v>1400</v>
      </c>
      <c r="O991" s="849">
        <v>1047200</v>
      </c>
      <c r="P991" s="837">
        <v>0.89127196901995831</v>
      </c>
      <c r="Q991" s="850">
        <v>748</v>
      </c>
    </row>
    <row r="992" spans="1:17" ht="14.45" customHeight="1" x14ac:dyDescent="0.2">
      <c r="A992" s="831" t="s">
        <v>6512</v>
      </c>
      <c r="B992" s="832" t="s">
        <v>5513</v>
      </c>
      <c r="C992" s="832" t="s">
        <v>5509</v>
      </c>
      <c r="D992" s="832" t="s">
        <v>5624</v>
      </c>
      <c r="E992" s="832" t="s">
        <v>5625</v>
      </c>
      <c r="F992" s="849">
        <v>5</v>
      </c>
      <c r="G992" s="849">
        <v>2715</v>
      </c>
      <c r="H992" s="849">
        <v>0.29357698961937717</v>
      </c>
      <c r="I992" s="849">
        <v>543</v>
      </c>
      <c r="J992" s="849">
        <v>17</v>
      </c>
      <c r="K992" s="849">
        <v>9248</v>
      </c>
      <c r="L992" s="849">
        <v>1</v>
      </c>
      <c r="M992" s="849">
        <v>544</v>
      </c>
      <c r="N992" s="849">
        <v>19</v>
      </c>
      <c r="O992" s="849">
        <v>10374</v>
      </c>
      <c r="P992" s="837">
        <v>1.1217560553633219</v>
      </c>
      <c r="Q992" s="850">
        <v>546</v>
      </c>
    </row>
    <row r="993" spans="1:17" ht="14.45" customHeight="1" x14ac:dyDescent="0.2">
      <c r="A993" s="831" t="s">
        <v>6512</v>
      </c>
      <c r="B993" s="832" t="s">
        <v>5513</v>
      </c>
      <c r="C993" s="832" t="s">
        <v>5509</v>
      </c>
      <c r="D993" s="832" t="s">
        <v>5611</v>
      </c>
      <c r="E993" s="832" t="s">
        <v>5612</v>
      </c>
      <c r="F993" s="849">
        <v>5</v>
      </c>
      <c r="G993" s="849">
        <v>1535</v>
      </c>
      <c r="H993" s="849"/>
      <c r="I993" s="849">
        <v>307</v>
      </c>
      <c r="J993" s="849"/>
      <c r="K993" s="849"/>
      <c r="L993" s="849"/>
      <c r="M993" s="849"/>
      <c r="N993" s="849">
        <v>3</v>
      </c>
      <c r="O993" s="849">
        <v>930</v>
      </c>
      <c r="P993" s="837"/>
      <c r="Q993" s="850">
        <v>310</v>
      </c>
    </row>
    <row r="994" spans="1:17" ht="14.45" customHeight="1" x14ac:dyDescent="0.2">
      <c r="A994" s="831" t="s">
        <v>6512</v>
      </c>
      <c r="B994" s="832" t="s">
        <v>5513</v>
      </c>
      <c r="C994" s="832" t="s">
        <v>5509</v>
      </c>
      <c r="D994" s="832" t="s">
        <v>5613</v>
      </c>
      <c r="E994" s="832" t="s">
        <v>5608</v>
      </c>
      <c r="F994" s="849">
        <v>384</v>
      </c>
      <c r="G994" s="849">
        <v>68352</v>
      </c>
      <c r="H994" s="849">
        <v>1.1432776904291975</v>
      </c>
      <c r="I994" s="849">
        <v>178</v>
      </c>
      <c r="J994" s="849">
        <v>334</v>
      </c>
      <c r="K994" s="849">
        <v>59786</v>
      </c>
      <c r="L994" s="849">
        <v>1</v>
      </c>
      <c r="M994" s="849">
        <v>179</v>
      </c>
      <c r="N994" s="849">
        <v>331</v>
      </c>
      <c r="O994" s="849">
        <v>59249</v>
      </c>
      <c r="P994" s="837">
        <v>0.99101796407185627</v>
      </c>
      <c r="Q994" s="850">
        <v>179</v>
      </c>
    </row>
    <row r="995" spans="1:17" ht="14.45" customHeight="1" x14ac:dyDescent="0.2">
      <c r="A995" s="831" t="s">
        <v>6512</v>
      </c>
      <c r="B995" s="832" t="s">
        <v>5513</v>
      </c>
      <c r="C995" s="832" t="s">
        <v>5509</v>
      </c>
      <c r="D995" s="832" t="s">
        <v>5614</v>
      </c>
      <c r="E995" s="832" t="s">
        <v>5612</v>
      </c>
      <c r="F995" s="849">
        <v>4</v>
      </c>
      <c r="G995" s="849">
        <v>1520</v>
      </c>
      <c r="H995" s="849">
        <v>1.3298337707786527</v>
      </c>
      <c r="I995" s="849">
        <v>380</v>
      </c>
      <c r="J995" s="849">
        <v>3</v>
      </c>
      <c r="K995" s="849">
        <v>1143</v>
      </c>
      <c r="L995" s="849">
        <v>1</v>
      </c>
      <c r="M995" s="849">
        <v>381</v>
      </c>
      <c r="N995" s="849"/>
      <c r="O995" s="849"/>
      <c r="P995" s="837"/>
      <c r="Q995" s="850"/>
    </row>
    <row r="996" spans="1:17" ht="14.45" customHeight="1" x14ac:dyDescent="0.2">
      <c r="A996" s="831" t="s">
        <v>6512</v>
      </c>
      <c r="B996" s="832" t="s">
        <v>5513</v>
      </c>
      <c r="C996" s="832" t="s">
        <v>5509</v>
      </c>
      <c r="D996" s="832" t="s">
        <v>5581</v>
      </c>
      <c r="E996" s="832" t="s">
        <v>5582</v>
      </c>
      <c r="F996" s="849"/>
      <c r="G996" s="849"/>
      <c r="H996" s="849"/>
      <c r="I996" s="849"/>
      <c r="J996" s="849"/>
      <c r="K996" s="849"/>
      <c r="L996" s="849"/>
      <c r="M996" s="849"/>
      <c r="N996" s="849">
        <v>2</v>
      </c>
      <c r="O996" s="849">
        <v>1244</v>
      </c>
      <c r="P996" s="837"/>
      <c r="Q996" s="850">
        <v>622</v>
      </c>
    </row>
    <row r="997" spans="1:17" ht="14.45" customHeight="1" x14ac:dyDescent="0.2">
      <c r="A997" s="831" t="s">
        <v>6512</v>
      </c>
      <c r="B997" s="832" t="s">
        <v>5513</v>
      </c>
      <c r="C997" s="832" t="s">
        <v>5509</v>
      </c>
      <c r="D997" s="832" t="s">
        <v>5661</v>
      </c>
      <c r="E997" s="832" t="s">
        <v>5662</v>
      </c>
      <c r="F997" s="849"/>
      <c r="G997" s="849"/>
      <c r="H997" s="849"/>
      <c r="I997" s="849"/>
      <c r="J997" s="849">
        <v>1</v>
      </c>
      <c r="K997" s="849">
        <v>100</v>
      </c>
      <c r="L997" s="849">
        <v>1</v>
      </c>
      <c r="M997" s="849">
        <v>100</v>
      </c>
      <c r="N997" s="849"/>
      <c r="O997" s="849"/>
      <c r="P997" s="837"/>
      <c r="Q997" s="850"/>
    </row>
    <row r="998" spans="1:17" ht="14.45" customHeight="1" x14ac:dyDescent="0.2">
      <c r="A998" s="831" t="s">
        <v>6512</v>
      </c>
      <c r="B998" s="832" t="s">
        <v>5513</v>
      </c>
      <c r="C998" s="832" t="s">
        <v>5509</v>
      </c>
      <c r="D998" s="832" t="s">
        <v>5617</v>
      </c>
      <c r="E998" s="832" t="s">
        <v>5602</v>
      </c>
      <c r="F998" s="849"/>
      <c r="G998" s="849"/>
      <c r="H998" s="849"/>
      <c r="I998" s="849"/>
      <c r="J998" s="849"/>
      <c r="K998" s="849"/>
      <c r="L998" s="849"/>
      <c r="M998" s="849"/>
      <c r="N998" s="849">
        <v>1</v>
      </c>
      <c r="O998" s="849">
        <v>355</v>
      </c>
      <c r="P998" s="837"/>
      <c r="Q998" s="850">
        <v>355</v>
      </c>
    </row>
    <row r="999" spans="1:17" ht="14.45" customHeight="1" x14ac:dyDescent="0.2">
      <c r="A999" s="831" t="s">
        <v>6512</v>
      </c>
      <c r="B999" s="832" t="s">
        <v>5513</v>
      </c>
      <c r="C999" s="832" t="s">
        <v>5509</v>
      </c>
      <c r="D999" s="832" t="s">
        <v>5664</v>
      </c>
      <c r="E999" s="832" t="s">
        <v>5622</v>
      </c>
      <c r="F999" s="849"/>
      <c r="G999" s="849"/>
      <c r="H999" s="849"/>
      <c r="I999" s="849"/>
      <c r="J999" s="849">
        <v>3</v>
      </c>
      <c r="K999" s="849">
        <v>2640</v>
      </c>
      <c r="L999" s="849">
        <v>1</v>
      </c>
      <c r="M999" s="849">
        <v>880</v>
      </c>
      <c r="N999" s="849"/>
      <c r="O999" s="849"/>
      <c r="P999" s="837"/>
      <c r="Q999" s="850"/>
    </row>
    <row r="1000" spans="1:17" ht="14.45" customHeight="1" x14ac:dyDescent="0.2">
      <c r="A1000" s="831" t="s">
        <v>6512</v>
      </c>
      <c r="B1000" s="832" t="s">
        <v>5513</v>
      </c>
      <c r="C1000" s="832" t="s">
        <v>5509</v>
      </c>
      <c r="D1000" s="832" t="s">
        <v>5585</v>
      </c>
      <c r="E1000" s="832" t="s">
        <v>5586</v>
      </c>
      <c r="F1000" s="849">
        <v>1</v>
      </c>
      <c r="G1000" s="849">
        <v>177</v>
      </c>
      <c r="H1000" s="849"/>
      <c r="I1000" s="849">
        <v>177</v>
      </c>
      <c r="J1000" s="849"/>
      <c r="K1000" s="849"/>
      <c r="L1000" s="849"/>
      <c r="M1000" s="849"/>
      <c r="N1000" s="849">
        <v>3</v>
      </c>
      <c r="O1000" s="849">
        <v>537</v>
      </c>
      <c r="P1000" s="837"/>
      <c r="Q1000" s="850">
        <v>179</v>
      </c>
    </row>
    <row r="1001" spans="1:17" ht="14.45" customHeight="1" x14ac:dyDescent="0.2">
      <c r="A1001" s="831" t="s">
        <v>6512</v>
      </c>
      <c r="B1001" s="832" t="s">
        <v>5513</v>
      </c>
      <c r="C1001" s="832" t="s">
        <v>5509</v>
      </c>
      <c r="D1001" s="832" t="s">
        <v>5618</v>
      </c>
      <c r="E1001" s="832" t="s">
        <v>5594</v>
      </c>
      <c r="F1001" s="849">
        <v>4</v>
      </c>
      <c r="G1001" s="849">
        <v>1616</v>
      </c>
      <c r="H1001" s="849"/>
      <c r="I1001" s="849">
        <v>404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5" customHeight="1" x14ac:dyDescent="0.2">
      <c r="A1002" s="831" t="s">
        <v>6513</v>
      </c>
      <c r="B1002" s="832" t="s">
        <v>5513</v>
      </c>
      <c r="C1002" s="832" t="s">
        <v>5540</v>
      </c>
      <c r="D1002" s="832" t="s">
        <v>5589</v>
      </c>
      <c r="E1002" s="832" t="s">
        <v>5590</v>
      </c>
      <c r="F1002" s="849">
        <v>12</v>
      </c>
      <c r="G1002" s="849">
        <v>10857</v>
      </c>
      <c r="H1002" s="849">
        <v>0.46153846153846156</v>
      </c>
      <c r="I1002" s="849">
        <v>904.75</v>
      </c>
      <c r="J1002" s="849">
        <v>26</v>
      </c>
      <c r="K1002" s="849">
        <v>23523.5</v>
      </c>
      <c r="L1002" s="849">
        <v>1</v>
      </c>
      <c r="M1002" s="849">
        <v>904.75</v>
      </c>
      <c r="N1002" s="849"/>
      <c r="O1002" s="849"/>
      <c r="P1002" s="837"/>
      <c r="Q1002" s="850"/>
    </row>
    <row r="1003" spans="1:17" ht="14.45" customHeight="1" x14ac:dyDescent="0.2">
      <c r="A1003" s="831" t="s">
        <v>6513</v>
      </c>
      <c r="B1003" s="832" t="s">
        <v>5513</v>
      </c>
      <c r="C1003" s="832" t="s">
        <v>5509</v>
      </c>
      <c r="D1003" s="832" t="s">
        <v>5561</v>
      </c>
      <c r="E1003" s="832" t="s">
        <v>5562</v>
      </c>
      <c r="F1003" s="849">
        <v>176</v>
      </c>
      <c r="G1003" s="849">
        <v>44176</v>
      </c>
      <c r="H1003" s="849">
        <v>0.9275216259343243</v>
      </c>
      <c r="I1003" s="849">
        <v>251</v>
      </c>
      <c r="J1003" s="849">
        <v>189</v>
      </c>
      <c r="K1003" s="849">
        <v>47628</v>
      </c>
      <c r="L1003" s="849">
        <v>1</v>
      </c>
      <c r="M1003" s="849">
        <v>252</v>
      </c>
      <c r="N1003" s="849">
        <v>141</v>
      </c>
      <c r="O1003" s="849">
        <v>35814</v>
      </c>
      <c r="P1003" s="837">
        <v>0.75195263290501391</v>
      </c>
      <c r="Q1003" s="850">
        <v>254</v>
      </c>
    </row>
    <row r="1004" spans="1:17" ht="14.45" customHeight="1" x14ac:dyDescent="0.2">
      <c r="A1004" s="831" t="s">
        <v>6513</v>
      </c>
      <c r="B1004" s="832" t="s">
        <v>5513</v>
      </c>
      <c r="C1004" s="832" t="s">
        <v>5509</v>
      </c>
      <c r="D1004" s="832" t="s">
        <v>5591</v>
      </c>
      <c r="E1004" s="832" t="s">
        <v>5592</v>
      </c>
      <c r="F1004" s="849">
        <v>192</v>
      </c>
      <c r="G1004" s="849">
        <v>24192</v>
      </c>
      <c r="H1004" s="849">
        <v>0.84661417322834642</v>
      </c>
      <c r="I1004" s="849">
        <v>126</v>
      </c>
      <c r="J1004" s="849">
        <v>225</v>
      </c>
      <c r="K1004" s="849">
        <v>28575</v>
      </c>
      <c r="L1004" s="849">
        <v>1</v>
      </c>
      <c r="M1004" s="849">
        <v>127</v>
      </c>
      <c r="N1004" s="849">
        <v>175</v>
      </c>
      <c r="O1004" s="849">
        <v>22050</v>
      </c>
      <c r="P1004" s="837">
        <v>0.77165354330708658</v>
      </c>
      <c r="Q1004" s="850">
        <v>126</v>
      </c>
    </row>
    <row r="1005" spans="1:17" ht="14.45" customHeight="1" x14ac:dyDescent="0.2">
      <c r="A1005" s="831" t="s">
        <v>6513</v>
      </c>
      <c r="B1005" s="832" t="s">
        <v>5513</v>
      </c>
      <c r="C1005" s="832" t="s">
        <v>5509</v>
      </c>
      <c r="D1005" s="832" t="s">
        <v>5595</v>
      </c>
      <c r="E1005" s="832" t="s">
        <v>5596</v>
      </c>
      <c r="F1005" s="849">
        <v>2</v>
      </c>
      <c r="G1005" s="849">
        <v>990</v>
      </c>
      <c r="H1005" s="849">
        <v>0.99798387096774188</v>
      </c>
      <c r="I1005" s="849">
        <v>495</v>
      </c>
      <c r="J1005" s="849">
        <v>2</v>
      </c>
      <c r="K1005" s="849">
        <v>992</v>
      </c>
      <c r="L1005" s="849">
        <v>1</v>
      </c>
      <c r="M1005" s="849">
        <v>496</v>
      </c>
      <c r="N1005" s="849">
        <v>1</v>
      </c>
      <c r="O1005" s="849">
        <v>498</v>
      </c>
      <c r="P1005" s="837">
        <v>0.50201612903225812</v>
      </c>
      <c r="Q1005" s="850">
        <v>498</v>
      </c>
    </row>
    <row r="1006" spans="1:17" ht="14.45" customHeight="1" x14ac:dyDescent="0.2">
      <c r="A1006" s="831" t="s">
        <v>6513</v>
      </c>
      <c r="B1006" s="832" t="s">
        <v>5513</v>
      </c>
      <c r="C1006" s="832" t="s">
        <v>5509</v>
      </c>
      <c r="D1006" s="832" t="s">
        <v>5597</v>
      </c>
      <c r="E1006" s="832" t="s">
        <v>5598</v>
      </c>
      <c r="F1006" s="849">
        <v>9</v>
      </c>
      <c r="G1006" s="849">
        <v>6192</v>
      </c>
      <c r="H1006" s="849">
        <v>8.9869375907111753</v>
      </c>
      <c r="I1006" s="849">
        <v>688</v>
      </c>
      <c r="J1006" s="849">
        <v>1</v>
      </c>
      <c r="K1006" s="849">
        <v>689</v>
      </c>
      <c r="L1006" s="849">
        <v>1</v>
      </c>
      <c r="M1006" s="849">
        <v>689</v>
      </c>
      <c r="N1006" s="849">
        <v>6</v>
      </c>
      <c r="O1006" s="849">
        <v>4146</v>
      </c>
      <c r="P1006" s="837">
        <v>6.0174165457184321</v>
      </c>
      <c r="Q1006" s="850">
        <v>691</v>
      </c>
    </row>
    <row r="1007" spans="1:17" ht="14.45" customHeight="1" x14ac:dyDescent="0.2">
      <c r="A1007" s="831" t="s">
        <v>6513</v>
      </c>
      <c r="B1007" s="832" t="s">
        <v>5513</v>
      </c>
      <c r="C1007" s="832" t="s">
        <v>5509</v>
      </c>
      <c r="D1007" s="832" t="s">
        <v>5599</v>
      </c>
      <c r="E1007" s="832" t="s">
        <v>5596</v>
      </c>
      <c r="F1007" s="849">
        <v>19</v>
      </c>
      <c r="G1007" s="849">
        <v>10792</v>
      </c>
      <c r="H1007" s="849">
        <v>6.3222026947861742</v>
      </c>
      <c r="I1007" s="849">
        <v>568</v>
      </c>
      <c r="J1007" s="849">
        <v>3</v>
      </c>
      <c r="K1007" s="849">
        <v>1707</v>
      </c>
      <c r="L1007" s="849">
        <v>1</v>
      </c>
      <c r="M1007" s="849">
        <v>569</v>
      </c>
      <c r="N1007" s="849"/>
      <c r="O1007" s="849"/>
      <c r="P1007" s="837"/>
      <c r="Q1007" s="850"/>
    </row>
    <row r="1008" spans="1:17" ht="14.45" customHeight="1" x14ac:dyDescent="0.2">
      <c r="A1008" s="831" t="s">
        <v>6513</v>
      </c>
      <c r="B1008" s="832" t="s">
        <v>5513</v>
      </c>
      <c r="C1008" s="832" t="s">
        <v>5509</v>
      </c>
      <c r="D1008" s="832" t="s">
        <v>5600</v>
      </c>
      <c r="E1008" s="832" t="s">
        <v>5598</v>
      </c>
      <c r="F1008" s="849">
        <v>2</v>
      </c>
      <c r="G1008" s="849">
        <v>1522</v>
      </c>
      <c r="H1008" s="849">
        <v>0.18157957528036267</v>
      </c>
      <c r="I1008" s="849">
        <v>761</v>
      </c>
      <c r="J1008" s="849">
        <v>11</v>
      </c>
      <c r="K1008" s="849">
        <v>8382</v>
      </c>
      <c r="L1008" s="849">
        <v>1</v>
      </c>
      <c r="M1008" s="849">
        <v>762</v>
      </c>
      <c r="N1008" s="849">
        <v>11</v>
      </c>
      <c r="O1008" s="849">
        <v>8426</v>
      </c>
      <c r="P1008" s="837">
        <v>1.0052493438320209</v>
      </c>
      <c r="Q1008" s="850">
        <v>766</v>
      </c>
    </row>
    <row r="1009" spans="1:17" ht="14.45" customHeight="1" x14ac:dyDescent="0.2">
      <c r="A1009" s="831" t="s">
        <v>6513</v>
      </c>
      <c r="B1009" s="832" t="s">
        <v>5513</v>
      </c>
      <c r="C1009" s="832" t="s">
        <v>5509</v>
      </c>
      <c r="D1009" s="832" t="s">
        <v>5621</v>
      </c>
      <c r="E1009" s="832" t="s">
        <v>5622</v>
      </c>
      <c r="F1009" s="849">
        <v>377</v>
      </c>
      <c r="G1009" s="849">
        <v>308386</v>
      </c>
      <c r="H1009" s="849">
        <v>0.99613672629545646</v>
      </c>
      <c r="I1009" s="849">
        <v>818</v>
      </c>
      <c r="J1009" s="849">
        <v>378</v>
      </c>
      <c r="K1009" s="849">
        <v>309582</v>
      </c>
      <c r="L1009" s="849">
        <v>1</v>
      </c>
      <c r="M1009" s="849">
        <v>819</v>
      </c>
      <c r="N1009" s="849">
        <v>257</v>
      </c>
      <c r="O1009" s="849">
        <v>211511</v>
      </c>
      <c r="P1009" s="837">
        <v>0.68321478638938959</v>
      </c>
      <c r="Q1009" s="850">
        <v>823</v>
      </c>
    </row>
    <row r="1010" spans="1:17" ht="14.45" customHeight="1" x14ac:dyDescent="0.2">
      <c r="A1010" s="831" t="s">
        <v>6513</v>
      </c>
      <c r="B1010" s="832" t="s">
        <v>5513</v>
      </c>
      <c r="C1010" s="832" t="s">
        <v>5509</v>
      </c>
      <c r="D1010" s="832" t="s">
        <v>5601</v>
      </c>
      <c r="E1010" s="832" t="s">
        <v>5602</v>
      </c>
      <c r="F1010" s="849">
        <v>1</v>
      </c>
      <c r="G1010" s="849">
        <v>462</v>
      </c>
      <c r="H1010" s="849"/>
      <c r="I1010" s="849">
        <v>462</v>
      </c>
      <c r="J1010" s="849"/>
      <c r="K1010" s="849"/>
      <c r="L1010" s="849"/>
      <c r="M1010" s="849"/>
      <c r="N1010" s="849"/>
      <c r="O1010" s="849"/>
      <c r="P1010" s="837"/>
      <c r="Q1010" s="850"/>
    </row>
    <row r="1011" spans="1:17" ht="14.45" customHeight="1" x14ac:dyDescent="0.2">
      <c r="A1011" s="831" t="s">
        <v>6513</v>
      </c>
      <c r="B1011" s="832" t="s">
        <v>5513</v>
      </c>
      <c r="C1011" s="832" t="s">
        <v>5509</v>
      </c>
      <c r="D1011" s="832" t="s">
        <v>5607</v>
      </c>
      <c r="E1011" s="832" t="s">
        <v>5608</v>
      </c>
      <c r="F1011" s="849">
        <v>104</v>
      </c>
      <c r="G1011" s="849">
        <v>22360</v>
      </c>
      <c r="H1011" s="849">
        <v>0.9719626168224299</v>
      </c>
      <c r="I1011" s="849">
        <v>215</v>
      </c>
      <c r="J1011" s="849">
        <v>107</v>
      </c>
      <c r="K1011" s="849">
        <v>23005</v>
      </c>
      <c r="L1011" s="849">
        <v>1</v>
      </c>
      <c r="M1011" s="849">
        <v>215</v>
      </c>
      <c r="N1011" s="849">
        <v>84</v>
      </c>
      <c r="O1011" s="849">
        <v>18228</v>
      </c>
      <c r="P1011" s="837">
        <v>0.7923494892414692</v>
      </c>
      <c r="Q1011" s="850">
        <v>217</v>
      </c>
    </row>
    <row r="1012" spans="1:17" ht="14.45" customHeight="1" x14ac:dyDescent="0.2">
      <c r="A1012" s="831" t="s">
        <v>6513</v>
      </c>
      <c r="B1012" s="832" t="s">
        <v>5513</v>
      </c>
      <c r="C1012" s="832" t="s">
        <v>5509</v>
      </c>
      <c r="D1012" s="832" t="s">
        <v>5565</v>
      </c>
      <c r="E1012" s="832" t="s">
        <v>5566</v>
      </c>
      <c r="F1012" s="849"/>
      <c r="G1012" s="849"/>
      <c r="H1012" s="849"/>
      <c r="I1012" s="849"/>
      <c r="J1012" s="849">
        <v>1</v>
      </c>
      <c r="K1012" s="849">
        <v>355</v>
      </c>
      <c r="L1012" s="849">
        <v>1</v>
      </c>
      <c r="M1012" s="849">
        <v>355</v>
      </c>
      <c r="N1012" s="849"/>
      <c r="O1012" s="849"/>
      <c r="P1012" s="837"/>
      <c r="Q1012" s="850"/>
    </row>
    <row r="1013" spans="1:17" ht="14.45" customHeight="1" x14ac:dyDescent="0.2">
      <c r="A1013" s="831" t="s">
        <v>6513</v>
      </c>
      <c r="B1013" s="832" t="s">
        <v>5513</v>
      </c>
      <c r="C1013" s="832" t="s">
        <v>5509</v>
      </c>
      <c r="D1013" s="832" t="s">
        <v>5609</v>
      </c>
      <c r="E1013" s="832" t="s">
        <v>5610</v>
      </c>
      <c r="F1013" s="849">
        <v>466</v>
      </c>
      <c r="G1013" s="849">
        <v>39610</v>
      </c>
      <c r="H1013" s="849">
        <v>0.91204236702740038</v>
      </c>
      <c r="I1013" s="849">
        <v>85</v>
      </c>
      <c r="J1013" s="849">
        <v>505</v>
      </c>
      <c r="K1013" s="849">
        <v>43430</v>
      </c>
      <c r="L1013" s="849">
        <v>1</v>
      </c>
      <c r="M1013" s="849">
        <v>86</v>
      </c>
      <c r="N1013" s="849">
        <v>359</v>
      </c>
      <c r="O1013" s="849">
        <v>31592</v>
      </c>
      <c r="P1013" s="837">
        <v>0.72742344001842041</v>
      </c>
      <c r="Q1013" s="850">
        <v>88</v>
      </c>
    </row>
    <row r="1014" spans="1:17" ht="14.45" customHeight="1" x14ac:dyDescent="0.2">
      <c r="A1014" s="831" t="s">
        <v>6513</v>
      </c>
      <c r="B1014" s="832" t="s">
        <v>5513</v>
      </c>
      <c r="C1014" s="832" t="s">
        <v>5509</v>
      </c>
      <c r="D1014" s="832" t="s">
        <v>5658</v>
      </c>
      <c r="E1014" s="832" t="s">
        <v>5622</v>
      </c>
      <c r="F1014" s="849">
        <v>52</v>
      </c>
      <c r="G1014" s="849">
        <v>49504</v>
      </c>
      <c r="H1014" s="849">
        <v>0.5836565782802976</v>
      </c>
      <c r="I1014" s="849">
        <v>952</v>
      </c>
      <c r="J1014" s="849">
        <v>89</v>
      </c>
      <c r="K1014" s="849">
        <v>84817</v>
      </c>
      <c r="L1014" s="849">
        <v>1</v>
      </c>
      <c r="M1014" s="849">
        <v>953</v>
      </c>
      <c r="N1014" s="849">
        <v>51</v>
      </c>
      <c r="O1014" s="849">
        <v>48756</v>
      </c>
      <c r="P1014" s="837">
        <v>0.57483759152056779</v>
      </c>
      <c r="Q1014" s="850">
        <v>956</v>
      </c>
    </row>
    <row r="1015" spans="1:17" ht="14.45" customHeight="1" x14ac:dyDescent="0.2">
      <c r="A1015" s="831" t="s">
        <v>6513</v>
      </c>
      <c r="B1015" s="832" t="s">
        <v>5513</v>
      </c>
      <c r="C1015" s="832" t="s">
        <v>5509</v>
      </c>
      <c r="D1015" s="832" t="s">
        <v>5623</v>
      </c>
      <c r="E1015" s="832" t="s">
        <v>5622</v>
      </c>
      <c r="F1015" s="849">
        <v>21</v>
      </c>
      <c r="G1015" s="849">
        <v>15645</v>
      </c>
      <c r="H1015" s="849">
        <v>0.95326590299780645</v>
      </c>
      <c r="I1015" s="849">
        <v>745</v>
      </c>
      <c r="J1015" s="849">
        <v>22</v>
      </c>
      <c r="K1015" s="849">
        <v>16412</v>
      </c>
      <c r="L1015" s="849">
        <v>1</v>
      </c>
      <c r="M1015" s="849">
        <v>746</v>
      </c>
      <c r="N1015" s="849">
        <v>27</v>
      </c>
      <c r="O1015" s="849">
        <v>20196</v>
      </c>
      <c r="P1015" s="837">
        <v>1.2305630026809651</v>
      </c>
      <c r="Q1015" s="850">
        <v>748</v>
      </c>
    </row>
    <row r="1016" spans="1:17" ht="14.45" customHeight="1" x14ac:dyDescent="0.2">
      <c r="A1016" s="831" t="s">
        <v>6513</v>
      </c>
      <c r="B1016" s="832" t="s">
        <v>5513</v>
      </c>
      <c r="C1016" s="832" t="s">
        <v>5509</v>
      </c>
      <c r="D1016" s="832" t="s">
        <v>5624</v>
      </c>
      <c r="E1016" s="832" t="s">
        <v>5625</v>
      </c>
      <c r="F1016" s="849"/>
      <c r="G1016" s="849"/>
      <c r="H1016" s="849"/>
      <c r="I1016" s="849"/>
      <c r="J1016" s="849">
        <v>5</v>
      </c>
      <c r="K1016" s="849">
        <v>2720</v>
      </c>
      <c r="L1016" s="849">
        <v>1</v>
      </c>
      <c r="M1016" s="849">
        <v>544</v>
      </c>
      <c r="N1016" s="849"/>
      <c r="O1016" s="849"/>
      <c r="P1016" s="837"/>
      <c r="Q1016" s="850"/>
    </row>
    <row r="1017" spans="1:17" ht="14.45" customHeight="1" x14ac:dyDescent="0.2">
      <c r="A1017" s="831" t="s">
        <v>6513</v>
      </c>
      <c r="B1017" s="832" t="s">
        <v>5513</v>
      </c>
      <c r="C1017" s="832" t="s">
        <v>5509</v>
      </c>
      <c r="D1017" s="832" t="s">
        <v>5613</v>
      </c>
      <c r="E1017" s="832" t="s">
        <v>5608</v>
      </c>
      <c r="F1017" s="849">
        <v>6</v>
      </c>
      <c r="G1017" s="849">
        <v>1068</v>
      </c>
      <c r="H1017" s="849">
        <v>0.994413407821229</v>
      </c>
      <c r="I1017" s="849">
        <v>178</v>
      </c>
      <c r="J1017" s="849">
        <v>6</v>
      </c>
      <c r="K1017" s="849">
        <v>1074</v>
      </c>
      <c r="L1017" s="849">
        <v>1</v>
      </c>
      <c r="M1017" s="849">
        <v>179</v>
      </c>
      <c r="N1017" s="849">
        <v>11</v>
      </c>
      <c r="O1017" s="849">
        <v>1969</v>
      </c>
      <c r="P1017" s="837">
        <v>1.8333333333333333</v>
      </c>
      <c r="Q1017" s="850">
        <v>179</v>
      </c>
    </row>
    <row r="1018" spans="1:17" ht="14.45" customHeight="1" x14ac:dyDescent="0.2">
      <c r="A1018" s="831" t="s">
        <v>6513</v>
      </c>
      <c r="B1018" s="832" t="s">
        <v>5513</v>
      </c>
      <c r="C1018" s="832" t="s">
        <v>5509</v>
      </c>
      <c r="D1018" s="832" t="s">
        <v>5614</v>
      </c>
      <c r="E1018" s="832" t="s">
        <v>5612</v>
      </c>
      <c r="F1018" s="849"/>
      <c r="G1018" s="849"/>
      <c r="H1018" s="849"/>
      <c r="I1018" s="849"/>
      <c r="J1018" s="849"/>
      <c r="K1018" s="849"/>
      <c r="L1018" s="849"/>
      <c r="M1018" s="849"/>
      <c r="N1018" s="849">
        <v>3</v>
      </c>
      <c r="O1018" s="849">
        <v>1155</v>
      </c>
      <c r="P1018" s="837"/>
      <c r="Q1018" s="850">
        <v>385</v>
      </c>
    </row>
    <row r="1019" spans="1:17" ht="14.45" customHeight="1" x14ac:dyDescent="0.2">
      <c r="A1019" s="831" t="s">
        <v>6513</v>
      </c>
      <c r="B1019" s="832" t="s">
        <v>5513</v>
      </c>
      <c r="C1019" s="832" t="s">
        <v>5509</v>
      </c>
      <c r="D1019" s="832" t="s">
        <v>5663</v>
      </c>
      <c r="E1019" s="832" t="s">
        <v>5622</v>
      </c>
      <c r="F1019" s="849"/>
      <c r="G1019" s="849"/>
      <c r="H1019" s="849"/>
      <c r="I1019" s="849"/>
      <c r="J1019" s="849">
        <v>8</v>
      </c>
      <c r="K1019" s="849">
        <v>8288</v>
      </c>
      <c r="L1019" s="849">
        <v>1</v>
      </c>
      <c r="M1019" s="849">
        <v>1036</v>
      </c>
      <c r="N1019" s="849"/>
      <c r="O1019" s="849"/>
      <c r="P1019" s="837"/>
      <c r="Q1019" s="850"/>
    </row>
    <row r="1020" spans="1:17" ht="14.45" customHeight="1" x14ac:dyDescent="0.2">
      <c r="A1020" s="831" t="s">
        <v>6513</v>
      </c>
      <c r="B1020" s="832" t="s">
        <v>5513</v>
      </c>
      <c r="C1020" s="832" t="s">
        <v>5509</v>
      </c>
      <c r="D1020" s="832" t="s">
        <v>5664</v>
      </c>
      <c r="E1020" s="832" t="s">
        <v>5622</v>
      </c>
      <c r="F1020" s="849"/>
      <c r="G1020" s="849"/>
      <c r="H1020" s="849"/>
      <c r="I1020" s="849"/>
      <c r="J1020" s="849"/>
      <c r="K1020" s="849"/>
      <c r="L1020" s="849"/>
      <c r="M1020" s="849"/>
      <c r="N1020" s="849">
        <v>8</v>
      </c>
      <c r="O1020" s="849">
        <v>7048</v>
      </c>
      <c r="P1020" s="837"/>
      <c r="Q1020" s="850">
        <v>881</v>
      </c>
    </row>
    <row r="1021" spans="1:17" ht="14.45" customHeight="1" x14ac:dyDescent="0.2">
      <c r="A1021" s="831" t="s">
        <v>6514</v>
      </c>
      <c r="B1021" s="832" t="s">
        <v>5513</v>
      </c>
      <c r="C1021" s="832" t="s">
        <v>5540</v>
      </c>
      <c r="D1021" s="832" t="s">
        <v>5673</v>
      </c>
      <c r="E1021" s="832" t="s">
        <v>5674</v>
      </c>
      <c r="F1021" s="849">
        <v>1</v>
      </c>
      <c r="G1021" s="849">
        <v>2310</v>
      </c>
      <c r="H1021" s="849"/>
      <c r="I1021" s="849">
        <v>2310</v>
      </c>
      <c r="J1021" s="849"/>
      <c r="K1021" s="849"/>
      <c r="L1021" s="849"/>
      <c r="M1021" s="849"/>
      <c r="N1021" s="849">
        <v>1</v>
      </c>
      <c r="O1021" s="849">
        <v>2310</v>
      </c>
      <c r="P1021" s="837"/>
      <c r="Q1021" s="850">
        <v>2310</v>
      </c>
    </row>
    <row r="1022" spans="1:17" ht="14.45" customHeight="1" x14ac:dyDescent="0.2">
      <c r="A1022" s="831" t="s">
        <v>6514</v>
      </c>
      <c r="B1022" s="832" t="s">
        <v>5513</v>
      </c>
      <c r="C1022" s="832" t="s">
        <v>5540</v>
      </c>
      <c r="D1022" s="832" t="s">
        <v>5589</v>
      </c>
      <c r="E1022" s="832" t="s">
        <v>5590</v>
      </c>
      <c r="F1022" s="849">
        <v>2</v>
      </c>
      <c r="G1022" s="849">
        <v>1809.5</v>
      </c>
      <c r="H1022" s="849">
        <v>0.66666666666666663</v>
      </c>
      <c r="I1022" s="849">
        <v>904.75</v>
      </c>
      <c r="J1022" s="849">
        <v>3</v>
      </c>
      <c r="K1022" s="849">
        <v>2714.25</v>
      </c>
      <c r="L1022" s="849">
        <v>1</v>
      </c>
      <c r="M1022" s="849">
        <v>904.75</v>
      </c>
      <c r="N1022" s="849">
        <v>1</v>
      </c>
      <c r="O1022" s="849">
        <v>904.75</v>
      </c>
      <c r="P1022" s="837">
        <v>0.33333333333333331</v>
      </c>
      <c r="Q1022" s="850">
        <v>904.75</v>
      </c>
    </row>
    <row r="1023" spans="1:17" ht="14.45" customHeight="1" x14ac:dyDescent="0.2">
      <c r="A1023" s="831" t="s">
        <v>6514</v>
      </c>
      <c r="B1023" s="832" t="s">
        <v>5513</v>
      </c>
      <c r="C1023" s="832" t="s">
        <v>5509</v>
      </c>
      <c r="D1023" s="832" t="s">
        <v>5654</v>
      </c>
      <c r="E1023" s="832" t="s">
        <v>5655</v>
      </c>
      <c r="F1023" s="849"/>
      <c r="G1023" s="849"/>
      <c r="H1023" s="849"/>
      <c r="I1023" s="849"/>
      <c r="J1023" s="849">
        <v>1</v>
      </c>
      <c r="K1023" s="849">
        <v>196</v>
      </c>
      <c r="L1023" s="849">
        <v>1</v>
      </c>
      <c r="M1023" s="849">
        <v>196</v>
      </c>
      <c r="N1023" s="849"/>
      <c r="O1023" s="849"/>
      <c r="P1023" s="837"/>
      <c r="Q1023" s="850"/>
    </row>
    <row r="1024" spans="1:17" ht="14.45" customHeight="1" x14ac:dyDescent="0.2">
      <c r="A1024" s="831" t="s">
        <v>6514</v>
      </c>
      <c r="B1024" s="832" t="s">
        <v>5513</v>
      </c>
      <c r="C1024" s="832" t="s">
        <v>5509</v>
      </c>
      <c r="D1024" s="832" t="s">
        <v>5557</v>
      </c>
      <c r="E1024" s="832" t="s">
        <v>5558</v>
      </c>
      <c r="F1024" s="849"/>
      <c r="G1024" s="849"/>
      <c r="H1024" s="849"/>
      <c r="I1024" s="849"/>
      <c r="J1024" s="849"/>
      <c r="K1024" s="849"/>
      <c r="L1024" s="849"/>
      <c r="M1024" s="849"/>
      <c r="N1024" s="849">
        <v>1</v>
      </c>
      <c r="O1024" s="849">
        <v>118</v>
      </c>
      <c r="P1024" s="837"/>
      <c r="Q1024" s="850">
        <v>118</v>
      </c>
    </row>
    <row r="1025" spans="1:17" ht="14.45" customHeight="1" x14ac:dyDescent="0.2">
      <c r="A1025" s="831" t="s">
        <v>6514</v>
      </c>
      <c r="B1025" s="832" t="s">
        <v>5513</v>
      </c>
      <c r="C1025" s="832" t="s">
        <v>5509</v>
      </c>
      <c r="D1025" s="832" t="s">
        <v>5559</v>
      </c>
      <c r="E1025" s="832" t="s">
        <v>5560</v>
      </c>
      <c r="F1025" s="849"/>
      <c r="G1025" s="849"/>
      <c r="H1025" s="849"/>
      <c r="I1025" s="849"/>
      <c r="J1025" s="849">
        <v>1</v>
      </c>
      <c r="K1025" s="849">
        <v>130</v>
      </c>
      <c r="L1025" s="849">
        <v>1</v>
      </c>
      <c r="M1025" s="849">
        <v>130</v>
      </c>
      <c r="N1025" s="849">
        <v>1</v>
      </c>
      <c r="O1025" s="849">
        <v>131</v>
      </c>
      <c r="P1025" s="837">
        <v>1.0076923076923077</v>
      </c>
      <c r="Q1025" s="850">
        <v>131</v>
      </c>
    </row>
    <row r="1026" spans="1:17" ht="14.45" customHeight="1" x14ac:dyDescent="0.2">
      <c r="A1026" s="831" t="s">
        <v>6514</v>
      </c>
      <c r="B1026" s="832" t="s">
        <v>5513</v>
      </c>
      <c r="C1026" s="832" t="s">
        <v>5509</v>
      </c>
      <c r="D1026" s="832" t="s">
        <v>5561</v>
      </c>
      <c r="E1026" s="832" t="s">
        <v>5562</v>
      </c>
      <c r="F1026" s="849">
        <v>389</v>
      </c>
      <c r="G1026" s="849">
        <v>97639</v>
      </c>
      <c r="H1026" s="849">
        <v>0.99859883816069384</v>
      </c>
      <c r="I1026" s="849">
        <v>251</v>
      </c>
      <c r="J1026" s="849">
        <v>388</v>
      </c>
      <c r="K1026" s="849">
        <v>97776</v>
      </c>
      <c r="L1026" s="849">
        <v>1</v>
      </c>
      <c r="M1026" s="849">
        <v>252</v>
      </c>
      <c r="N1026" s="849">
        <v>408</v>
      </c>
      <c r="O1026" s="849">
        <v>103632</v>
      </c>
      <c r="P1026" s="837">
        <v>1.0598919980363279</v>
      </c>
      <c r="Q1026" s="850">
        <v>254</v>
      </c>
    </row>
    <row r="1027" spans="1:17" ht="14.45" customHeight="1" x14ac:dyDescent="0.2">
      <c r="A1027" s="831" t="s">
        <v>6514</v>
      </c>
      <c r="B1027" s="832" t="s">
        <v>5513</v>
      </c>
      <c r="C1027" s="832" t="s">
        <v>5509</v>
      </c>
      <c r="D1027" s="832" t="s">
        <v>5591</v>
      </c>
      <c r="E1027" s="832" t="s">
        <v>5592</v>
      </c>
      <c r="F1027" s="849">
        <v>117</v>
      </c>
      <c r="G1027" s="849">
        <v>14742</v>
      </c>
      <c r="H1027" s="849">
        <v>0.84115029099623417</v>
      </c>
      <c r="I1027" s="849">
        <v>126</v>
      </c>
      <c r="J1027" s="849">
        <v>138</v>
      </c>
      <c r="K1027" s="849">
        <v>17526</v>
      </c>
      <c r="L1027" s="849">
        <v>1</v>
      </c>
      <c r="M1027" s="849">
        <v>127</v>
      </c>
      <c r="N1027" s="849">
        <v>159</v>
      </c>
      <c r="O1027" s="849">
        <v>20034</v>
      </c>
      <c r="P1027" s="837">
        <v>1.1431016775077028</v>
      </c>
      <c r="Q1027" s="850">
        <v>126</v>
      </c>
    </row>
    <row r="1028" spans="1:17" ht="14.45" customHeight="1" x14ac:dyDescent="0.2">
      <c r="A1028" s="831" t="s">
        <v>6514</v>
      </c>
      <c r="B1028" s="832" t="s">
        <v>5513</v>
      </c>
      <c r="C1028" s="832" t="s">
        <v>5509</v>
      </c>
      <c r="D1028" s="832" t="s">
        <v>5595</v>
      </c>
      <c r="E1028" s="832" t="s">
        <v>5596</v>
      </c>
      <c r="F1028" s="849">
        <v>1</v>
      </c>
      <c r="G1028" s="849">
        <v>495</v>
      </c>
      <c r="H1028" s="849"/>
      <c r="I1028" s="849">
        <v>495</v>
      </c>
      <c r="J1028" s="849"/>
      <c r="K1028" s="849"/>
      <c r="L1028" s="849"/>
      <c r="M1028" s="849"/>
      <c r="N1028" s="849"/>
      <c r="O1028" s="849"/>
      <c r="P1028" s="837"/>
      <c r="Q1028" s="850"/>
    </row>
    <row r="1029" spans="1:17" ht="14.45" customHeight="1" x14ac:dyDescent="0.2">
      <c r="A1029" s="831" t="s">
        <v>6514</v>
      </c>
      <c r="B1029" s="832" t="s">
        <v>5513</v>
      </c>
      <c r="C1029" s="832" t="s">
        <v>5509</v>
      </c>
      <c r="D1029" s="832" t="s">
        <v>5599</v>
      </c>
      <c r="E1029" s="832" t="s">
        <v>5596</v>
      </c>
      <c r="F1029" s="849">
        <v>10</v>
      </c>
      <c r="G1029" s="849">
        <v>5680</v>
      </c>
      <c r="H1029" s="849"/>
      <c r="I1029" s="849">
        <v>568</v>
      </c>
      <c r="J1029" s="849"/>
      <c r="K1029" s="849"/>
      <c r="L1029" s="849"/>
      <c r="M1029" s="849"/>
      <c r="N1029" s="849"/>
      <c r="O1029" s="849"/>
      <c r="P1029" s="837"/>
      <c r="Q1029" s="850"/>
    </row>
    <row r="1030" spans="1:17" ht="14.45" customHeight="1" x14ac:dyDescent="0.2">
      <c r="A1030" s="831" t="s">
        <v>6514</v>
      </c>
      <c r="B1030" s="832" t="s">
        <v>5513</v>
      </c>
      <c r="C1030" s="832" t="s">
        <v>5509</v>
      </c>
      <c r="D1030" s="832" t="s">
        <v>5600</v>
      </c>
      <c r="E1030" s="832" t="s">
        <v>5598</v>
      </c>
      <c r="F1030" s="849">
        <v>8</v>
      </c>
      <c r="G1030" s="849">
        <v>6088</v>
      </c>
      <c r="H1030" s="849"/>
      <c r="I1030" s="849">
        <v>761</v>
      </c>
      <c r="J1030" s="849"/>
      <c r="K1030" s="849"/>
      <c r="L1030" s="849"/>
      <c r="M1030" s="849"/>
      <c r="N1030" s="849">
        <v>2</v>
      </c>
      <c r="O1030" s="849">
        <v>1532</v>
      </c>
      <c r="P1030" s="837"/>
      <c r="Q1030" s="850">
        <v>766</v>
      </c>
    </row>
    <row r="1031" spans="1:17" ht="14.45" customHeight="1" x14ac:dyDescent="0.2">
      <c r="A1031" s="831" t="s">
        <v>6514</v>
      </c>
      <c r="B1031" s="832" t="s">
        <v>5513</v>
      </c>
      <c r="C1031" s="832" t="s">
        <v>5509</v>
      </c>
      <c r="D1031" s="832" t="s">
        <v>5621</v>
      </c>
      <c r="E1031" s="832" t="s">
        <v>5622</v>
      </c>
      <c r="F1031" s="849">
        <v>442</v>
      </c>
      <c r="G1031" s="849">
        <v>361556</v>
      </c>
      <c r="H1031" s="849">
        <v>0.97024245595674163</v>
      </c>
      <c r="I1031" s="849">
        <v>818</v>
      </c>
      <c r="J1031" s="849">
        <v>455</v>
      </c>
      <c r="K1031" s="849">
        <v>372645</v>
      </c>
      <c r="L1031" s="849">
        <v>1</v>
      </c>
      <c r="M1031" s="849">
        <v>819</v>
      </c>
      <c r="N1031" s="849">
        <v>477</v>
      </c>
      <c r="O1031" s="849">
        <v>392571</v>
      </c>
      <c r="P1031" s="837">
        <v>1.0534718029223524</v>
      </c>
      <c r="Q1031" s="850">
        <v>823</v>
      </c>
    </row>
    <row r="1032" spans="1:17" ht="14.45" customHeight="1" x14ac:dyDescent="0.2">
      <c r="A1032" s="831" t="s">
        <v>6514</v>
      </c>
      <c r="B1032" s="832" t="s">
        <v>5513</v>
      </c>
      <c r="C1032" s="832" t="s">
        <v>5509</v>
      </c>
      <c r="D1032" s="832" t="s">
        <v>5601</v>
      </c>
      <c r="E1032" s="832" t="s">
        <v>5602</v>
      </c>
      <c r="F1032" s="849">
        <v>1</v>
      </c>
      <c r="G1032" s="849">
        <v>462</v>
      </c>
      <c r="H1032" s="849">
        <v>0.99568965517241381</v>
      </c>
      <c r="I1032" s="849">
        <v>462</v>
      </c>
      <c r="J1032" s="849">
        <v>1</v>
      </c>
      <c r="K1032" s="849">
        <v>464</v>
      </c>
      <c r="L1032" s="849">
        <v>1</v>
      </c>
      <c r="M1032" s="849">
        <v>464</v>
      </c>
      <c r="N1032" s="849">
        <v>1</v>
      </c>
      <c r="O1032" s="849">
        <v>468</v>
      </c>
      <c r="P1032" s="837">
        <v>1.0086206896551724</v>
      </c>
      <c r="Q1032" s="850">
        <v>468</v>
      </c>
    </row>
    <row r="1033" spans="1:17" ht="14.45" customHeight="1" x14ac:dyDescent="0.2">
      <c r="A1033" s="831" t="s">
        <v>6514</v>
      </c>
      <c r="B1033" s="832" t="s">
        <v>5513</v>
      </c>
      <c r="C1033" s="832" t="s">
        <v>5509</v>
      </c>
      <c r="D1033" s="832" t="s">
        <v>5604</v>
      </c>
      <c r="E1033" s="832" t="s">
        <v>5582</v>
      </c>
      <c r="F1033" s="849">
        <v>1</v>
      </c>
      <c r="G1033" s="849">
        <v>728</v>
      </c>
      <c r="H1033" s="849"/>
      <c r="I1033" s="849">
        <v>728</v>
      </c>
      <c r="J1033" s="849"/>
      <c r="K1033" s="849"/>
      <c r="L1033" s="849"/>
      <c r="M1033" s="849"/>
      <c r="N1033" s="849"/>
      <c r="O1033" s="849"/>
      <c r="P1033" s="837"/>
      <c r="Q1033" s="850"/>
    </row>
    <row r="1034" spans="1:17" ht="14.45" customHeight="1" x14ac:dyDescent="0.2">
      <c r="A1034" s="831" t="s">
        <v>6514</v>
      </c>
      <c r="B1034" s="832" t="s">
        <v>5513</v>
      </c>
      <c r="C1034" s="832" t="s">
        <v>5509</v>
      </c>
      <c r="D1034" s="832" t="s">
        <v>5607</v>
      </c>
      <c r="E1034" s="832" t="s">
        <v>5608</v>
      </c>
      <c r="F1034" s="849">
        <v>140</v>
      </c>
      <c r="G1034" s="849">
        <v>30100</v>
      </c>
      <c r="H1034" s="849">
        <v>0.92105263157894735</v>
      </c>
      <c r="I1034" s="849">
        <v>215</v>
      </c>
      <c r="J1034" s="849">
        <v>152</v>
      </c>
      <c r="K1034" s="849">
        <v>32680</v>
      </c>
      <c r="L1034" s="849">
        <v>1</v>
      </c>
      <c r="M1034" s="849">
        <v>215</v>
      </c>
      <c r="N1034" s="849">
        <v>167</v>
      </c>
      <c r="O1034" s="849">
        <v>36239</v>
      </c>
      <c r="P1034" s="837">
        <v>1.10890452876377</v>
      </c>
      <c r="Q1034" s="850">
        <v>217</v>
      </c>
    </row>
    <row r="1035" spans="1:17" ht="14.45" customHeight="1" x14ac:dyDescent="0.2">
      <c r="A1035" s="831" t="s">
        <v>6514</v>
      </c>
      <c r="B1035" s="832" t="s">
        <v>5513</v>
      </c>
      <c r="C1035" s="832" t="s">
        <v>5509</v>
      </c>
      <c r="D1035" s="832" t="s">
        <v>5565</v>
      </c>
      <c r="E1035" s="832" t="s">
        <v>5566</v>
      </c>
      <c r="F1035" s="849">
        <v>5</v>
      </c>
      <c r="G1035" s="849">
        <v>1775</v>
      </c>
      <c r="H1035" s="849">
        <v>1.6666666666666667</v>
      </c>
      <c r="I1035" s="849">
        <v>355</v>
      </c>
      <c r="J1035" s="849">
        <v>3</v>
      </c>
      <c r="K1035" s="849">
        <v>1065</v>
      </c>
      <c r="L1035" s="849">
        <v>1</v>
      </c>
      <c r="M1035" s="849">
        <v>355</v>
      </c>
      <c r="N1035" s="849">
        <v>7</v>
      </c>
      <c r="O1035" s="849">
        <v>2506</v>
      </c>
      <c r="P1035" s="837">
        <v>2.3530516431924884</v>
      </c>
      <c r="Q1035" s="850">
        <v>358</v>
      </c>
    </row>
    <row r="1036" spans="1:17" ht="14.45" customHeight="1" x14ac:dyDescent="0.2">
      <c r="A1036" s="831" t="s">
        <v>6514</v>
      </c>
      <c r="B1036" s="832" t="s">
        <v>5513</v>
      </c>
      <c r="C1036" s="832" t="s">
        <v>5509</v>
      </c>
      <c r="D1036" s="832" t="s">
        <v>5609</v>
      </c>
      <c r="E1036" s="832" t="s">
        <v>5610</v>
      </c>
      <c r="F1036" s="849">
        <v>116</v>
      </c>
      <c r="G1036" s="849">
        <v>9860</v>
      </c>
      <c r="H1036" s="849">
        <v>1.2462082912032355</v>
      </c>
      <c r="I1036" s="849">
        <v>85</v>
      </c>
      <c r="J1036" s="849">
        <v>92</v>
      </c>
      <c r="K1036" s="849">
        <v>7912</v>
      </c>
      <c r="L1036" s="849">
        <v>1</v>
      </c>
      <c r="M1036" s="849">
        <v>86</v>
      </c>
      <c r="N1036" s="849">
        <v>42</v>
      </c>
      <c r="O1036" s="849">
        <v>3696</v>
      </c>
      <c r="P1036" s="837">
        <v>0.4671385237613751</v>
      </c>
      <c r="Q1036" s="850">
        <v>88</v>
      </c>
    </row>
    <row r="1037" spans="1:17" ht="14.45" customHeight="1" x14ac:dyDescent="0.2">
      <c r="A1037" s="831" t="s">
        <v>6514</v>
      </c>
      <c r="B1037" s="832" t="s">
        <v>5513</v>
      </c>
      <c r="C1037" s="832" t="s">
        <v>5509</v>
      </c>
      <c r="D1037" s="832" t="s">
        <v>5567</v>
      </c>
      <c r="E1037" s="832" t="s">
        <v>5568</v>
      </c>
      <c r="F1037" s="849">
        <v>4</v>
      </c>
      <c r="G1037" s="849">
        <v>2880</v>
      </c>
      <c r="H1037" s="849">
        <v>1</v>
      </c>
      <c r="I1037" s="849">
        <v>720</v>
      </c>
      <c r="J1037" s="849">
        <v>4</v>
      </c>
      <c r="K1037" s="849">
        <v>2880</v>
      </c>
      <c r="L1037" s="849">
        <v>1</v>
      </c>
      <c r="M1037" s="849">
        <v>720</v>
      </c>
      <c r="N1037" s="849">
        <v>3</v>
      </c>
      <c r="O1037" s="849">
        <v>2169</v>
      </c>
      <c r="P1037" s="837">
        <v>0.75312500000000004</v>
      </c>
      <c r="Q1037" s="850">
        <v>723</v>
      </c>
    </row>
    <row r="1038" spans="1:17" ht="14.45" customHeight="1" x14ac:dyDescent="0.2">
      <c r="A1038" s="831" t="s">
        <v>6514</v>
      </c>
      <c r="B1038" s="832" t="s">
        <v>5513</v>
      </c>
      <c r="C1038" s="832" t="s">
        <v>5509</v>
      </c>
      <c r="D1038" s="832" t="s">
        <v>5658</v>
      </c>
      <c r="E1038" s="832" t="s">
        <v>5622</v>
      </c>
      <c r="F1038" s="849">
        <v>8</v>
      </c>
      <c r="G1038" s="849">
        <v>7616</v>
      </c>
      <c r="H1038" s="849">
        <v>0.79916054564533057</v>
      </c>
      <c r="I1038" s="849">
        <v>952</v>
      </c>
      <c r="J1038" s="849">
        <v>10</v>
      </c>
      <c r="K1038" s="849">
        <v>9530</v>
      </c>
      <c r="L1038" s="849">
        <v>1</v>
      </c>
      <c r="M1038" s="849">
        <v>953</v>
      </c>
      <c r="N1038" s="849"/>
      <c r="O1038" s="849"/>
      <c r="P1038" s="837"/>
      <c r="Q1038" s="850"/>
    </row>
    <row r="1039" spans="1:17" ht="14.45" customHeight="1" x14ac:dyDescent="0.2">
      <c r="A1039" s="831" t="s">
        <v>6514</v>
      </c>
      <c r="B1039" s="832" t="s">
        <v>5513</v>
      </c>
      <c r="C1039" s="832" t="s">
        <v>5509</v>
      </c>
      <c r="D1039" s="832" t="s">
        <v>5573</v>
      </c>
      <c r="E1039" s="832" t="s">
        <v>5574</v>
      </c>
      <c r="F1039" s="849">
        <v>3</v>
      </c>
      <c r="G1039" s="849">
        <v>360</v>
      </c>
      <c r="H1039" s="849"/>
      <c r="I1039" s="849">
        <v>120</v>
      </c>
      <c r="J1039" s="849">
        <v>0</v>
      </c>
      <c r="K1039" s="849">
        <v>0</v>
      </c>
      <c r="L1039" s="849"/>
      <c r="M1039" s="849"/>
      <c r="N1039" s="849">
        <v>8</v>
      </c>
      <c r="O1039" s="849">
        <v>976</v>
      </c>
      <c r="P1039" s="837"/>
      <c r="Q1039" s="850">
        <v>122</v>
      </c>
    </row>
    <row r="1040" spans="1:17" ht="14.45" customHeight="1" x14ac:dyDescent="0.2">
      <c r="A1040" s="831" t="s">
        <v>6514</v>
      </c>
      <c r="B1040" s="832" t="s">
        <v>5513</v>
      </c>
      <c r="C1040" s="832" t="s">
        <v>5509</v>
      </c>
      <c r="D1040" s="832" t="s">
        <v>5623</v>
      </c>
      <c r="E1040" s="832" t="s">
        <v>5622</v>
      </c>
      <c r="F1040" s="849"/>
      <c r="G1040" s="849"/>
      <c r="H1040" s="849"/>
      <c r="I1040" s="849"/>
      <c r="J1040" s="849">
        <v>3</v>
      </c>
      <c r="K1040" s="849">
        <v>2238</v>
      </c>
      <c r="L1040" s="849">
        <v>1</v>
      </c>
      <c r="M1040" s="849">
        <v>746</v>
      </c>
      <c r="N1040" s="849">
        <v>2</v>
      </c>
      <c r="O1040" s="849">
        <v>1496</v>
      </c>
      <c r="P1040" s="837">
        <v>0.66845397676496876</v>
      </c>
      <c r="Q1040" s="850">
        <v>748</v>
      </c>
    </row>
    <row r="1041" spans="1:17" ht="14.45" customHeight="1" x14ac:dyDescent="0.2">
      <c r="A1041" s="831" t="s">
        <v>6514</v>
      </c>
      <c r="B1041" s="832" t="s">
        <v>5513</v>
      </c>
      <c r="C1041" s="832" t="s">
        <v>5509</v>
      </c>
      <c r="D1041" s="832" t="s">
        <v>5624</v>
      </c>
      <c r="E1041" s="832" t="s">
        <v>5625</v>
      </c>
      <c r="F1041" s="849">
        <v>30</v>
      </c>
      <c r="G1041" s="849">
        <v>16290</v>
      </c>
      <c r="H1041" s="849">
        <v>5.9889705882352944</v>
      </c>
      <c r="I1041" s="849">
        <v>543</v>
      </c>
      <c r="J1041" s="849">
        <v>5</v>
      </c>
      <c r="K1041" s="849">
        <v>2720</v>
      </c>
      <c r="L1041" s="849">
        <v>1</v>
      </c>
      <c r="M1041" s="849">
        <v>544</v>
      </c>
      <c r="N1041" s="849">
        <v>5</v>
      </c>
      <c r="O1041" s="849">
        <v>2730</v>
      </c>
      <c r="P1041" s="837">
        <v>1.0036764705882353</v>
      </c>
      <c r="Q1041" s="850">
        <v>546</v>
      </c>
    </row>
    <row r="1042" spans="1:17" ht="14.45" customHeight="1" x14ac:dyDescent="0.2">
      <c r="A1042" s="831" t="s">
        <v>6514</v>
      </c>
      <c r="B1042" s="832" t="s">
        <v>5513</v>
      </c>
      <c r="C1042" s="832" t="s">
        <v>5509</v>
      </c>
      <c r="D1042" s="832" t="s">
        <v>5611</v>
      </c>
      <c r="E1042" s="832" t="s">
        <v>5612</v>
      </c>
      <c r="F1042" s="849">
        <v>2</v>
      </c>
      <c r="G1042" s="849">
        <v>614</v>
      </c>
      <c r="H1042" s="849"/>
      <c r="I1042" s="849">
        <v>307</v>
      </c>
      <c r="J1042" s="849"/>
      <c r="K1042" s="849"/>
      <c r="L1042" s="849"/>
      <c r="M1042" s="849"/>
      <c r="N1042" s="849"/>
      <c r="O1042" s="849"/>
      <c r="P1042" s="837"/>
      <c r="Q1042" s="850"/>
    </row>
    <row r="1043" spans="1:17" ht="14.45" customHeight="1" x14ac:dyDescent="0.2">
      <c r="A1043" s="831" t="s">
        <v>6514</v>
      </c>
      <c r="B1043" s="832" t="s">
        <v>5513</v>
      </c>
      <c r="C1043" s="832" t="s">
        <v>5509</v>
      </c>
      <c r="D1043" s="832" t="s">
        <v>5613</v>
      </c>
      <c r="E1043" s="832" t="s">
        <v>5608</v>
      </c>
      <c r="F1043" s="849"/>
      <c r="G1043" s="849"/>
      <c r="H1043" s="849"/>
      <c r="I1043" s="849"/>
      <c r="J1043" s="849">
        <v>1</v>
      </c>
      <c r="K1043" s="849">
        <v>179</v>
      </c>
      <c r="L1043" s="849">
        <v>1</v>
      </c>
      <c r="M1043" s="849">
        <v>179</v>
      </c>
      <c r="N1043" s="849"/>
      <c r="O1043" s="849"/>
      <c r="P1043" s="837"/>
      <c r="Q1043" s="850"/>
    </row>
    <row r="1044" spans="1:17" ht="14.45" customHeight="1" x14ac:dyDescent="0.2">
      <c r="A1044" s="831" t="s">
        <v>6514</v>
      </c>
      <c r="B1044" s="832" t="s">
        <v>5513</v>
      </c>
      <c r="C1044" s="832" t="s">
        <v>5509</v>
      </c>
      <c r="D1044" s="832" t="s">
        <v>5614</v>
      </c>
      <c r="E1044" s="832" t="s">
        <v>5612</v>
      </c>
      <c r="F1044" s="849">
        <v>20</v>
      </c>
      <c r="G1044" s="849">
        <v>7600</v>
      </c>
      <c r="H1044" s="849">
        <v>3.3245844269466316</v>
      </c>
      <c r="I1044" s="849">
        <v>380</v>
      </c>
      <c r="J1044" s="849">
        <v>6</v>
      </c>
      <c r="K1044" s="849">
        <v>2286</v>
      </c>
      <c r="L1044" s="849">
        <v>1</v>
      </c>
      <c r="M1044" s="849">
        <v>381</v>
      </c>
      <c r="N1044" s="849">
        <v>22</v>
      </c>
      <c r="O1044" s="849">
        <v>8470</v>
      </c>
      <c r="P1044" s="837">
        <v>3.705161854768154</v>
      </c>
      <c r="Q1044" s="850">
        <v>385</v>
      </c>
    </row>
    <row r="1045" spans="1:17" ht="14.45" customHeight="1" x14ac:dyDescent="0.2">
      <c r="A1045" s="831" t="s">
        <v>6514</v>
      </c>
      <c r="B1045" s="832" t="s">
        <v>5513</v>
      </c>
      <c r="C1045" s="832" t="s">
        <v>5509</v>
      </c>
      <c r="D1045" s="832" t="s">
        <v>5685</v>
      </c>
      <c r="E1045" s="832" t="s">
        <v>5666</v>
      </c>
      <c r="F1045" s="849">
        <v>5</v>
      </c>
      <c r="G1045" s="849">
        <v>3020</v>
      </c>
      <c r="H1045" s="849"/>
      <c r="I1045" s="849">
        <v>604</v>
      </c>
      <c r="J1045" s="849"/>
      <c r="K1045" s="849"/>
      <c r="L1045" s="849"/>
      <c r="M1045" s="849"/>
      <c r="N1045" s="849"/>
      <c r="O1045" s="849"/>
      <c r="P1045" s="837"/>
      <c r="Q1045" s="850"/>
    </row>
    <row r="1046" spans="1:17" ht="14.45" customHeight="1" x14ac:dyDescent="0.2">
      <c r="A1046" s="831" t="s">
        <v>6514</v>
      </c>
      <c r="B1046" s="832" t="s">
        <v>5513</v>
      </c>
      <c r="C1046" s="832" t="s">
        <v>5509</v>
      </c>
      <c r="D1046" s="832" t="s">
        <v>5585</v>
      </c>
      <c r="E1046" s="832" t="s">
        <v>5586</v>
      </c>
      <c r="F1046" s="849"/>
      <c r="G1046" s="849"/>
      <c r="H1046" s="849"/>
      <c r="I1046" s="849"/>
      <c r="J1046" s="849"/>
      <c r="K1046" s="849"/>
      <c r="L1046" s="849"/>
      <c r="M1046" s="849"/>
      <c r="N1046" s="849">
        <v>1</v>
      </c>
      <c r="O1046" s="849">
        <v>179</v>
      </c>
      <c r="P1046" s="837"/>
      <c r="Q1046" s="850">
        <v>179</v>
      </c>
    </row>
    <row r="1047" spans="1:17" ht="14.45" customHeight="1" x14ac:dyDescent="0.2">
      <c r="A1047" s="831" t="s">
        <v>6514</v>
      </c>
      <c r="B1047" s="832" t="s">
        <v>5513</v>
      </c>
      <c r="C1047" s="832" t="s">
        <v>5509</v>
      </c>
      <c r="D1047" s="832" t="s">
        <v>5667</v>
      </c>
      <c r="E1047" s="832" t="s">
        <v>5668</v>
      </c>
      <c r="F1047" s="849"/>
      <c r="G1047" s="849"/>
      <c r="H1047" s="849"/>
      <c r="I1047" s="849"/>
      <c r="J1047" s="849">
        <v>1</v>
      </c>
      <c r="K1047" s="849">
        <v>625</v>
      </c>
      <c r="L1047" s="849">
        <v>1</v>
      </c>
      <c r="M1047" s="849">
        <v>625</v>
      </c>
      <c r="N1047" s="849"/>
      <c r="O1047" s="849"/>
      <c r="P1047" s="837"/>
      <c r="Q1047" s="850"/>
    </row>
    <row r="1048" spans="1:17" ht="14.45" customHeight="1" x14ac:dyDescent="0.2">
      <c r="A1048" s="831" t="s">
        <v>6515</v>
      </c>
      <c r="B1048" s="832" t="s">
        <v>5513</v>
      </c>
      <c r="C1048" s="832" t="s">
        <v>5540</v>
      </c>
      <c r="D1048" s="832" t="s">
        <v>5589</v>
      </c>
      <c r="E1048" s="832" t="s">
        <v>5590</v>
      </c>
      <c r="F1048" s="849">
        <v>6</v>
      </c>
      <c r="G1048" s="849">
        <v>5428.5</v>
      </c>
      <c r="H1048" s="849">
        <v>1</v>
      </c>
      <c r="I1048" s="849">
        <v>904.75</v>
      </c>
      <c r="J1048" s="849">
        <v>6</v>
      </c>
      <c r="K1048" s="849">
        <v>5428.5</v>
      </c>
      <c r="L1048" s="849">
        <v>1</v>
      </c>
      <c r="M1048" s="849">
        <v>904.75</v>
      </c>
      <c r="N1048" s="849"/>
      <c r="O1048" s="849"/>
      <c r="P1048" s="837"/>
      <c r="Q1048" s="850"/>
    </row>
    <row r="1049" spans="1:17" ht="14.45" customHeight="1" x14ac:dyDescent="0.2">
      <c r="A1049" s="831" t="s">
        <v>6515</v>
      </c>
      <c r="B1049" s="832" t="s">
        <v>5513</v>
      </c>
      <c r="C1049" s="832" t="s">
        <v>5540</v>
      </c>
      <c r="D1049" s="832" t="s">
        <v>5543</v>
      </c>
      <c r="E1049" s="832" t="s">
        <v>5544</v>
      </c>
      <c r="F1049" s="849"/>
      <c r="G1049" s="849"/>
      <c r="H1049" s="849"/>
      <c r="I1049" s="849"/>
      <c r="J1049" s="849">
        <v>1</v>
      </c>
      <c r="K1049" s="849">
        <v>242.64</v>
      </c>
      <c r="L1049" s="849">
        <v>1</v>
      </c>
      <c r="M1049" s="849">
        <v>242.64</v>
      </c>
      <c r="N1049" s="849">
        <v>1</v>
      </c>
      <c r="O1049" s="849">
        <v>242.64</v>
      </c>
      <c r="P1049" s="837">
        <v>1</v>
      </c>
      <c r="Q1049" s="850">
        <v>242.64</v>
      </c>
    </row>
    <row r="1050" spans="1:17" ht="14.45" customHeight="1" x14ac:dyDescent="0.2">
      <c r="A1050" s="831" t="s">
        <v>6515</v>
      </c>
      <c r="B1050" s="832" t="s">
        <v>5513</v>
      </c>
      <c r="C1050" s="832" t="s">
        <v>5540</v>
      </c>
      <c r="D1050" s="832" t="s">
        <v>5549</v>
      </c>
      <c r="E1050" s="832" t="s">
        <v>5548</v>
      </c>
      <c r="F1050" s="849">
        <v>4</v>
      </c>
      <c r="G1050" s="849">
        <v>1796</v>
      </c>
      <c r="H1050" s="849"/>
      <c r="I1050" s="849">
        <v>449</v>
      </c>
      <c r="J1050" s="849"/>
      <c r="K1050" s="849"/>
      <c r="L1050" s="849"/>
      <c r="M1050" s="849"/>
      <c r="N1050" s="849"/>
      <c r="O1050" s="849"/>
      <c r="P1050" s="837"/>
      <c r="Q1050" s="850"/>
    </row>
    <row r="1051" spans="1:17" ht="14.45" customHeight="1" x14ac:dyDescent="0.2">
      <c r="A1051" s="831" t="s">
        <v>6515</v>
      </c>
      <c r="B1051" s="832" t="s">
        <v>5513</v>
      </c>
      <c r="C1051" s="832" t="s">
        <v>5540</v>
      </c>
      <c r="D1051" s="832" t="s">
        <v>5550</v>
      </c>
      <c r="E1051" s="832" t="s">
        <v>5548</v>
      </c>
      <c r="F1051" s="849">
        <v>4</v>
      </c>
      <c r="G1051" s="849">
        <v>2000</v>
      </c>
      <c r="H1051" s="849"/>
      <c r="I1051" s="849">
        <v>500</v>
      </c>
      <c r="J1051" s="849"/>
      <c r="K1051" s="849"/>
      <c r="L1051" s="849"/>
      <c r="M1051" s="849"/>
      <c r="N1051" s="849"/>
      <c r="O1051" s="849"/>
      <c r="P1051" s="837"/>
      <c r="Q1051" s="850"/>
    </row>
    <row r="1052" spans="1:17" ht="14.45" customHeight="1" x14ac:dyDescent="0.2">
      <c r="A1052" s="831" t="s">
        <v>6515</v>
      </c>
      <c r="B1052" s="832" t="s">
        <v>5513</v>
      </c>
      <c r="C1052" s="832" t="s">
        <v>5509</v>
      </c>
      <c r="D1052" s="832" t="s">
        <v>5555</v>
      </c>
      <c r="E1052" s="832" t="s">
        <v>5556</v>
      </c>
      <c r="F1052" s="849">
        <v>2</v>
      </c>
      <c r="G1052" s="849">
        <v>74</v>
      </c>
      <c r="H1052" s="849">
        <v>0.66666666666666663</v>
      </c>
      <c r="I1052" s="849">
        <v>37</v>
      </c>
      <c r="J1052" s="849">
        <v>3</v>
      </c>
      <c r="K1052" s="849">
        <v>111</v>
      </c>
      <c r="L1052" s="849">
        <v>1</v>
      </c>
      <c r="M1052" s="849">
        <v>37</v>
      </c>
      <c r="N1052" s="849"/>
      <c r="O1052" s="849"/>
      <c r="P1052" s="837"/>
      <c r="Q1052" s="850"/>
    </row>
    <row r="1053" spans="1:17" ht="14.45" customHeight="1" x14ac:dyDescent="0.2">
      <c r="A1053" s="831" t="s">
        <v>6515</v>
      </c>
      <c r="B1053" s="832" t="s">
        <v>5513</v>
      </c>
      <c r="C1053" s="832" t="s">
        <v>5509</v>
      </c>
      <c r="D1053" s="832" t="s">
        <v>5561</v>
      </c>
      <c r="E1053" s="832" t="s">
        <v>5562</v>
      </c>
      <c r="F1053" s="849">
        <v>164</v>
      </c>
      <c r="G1053" s="849">
        <v>41164</v>
      </c>
      <c r="H1053" s="849">
        <v>0.86887875717662955</v>
      </c>
      <c r="I1053" s="849">
        <v>251</v>
      </c>
      <c r="J1053" s="849">
        <v>188</v>
      </c>
      <c r="K1053" s="849">
        <v>47376</v>
      </c>
      <c r="L1053" s="849">
        <v>1</v>
      </c>
      <c r="M1053" s="849">
        <v>252</v>
      </c>
      <c r="N1053" s="849">
        <v>200</v>
      </c>
      <c r="O1053" s="849">
        <v>50800</v>
      </c>
      <c r="P1053" s="837">
        <v>1.0722728807835191</v>
      </c>
      <c r="Q1053" s="850">
        <v>254</v>
      </c>
    </row>
    <row r="1054" spans="1:17" ht="14.45" customHeight="1" x14ac:dyDescent="0.2">
      <c r="A1054" s="831" t="s">
        <v>6515</v>
      </c>
      <c r="B1054" s="832" t="s">
        <v>5513</v>
      </c>
      <c r="C1054" s="832" t="s">
        <v>5509</v>
      </c>
      <c r="D1054" s="832" t="s">
        <v>5591</v>
      </c>
      <c r="E1054" s="832" t="s">
        <v>5592</v>
      </c>
      <c r="F1054" s="849">
        <v>20</v>
      </c>
      <c r="G1054" s="849">
        <v>2520</v>
      </c>
      <c r="H1054" s="849">
        <v>0.70866141732283461</v>
      </c>
      <c r="I1054" s="849">
        <v>126</v>
      </c>
      <c r="J1054" s="849">
        <v>28</v>
      </c>
      <c r="K1054" s="849">
        <v>3556</v>
      </c>
      <c r="L1054" s="849">
        <v>1</v>
      </c>
      <c r="M1054" s="849">
        <v>127</v>
      </c>
      <c r="N1054" s="849">
        <v>23</v>
      </c>
      <c r="O1054" s="849">
        <v>2898</v>
      </c>
      <c r="P1054" s="837">
        <v>0.81496062992125984</v>
      </c>
      <c r="Q1054" s="850">
        <v>126</v>
      </c>
    </row>
    <row r="1055" spans="1:17" ht="14.45" customHeight="1" x14ac:dyDescent="0.2">
      <c r="A1055" s="831" t="s">
        <v>6515</v>
      </c>
      <c r="B1055" s="832" t="s">
        <v>5513</v>
      </c>
      <c r="C1055" s="832" t="s">
        <v>5509</v>
      </c>
      <c r="D1055" s="832" t="s">
        <v>5595</v>
      </c>
      <c r="E1055" s="832" t="s">
        <v>5596</v>
      </c>
      <c r="F1055" s="849">
        <v>4</v>
      </c>
      <c r="G1055" s="849">
        <v>1980</v>
      </c>
      <c r="H1055" s="849">
        <v>0.57027649769585254</v>
      </c>
      <c r="I1055" s="849">
        <v>495</v>
      </c>
      <c r="J1055" s="849">
        <v>7</v>
      </c>
      <c r="K1055" s="849">
        <v>3472</v>
      </c>
      <c r="L1055" s="849">
        <v>1</v>
      </c>
      <c r="M1055" s="849">
        <v>496</v>
      </c>
      <c r="N1055" s="849"/>
      <c r="O1055" s="849"/>
      <c r="P1055" s="837"/>
      <c r="Q1055" s="850"/>
    </row>
    <row r="1056" spans="1:17" ht="14.45" customHeight="1" x14ac:dyDescent="0.2">
      <c r="A1056" s="831" t="s">
        <v>6515</v>
      </c>
      <c r="B1056" s="832" t="s">
        <v>5513</v>
      </c>
      <c r="C1056" s="832" t="s">
        <v>5509</v>
      </c>
      <c r="D1056" s="832" t="s">
        <v>5597</v>
      </c>
      <c r="E1056" s="832" t="s">
        <v>5598</v>
      </c>
      <c r="F1056" s="849">
        <v>3</v>
      </c>
      <c r="G1056" s="849">
        <v>2064</v>
      </c>
      <c r="H1056" s="849">
        <v>0.49927431059506533</v>
      </c>
      <c r="I1056" s="849">
        <v>688</v>
      </c>
      <c r="J1056" s="849">
        <v>6</v>
      </c>
      <c r="K1056" s="849">
        <v>4134</v>
      </c>
      <c r="L1056" s="849">
        <v>1</v>
      </c>
      <c r="M1056" s="849">
        <v>689</v>
      </c>
      <c r="N1056" s="849">
        <v>13</v>
      </c>
      <c r="O1056" s="849">
        <v>8983</v>
      </c>
      <c r="P1056" s="837">
        <v>2.1729559748427674</v>
      </c>
      <c r="Q1056" s="850">
        <v>691</v>
      </c>
    </row>
    <row r="1057" spans="1:17" ht="14.45" customHeight="1" x14ac:dyDescent="0.2">
      <c r="A1057" s="831" t="s">
        <v>6515</v>
      </c>
      <c r="B1057" s="832" t="s">
        <v>5513</v>
      </c>
      <c r="C1057" s="832" t="s">
        <v>5509</v>
      </c>
      <c r="D1057" s="832" t="s">
        <v>5599</v>
      </c>
      <c r="E1057" s="832" t="s">
        <v>5596</v>
      </c>
      <c r="F1057" s="849">
        <v>6</v>
      </c>
      <c r="G1057" s="849">
        <v>3408</v>
      </c>
      <c r="H1057" s="849">
        <v>0.27224796293337594</v>
      </c>
      <c r="I1057" s="849">
        <v>568</v>
      </c>
      <c r="J1057" s="849">
        <v>22</v>
      </c>
      <c r="K1057" s="849">
        <v>12518</v>
      </c>
      <c r="L1057" s="849">
        <v>1</v>
      </c>
      <c r="M1057" s="849">
        <v>569</v>
      </c>
      <c r="N1057" s="849">
        <v>27</v>
      </c>
      <c r="O1057" s="849">
        <v>15471</v>
      </c>
      <c r="P1057" s="837">
        <v>1.2359003035628695</v>
      </c>
      <c r="Q1057" s="850">
        <v>573</v>
      </c>
    </row>
    <row r="1058" spans="1:17" ht="14.45" customHeight="1" x14ac:dyDescent="0.2">
      <c r="A1058" s="831" t="s">
        <v>6515</v>
      </c>
      <c r="B1058" s="832" t="s">
        <v>5513</v>
      </c>
      <c r="C1058" s="832" t="s">
        <v>5509</v>
      </c>
      <c r="D1058" s="832" t="s">
        <v>5600</v>
      </c>
      <c r="E1058" s="832" t="s">
        <v>5598</v>
      </c>
      <c r="F1058" s="849"/>
      <c r="G1058" s="849"/>
      <c r="H1058" s="849"/>
      <c r="I1058" s="849"/>
      <c r="J1058" s="849">
        <v>6</v>
      </c>
      <c r="K1058" s="849">
        <v>4572</v>
      </c>
      <c r="L1058" s="849">
        <v>1</v>
      </c>
      <c r="M1058" s="849">
        <v>762</v>
      </c>
      <c r="N1058" s="849">
        <v>10</v>
      </c>
      <c r="O1058" s="849">
        <v>7660</v>
      </c>
      <c r="P1058" s="837">
        <v>1.6754155730533684</v>
      </c>
      <c r="Q1058" s="850">
        <v>766</v>
      </c>
    </row>
    <row r="1059" spans="1:17" ht="14.45" customHeight="1" x14ac:dyDescent="0.2">
      <c r="A1059" s="831" t="s">
        <v>6515</v>
      </c>
      <c r="B1059" s="832" t="s">
        <v>5513</v>
      </c>
      <c r="C1059" s="832" t="s">
        <v>5509</v>
      </c>
      <c r="D1059" s="832" t="s">
        <v>5621</v>
      </c>
      <c r="E1059" s="832" t="s">
        <v>5622</v>
      </c>
      <c r="F1059" s="849">
        <v>122</v>
      </c>
      <c r="G1059" s="849">
        <v>99796</v>
      </c>
      <c r="H1059" s="849">
        <v>1.3102262134520199</v>
      </c>
      <c r="I1059" s="849">
        <v>818</v>
      </c>
      <c r="J1059" s="849">
        <v>93</v>
      </c>
      <c r="K1059" s="849">
        <v>76167</v>
      </c>
      <c r="L1059" s="849">
        <v>1</v>
      </c>
      <c r="M1059" s="849">
        <v>819</v>
      </c>
      <c r="N1059" s="849">
        <v>55</v>
      </c>
      <c r="O1059" s="849">
        <v>45265</v>
      </c>
      <c r="P1059" s="837">
        <v>0.59428623944752978</v>
      </c>
      <c r="Q1059" s="850">
        <v>823</v>
      </c>
    </row>
    <row r="1060" spans="1:17" ht="14.45" customHeight="1" x14ac:dyDescent="0.2">
      <c r="A1060" s="831" t="s">
        <v>6515</v>
      </c>
      <c r="B1060" s="832" t="s">
        <v>5513</v>
      </c>
      <c r="C1060" s="832" t="s">
        <v>5509</v>
      </c>
      <c r="D1060" s="832" t="s">
        <v>5601</v>
      </c>
      <c r="E1060" s="832" t="s">
        <v>5602</v>
      </c>
      <c r="F1060" s="849">
        <v>12</v>
      </c>
      <c r="G1060" s="849">
        <v>5544</v>
      </c>
      <c r="H1060" s="849">
        <v>1.7068965517241379</v>
      </c>
      <c r="I1060" s="849">
        <v>462</v>
      </c>
      <c r="J1060" s="849">
        <v>7</v>
      </c>
      <c r="K1060" s="849">
        <v>3248</v>
      </c>
      <c r="L1060" s="849">
        <v>1</v>
      </c>
      <c r="M1060" s="849">
        <v>464</v>
      </c>
      <c r="N1060" s="849">
        <v>9</v>
      </c>
      <c r="O1060" s="849">
        <v>4212</v>
      </c>
      <c r="P1060" s="837">
        <v>1.2967980295566504</v>
      </c>
      <c r="Q1060" s="850">
        <v>468</v>
      </c>
    </row>
    <row r="1061" spans="1:17" ht="14.45" customHeight="1" x14ac:dyDescent="0.2">
      <c r="A1061" s="831" t="s">
        <v>6515</v>
      </c>
      <c r="B1061" s="832" t="s">
        <v>5513</v>
      </c>
      <c r="C1061" s="832" t="s">
        <v>5509</v>
      </c>
      <c r="D1061" s="832" t="s">
        <v>5603</v>
      </c>
      <c r="E1061" s="832" t="s">
        <v>5584</v>
      </c>
      <c r="F1061" s="849"/>
      <c r="G1061" s="849"/>
      <c r="H1061" s="849"/>
      <c r="I1061" s="849"/>
      <c r="J1061" s="849"/>
      <c r="K1061" s="849"/>
      <c r="L1061" s="849"/>
      <c r="M1061" s="849"/>
      <c r="N1061" s="849">
        <v>1</v>
      </c>
      <c r="O1061" s="849">
        <v>451</v>
      </c>
      <c r="P1061" s="837"/>
      <c r="Q1061" s="850">
        <v>451</v>
      </c>
    </row>
    <row r="1062" spans="1:17" ht="14.45" customHeight="1" x14ac:dyDescent="0.2">
      <c r="A1062" s="831" t="s">
        <v>6515</v>
      </c>
      <c r="B1062" s="832" t="s">
        <v>5513</v>
      </c>
      <c r="C1062" s="832" t="s">
        <v>5509</v>
      </c>
      <c r="D1062" s="832" t="s">
        <v>5607</v>
      </c>
      <c r="E1062" s="832" t="s">
        <v>5608</v>
      </c>
      <c r="F1062" s="849">
        <v>24</v>
      </c>
      <c r="G1062" s="849">
        <v>5160</v>
      </c>
      <c r="H1062" s="849">
        <v>0.82758620689655171</v>
      </c>
      <c r="I1062" s="849">
        <v>215</v>
      </c>
      <c r="J1062" s="849">
        <v>29</v>
      </c>
      <c r="K1062" s="849">
        <v>6235</v>
      </c>
      <c r="L1062" s="849">
        <v>1</v>
      </c>
      <c r="M1062" s="849">
        <v>215</v>
      </c>
      <c r="N1062" s="849">
        <v>14</v>
      </c>
      <c r="O1062" s="849">
        <v>3038</v>
      </c>
      <c r="P1062" s="837">
        <v>0.48724939855653571</v>
      </c>
      <c r="Q1062" s="850">
        <v>217</v>
      </c>
    </row>
    <row r="1063" spans="1:17" ht="14.45" customHeight="1" x14ac:dyDescent="0.2">
      <c r="A1063" s="831" t="s">
        <v>6515</v>
      </c>
      <c r="B1063" s="832" t="s">
        <v>5513</v>
      </c>
      <c r="C1063" s="832" t="s">
        <v>5509</v>
      </c>
      <c r="D1063" s="832" t="s">
        <v>5565</v>
      </c>
      <c r="E1063" s="832" t="s">
        <v>5566</v>
      </c>
      <c r="F1063" s="849">
        <v>27</v>
      </c>
      <c r="G1063" s="849">
        <v>9585</v>
      </c>
      <c r="H1063" s="849">
        <v>1.4210526315789473</v>
      </c>
      <c r="I1063" s="849">
        <v>355</v>
      </c>
      <c r="J1063" s="849">
        <v>19</v>
      </c>
      <c r="K1063" s="849">
        <v>6745</v>
      </c>
      <c r="L1063" s="849">
        <v>1</v>
      </c>
      <c r="M1063" s="849">
        <v>355</v>
      </c>
      <c r="N1063" s="849">
        <v>25</v>
      </c>
      <c r="O1063" s="849">
        <v>8950</v>
      </c>
      <c r="P1063" s="837">
        <v>1.3269088213491476</v>
      </c>
      <c r="Q1063" s="850">
        <v>358</v>
      </c>
    </row>
    <row r="1064" spans="1:17" ht="14.45" customHeight="1" x14ac:dyDescent="0.2">
      <c r="A1064" s="831" t="s">
        <v>6515</v>
      </c>
      <c r="B1064" s="832" t="s">
        <v>5513</v>
      </c>
      <c r="C1064" s="832" t="s">
        <v>5509</v>
      </c>
      <c r="D1064" s="832" t="s">
        <v>5609</v>
      </c>
      <c r="E1064" s="832" t="s">
        <v>5610</v>
      </c>
      <c r="F1064" s="849">
        <v>204</v>
      </c>
      <c r="G1064" s="849">
        <v>17340</v>
      </c>
      <c r="H1064" s="849">
        <v>1.2842541845652495</v>
      </c>
      <c r="I1064" s="849">
        <v>85</v>
      </c>
      <c r="J1064" s="849">
        <v>157</v>
      </c>
      <c r="K1064" s="849">
        <v>13502</v>
      </c>
      <c r="L1064" s="849">
        <v>1</v>
      </c>
      <c r="M1064" s="849">
        <v>86</v>
      </c>
      <c r="N1064" s="849">
        <v>147</v>
      </c>
      <c r="O1064" s="849">
        <v>12936</v>
      </c>
      <c r="P1064" s="837">
        <v>0.95808028440231074</v>
      </c>
      <c r="Q1064" s="850">
        <v>88</v>
      </c>
    </row>
    <row r="1065" spans="1:17" ht="14.45" customHeight="1" x14ac:dyDescent="0.2">
      <c r="A1065" s="831" t="s">
        <v>6515</v>
      </c>
      <c r="B1065" s="832" t="s">
        <v>5513</v>
      </c>
      <c r="C1065" s="832" t="s">
        <v>5509</v>
      </c>
      <c r="D1065" s="832" t="s">
        <v>5567</v>
      </c>
      <c r="E1065" s="832" t="s">
        <v>5568</v>
      </c>
      <c r="F1065" s="849">
        <v>1</v>
      </c>
      <c r="G1065" s="849">
        <v>720</v>
      </c>
      <c r="H1065" s="849">
        <v>0.14285714285714285</v>
      </c>
      <c r="I1065" s="849">
        <v>720</v>
      </c>
      <c r="J1065" s="849">
        <v>7</v>
      </c>
      <c r="K1065" s="849">
        <v>5040</v>
      </c>
      <c r="L1065" s="849">
        <v>1</v>
      </c>
      <c r="M1065" s="849">
        <v>720</v>
      </c>
      <c r="N1065" s="849">
        <v>7</v>
      </c>
      <c r="O1065" s="849">
        <v>5061</v>
      </c>
      <c r="P1065" s="837">
        <v>1.0041666666666667</v>
      </c>
      <c r="Q1065" s="850">
        <v>723</v>
      </c>
    </row>
    <row r="1066" spans="1:17" ht="14.45" customHeight="1" x14ac:dyDescent="0.2">
      <c r="A1066" s="831" t="s">
        <v>6515</v>
      </c>
      <c r="B1066" s="832" t="s">
        <v>5513</v>
      </c>
      <c r="C1066" s="832" t="s">
        <v>5509</v>
      </c>
      <c r="D1066" s="832" t="s">
        <v>5658</v>
      </c>
      <c r="E1066" s="832" t="s">
        <v>5622</v>
      </c>
      <c r="F1066" s="849">
        <v>49</v>
      </c>
      <c r="G1066" s="849">
        <v>46648</v>
      </c>
      <c r="H1066" s="849">
        <v>1.3596828727993471</v>
      </c>
      <c r="I1066" s="849">
        <v>952</v>
      </c>
      <c r="J1066" s="849">
        <v>36</v>
      </c>
      <c r="K1066" s="849">
        <v>34308</v>
      </c>
      <c r="L1066" s="849">
        <v>1</v>
      </c>
      <c r="M1066" s="849">
        <v>953</v>
      </c>
      <c r="N1066" s="849">
        <v>48</v>
      </c>
      <c r="O1066" s="849">
        <v>45888</v>
      </c>
      <c r="P1066" s="837">
        <v>1.3375306051066806</v>
      </c>
      <c r="Q1066" s="850">
        <v>956</v>
      </c>
    </row>
    <row r="1067" spans="1:17" ht="14.45" customHeight="1" x14ac:dyDescent="0.2">
      <c r="A1067" s="831" t="s">
        <v>6515</v>
      </c>
      <c r="B1067" s="832" t="s">
        <v>5513</v>
      </c>
      <c r="C1067" s="832" t="s">
        <v>5509</v>
      </c>
      <c r="D1067" s="832" t="s">
        <v>5573</v>
      </c>
      <c r="E1067" s="832" t="s">
        <v>5574</v>
      </c>
      <c r="F1067" s="849">
        <v>214</v>
      </c>
      <c r="G1067" s="849">
        <v>25680</v>
      </c>
      <c r="H1067" s="849">
        <v>1.0203432930705658</v>
      </c>
      <c r="I1067" s="849">
        <v>120</v>
      </c>
      <c r="J1067" s="849">
        <v>208</v>
      </c>
      <c r="K1067" s="849">
        <v>25168</v>
      </c>
      <c r="L1067" s="849">
        <v>1</v>
      </c>
      <c r="M1067" s="849">
        <v>121</v>
      </c>
      <c r="N1067" s="849">
        <v>278</v>
      </c>
      <c r="O1067" s="849">
        <v>33916</v>
      </c>
      <c r="P1067" s="837">
        <v>1.3475842339478703</v>
      </c>
      <c r="Q1067" s="850">
        <v>122</v>
      </c>
    </row>
    <row r="1068" spans="1:17" ht="14.45" customHeight="1" x14ac:dyDescent="0.2">
      <c r="A1068" s="831" t="s">
        <v>6515</v>
      </c>
      <c r="B1068" s="832" t="s">
        <v>5513</v>
      </c>
      <c r="C1068" s="832" t="s">
        <v>5509</v>
      </c>
      <c r="D1068" s="832" t="s">
        <v>5623</v>
      </c>
      <c r="E1068" s="832" t="s">
        <v>5622</v>
      </c>
      <c r="F1068" s="849">
        <v>28</v>
      </c>
      <c r="G1068" s="849">
        <v>20860</v>
      </c>
      <c r="H1068" s="849">
        <v>1.1651027703306525</v>
      </c>
      <c r="I1068" s="849">
        <v>745</v>
      </c>
      <c r="J1068" s="849">
        <v>24</v>
      </c>
      <c r="K1068" s="849">
        <v>17904</v>
      </c>
      <c r="L1068" s="849">
        <v>1</v>
      </c>
      <c r="M1068" s="849">
        <v>746</v>
      </c>
      <c r="N1068" s="849">
        <v>17</v>
      </c>
      <c r="O1068" s="849">
        <v>12716</v>
      </c>
      <c r="P1068" s="837">
        <v>0.71023235031277931</v>
      </c>
      <c r="Q1068" s="850">
        <v>748</v>
      </c>
    </row>
    <row r="1069" spans="1:17" ht="14.45" customHeight="1" x14ac:dyDescent="0.2">
      <c r="A1069" s="831" t="s">
        <v>6515</v>
      </c>
      <c r="B1069" s="832" t="s">
        <v>5513</v>
      </c>
      <c r="C1069" s="832" t="s">
        <v>5509</v>
      </c>
      <c r="D1069" s="832" t="s">
        <v>5624</v>
      </c>
      <c r="E1069" s="832" t="s">
        <v>5625</v>
      </c>
      <c r="F1069" s="849">
        <v>90</v>
      </c>
      <c r="G1069" s="849">
        <v>48870</v>
      </c>
      <c r="H1069" s="849">
        <v>1.403664981617647</v>
      </c>
      <c r="I1069" s="849">
        <v>543</v>
      </c>
      <c r="J1069" s="849">
        <v>64</v>
      </c>
      <c r="K1069" s="849">
        <v>34816</v>
      </c>
      <c r="L1069" s="849">
        <v>1</v>
      </c>
      <c r="M1069" s="849">
        <v>544</v>
      </c>
      <c r="N1069" s="849">
        <v>77</v>
      </c>
      <c r="O1069" s="849">
        <v>42042</v>
      </c>
      <c r="P1069" s="837">
        <v>1.2075482536764706</v>
      </c>
      <c r="Q1069" s="850">
        <v>546</v>
      </c>
    </row>
    <row r="1070" spans="1:17" ht="14.45" customHeight="1" x14ac:dyDescent="0.2">
      <c r="A1070" s="831" t="s">
        <v>6515</v>
      </c>
      <c r="B1070" s="832" t="s">
        <v>5513</v>
      </c>
      <c r="C1070" s="832" t="s">
        <v>5509</v>
      </c>
      <c r="D1070" s="832" t="s">
        <v>5611</v>
      </c>
      <c r="E1070" s="832" t="s">
        <v>5612</v>
      </c>
      <c r="F1070" s="849"/>
      <c r="G1070" s="849"/>
      <c r="H1070" s="849"/>
      <c r="I1070" s="849"/>
      <c r="J1070" s="849">
        <v>7</v>
      </c>
      <c r="K1070" s="849">
        <v>2156</v>
      </c>
      <c r="L1070" s="849">
        <v>1</v>
      </c>
      <c r="M1070" s="849">
        <v>308</v>
      </c>
      <c r="N1070" s="849">
        <v>26</v>
      </c>
      <c r="O1070" s="849">
        <v>8060</v>
      </c>
      <c r="P1070" s="837">
        <v>3.7384044526901672</v>
      </c>
      <c r="Q1070" s="850">
        <v>310</v>
      </c>
    </row>
    <row r="1071" spans="1:17" ht="14.45" customHeight="1" x14ac:dyDescent="0.2">
      <c r="A1071" s="831" t="s">
        <v>6515</v>
      </c>
      <c r="B1071" s="832" t="s">
        <v>5513</v>
      </c>
      <c r="C1071" s="832" t="s">
        <v>5509</v>
      </c>
      <c r="D1071" s="832" t="s">
        <v>5613</v>
      </c>
      <c r="E1071" s="832" t="s">
        <v>5608</v>
      </c>
      <c r="F1071" s="849">
        <v>6</v>
      </c>
      <c r="G1071" s="849">
        <v>1068</v>
      </c>
      <c r="H1071" s="849">
        <v>5.966480446927374</v>
      </c>
      <c r="I1071" s="849">
        <v>178</v>
      </c>
      <c r="J1071" s="849">
        <v>1</v>
      </c>
      <c r="K1071" s="849">
        <v>179</v>
      </c>
      <c r="L1071" s="849">
        <v>1</v>
      </c>
      <c r="M1071" s="849">
        <v>179</v>
      </c>
      <c r="N1071" s="849">
        <v>4</v>
      </c>
      <c r="O1071" s="849">
        <v>716</v>
      </c>
      <c r="P1071" s="837">
        <v>4</v>
      </c>
      <c r="Q1071" s="850">
        <v>179</v>
      </c>
    </row>
    <row r="1072" spans="1:17" ht="14.45" customHeight="1" x14ac:dyDescent="0.2">
      <c r="A1072" s="831" t="s">
        <v>6515</v>
      </c>
      <c r="B1072" s="832" t="s">
        <v>5513</v>
      </c>
      <c r="C1072" s="832" t="s">
        <v>5509</v>
      </c>
      <c r="D1072" s="832" t="s">
        <v>5614</v>
      </c>
      <c r="E1072" s="832" t="s">
        <v>5612</v>
      </c>
      <c r="F1072" s="849">
        <v>19</v>
      </c>
      <c r="G1072" s="849">
        <v>7220</v>
      </c>
      <c r="H1072" s="849">
        <v>0.54143232095988003</v>
      </c>
      <c r="I1072" s="849">
        <v>380</v>
      </c>
      <c r="J1072" s="849">
        <v>35</v>
      </c>
      <c r="K1072" s="849">
        <v>13335</v>
      </c>
      <c r="L1072" s="849">
        <v>1</v>
      </c>
      <c r="M1072" s="849">
        <v>381</v>
      </c>
      <c r="N1072" s="849">
        <v>33</v>
      </c>
      <c r="O1072" s="849">
        <v>12705</v>
      </c>
      <c r="P1072" s="837">
        <v>0.952755905511811</v>
      </c>
      <c r="Q1072" s="850">
        <v>385</v>
      </c>
    </row>
    <row r="1073" spans="1:17" ht="14.45" customHeight="1" x14ac:dyDescent="0.2">
      <c r="A1073" s="831" t="s">
        <v>6515</v>
      </c>
      <c r="B1073" s="832" t="s">
        <v>5513</v>
      </c>
      <c r="C1073" s="832" t="s">
        <v>5509</v>
      </c>
      <c r="D1073" s="832" t="s">
        <v>5581</v>
      </c>
      <c r="E1073" s="832" t="s">
        <v>5582</v>
      </c>
      <c r="F1073" s="849">
        <v>16</v>
      </c>
      <c r="G1073" s="849">
        <v>9904</v>
      </c>
      <c r="H1073" s="849">
        <v>1.7749103942652329</v>
      </c>
      <c r="I1073" s="849">
        <v>619</v>
      </c>
      <c r="J1073" s="849">
        <v>9</v>
      </c>
      <c r="K1073" s="849">
        <v>5580</v>
      </c>
      <c r="L1073" s="849">
        <v>1</v>
      </c>
      <c r="M1073" s="849">
        <v>620</v>
      </c>
      <c r="N1073" s="849">
        <v>14</v>
      </c>
      <c r="O1073" s="849">
        <v>8708</v>
      </c>
      <c r="P1073" s="837">
        <v>1.560573476702509</v>
      </c>
      <c r="Q1073" s="850">
        <v>622</v>
      </c>
    </row>
    <row r="1074" spans="1:17" ht="14.45" customHeight="1" x14ac:dyDescent="0.2">
      <c r="A1074" s="831" t="s">
        <v>6515</v>
      </c>
      <c r="B1074" s="832" t="s">
        <v>5513</v>
      </c>
      <c r="C1074" s="832" t="s">
        <v>5509</v>
      </c>
      <c r="D1074" s="832" t="s">
        <v>5617</v>
      </c>
      <c r="E1074" s="832" t="s">
        <v>5602</v>
      </c>
      <c r="F1074" s="849">
        <v>1</v>
      </c>
      <c r="G1074" s="849">
        <v>353</v>
      </c>
      <c r="H1074" s="849"/>
      <c r="I1074" s="849">
        <v>353</v>
      </c>
      <c r="J1074" s="849"/>
      <c r="K1074" s="849"/>
      <c r="L1074" s="849"/>
      <c r="M1074" s="849"/>
      <c r="N1074" s="849">
        <v>2</v>
      </c>
      <c r="O1074" s="849">
        <v>710</v>
      </c>
      <c r="P1074" s="837"/>
      <c r="Q1074" s="850">
        <v>355</v>
      </c>
    </row>
    <row r="1075" spans="1:17" ht="14.45" customHeight="1" x14ac:dyDescent="0.2">
      <c r="A1075" s="831" t="s">
        <v>6515</v>
      </c>
      <c r="B1075" s="832" t="s">
        <v>5513</v>
      </c>
      <c r="C1075" s="832" t="s">
        <v>5509</v>
      </c>
      <c r="D1075" s="832" t="s">
        <v>5583</v>
      </c>
      <c r="E1075" s="832" t="s">
        <v>5584</v>
      </c>
      <c r="F1075" s="849"/>
      <c r="G1075" s="849"/>
      <c r="H1075" s="849"/>
      <c r="I1075" s="849"/>
      <c r="J1075" s="849">
        <v>2</v>
      </c>
      <c r="K1075" s="849">
        <v>748</v>
      </c>
      <c r="L1075" s="849">
        <v>1</v>
      </c>
      <c r="M1075" s="849">
        <v>374</v>
      </c>
      <c r="N1075" s="849"/>
      <c r="O1075" s="849"/>
      <c r="P1075" s="837"/>
      <c r="Q1075" s="850"/>
    </row>
    <row r="1076" spans="1:17" ht="14.45" customHeight="1" x14ac:dyDescent="0.2">
      <c r="A1076" s="831" t="s">
        <v>6515</v>
      </c>
      <c r="B1076" s="832" t="s">
        <v>5513</v>
      </c>
      <c r="C1076" s="832" t="s">
        <v>5509</v>
      </c>
      <c r="D1076" s="832" t="s">
        <v>5664</v>
      </c>
      <c r="E1076" s="832" t="s">
        <v>5622</v>
      </c>
      <c r="F1076" s="849">
        <v>2</v>
      </c>
      <c r="G1076" s="849">
        <v>1758</v>
      </c>
      <c r="H1076" s="849"/>
      <c r="I1076" s="849">
        <v>879</v>
      </c>
      <c r="J1076" s="849"/>
      <c r="K1076" s="849"/>
      <c r="L1076" s="849"/>
      <c r="M1076" s="849"/>
      <c r="N1076" s="849"/>
      <c r="O1076" s="849"/>
      <c r="P1076" s="837"/>
      <c r="Q1076" s="850"/>
    </row>
    <row r="1077" spans="1:17" ht="14.45" customHeight="1" x14ac:dyDescent="0.2">
      <c r="A1077" s="831" t="s">
        <v>6515</v>
      </c>
      <c r="B1077" s="832" t="s">
        <v>5513</v>
      </c>
      <c r="C1077" s="832" t="s">
        <v>5509</v>
      </c>
      <c r="D1077" s="832" t="s">
        <v>5585</v>
      </c>
      <c r="E1077" s="832" t="s">
        <v>5586</v>
      </c>
      <c r="F1077" s="849">
        <v>1</v>
      </c>
      <c r="G1077" s="849">
        <v>177</v>
      </c>
      <c r="H1077" s="849"/>
      <c r="I1077" s="849">
        <v>177</v>
      </c>
      <c r="J1077" s="849"/>
      <c r="K1077" s="849"/>
      <c r="L1077" s="849"/>
      <c r="M1077" s="849"/>
      <c r="N1077" s="849"/>
      <c r="O1077" s="849"/>
      <c r="P1077" s="837"/>
      <c r="Q1077" s="850"/>
    </row>
    <row r="1078" spans="1:17" ht="14.45" customHeight="1" x14ac:dyDescent="0.2">
      <c r="A1078" s="831" t="s">
        <v>6515</v>
      </c>
      <c r="B1078" s="832" t="s">
        <v>5513</v>
      </c>
      <c r="C1078" s="832" t="s">
        <v>5509</v>
      </c>
      <c r="D1078" s="832" t="s">
        <v>5618</v>
      </c>
      <c r="E1078" s="832" t="s">
        <v>5594</v>
      </c>
      <c r="F1078" s="849">
        <v>2</v>
      </c>
      <c r="G1078" s="849">
        <v>808</v>
      </c>
      <c r="H1078" s="849"/>
      <c r="I1078" s="849">
        <v>404</v>
      </c>
      <c r="J1078" s="849"/>
      <c r="K1078" s="849"/>
      <c r="L1078" s="849"/>
      <c r="M1078" s="849"/>
      <c r="N1078" s="849">
        <v>4</v>
      </c>
      <c r="O1078" s="849">
        <v>1636</v>
      </c>
      <c r="P1078" s="837"/>
      <c r="Q1078" s="850">
        <v>409</v>
      </c>
    </row>
    <row r="1079" spans="1:17" ht="14.45" customHeight="1" x14ac:dyDescent="0.2">
      <c r="A1079" s="831" t="s">
        <v>6515</v>
      </c>
      <c r="B1079" s="832" t="s">
        <v>5513</v>
      </c>
      <c r="C1079" s="832" t="s">
        <v>5509</v>
      </c>
      <c r="D1079" s="832" t="s">
        <v>5667</v>
      </c>
      <c r="E1079" s="832" t="s">
        <v>5668</v>
      </c>
      <c r="F1079" s="849"/>
      <c r="G1079" s="849"/>
      <c r="H1079" s="849"/>
      <c r="I1079" s="849"/>
      <c r="J1079" s="849"/>
      <c r="K1079" s="849"/>
      <c r="L1079" s="849"/>
      <c r="M1079" s="849"/>
      <c r="N1079" s="849">
        <v>1</v>
      </c>
      <c r="O1079" s="849">
        <v>627</v>
      </c>
      <c r="P1079" s="837"/>
      <c r="Q1079" s="850">
        <v>627</v>
      </c>
    </row>
    <row r="1080" spans="1:17" ht="14.45" customHeight="1" x14ac:dyDescent="0.2">
      <c r="A1080" s="831" t="s">
        <v>6515</v>
      </c>
      <c r="B1080" s="832" t="s">
        <v>5513</v>
      </c>
      <c r="C1080" s="832" t="s">
        <v>5509</v>
      </c>
      <c r="D1080" s="832" t="s">
        <v>5669</v>
      </c>
      <c r="E1080" s="832" t="s">
        <v>5668</v>
      </c>
      <c r="F1080" s="849"/>
      <c r="G1080" s="849"/>
      <c r="H1080" s="849"/>
      <c r="I1080" s="849"/>
      <c r="J1080" s="849"/>
      <c r="K1080" s="849"/>
      <c r="L1080" s="849"/>
      <c r="M1080" s="849"/>
      <c r="N1080" s="849">
        <v>1</v>
      </c>
      <c r="O1080" s="849">
        <v>541</v>
      </c>
      <c r="P1080" s="837"/>
      <c r="Q1080" s="850">
        <v>541</v>
      </c>
    </row>
    <row r="1081" spans="1:17" ht="14.45" customHeight="1" x14ac:dyDescent="0.2">
      <c r="A1081" s="831" t="s">
        <v>6515</v>
      </c>
      <c r="B1081" s="832" t="s">
        <v>5513</v>
      </c>
      <c r="C1081" s="832" t="s">
        <v>5509</v>
      </c>
      <c r="D1081" s="832" t="s">
        <v>5587</v>
      </c>
      <c r="E1081" s="832" t="s">
        <v>5588</v>
      </c>
      <c r="F1081" s="849">
        <v>2</v>
      </c>
      <c r="G1081" s="849">
        <v>2592</v>
      </c>
      <c r="H1081" s="849"/>
      <c r="I1081" s="849">
        <v>1296</v>
      </c>
      <c r="J1081" s="849"/>
      <c r="K1081" s="849"/>
      <c r="L1081" s="849"/>
      <c r="M1081" s="849"/>
      <c r="N1081" s="849"/>
      <c r="O1081" s="849"/>
      <c r="P1081" s="837"/>
      <c r="Q1081" s="850"/>
    </row>
    <row r="1082" spans="1:17" ht="14.45" customHeight="1" x14ac:dyDescent="0.2">
      <c r="A1082" s="831" t="s">
        <v>6516</v>
      </c>
      <c r="B1082" s="832" t="s">
        <v>5513</v>
      </c>
      <c r="C1082" s="832" t="s">
        <v>5509</v>
      </c>
      <c r="D1082" s="832" t="s">
        <v>5561</v>
      </c>
      <c r="E1082" s="832" t="s">
        <v>5562</v>
      </c>
      <c r="F1082" s="849">
        <v>99</v>
      </c>
      <c r="G1082" s="849">
        <v>24849</v>
      </c>
      <c r="H1082" s="849">
        <v>1.3507827788649707</v>
      </c>
      <c r="I1082" s="849">
        <v>251</v>
      </c>
      <c r="J1082" s="849">
        <v>73</v>
      </c>
      <c r="K1082" s="849">
        <v>18396</v>
      </c>
      <c r="L1082" s="849">
        <v>1</v>
      </c>
      <c r="M1082" s="849">
        <v>252</v>
      </c>
      <c r="N1082" s="849">
        <v>47</v>
      </c>
      <c r="O1082" s="849">
        <v>11938</v>
      </c>
      <c r="P1082" s="837">
        <v>0.6489454229180257</v>
      </c>
      <c r="Q1082" s="850">
        <v>254</v>
      </c>
    </row>
    <row r="1083" spans="1:17" ht="14.45" customHeight="1" x14ac:dyDescent="0.2">
      <c r="A1083" s="831" t="s">
        <v>6516</v>
      </c>
      <c r="B1083" s="832" t="s">
        <v>5513</v>
      </c>
      <c r="C1083" s="832" t="s">
        <v>5509</v>
      </c>
      <c r="D1083" s="832" t="s">
        <v>5591</v>
      </c>
      <c r="E1083" s="832" t="s">
        <v>5592</v>
      </c>
      <c r="F1083" s="849">
        <v>105</v>
      </c>
      <c r="G1083" s="849">
        <v>13230</v>
      </c>
      <c r="H1083" s="849">
        <v>1.7656479380755372</v>
      </c>
      <c r="I1083" s="849">
        <v>126</v>
      </c>
      <c r="J1083" s="849">
        <v>59</v>
      </c>
      <c r="K1083" s="849">
        <v>7493</v>
      </c>
      <c r="L1083" s="849">
        <v>1</v>
      </c>
      <c r="M1083" s="849">
        <v>127</v>
      </c>
      <c r="N1083" s="849">
        <v>40</v>
      </c>
      <c r="O1083" s="849">
        <v>5040</v>
      </c>
      <c r="P1083" s="837">
        <v>0.672627785933538</v>
      </c>
      <c r="Q1083" s="850">
        <v>126</v>
      </c>
    </row>
    <row r="1084" spans="1:17" ht="14.45" customHeight="1" x14ac:dyDescent="0.2">
      <c r="A1084" s="831" t="s">
        <v>6516</v>
      </c>
      <c r="B1084" s="832" t="s">
        <v>5513</v>
      </c>
      <c r="C1084" s="832" t="s">
        <v>5509</v>
      </c>
      <c r="D1084" s="832" t="s">
        <v>5595</v>
      </c>
      <c r="E1084" s="832" t="s">
        <v>5596</v>
      </c>
      <c r="F1084" s="849">
        <v>1</v>
      </c>
      <c r="G1084" s="849">
        <v>495</v>
      </c>
      <c r="H1084" s="849"/>
      <c r="I1084" s="849">
        <v>495</v>
      </c>
      <c r="J1084" s="849"/>
      <c r="K1084" s="849"/>
      <c r="L1084" s="849"/>
      <c r="M1084" s="849"/>
      <c r="N1084" s="849"/>
      <c r="O1084" s="849"/>
      <c r="P1084" s="837"/>
      <c r="Q1084" s="850"/>
    </row>
    <row r="1085" spans="1:17" ht="14.45" customHeight="1" x14ac:dyDescent="0.2">
      <c r="A1085" s="831" t="s">
        <v>6516</v>
      </c>
      <c r="B1085" s="832" t="s">
        <v>5513</v>
      </c>
      <c r="C1085" s="832" t="s">
        <v>5509</v>
      </c>
      <c r="D1085" s="832" t="s">
        <v>5599</v>
      </c>
      <c r="E1085" s="832" t="s">
        <v>5596</v>
      </c>
      <c r="F1085" s="849"/>
      <c r="G1085" s="849"/>
      <c r="H1085" s="849"/>
      <c r="I1085" s="849"/>
      <c r="J1085" s="849">
        <v>2</v>
      </c>
      <c r="K1085" s="849">
        <v>1138</v>
      </c>
      <c r="L1085" s="849">
        <v>1</v>
      </c>
      <c r="M1085" s="849">
        <v>569</v>
      </c>
      <c r="N1085" s="849"/>
      <c r="O1085" s="849"/>
      <c r="P1085" s="837"/>
      <c r="Q1085" s="850"/>
    </row>
    <row r="1086" spans="1:17" ht="14.45" customHeight="1" x14ac:dyDescent="0.2">
      <c r="A1086" s="831" t="s">
        <v>6516</v>
      </c>
      <c r="B1086" s="832" t="s">
        <v>5513</v>
      </c>
      <c r="C1086" s="832" t="s">
        <v>5509</v>
      </c>
      <c r="D1086" s="832" t="s">
        <v>5600</v>
      </c>
      <c r="E1086" s="832" t="s">
        <v>5598</v>
      </c>
      <c r="F1086" s="849"/>
      <c r="G1086" s="849"/>
      <c r="H1086" s="849"/>
      <c r="I1086" s="849"/>
      <c r="J1086" s="849">
        <v>3</v>
      </c>
      <c r="K1086" s="849">
        <v>2286</v>
      </c>
      <c r="L1086" s="849">
        <v>1</v>
      </c>
      <c r="M1086" s="849">
        <v>762</v>
      </c>
      <c r="N1086" s="849"/>
      <c r="O1086" s="849"/>
      <c r="P1086" s="837"/>
      <c r="Q1086" s="850"/>
    </row>
    <row r="1087" spans="1:17" ht="14.45" customHeight="1" x14ac:dyDescent="0.2">
      <c r="A1087" s="831" t="s">
        <v>6516</v>
      </c>
      <c r="B1087" s="832" t="s">
        <v>5513</v>
      </c>
      <c r="C1087" s="832" t="s">
        <v>5509</v>
      </c>
      <c r="D1087" s="832" t="s">
        <v>5621</v>
      </c>
      <c r="E1087" s="832" t="s">
        <v>5622</v>
      </c>
      <c r="F1087" s="849">
        <v>7</v>
      </c>
      <c r="G1087" s="849">
        <v>5726</v>
      </c>
      <c r="H1087" s="849">
        <v>3.4957264957264957</v>
      </c>
      <c r="I1087" s="849">
        <v>818</v>
      </c>
      <c r="J1087" s="849">
        <v>2</v>
      </c>
      <c r="K1087" s="849">
        <v>1638</v>
      </c>
      <c r="L1087" s="849">
        <v>1</v>
      </c>
      <c r="M1087" s="849">
        <v>819</v>
      </c>
      <c r="N1087" s="849">
        <v>7</v>
      </c>
      <c r="O1087" s="849">
        <v>5761</v>
      </c>
      <c r="P1087" s="837">
        <v>3.517094017094017</v>
      </c>
      <c r="Q1087" s="850">
        <v>823</v>
      </c>
    </row>
    <row r="1088" spans="1:17" ht="14.45" customHeight="1" x14ac:dyDescent="0.2">
      <c r="A1088" s="831" t="s">
        <v>6516</v>
      </c>
      <c r="B1088" s="832" t="s">
        <v>5513</v>
      </c>
      <c r="C1088" s="832" t="s">
        <v>5509</v>
      </c>
      <c r="D1088" s="832" t="s">
        <v>5607</v>
      </c>
      <c r="E1088" s="832" t="s">
        <v>5608</v>
      </c>
      <c r="F1088" s="849">
        <v>3</v>
      </c>
      <c r="G1088" s="849">
        <v>645</v>
      </c>
      <c r="H1088" s="849"/>
      <c r="I1088" s="849">
        <v>215</v>
      </c>
      <c r="J1088" s="849"/>
      <c r="K1088" s="849"/>
      <c r="L1088" s="849"/>
      <c r="M1088" s="849"/>
      <c r="N1088" s="849">
        <v>2</v>
      </c>
      <c r="O1088" s="849">
        <v>434</v>
      </c>
      <c r="P1088" s="837"/>
      <c r="Q1088" s="850">
        <v>217</v>
      </c>
    </row>
    <row r="1089" spans="1:17" ht="14.45" customHeight="1" x14ac:dyDescent="0.2">
      <c r="A1089" s="831" t="s">
        <v>6516</v>
      </c>
      <c r="B1089" s="832" t="s">
        <v>5513</v>
      </c>
      <c r="C1089" s="832" t="s">
        <v>5509</v>
      </c>
      <c r="D1089" s="832" t="s">
        <v>5565</v>
      </c>
      <c r="E1089" s="832" t="s">
        <v>5566</v>
      </c>
      <c r="F1089" s="849"/>
      <c r="G1089" s="849"/>
      <c r="H1089" s="849"/>
      <c r="I1089" s="849"/>
      <c r="J1089" s="849">
        <v>2</v>
      </c>
      <c r="K1089" s="849">
        <v>710</v>
      </c>
      <c r="L1089" s="849">
        <v>1</v>
      </c>
      <c r="M1089" s="849">
        <v>355</v>
      </c>
      <c r="N1089" s="849"/>
      <c r="O1089" s="849"/>
      <c r="P1089" s="837"/>
      <c r="Q1089" s="850"/>
    </row>
    <row r="1090" spans="1:17" ht="14.45" customHeight="1" x14ac:dyDescent="0.2">
      <c r="A1090" s="831" t="s">
        <v>6516</v>
      </c>
      <c r="B1090" s="832" t="s">
        <v>5513</v>
      </c>
      <c r="C1090" s="832" t="s">
        <v>5509</v>
      </c>
      <c r="D1090" s="832" t="s">
        <v>5609</v>
      </c>
      <c r="E1090" s="832" t="s">
        <v>5610</v>
      </c>
      <c r="F1090" s="849">
        <v>7</v>
      </c>
      <c r="G1090" s="849">
        <v>595</v>
      </c>
      <c r="H1090" s="849">
        <v>2.306201550387597</v>
      </c>
      <c r="I1090" s="849">
        <v>85</v>
      </c>
      <c r="J1090" s="849">
        <v>3</v>
      </c>
      <c r="K1090" s="849">
        <v>258</v>
      </c>
      <c r="L1090" s="849">
        <v>1</v>
      </c>
      <c r="M1090" s="849">
        <v>86</v>
      </c>
      <c r="N1090" s="849">
        <v>7</v>
      </c>
      <c r="O1090" s="849">
        <v>616</v>
      </c>
      <c r="P1090" s="837">
        <v>2.387596899224806</v>
      </c>
      <c r="Q1090" s="850">
        <v>88</v>
      </c>
    </row>
    <row r="1091" spans="1:17" ht="14.45" customHeight="1" x14ac:dyDescent="0.2">
      <c r="A1091" s="831" t="s">
        <v>6516</v>
      </c>
      <c r="B1091" s="832" t="s">
        <v>5513</v>
      </c>
      <c r="C1091" s="832" t="s">
        <v>5509</v>
      </c>
      <c r="D1091" s="832" t="s">
        <v>5623</v>
      </c>
      <c r="E1091" s="832" t="s">
        <v>5622</v>
      </c>
      <c r="F1091" s="849"/>
      <c r="G1091" s="849"/>
      <c r="H1091" s="849"/>
      <c r="I1091" s="849"/>
      <c r="J1091" s="849">
        <v>1</v>
      </c>
      <c r="K1091" s="849">
        <v>746</v>
      </c>
      <c r="L1091" s="849">
        <v>1</v>
      </c>
      <c r="M1091" s="849">
        <v>746</v>
      </c>
      <c r="N1091" s="849">
        <v>3</v>
      </c>
      <c r="O1091" s="849">
        <v>2244</v>
      </c>
      <c r="P1091" s="837">
        <v>3.008042895442359</v>
      </c>
      <c r="Q1091" s="850">
        <v>748</v>
      </c>
    </row>
    <row r="1092" spans="1:17" ht="14.45" customHeight="1" x14ac:dyDescent="0.2">
      <c r="A1092" s="831" t="s">
        <v>6516</v>
      </c>
      <c r="B1092" s="832" t="s">
        <v>5513</v>
      </c>
      <c r="C1092" s="832" t="s">
        <v>5509</v>
      </c>
      <c r="D1092" s="832" t="s">
        <v>5611</v>
      </c>
      <c r="E1092" s="832" t="s">
        <v>5612</v>
      </c>
      <c r="F1092" s="849">
        <v>74</v>
      </c>
      <c r="G1092" s="849">
        <v>22718</v>
      </c>
      <c r="H1092" s="849">
        <v>1.4751948051948052</v>
      </c>
      <c r="I1092" s="849">
        <v>307</v>
      </c>
      <c r="J1092" s="849">
        <v>50</v>
      </c>
      <c r="K1092" s="849">
        <v>15400</v>
      </c>
      <c r="L1092" s="849">
        <v>1</v>
      </c>
      <c r="M1092" s="849">
        <v>308</v>
      </c>
      <c r="N1092" s="849">
        <v>20</v>
      </c>
      <c r="O1092" s="849">
        <v>6200</v>
      </c>
      <c r="P1092" s="837">
        <v>0.40259740259740262</v>
      </c>
      <c r="Q1092" s="850">
        <v>310</v>
      </c>
    </row>
    <row r="1093" spans="1:17" ht="14.45" customHeight="1" x14ac:dyDescent="0.2">
      <c r="A1093" s="831" t="s">
        <v>6516</v>
      </c>
      <c r="B1093" s="832" t="s">
        <v>5513</v>
      </c>
      <c r="C1093" s="832" t="s">
        <v>5509</v>
      </c>
      <c r="D1093" s="832" t="s">
        <v>5613</v>
      </c>
      <c r="E1093" s="832" t="s">
        <v>5608</v>
      </c>
      <c r="F1093" s="849"/>
      <c r="G1093" s="849"/>
      <c r="H1093" s="849"/>
      <c r="I1093" s="849"/>
      <c r="J1093" s="849"/>
      <c r="K1093" s="849"/>
      <c r="L1093" s="849"/>
      <c r="M1093" s="849"/>
      <c r="N1093" s="849">
        <v>1</v>
      </c>
      <c r="O1093" s="849">
        <v>179</v>
      </c>
      <c r="P1093" s="837"/>
      <c r="Q1093" s="850">
        <v>179</v>
      </c>
    </row>
    <row r="1094" spans="1:17" ht="14.45" customHeight="1" x14ac:dyDescent="0.2">
      <c r="A1094" s="831" t="s">
        <v>6516</v>
      </c>
      <c r="B1094" s="832" t="s">
        <v>5513</v>
      </c>
      <c r="C1094" s="832" t="s">
        <v>5509</v>
      </c>
      <c r="D1094" s="832" t="s">
        <v>5614</v>
      </c>
      <c r="E1094" s="832" t="s">
        <v>5612</v>
      </c>
      <c r="F1094" s="849">
        <v>4</v>
      </c>
      <c r="G1094" s="849">
        <v>1520</v>
      </c>
      <c r="H1094" s="849">
        <v>1.9947506561679791</v>
      </c>
      <c r="I1094" s="849">
        <v>380</v>
      </c>
      <c r="J1094" s="849">
        <v>2</v>
      </c>
      <c r="K1094" s="849">
        <v>762</v>
      </c>
      <c r="L1094" s="849">
        <v>1</v>
      </c>
      <c r="M1094" s="849">
        <v>381</v>
      </c>
      <c r="N1094" s="849">
        <v>14</v>
      </c>
      <c r="O1094" s="849">
        <v>5390</v>
      </c>
      <c r="P1094" s="837">
        <v>7.0734908136482941</v>
      </c>
      <c r="Q1094" s="850">
        <v>385</v>
      </c>
    </row>
    <row r="1095" spans="1:17" ht="14.45" customHeight="1" x14ac:dyDescent="0.2">
      <c r="A1095" s="831" t="s">
        <v>6516</v>
      </c>
      <c r="B1095" s="832" t="s">
        <v>5513</v>
      </c>
      <c r="C1095" s="832" t="s">
        <v>5509</v>
      </c>
      <c r="D1095" s="832" t="s">
        <v>5617</v>
      </c>
      <c r="E1095" s="832" t="s">
        <v>5602</v>
      </c>
      <c r="F1095" s="849">
        <v>1</v>
      </c>
      <c r="G1095" s="849">
        <v>353</v>
      </c>
      <c r="H1095" s="849"/>
      <c r="I1095" s="849">
        <v>353</v>
      </c>
      <c r="J1095" s="849"/>
      <c r="K1095" s="849"/>
      <c r="L1095" s="849"/>
      <c r="M1095" s="849"/>
      <c r="N1095" s="849"/>
      <c r="O1095" s="849"/>
      <c r="P1095" s="837"/>
      <c r="Q1095" s="850"/>
    </row>
    <row r="1096" spans="1:17" ht="14.45" customHeight="1" x14ac:dyDescent="0.2">
      <c r="A1096" s="831" t="s">
        <v>6516</v>
      </c>
      <c r="B1096" s="832" t="s">
        <v>5513</v>
      </c>
      <c r="C1096" s="832" t="s">
        <v>5509</v>
      </c>
      <c r="D1096" s="832" t="s">
        <v>5667</v>
      </c>
      <c r="E1096" s="832" t="s">
        <v>5668</v>
      </c>
      <c r="F1096" s="849"/>
      <c r="G1096" s="849"/>
      <c r="H1096" s="849"/>
      <c r="I1096" s="849"/>
      <c r="J1096" s="849">
        <v>1</v>
      </c>
      <c r="K1096" s="849">
        <v>625</v>
      </c>
      <c r="L1096" s="849">
        <v>1</v>
      </c>
      <c r="M1096" s="849">
        <v>625</v>
      </c>
      <c r="N1096" s="849"/>
      <c r="O1096" s="849"/>
      <c r="P1096" s="837"/>
      <c r="Q1096" s="850"/>
    </row>
    <row r="1097" spans="1:17" ht="14.45" customHeight="1" x14ac:dyDescent="0.2">
      <c r="A1097" s="831" t="s">
        <v>6516</v>
      </c>
      <c r="B1097" s="832" t="s">
        <v>5513</v>
      </c>
      <c r="C1097" s="832" t="s">
        <v>5509</v>
      </c>
      <c r="D1097" s="832" t="s">
        <v>5669</v>
      </c>
      <c r="E1097" s="832" t="s">
        <v>5668</v>
      </c>
      <c r="F1097" s="849"/>
      <c r="G1097" s="849"/>
      <c r="H1097" s="849"/>
      <c r="I1097" s="849"/>
      <c r="J1097" s="849">
        <v>1</v>
      </c>
      <c r="K1097" s="849">
        <v>539</v>
      </c>
      <c r="L1097" s="849">
        <v>1</v>
      </c>
      <c r="M1097" s="849">
        <v>539</v>
      </c>
      <c r="N1097" s="849"/>
      <c r="O1097" s="849"/>
      <c r="P1097" s="837"/>
      <c r="Q1097" s="850"/>
    </row>
    <row r="1098" spans="1:17" ht="14.45" customHeight="1" x14ac:dyDescent="0.2">
      <c r="A1098" s="831" t="s">
        <v>6517</v>
      </c>
      <c r="B1098" s="832" t="s">
        <v>5513</v>
      </c>
      <c r="C1098" s="832" t="s">
        <v>5509</v>
      </c>
      <c r="D1098" s="832" t="s">
        <v>5555</v>
      </c>
      <c r="E1098" s="832" t="s">
        <v>5556</v>
      </c>
      <c r="F1098" s="849">
        <v>2</v>
      </c>
      <c r="G1098" s="849">
        <v>74</v>
      </c>
      <c r="H1098" s="849"/>
      <c r="I1098" s="849">
        <v>37</v>
      </c>
      <c r="J1098" s="849"/>
      <c r="K1098" s="849"/>
      <c r="L1098" s="849"/>
      <c r="M1098" s="849"/>
      <c r="N1098" s="849"/>
      <c r="O1098" s="849"/>
      <c r="P1098" s="837"/>
      <c r="Q1098" s="850"/>
    </row>
    <row r="1099" spans="1:17" ht="14.45" customHeight="1" x14ac:dyDescent="0.2">
      <c r="A1099" s="831" t="s">
        <v>6517</v>
      </c>
      <c r="B1099" s="832" t="s">
        <v>5513</v>
      </c>
      <c r="C1099" s="832" t="s">
        <v>5509</v>
      </c>
      <c r="D1099" s="832" t="s">
        <v>5561</v>
      </c>
      <c r="E1099" s="832" t="s">
        <v>5562</v>
      </c>
      <c r="F1099" s="849">
        <v>4</v>
      </c>
      <c r="G1099" s="849">
        <v>1004</v>
      </c>
      <c r="H1099" s="849">
        <v>0.30647130647130649</v>
      </c>
      <c r="I1099" s="849">
        <v>251</v>
      </c>
      <c r="J1099" s="849">
        <v>13</v>
      </c>
      <c r="K1099" s="849">
        <v>3276</v>
      </c>
      <c r="L1099" s="849">
        <v>1</v>
      </c>
      <c r="M1099" s="849">
        <v>252</v>
      </c>
      <c r="N1099" s="849">
        <v>7</v>
      </c>
      <c r="O1099" s="849">
        <v>1778</v>
      </c>
      <c r="P1099" s="837">
        <v>0.54273504273504269</v>
      </c>
      <c r="Q1099" s="850">
        <v>254</v>
      </c>
    </row>
    <row r="1100" spans="1:17" ht="14.45" customHeight="1" x14ac:dyDescent="0.2">
      <c r="A1100" s="831" t="s">
        <v>6517</v>
      </c>
      <c r="B1100" s="832" t="s">
        <v>5513</v>
      </c>
      <c r="C1100" s="832" t="s">
        <v>5509</v>
      </c>
      <c r="D1100" s="832" t="s">
        <v>5591</v>
      </c>
      <c r="E1100" s="832" t="s">
        <v>5592</v>
      </c>
      <c r="F1100" s="849">
        <v>1</v>
      </c>
      <c r="G1100" s="849">
        <v>126</v>
      </c>
      <c r="H1100" s="849">
        <v>8.2677165354330714E-2</v>
      </c>
      <c r="I1100" s="849">
        <v>126</v>
      </c>
      <c r="J1100" s="849">
        <v>12</v>
      </c>
      <c r="K1100" s="849">
        <v>1524</v>
      </c>
      <c r="L1100" s="849">
        <v>1</v>
      </c>
      <c r="M1100" s="849">
        <v>127</v>
      </c>
      <c r="N1100" s="849">
        <v>4</v>
      </c>
      <c r="O1100" s="849">
        <v>504</v>
      </c>
      <c r="P1100" s="837">
        <v>0.33070866141732286</v>
      </c>
      <c r="Q1100" s="850">
        <v>126</v>
      </c>
    </row>
    <row r="1101" spans="1:17" ht="14.45" customHeight="1" x14ac:dyDescent="0.2">
      <c r="A1101" s="831" t="s">
        <v>6517</v>
      </c>
      <c r="B1101" s="832" t="s">
        <v>5513</v>
      </c>
      <c r="C1101" s="832" t="s">
        <v>5509</v>
      </c>
      <c r="D1101" s="832" t="s">
        <v>5683</v>
      </c>
      <c r="E1101" s="832" t="s">
        <v>5606</v>
      </c>
      <c r="F1101" s="849">
        <v>1</v>
      </c>
      <c r="G1101" s="849">
        <v>760</v>
      </c>
      <c r="H1101" s="849"/>
      <c r="I1101" s="849">
        <v>760</v>
      </c>
      <c r="J1101" s="849"/>
      <c r="K1101" s="849"/>
      <c r="L1101" s="849"/>
      <c r="M1101" s="849"/>
      <c r="N1101" s="849"/>
      <c r="O1101" s="849"/>
      <c r="P1101" s="837"/>
      <c r="Q1101" s="850"/>
    </row>
    <row r="1102" spans="1:17" ht="14.45" customHeight="1" x14ac:dyDescent="0.2">
      <c r="A1102" s="831" t="s">
        <v>6517</v>
      </c>
      <c r="B1102" s="832" t="s">
        <v>5513</v>
      </c>
      <c r="C1102" s="832" t="s">
        <v>5509</v>
      </c>
      <c r="D1102" s="832" t="s">
        <v>5600</v>
      </c>
      <c r="E1102" s="832" t="s">
        <v>5598</v>
      </c>
      <c r="F1102" s="849"/>
      <c r="G1102" s="849"/>
      <c r="H1102" s="849"/>
      <c r="I1102" s="849"/>
      <c r="J1102" s="849">
        <v>11</v>
      </c>
      <c r="K1102" s="849">
        <v>8382</v>
      </c>
      <c r="L1102" s="849">
        <v>1</v>
      </c>
      <c r="M1102" s="849">
        <v>762</v>
      </c>
      <c r="N1102" s="849">
        <v>3</v>
      </c>
      <c r="O1102" s="849">
        <v>2298</v>
      </c>
      <c r="P1102" s="837">
        <v>0.27415891195418757</v>
      </c>
      <c r="Q1102" s="850">
        <v>766</v>
      </c>
    </row>
    <row r="1103" spans="1:17" ht="14.45" customHeight="1" x14ac:dyDescent="0.2">
      <c r="A1103" s="831" t="s">
        <v>6517</v>
      </c>
      <c r="B1103" s="832" t="s">
        <v>5513</v>
      </c>
      <c r="C1103" s="832" t="s">
        <v>5509</v>
      </c>
      <c r="D1103" s="832" t="s">
        <v>5621</v>
      </c>
      <c r="E1103" s="832" t="s">
        <v>5622</v>
      </c>
      <c r="F1103" s="849"/>
      <c r="G1103" s="849"/>
      <c r="H1103" s="849"/>
      <c r="I1103" s="849"/>
      <c r="J1103" s="849">
        <v>3</v>
      </c>
      <c r="K1103" s="849">
        <v>2457</v>
      </c>
      <c r="L1103" s="849">
        <v>1</v>
      </c>
      <c r="M1103" s="849">
        <v>819</v>
      </c>
      <c r="N1103" s="849"/>
      <c r="O1103" s="849"/>
      <c r="P1103" s="837"/>
      <c r="Q1103" s="850"/>
    </row>
    <row r="1104" spans="1:17" ht="14.45" customHeight="1" x14ac:dyDescent="0.2">
      <c r="A1104" s="831" t="s">
        <v>6517</v>
      </c>
      <c r="B1104" s="832" t="s">
        <v>5513</v>
      </c>
      <c r="C1104" s="832" t="s">
        <v>5509</v>
      </c>
      <c r="D1104" s="832" t="s">
        <v>5607</v>
      </c>
      <c r="E1104" s="832" t="s">
        <v>5608</v>
      </c>
      <c r="F1104" s="849"/>
      <c r="G1104" s="849"/>
      <c r="H1104" s="849"/>
      <c r="I1104" s="849"/>
      <c r="J1104" s="849">
        <v>1</v>
      </c>
      <c r="K1104" s="849">
        <v>215</v>
      </c>
      <c r="L1104" s="849">
        <v>1</v>
      </c>
      <c r="M1104" s="849">
        <v>215</v>
      </c>
      <c r="N1104" s="849"/>
      <c r="O1104" s="849"/>
      <c r="P1104" s="837"/>
      <c r="Q1104" s="850"/>
    </row>
    <row r="1105" spans="1:17" ht="14.45" customHeight="1" x14ac:dyDescent="0.2">
      <c r="A1105" s="831" t="s">
        <v>6517</v>
      </c>
      <c r="B1105" s="832" t="s">
        <v>5513</v>
      </c>
      <c r="C1105" s="832" t="s">
        <v>5509</v>
      </c>
      <c r="D1105" s="832" t="s">
        <v>5565</v>
      </c>
      <c r="E1105" s="832" t="s">
        <v>5566</v>
      </c>
      <c r="F1105" s="849">
        <v>4</v>
      </c>
      <c r="G1105" s="849">
        <v>1420</v>
      </c>
      <c r="H1105" s="849"/>
      <c r="I1105" s="849">
        <v>355</v>
      </c>
      <c r="J1105" s="849"/>
      <c r="K1105" s="849"/>
      <c r="L1105" s="849"/>
      <c r="M1105" s="849"/>
      <c r="N1105" s="849">
        <v>1</v>
      </c>
      <c r="O1105" s="849">
        <v>358</v>
      </c>
      <c r="P1105" s="837"/>
      <c r="Q1105" s="850">
        <v>358</v>
      </c>
    </row>
    <row r="1106" spans="1:17" ht="14.45" customHeight="1" x14ac:dyDescent="0.2">
      <c r="A1106" s="831" t="s">
        <v>6517</v>
      </c>
      <c r="B1106" s="832" t="s">
        <v>5513</v>
      </c>
      <c r="C1106" s="832" t="s">
        <v>5509</v>
      </c>
      <c r="D1106" s="832" t="s">
        <v>5609</v>
      </c>
      <c r="E1106" s="832" t="s">
        <v>5610</v>
      </c>
      <c r="F1106" s="849"/>
      <c r="G1106" s="849"/>
      <c r="H1106" s="849"/>
      <c r="I1106" s="849"/>
      <c r="J1106" s="849">
        <v>14</v>
      </c>
      <c r="K1106" s="849">
        <v>1204</v>
      </c>
      <c r="L1106" s="849">
        <v>1</v>
      </c>
      <c r="M1106" s="849">
        <v>86</v>
      </c>
      <c r="N1106" s="849">
        <v>3</v>
      </c>
      <c r="O1106" s="849">
        <v>264</v>
      </c>
      <c r="P1106" s="837">
        <v>0.21926910299003322</v>
      </c>
      <c r="Q1106" s="850">
        <v>88</v>
      </c>
    </row>
    <row r="1107" spans="1:17" ht="14.45" customHeight="1" x14ac:dyDescent="0.2">
      <c r="A1107" s="831" t="s">
        <v>6517</v>
      </c>
      <c r="B1107" s="832" t="s">
        <v>5513</v>
      </c>
      <c r="C1107" s="832" t="s">
        <v>5509</v>
      </c>
      <c r="D1107" s="832" t="s">
        <v>5567</v>
      </c>
      <c r="E1107" s="832" t="s">
        <v>5568</v>
      </c>
      <c r="F1107" s="849"/>
      <c r="G1107" s="849"/>
      <c r="H1107" s="849"/>
      <c r="I1107" s="849"/>
      <c r="J1107" s="849">
        <v>1</v>
      </c>
      <c r="K1107" s="849">
        <v>720</v>
      </c>
      <c r="L1107" s="849">
        <v>1</v>
      </c>
      <c r="M1107" s="849">
        <v>720</v>
      </c>
      <c r="N1107" s="849"/>
      <c r="O1107" s="849"/>
      <c r="P1107" s="837"/>
      <c r="Q1107" s="850"/>
    </row>
    <row r="1108" spans="1:17" ht="14.45" customHeight="1" x14ac:dyDescent="0.2">
      <c r="A1108" s="831" t="s">
        <v>6517</v>
      </c>
      <c r="B1108" s="832" t="s">
        <v>5513</v>
      </c>
      <c r="C1108" s="832" t="s">
        <v>5509</v>
      </c>
      <c r="D1108" s="832" t="s">
        <v>5581</v>
      </c>
      <c r="E1108" s="832" t="s">
        <v>5582</v>
      </c>
      <c r="F1108" s="849">
        <v>1</v>
      </c>
      <c r="G1108" s="849">
        <v>619</v>
      </c>
      <c r="H1108" s="849"/>
      <c r="I1108" s="849">
        <v>619</v>
      </c>
      <c r="J1108" s="849"/>
      <c r="K1108" s="849"/>
      <c r="L1108" s="849"/>
      <c r="M1108" s="849"/>
      <c r="N1108" s="849"/>
      <c r="O1108" s="849"/>
      <c r="P1108" s="837"/>
      <c r="Q1108" s="850"/>
    </row>
    <row r="1109" spans="1:17" ht="14.45" customHeight="1" x14ac:dyDescent="0.2">
      <c r="A1109" s="831" t="s">
        <v>6517</v>
      </c>
      <c r="B1109" s="832" t="s">
        <v>5513</v>
      </c>
      <c r="C1109" s="832" t="s">
        <v>5509</v>
      </c>
      <c r="D1109" s="832" t="s">
        <v>5684</v>
      </c>
      <c r="E1109" s="832" t="s">
        <v>5666</v>
      </c>
      <c r="F1109" s="849">
        <v>7</v>
      </c>
      <c r="G1109" s="849">
        <v>3717</v>
      </c>
      <c r="H1109" s="849"/>
      <c r="I1109" s="849">
        <v>531</v>
      </c>
      <c r="J1109" s="849"/>
      <c r="K1109" s="849"/>
      <c r="L1109" s="849"/>
      <c r="M1109" s="849"/>
      <c r="N1109" s="849"/>
      <c r="O1109" s="849"/>
      <c r="P1109" s="837"/>
      <c r="Q1109" s="850"/>
    </row>
    <row r="1110" spans="1:17" ht="14.45" customHeight="1" x14ac:dyDescent="0.2">
      <c r="A1110" s="831" t="s">
        <v>6517</v>
      </c>
      <c r="B1110" s="832" t="s">
        <v>5513</v>
      </c>
      <c r="C1110" s="832" t="s">
        <v>5509</v>
      </c>
      <c r="D1110" s="832" t="s">
        <v>5585</v>
      </c>
      <c r="E1110" s="832" t="s">
        <v>5586</v>
      </c>
      <c r="F1110" s="849">
        <v>1</v>
      </c>
      <c r="G1110" s="849">
        <v>177</v>
      </c>
      <c r="H1110" s="849"/>
      <c r="I1110" s="849">
        <v>177</v>
      </c>
      <c r="J1110" s="849"/>
      <c r="K1110" s="849"/>
      <c r="L1110" s="849"/>
      <c r="M1110" s="849"/>
      <c r="N1110" s="849"/>
      <c r="O1110" s="849"/>
      <c r="P1110" s="837"/>
      <c r="Q1110" s="850"/>
    </row>
    <row r="1111" spans="1:17" ht="14.45" customHeight="1" x14ac:dyDescent="0.2">
      <c r="A1111" s="831" t="s">
        <v>6518</v>
      </c>
      <c r="B1111" s="832" t="s">
        <v>5513</v>
      </c>
      <c r="C1111" s="832" t="s">
        <v>5509</v>
      </c>
      <c r="D1111" s="832" t="s">
        <v>5555</v>
      </c>
      <c r="E1111" s="832" t="s">
        <v>5556</v>
      </c>
      <c r="F1111" s="849"/>
      <c r="G1111" s="849"/>
      <c r="H1111" s="849"/>
      <c r="I1111" s="849"/>
      <c r="J1111" s="849">
        <v>1</v>
      </c>
      <c r="K1111" s="849">
        <v>37</v>
      </c>
      <c r="L1111" s="849">
        <v>1</v>
      </c>
      <c r="M1111" s="849">
        <v>37</v>
      </c>
      <c r="N1111" s="849"/>
      <c r="O1111" s="849"/>
      <c r="P1111" s="837"/>
      <c r="Q1111" s="850"/>
    </row>
    <row r="1112" spans="1:17" ht="14.45" customHeight="1" x14ac:dyDescent="0.2">
      <c r="A1112" s="831" t="s">
        <v>6518</v>
      </c>
      <c r="B1112" s="832" t="s">
        <v>5513</v>
      </c>
      <c r="C1112" s="832" t="s">
        <v>5509</v>
      </c>
      <c r="D1112" s="832" t="s">
        <v>5561</v>
      </c>
      <c r="E1112" s="832" t="s">
        <v>5562</v>
      </c>
      <c r="F1112" s="849">
        <v>45</v>
      </c>
      <c r="G1112" s="849">
        <v>11295</v>
      </c>
      <c r="H1112" s="849">
        <v>0.64030612244897955</v>
      </c>
      <c r="I1112" s="849">
        <v>251</v>
      </c>
      <c r="J1112" s="849">
        <v>70</v>
      </c>
      <c r="K1112" s="849">
        <v>17640</v>
      </c>
      <c r="L1112" s="849">
        <v>1</v>
      </c>
      <c r="M1112" s="849">
        <v>252</v>
      </c>
      <c r="N1112" s="849">
        <v>51</v>
      </c>
      <c r="O1112" s="849">
        <v>12954</v>
      </c>
      <c r="P1112" s="837">
        <v>0.7343537414965986</v>
      </c>
      <c r="Q1112" s="850">
        <v>254</v>
      </c>
    </row>
    <row r="1113" spans="1:17" ht="14.45" customHeight="1" x14ac:dyDescent="0.2">
      <c r="A1113" s="831" t="s">
        <v>6518</v>
      </c>
      <c r="B1113" s="832" t="s">
        <v>5513</v>
      </c>
      <c r="C1113" s="832" t="s">
        <v>5509</v>
      </c>
      <c r="D1113" s="832" t="s">
        <v>5591</v>
      </c>
      <c r="E1113" s="832" t="s">
        <v>5592</v>
      </c>
      <c r="F1113" s="849">
        <v>46</v>
      </c>
      <c r="G1113" s="849">
        <v>5796</v>
      </c>
      <c r="H1113" s="849">
        <v>0.65196850393700789</v>
      </c>
      <c r="I1113" s="849">
        <v>126</v>
      </c>
      <c r="J1113" s="849">
        <v>70</v>
      </c>
      <c r="K1113" s="849">
        <v>8890</v>
      </c>
      <c r="L1113" s="849">
        <v>1</v>
      </c>
      <c r="M1113" s="849">
        <v>127</v>
      </c>
      <c r="N1113" s="849">
        <v>50</v>
      </c>
      <c r="O1113" s="849">
        <v>6300</v>
      </c>
      <c r="P1113" s="837">
        <v>0.70866141732283461</v>
      </c>
      <c r="Q1113" s="850">
        <v>126</v>
      </c>
    </row>
    <row r="1114" spans="1:17" ht="14.45" customHeight="1" x14ac:dyDescent="0.2">
      <c r="A1114" s="831" t="s">
        <v>6518</v>
      </c>
      <c r="B1114" s="832" t="s">
        <v>5513</v>
      </c>
      <c r="C1114" s="832" t="s">
        <v>5509</v>
      </c>
      <c r="D1114" s="832" t="s">
        <v>5593</v>
      </c>
      <c r="E1114" s="832" t="s">
        <v>5594</v>
      </c>
      <c r="F1114" s="849"/>
      <c r="G1114" s="849"/>
      <c r="H1114" s="849"/>
      <c r="I1114" s="849"/>
      <c r="J1114" s="849">
        <v>1</v>
      </c>
      <c r="K1114" s="849">
        <v>332</v>
      </c>
      <c r="L1114" s="849">
        <v>1</v>
      </c>
      <c r="M1114" s="849">
        <v>332</v>
      </c>
      <c r="N1114" s="849"/>
      <c r="O1114" s="849"/>
      <c r="P1114" s="837"/>
      <c r="Q1114" s="850"/>
    </row>
    <row r="1115" spans="1:17" ht="14.45" customHeight="1" x14ac:dyDescent="0.2">
      <c r="A1115" s="831" t="s">
        <v>6518</v>
      </c>
      <c r="B1115" s="832" t="s">
        <v>5513</v>
      </c>
      <c r="C1115" s="832" t="s">
        <v>5509</v>
      </c>
      <c r="D1115" s="832" t="s">
        <v>5595</v>
      </c>
      <c r="E1115" s="832" t="s">
        <v>5596</v>
      </c>
      <c r="F1115" s="849">
        <v>11</v>
      </c>
      <c r="G1115" s="849">
        <v>5445</v>
      </c>
      <c r="H1115" s="849">
        <v>1.3722278225806452</v>
      </c>
      <c r="I1115" s="849">
        <v>495</v>
      </c>
      <c r="J1115" s="849">
        <v>8</v>
      </c>
      <c r="K1115" s="849">
        <v>3968</v>
      </c>
      <c r="L1115" s="849">
        <v>1</v>
      </c>
      <c r="M1115" s="849">
        <v>496</v>
      </c>
      <c r="N1115" s="849">
        <v>2</v>
      </c>
      <c r="O1115" s="849">
        <v>996</v>
      </c>
      <c r="P1115" s="837">
        <v>0.25100806451612906</v>
      </c>
      <c r="Q1115" s="850">
        <v>498</v>
      </c>
    </row>
    <row r="1116" spans="1:17" ht="14.45" customHeight="1" x14ac:dyDescent="0.2">
      <c r="A1116" s="831" t="s">
        <v>6518</v>
      </c>
      <c r="B1116" s="832" t="s">
        <v>5513</v>
      </c>
      <c r="C1116" s="832" t="s">
        <v>5509</v>
      </c>
      <c r="D1116" s="832" t="s">
        <v>5597</v>
      </c>
      <c r="E1116" s="832" t="s">
        <v>5598</v>
      </c>
      <c r="F1116" s="849">
        <v>2</v>
      </c>
      <c r="G1116" s="849">
        <v>1376</v>
      </c>
      <c r="H1116" s="849">
        <v>0.66569908079342044</v>
      </c>
      <c r="I1116" s="849">
        <v>688</v>
      </c>
      <c r="J1116" s="849">
        <v>3</v>
      </c>
      <c r="K1116" s="849">
        <v>2067</v>
      </c>
      <c r="L1116" s="849">
        <v>1</v>
      </c>
      <c r="M1116" s="849">
        <v>689</v>
      </c>
      <c r="N1116" s="849">
        <v>2</v>
      </c>
      <c r="O1116" s="849">
        <v>1382</v>
      </c>
      <c r="P1116" s="837">
        <v>0.66860183841315912</v>
      </c>
      <c r="Q1116" s="850">
        <v>691</v>
      </c>
    </row>
    <row r="1117" spans="1:17" ht="14.45" customHeight="1" x14ac:dyDescent="0.2">
      <c r="A1117" s="831" t="s">
        <v>6518</v>
      </c>
      <c r="B1117" s="832" t="s">
        <v>5513</v>
      </c>
      <c r="C1117" s="832" t="s">
        <v>5509</v>
      </c>
      <c r="D1117" s="832" t="s">
        <v>5599</v>
      </c>
      <c r="E1117" s="832" t="s">
        <v>5596</v>
      </c>
      <c r="F1117" s="849">
        <v>5</v>
      </c>
      <c r="G1117" s="849">
        <v>2840</v>
      </c>
      <c r="H1117" s="849">
        <v>0.99824253075571179</v>
      </c>
      <c r="I1117" s="849">
        <v>568</v>
      </c>
      <c r="J1117" s="849">
        <v>5</v>
      </c>
      <c r="K1117" s="849">
        <v>2845</v>
      </c>
      <c r="L1117" s="849">
        <v>1</v>
      </c>
      <c r="M1117" s="849">
        <v>569</v>
      </c>
      <c r="N1117" s="849">
        <v>6</v>
      </c>
      <c r="O1117" s="849">
        <v>3438</v>
      </c>
      <c r="P1117" s="837">
        <v>1.2084358523725836</v>
      </c>
      <c r="Q1117" s="850">
        <v>573</v>
      </c>
    </row>
    <row r="1118" spans="1:17" ht="14.45" customHeight="1" x14ac:dyDescent="0.2">
      <c r="A1118" s="831" t="s">
        <v>6518</v>
      </c>
      <c r="B1118" s="832" t="s">
        <v>5513</v>
      </c>
      <c r="C1118" s="832" t="s">
        <v>5509</v>
      </c>
      <c r="D1118" s="832" t="s">
        <v>5600</v>
      </c>
      <c r="E1118" s="832" t="s">
        <v>5598</v>
      </c>
      <c r="F1118" s="849">
        <v>2</v>
      </c>
      <c r="G1118" s="849">
        <v>1522</v>
      </c>
      <c r="H1118" s="849">
        <v>0.22193059200933216</v>
      </c>
      <c r="I1118" s="849">
        <v>761</v>
      </c>
      <c r="J1118" s="849">
        <v>9</v>
      </c>
      <c r="K1118" s="849">
        <v>6858</v>
      </c>
      <c r="L1118" s="849">
        <v>1</v>
      </c>
      <c r="M1118" s="849">
        <v>762</v>
      </c>
      <c r="N1118" s="849"/>
      <c r="O1118" s="849"/>
      <c r="P1118" s="837"/>
      <c r="Q1118" s="850"/>
    </row>
    <row r="1119" spans="1:17" ht="14.45" customHeight="1" x14ac:dyDescent="0.2">
      <c r="A1119" s="831" t="s">
        <v>6518</v>
      </c>
      <c r="B1119" s="832" t="s">
        <v>5513</v>
      </c>
      <c r="C1119" s="832" t="s">
        <v>5509</v>
      </c>
      <c r="D1119" s="832" t="s">
        <v>5621</v>
      </c>
      <c r="E1119" s="832" t="s">
        <v>5622</v>
      </c>
      <c r="F1119" s="849">
        <v>17</v>
      </c>
      <c r="G1119" s="849">
        <v>13906</v>
      </c>
      <c r="H1119" s="849">
        <v>1.88658255324922</v>
      </c>
      <c r="I1119" s="849">
        <v>818</v>
      </c>
      <c r="J1119" s="849">
        <v>9</v>
      </c>
      <c r="K1119" s="849">
        <v>7371</v>
      </c>
      <c r="L1119" s="849">
        <v>1</v>
      </c>
      <c r="M1119" s="849">
        <v>819</v>
      </c>
      <c r="N1119" s="849">
        <v>27</v>
      </c>
      <c r="O1119" s="849">
        <v>22221</v>
      </c>
      <c r="P1119" s="837">
        <v>3.0146520146520146</v>
      </c>
      <c r="Q1119" s="850">
        <v>823</v>
      </c>
    </row>
    <row r="1120" spans="1:17" ht="14.45" customHeight="1" x14ac:dyDescent="0.2">
      <c r="A1120" s="831" t="s">
        <v>6518</v>
      </c>
      <c r="B1120" s="832" t="s">
        <v>5513</v>
      </c>
      <c r="C1120" s="832" t="s">
        <v>5509</v>
      </c>
      <c r="D1120" s="832" t="s">
        <v>5601</v>
      </c>
      <c r="E1120" s="832" t="s">
        <v>5602</v>
      </c>
      <c r="F1120" s="849">
        <v>3</v>
      </c>
      <c r="G1120" s="849">
        <v>1386</v>
      </c>
      <c r="H1120" s="849"/>
      <c r="I1120" s="849">
        <v>462</v>
      </c>
      <c r="J1120" s="849"/>
      <c r="K1120" s="849"/>
      <c r="L1120" s="849"/>
      <c r="M1120" s="849"/>
      <c r="N1120" s="849"/>
      <c r="O1120" s="849"/>
      <c r="P1120" s="837"/>
      <c r="Q1120" s="850"/>
    </row>
    <row r="1121" spans="1:17" ht="14.45" customHeight="1" x14ac:dyDescent="0.2">
      <c r="A1121" s="831" t="s">
        <v>6518</v>
      </c>
      <c r="B1121" s="832" t="s">
        <v>5513</v>
      </c>
      <c r="C1121" s="832" t="s">
        <v>5509</v>
      </c>
      <c r="D1121" s="832" t="s">
        <v>5607</v>
      </c>
      <c r="E1121" s="832" t="s">
        <v>5608</v>
      </c>
      <c r="F1121" s="849">
        <v>5</v>
      </c>
      <c r="G1121" s="849">
        <v>1075</v>
      </c>
      <c r="H1121" s="849">
        <v>0.55555555555555558</v>
      </c>
      <c r="I1121" s="849">
        <v>215</v>
      </c>
      <c r="J1121" s="849">
        <v>9</v>
      </c>
      <c r="K1121" s="849">
        <v>1935</v>
      </c>
      <c r="L1121" s="849">
        <v>1</v>
      </c>
      <c r="M1121" s="849">
        <v>215</v>
      </c>
      <c r="N1121" s="849">
        <v>8</v>
      </c>
      <c r="O1121" s="849">
        <v>1736</v>
      </c>
      <c r="P1121" s="837">
        <v>0.89715762273901811</v>
      </c>
      <c r="Q1121" s="850">
        <v>217</v>
      </c>
    </row>
    <row r="1122" spans="1:17" ht="14.45" customHeight="1" x14ac:dyDescent="0.2">
      <c r="A1122" s="831" t="s">
        <v>6518</v>
      </c>
      <c r="B1122" s="832" t="s">
        <v>5513</v>
      </c>
      <c r="C1122" s="832" t="s">
        <v>5509</v>
      </c>
      <c r="D1122" s="832" t="s">
        <v>5563</v>
      </c>
      <c r="E1122" s="832" t="s">
        <v>5564</v>
      </c>
      <c r="F1122" s="849"/>
      <c r="G1122" s="849"/>
      <c r="H1122" s="849"/>
      <c r="I1122" s="849"/>
      <c r="J1122" s="849">
        <v>1</v>
      </c>
      <c r="K1122" s="849">
        <v>702</v>
      </c>
      <c r="L1122" s="849">
        <v>1</v>
      </c>
      <c r="M1122" s="849">
        <v>702</v>
      </c>
      <c r="N1122" s="849"/>
      <c r="O1122" s="849"/>
      <c r="P1122" s="837"/>
      <c r="Q1122" s="850"/>
    </row>
    <row r="1123" spans="1:17" ht="14.45" customHeight="1" x14ac:dyDescent="0.2">
      <c r="A1123" s="831" t="s">
        <v>6518</v>
      </c>
      <c r="B1123" s="832" t="s">
        <v>5513</v>
      </c>
      <c r="C1123" s="832" t="s">
        <v>5509</v>
      </c>
      <c r="D1123" s="832" t="s">
        <v>5565</v>
      </c>
      <c r="E1123" s="832" t="s">
        <v>5566</v>
      </c>
      <c r="F1123" s="849">
        <v>3</v>
      </c>
      <c r="G1123" s="849">
        <v>1065</v>
      </c>
      <c r="H1123" s="849">
        <v>1.5</v>
      </c>
      <c r="I1123" s="849">
        <v>355</v>
      </c>
      <c r="J1123" s="849">
        <v>2</v>
      </c>
      <c r="K1123" s="849">
        <v>710</v>
      </c>
      <c r="L1123" s="849">
        <v>1</v>
      </c>
      <c r="M1123" s="849">
        <v>355</v>
      </c>
      <c r="N1123" s="849">
        <v>1</v>
      </c>
      <c r="O1123" s="849">
        <v>358</v>
      </c>
      <c r="P1123" s="837">
        <v>0.50422535211267605</v>
      </c>
      <c r="Q1123" s="850">
        <v>358</v>
      </c>
    </row>
    <row r="1124" spans="1:17" ht="14.45" customHeight="1" x14ac:dyDescent="0.2">
      <c r="A1124" s="831" t="s">
        <v>6518</v>
      </c>
      <c r="B1124" s="832" t="s">
        <v>5513</v>
      </c>
      <c r="C1124" s="832" t="s">
        <v>5509</v>
      </c>
      <c r="D1124" s="832" t="s">
        <v>5609</v>
      </c>
      <c r="E1124" s="832" t="s">
        <v>5610</v>
      </c>
      <c r="F1124" s="849">
        <v>20</v>
      </c>
      <c r="G1124" s="849">
        <v>1700</v>
      </c>
      <c r="H1124" s="849">
        <v>1.7970401691331923</v>
      </c>
      <c r="I1124" s="849">
        <v>85</v>
      </c>
      <c r="J1124" s="849">
        <v>11</v>
      </c>
      <c r="K1124" s="849">
        <v>946</v>
      </c>
      <c r="L1124" s="849">
        <v>1</v>
      </c>
      <c r="M1124" s="849">
        <v>86</v>
      </c>
      <c r="N1124" s="849">
        <v>27</v>
      </c>
      <c r="O1124" s="849">
        <v>2376</v>
      </c>
      <c r="P1124" s="837">
        <v>2.5116279069767442</v>
      </c>
      <c r="Q1124" s="850">
        <v>88</v>
      </c>
    </row>
    <row r="1125" spans="1:17" ht="14.45" customHeight="1" x14ac:dyDescent="0.2">
      <c r="A1125" s="831" t="s">
        <v>6518</v>
      </c>
      <c r="B1125" s="832" t="s">
        <v>5513</v>
      </c>
      <c r="C1125" s="832" t="s">
        <v>5509</v>
      </c>
      <c r="D1125" s="832" t="s">
        <v>5567</v>
      </c>
      <c r="E1125" s="832" t="s">
        <v>5568</v>
      </c>
      <c r="F1125" s="849"/>
      <c r="G1125" s="849"/>
      <c r="H1125" s="849"/>
      <c r="I1125" s="849"/>
      <c r="J1125" s="849">
        <v>1</v>
      </c>
      <c r="K1125" s="849">
        <v>720</v>
      </c>
      <c r="L1125" s="849">
        <v>1</v>
      </c>
      <c r="M1125" s="849">
        <v>720</v>
      </c>
      <c r="N1125" s="849">
        <v>1</v>
      </c>
      <c r="O1125" s="849">
        <v>723</v>
      </c>
      <c r="P1125" s="837">
        <v>1.0041666666666667</v>
      </c>
      <c r="Q1125" s="850">
        <v>723</v>
      </c>
    </row>
    <row r="1126" spans="1:17" ht="14.45" customHeight="1" x14ac:dyDescent="0.2">
      <c r="A1126" s="831" t="s">
        <v>6518</v>
      </c>
      <c r="B1126" s="832" t="s">
        <v>5513</v>
      </c>
      <c r="C1126" s="832" t="s">
        <v>5509</v>
      </c>
      <c r="D1126" s="832" t="s">
        <v>5573</v>
      </c>
      <c r="E1126" s="832" t="s">
        <v>5574</v>
      </c>
      <c r="F1126" s="849"/>
      <c r="G1126" s="849"/>
      <c r="H1126" s="849"/>
      <c r="I1126" s="849"/>
      <c r="J1126" s="849"/>
      <c r="K1126" s="849"/>
      <c r="L1126" s="849"/>
      <c r="M1126" s="849"/>
      <c r="N1126" s="849">
        <v>15</v>
      </c>
      <c r="O1126" s="849">
        <v>1830</v>
      </c>
      <c r="P1126" s="837"/>
      <c r="Q1126" s="850">
        <v>122</v>
      </c>
    </row>
    <row r="1127" spans="1:17" ht="14.45" customHeight="1" x14ac:dyDescent="0.2">
      <c r="A1127" s="831" t="s">
        <v>6518</v>
      </c>
      <c r="B1127" s="832" t="s">
        <v>5513</v>
      </c>
      <c r="C1127" s="832" t="s">
        <v>5509</v>
      </c>
      <c r="D1127" s="832" t="s">
        <v>5623</v>
      </c>
      <c r="E1127" s="832" t="s">
        <v>5622</v>
      </c>
      <c r="F1127" s="849">
        <v>4</v>
      </c>
      <c r="G1127" s="849">
        <v>2980</v>
      </c>
      <c r="H1127" s="849">
        <v>1.9973190348525469</v>
      </c>
      <c r="I1127" s="849">
        <v>745</v>
      </c>
      <c r="J1127" s="849">
        <v>2</v>
      </c>
      <c r="K1127" s="849">
        <v>1492</v>
      </c>
      <c r="L1127" s="849">
        <v>1</v>
      </c>
      <c r="M1127" s="849">
        <v>746</v>
      </c>
      <c r="N1127" s="849">
        <v>3</v>
      </c>
      <c r="O1127" s="849">
        <v>2244</v>
      </c>
      <c r="P1127" s="837">
        <v>1.5040214477211795</v>
      </c>
      <c r="Q1127" s="850">
        <v>748</v>
      </c>
    </row>
    <row r="1128" spans="1:17" ht="14.45" customHeight="1" x14ac:dyDescent="0.2">
      <c r="A1128" s="831" t="s">
        <v>6518</v>
      </c>
      <c r="B1128" s="832" t="s">
        <v>5513</v>
      </c>
      <c r="C1128" s="832" t="s">
        <v>5509</v>
      </c>
      <c r="D1128" s="832" t="s">
        <v>5624</v>
      </c>
      <c r="E1128" s="832" t="s">
        <v>5625</v>
      </c>
      <c r="F1128" s="849">
        <v>1</v>
      </c>
      <c r="G1128" s="849">
        <v>543</v>
      </c>
      <c r="H1128" s="849"/>
      <c r="I1128" s="849">
        <v>543</v>
      </c>
      <c r="J1128" s="849"/>
      <c r="K1128" s="849"/>
      <c r="L1128" s="849"/>
      <c r="M1128" s="849"/>
      <c r="N1128" s="849"/>
      <c r="O1128" s="849"/>
      <c r="P1128" s="837"/>
      <c r="Q1128" s="850"/>
    </row>
    <row r="1129" spans="1:17" ht="14.45" customHeight="1" x14ac:dyDescent="0.2">
      <c r="A1129" s="831" t="s">
        <v>6518</v>
      </c>
      <c r="B1129" s="832" t="s">
        <v>5513</v>
      </c>
      <c r="C1129" s="832" t="s">
        <v>5509</v>
      </c>
      <c r="D1129" s="832" t="s">
        <v>5611</v>
      </c>
      <c r="E1129" s="832" t="s">
        <v>5612</v>
      </c>
      <c r="F1129" s="849">
        <v>9</v>
      </c>
      <c r="G1129" s="849">
        <v>2763</v>
      </c>
      <c r="H1129" s="849">
        <v>0.26384644766997706</v>
      </c>
      <c r="I1129" s="849">
        <v>307</v>
      </c>
      <c r="J1129" s="849">
        <v>34</v>
      </c>
      <c r="K1129" s="849">
        <v>10472</v>
      </c>
      <c r="L1129" s="849">
        <v>1</v>
      </c>
      <c r="M1129" s="849">
        <v>308</v>
      </c>
      <c r="N1129" s="849">
        <v>9</v>
      </c>
      <c r="O1129" s="849">
        <v>2790</v>
      </c>
      <c r="P1129" s="837">
        <v>0.26642475171886937</v>
      </c>
      <c r="Q1129" s="850">
        <v>310</v>
      </c>
    </row>
    <row r="1130" spans="1:17" ht="14.45" customHeight="1" x14ac:dyDescent="0.2">
      <c r="A1130" s="831" t="s">
        <v>6518</v>
      </c>
      <c r="B1130" s="832" t="s">
        <v>5513</v>
      </c>
      <c r="C1130" s="832" t="s">
        <v>5509</v>
      </c>
      <c r="D1130" s="832" t="s">
        <v>5613</v>
      </c>
      <c r="E1130" s="832" t="s">
        <v>5608</v>
      </c>
      <c r="F1130" s="849">
        <v>3</v>
      </c>
      <c r="G1130" s="849">
        <v>534</v>
      </c>
      <c r="H1130" s="849">
        <v>2.983240223463687</v>
      </c>
      <c r="I1130" s="849">
        <v>178</v>
      </c>
      <c r="J1130" s="849">
        <v>1</v>
      </c>
      <c r="K1130" s="849">
        <v>179</v>
      </c>
      <c r="L1130" s="849">
        <v>1</v>
      </c>
      <c r="M1130" s="849">
        <v>179</v>
      </c>
      <c r="N1130" s="849">
        <v>1</v>
      </c>
      <c r="O1130" s="849">
        <v>179</v>
      </c>
      <c r="P1130" s="837">
        <v>1</v>
      </c>
      <c r="Q1130" s="850">
        <v>179</v>
      </c>
    </row>
    <row r="1131" spans="1:17" ht="14.45" customHeight="1" x14ac:dyDescent="0.2">
      <c r="A1131" s="831" t="s">
        <v>6518</v>
      </c>
      <c r="B1131" s="832" t="s">
        <v>5513</v>
      </c>
      <c r="C1131" s="832" t="s">
        <v>5509</v>
      </c>
      <c r="D1131" s="832" t="s">
        <v>5614</v>
      </c>
      <c r="E1131" s="832" t="s">
        <v>5612</v>
      </c>
      <c r="F1131" s="849">
        <v>4</v>
      </c>
      <c r="G1131" s="849">
        <v>1520</v>
      </c>
      <c r="H1131" s="849">
        <v>0.28496437945256842</v>
      </c>
      <c r="I1131" s="849">
        <v>380</v>
      </c>
      <c r="J1131" s="849">
        <v>14</v>
      </c>
      <c r="K1131" s="849">
        <v>5334</v>
      </c>
      <c r="L1131" s="849">
        <v>1</v>
      </c>
      <c r="M1131" s="849">
        <v>381</v>
      </c>
      <c r="N1131" s="849">
        <v>24</v>
      </c>
      <c r="O1131" s="849">
        <v>9240</v>
      </c>
      <c r="P1131" s="837">
        <v>1.7322834645669292</v>
      </c>
      <c r="Q1131" s="850">
        <v>385</v>
      </c>
    </row>
    <row r="1132" spans="1:17" ht="14.45" customHeight="1" x14ac:dyDescent="0.2">
      <c r="A1132" s="831" t="s">
        <v>6518</v>
      </c>
      <c r="B1132" s="832" t="s">
        <v>5513</v>
      </c>
      <c r="C1132" s="832" t="s">
        <v>5509</v>
      </c>
      <c r="D1132" s="832" t="s">
        <v>5581</v>
      </c>
      <c r="E1132" s="832" t="s">
        <v>5582</v>
      </c>
      <c r="F1132" s="849"/>
      <c r="G1132" s="849"/>
      <c r="H1132" s="849"/>
      <c r="I1132" s="849"/>
      <c r="J1132" s="849"/>
      <c r="K1132" s="849"/>
      <c r="L1132" s="849"/>
      <c r="M1132" s="849"/>
      <c r="N1132" s="849">
        <v>1</v>
      </c>
      <c r="O1132" s="849">
        <v>622</v>
      </c>
      <c r="P1132" s="837"/>
      <c r="Q1132" s="850">
        <v>622</v>
      </c>
    </row>
    <row r="1133" spans="1:17" ht="14.45" customHeight="1" x14ac:dyDescent="0.2">
      <c r="A1133" s="831" t="s">
        <v>6518</v>
      </c>
      <c r="B1133" s="832" t="s">
        <v>5513</v>
      </c>
      <c r="C1133" s="832" t="s">
        <v>5509</v>
      </c>
      <c r="D1133" s="832" t="s">
        <v>5617</v>
      </c>
      <c r="E1133" s="832" t="s">
        <v>5602</v>
      </c>
      <c r="F1133" s="849">
        <v>1</v>
      </c>
      <c r="G1133" s="849">
        <v>353</v>
      </c>
      <c r="H1133" s="849"/>
      <c r="I1133" s="849">
        <v>353</v>
      </c>
      <c r="J1133" s="849"/>
      <c r="K1133" s="849"/>
      <c r="L1133" s="849"/>
      <c r="M1133" s="849"/>
      <c r="N1133" s="849">
        <v>1</v>
      </c>
      <c r="O1133" s="849">
        <v>355</v>
      </c>
      <c r="P1133" s="837"/>
      <c r="Q1133" s="850">
        <v>355</v>
      </c>
    </row>
    <row r="1134" spans="1:17" ht="14.45" customHeight="1" x14ac:dyDescent="0.2">
      <c r="A1134" s="831" t="s">
        <v>6518</v>
      </c>
      <c r="B1134" s="832" t="s">
        <v>5513</v>
      </c>
      <c r="C1134" s="832" t="s">
        <v>5509</v>
      </c>
      <c r="D1134" s="832" t="s">
        <v>5585</v>
      </c>
      <c r="E1134" s="832" t="s">
        <v>5586</v>
      </c>
      <c r="F1134" s="849"/>
      <c r="G1134" s="849"/>
      <c r="H1134" s="849"/>
      <c r="I1134" s="849"/>
      <c r="J1134" s="849"/>
      <c r="K1134" s="849"/>
      <c r="L1134" s="849"/>
      <c r="M1134" s="849"/>
      <c r="N1134" s="849">
        <v>1</v>
      </c>
      <c r="O1134" s="849">
        <v>179</v>
      </c>
      <c r="P1134" s="837"/>
      <c r="Q1134" s="850">
        <v>179</v>
      </c>
    </row>
    <row r="1135" spans="1:17" ht="14.45" customHeight="1" x14ac:dyDescent="0.2">
      <c r="A1135" s="831" t="s">
        <v>6519</v>
      </c>
      <c r="B1135" s="832" t="s">
        <v>5513</v>
      </c>
      <c r="C1135" s="832" t="s">
        <v>5540</v>
      </c>
      <c r="D1135" s="832" t="s">
        <v>5589</v>
      </c>
      <c r="E1135" s="832" t="s">
        <v>5590</v>
      </c>
      <c r="F1135" s="849">
        <v>6</v>
      </c>
      <c r="G1135" s="849">
        <v>5428.5</v>
      </c>
      <c r="H1135" s="849">
        <v>1</v>
      </c>
      <c r="I1135" s="849">
        <v>904.75</v>
      </c>
      <c r="J1135" s="849">
        <v>6</v>
      </c>
      <c r="K1135" s="849">
        <v>5428.5</v>
      </c>
      <c r="L1135" s="849">
        <v>1</v>
      </c>
      <c r="M1135" s="849">
        <v>904.75</v>
      </c>
      <c r="N1135" s="849"/>
      <c r="O1135" s="849"/>
      <c r="P1135" s="837"/>
      <c r="Q1135" s="850"/>
    </row>
    <row r="1136" spans="1:17" ht="14.45" customHeight="1" x14ac:dyDescent="0.2">
      <c r="A1136" s="831" t="s">
        <v>6519</v>
      </c>
      <c r="B1136" s="832" t="s">
        <v>5513</v>
      </c>
      <c r="C1136" s="832" t="s">
        <v>5509</v>
      </c>
      <c r="D1136" s="832" t="s">
        <v>5654</v>
      </c>
      <c r="E1136" s="832" t="s">
        <v>5655</v>
      </c>
      <c r="F1136" s="849"/>
      <c r="G1136" s="849"/>
      <c r="H1136" s="849"/>
      <c r="I1136" s="849"/>
      <c r="J1136" s="849">
        <v>2</v>
      </c>
      <c r="K1136" s="849">
        <v>392</v>
      </c>
      <c r="L1136" s="849">
        <v>1</v>
      </c>
      <c r="M1136" s="849">
        <v>196</v>
      </c>
      <c r="N1136" s="849"/>
      <c r="O1136" s="849"/>
      <c r="P1136" s="837"/>
      <c r="Q1136" s="850"/>
    </row>
    <row r="1137" spans="1:17" ht="14.45" customHeight="1" x14ac:dyDescent="0.2">
      <c r="A1137" s="831" t="s">
        <v>6519</v>
      </c>
      <c r="B1137" s="832" t="s">
        <v>5513</v>
      </c>
      <c r="C1137" s="832" t="s">
        <v>5509</v>
      </c>
      <c r="D1137" s="832" t="s">
        <v>5555</v>
      </c>
      <c r="E1137" s="832" t="s">
        <v>5556</v>
      </c>
      <c r="F1137" s="849">
        <v>1</v>
      </c>
      <c r="G1137" s="849">
        <v>37</v>
      </c>
      <c r="H1137" s="849"/>
      <c r="I1137" s="849">
        <v>37</v>
      </c>
      <c r="J1137" s="849"/>
      <c r="K1137" s="849"/>
      <c r="L1137" s="849"/>
      <c r="M1137" s="849"/>
      <c r="N1137" s="849"/>
      <c r="O1137" s="849"/>
      <c r="P1137" s="837"/>
      <c r="Q1137" s="850"/>
    </row>
    <row r="1138" spans="1:17" ht="14.45" customHeight="1" x14ac:dyDescent="0.2">
      <c r="A1138" s="831" t="s">
        <v>6519</v>
      </c>
      <c r="B1138" s="832" t="s">
        <v>5513</v>
      </c>
      <c r="C1138" s="832" t="s">
        <v>5509</v>
      </c>
      <c r="D1138" s="832" t="s">
        <v>5561</v>
      </c>
      <c r="E1138" s="832" t="s">
        <v>5562</v>
      </c>
      <c r="F1138" s="849">
        <v>304</v>
      </c>
      <c r="G1138" s="849">
        <v>76304</v>
      </c>
      <c r="H1138" s="849">
        <v>0.8905695611577964</v>
      </c>
      <c r="I1138" s="849">
        <v>251</v>
      </c>
      <c r="J1138" s="849">
        <v>340</v>
      </c>
      <c r="K1138" s="849">
        <v>85680</v>
      </c>
      <c r="L1138" s="849">
        <v>1</v>
      </c>
      <c r="M1138" s="849">
        <v>252</v>
      </c>
      <c r="N1138" s="849">
        <v>333</v>
      </c>
      <c r="O1138" s="849">
        <v>84582</v>
      </c>
      <c r="P1138" s="837">
        <v>0.98718487394957988</v>
      </c>
      <c r="Q1138" s="850">
        <v>254</v>
      </c>
    </row>
    <row r="1139" spans="1:17" ht="14.45" customHeight="1" x14ac:dyDescent="0.2">
      <c r="A1139" s="831" t="s">
        <v>6519</v>
      </c>
      <c r="B1139" s="832" t="s">
        <v>5513</v>
      </c>
      <c r="C1139" s="832" t="s">
        <v>5509</v>
      </c>
      <c r="D1139" s="832" t="s">
        <v>5591</v>
      </c>
      <c r="E1139" s="832" t="s">
        <v>5592</v>
      </c>
      <c r="F1139" s="849">
        <v>253</v>
      </c>
      <c r="G1139" s="849">
        <v>31878</v>
      </c>
      <c r="H1139" s="849">
        <v>0.9262283174012842</v>
      </c>
      <c r="I1139" s="849">
        <v>126</v>
      </c>
      <c r="J1139" s="849">
        <v>271</v>
      </c>
      <c r="K1139" s="849">
        <v>34417</v>
      </c>
      <c r="L1139" s="849">
        <v>1</v>
      </c>
      <c r="M1139" s="849">
        <v>127</v>
      </c>
      <c r="N1139" s="849">
        <v>276</v>
      </c>
      <c r="O1139" s="849">
        <v>34776</v>
      </c>
      <c r="P1139" s="837">
        <v>1.0104308917104918</v>
      </c>
      <c r="Q1139" s="850">
        <v>126</v>
      </c>
    </row>
    <row r="1140" spans="1:17" ht="14.45" customHeight="1" x14ac:dyDescent="0.2">
      <c r="A1140" s="831" t="s">
        <v>6519</v>
      </c>
      <c r="B1140" s="832" t="s">
        <v>5513</v>
      </c>
      <c r="C1140" s="832" t="s">
        <v>5509</v>
      </c>
      <c r="D1140" s="832" t="s">
        <v>5595</v>
      </c>
      <c r="E1140" s="832" t="s">
        <v>5596</v>
      </c>
      <c r="F1140" s="849">
        <v>2</v>
      </c>
      <c r="G1140" s="849">
        <v>990</v>
      </c>
      <c r="H1140" s="849">
        <v>0.19959677419354838</v>
      </c>
      <c r="I1140" s="849">
        <v>495</v>
      </c>
      <c r="J1140" s="849">
        <v>10</v>
      </c>
      <c r="K1140" s="849">
        <v>4960</v>
      </c>
      <c r="L1140" s="849">
        <v>1</v>
      </c>
      <c r="M1140" s="849">
        <v>496</v>
      </c>
      <c r="N1140" s="849">
        <v>2</v>
      </c>
      <c r="O1140" s="849">
        <v>996</v>
      </c>
      <c r="P1140" s="837">
        <v>0.20080645161290323</v>
      </c>
      <c r="Q1140" s="850">
        <v>498</v>
      </c>
    </row>
    <row r="1141" spans="1:17" ht="14.45" customHeight="1" x14ac:dyDescent="0.2">
      <c r="A1141" s="831" t="s">
        <v>6519</v>
      </c>
      <c r="B1141" s="832" t="s">
        <v>5513</v>
      </c>
      <c r="C1141" s="832" t="s">
        <v>5509</v>
      </c>
      <c r="D1141" s="832" t="s">
        <v>5597</v>
      </c>
      <c r="E1141" s="832" t="s">
        <v>5598</v>
      </c>
      <c r="F1141" s="849"/>
      <c r="G1141" s="849"/>
      <c r="H1141" s="849"/>
      <c r="I1141" s="849"/>
      <c r="J1141" s="849">
        <v>3</v>
      </c>
      <c r="K1141" s="849">
        <v>2067</v>
      </c>
      <c r="L1141" s="849">
        <v>1</v>
      </c>
      <c r="M1141" s="849">
        <v>689</v>
      </c>
      <c r="N1141" s="849"/>
      <c r="O1141" s="849"/>
      <c r="P1141" s="837"/>
      <c r="Q1141" s="850"/>
    </row>
    <row r="1142" spans="1:17" ht="14.45" customHeight="1" x14ac:dyDescent="0.2">
      <c r="A1142" s="831" t="s">
        <v>6519</v>
      </c>
      <c r="B1142" s="832" t="s">
        <v>5513</v>
      </c>
      <c r="C1142" s="832" t="s">
        <v>5509</v>
      </c>
      <c r="D1142" s="832" t="s">
        <v>5599</v>
      </c>
      <c r="E1142" s="832" t="s">
        <v>5596</v>
      </c>
      <c r="F1142" s="849">
        <v>6</v>
      </c>
      <c r="G1142" s="849">
        <v>3408</v>
      </c>
      <c r="H1142" s="849">
        <v>0.59894551845342703</v>
      </c>
      <c r="I1142" s="849">
        <v>568</v>
      </c>
      <c r="J1142" s="849">
        <v>10</v>
      </c>
      <c r="K1142" s="849">
        <v>5690</v>
      </c>
      <c r="L1142" s="849">
        <v>1</v>
      </c>
      <c r="M1142" s="849">
        <v>569</v>
      </c>
      <c r="N1142" s="849">
        <v>9</v>
      </c>
      <c r="O1142" s="849">
        <v>5157</v>
      </c>
      <c r="P1142" s="837">
        <v>0.90632688927943761</v>
      </c>
      <c r="Q1142" s="850">
        <v>573</v>
      </c>
    </row>
    <row r="1143" spans="1:17" ht="14.45" customHeight="1" x14ac:dyDescent="0.2">
      <c r="A1143" s="831" t="s">
        <v>6519</v>
      </c>
      <c r="B1143" s="832" t="s">
        <v>5513</v>
      </c>
      <c r="C1143" s="832" t="s">
        <v>5509</v>
      </c>
      <c r="D1143" s="832" t="s">
        <v>5600</v>
      </c>
      <c r="E1143" s="832" t="s">
        <v>5598</v>
      </c>
      <c r="F1143" s="849"/>
      <c r="G1143" s="849"/>
      <c r="H1143" s="849"/>
      <c r="I1143" s="849"/>
      <c r="J1143" s="849">
        <v>1</v>
      </c>
      <c r="K1143" s="849">
        <v>762</v>
      </c>
      <c r="L1143" s="849">
        <v>1</v>
      </c>
      <c r="M1143" s="849">
        <v>762</v>
      </c>
      <c r="N1143" s="849">
        <v>4</v>
      </c>
      <c r="O1143" s="849">
        <v>3064</v>
      </c>
      <c r="P1143" s="837">
        <v>4.0209973753280837</v>
      </c>
      <c r="Q1143" s="850">
        <v>766</v>
      </c>
    </row>
    <row r="1144" spans="1:17" ht="14.45" customHeight="1" x14ac:dyDescent="0.2">
      <c r="A1144" s="831" t="s">
        <v>6519</v>
      </c>
      <c r="B1144" s="832" t="s">
        <v>5513</v>
      </c>
      <c r="C1144" s="832" t="s">
        <v>5509</v>
      </c>
      <c r="D1144" s="832" t="s">
        <v>5621</v>
      </c>
      <c r="E1144" s="832" t="s">
        <v>5622</v>
      </c>
      <c r="F1144" s="849">
        <v>775</v>
      </c>
      <c r="G1144" s="849">
        <v>633950</v>
      </c>
      <c r="H1144" s="849">
        <v>0.84227826338816547</v>
      </c>
      <c r="I1144" s="849">
        <v>818</v>
      </c>
      <c r="J1144" s="849">
        <v>919</v>
      </c>
      <c r="K1144" s="849">
        <v>752661</v>
      </c>
      <c r="L1144" s="849">
        <v>1</v>
      </c>
      <c r="M1144" s="849">
        <v>819</v>
      </c>
      <c r="N1144" s="849">
        <v>811</v>
      </c>
      <c r="O1144" s="849">
        <v>667453</v>
      </c>
      <c r="P1144" s="837">
        <v>0.88679099886934487</v>
      </c>
      <c r="Q1144" s="850">
        <v>823</v>
      </c>
    </row>
    <row r="1145" spans="1:17" ht="14.45" customHeight="1" x14ac:dyDescent="0.2">
      <c r="A1145" s="831" t="s">
        <v>6519</v>
      </c>
      <c r="B1145" s="832" t="s">
        <v>5513</v>
      </c>
      <c r="C1145" s="832" t="s">
        <v>5509</v>
      </c>
      <c r="D1145" s="832" t="s">
        <v>5601</v>
      </c>
      <c r="E1145" s="832" t="s">
        <v>5602</v>
      </c>
      <c r="F1145" s="849"/>
      <c r="G1145" s="849"/>
      <c r="H1145" s="849"/>
      <c r="I1145" s="849"/>
      <c r="J1145" s="849">
        <v>1</v>
      </c>
      <c r="K1145" s="849">
        <v>464</v>
      </c>
      <c r="L1145" s="849">
        <v>1</v>
      </c>
      <c r="M1145" s="849">
        <v>464</v>
      </c>
      <c r="N1145" s="849"/>
      <c r="O1145" s="849"/>
      <c r="P1145" s="837"/>
      <c r="Q1145" s="850"/>
    </row>
    <row r="1146" spans="1:17" ht="14.45" customHeight="1" x14ac:dyDescent="0.2">
      <c r="A1146" s="831" t="s">
        <v>6519</v>
      </c>
      <c r="B1146" s="832" t="s">
        <v>5513</v>
      </c>
      <c r="C1146" s="832" t="s">
        <v>5509</v>
      </c>
      <c r="D1146" s="832" t="s">
        <v>5607</v>
      </c>
      <c r="E1146" s="832" t="s">
        <v>5608</v>
      </c>
      <c r="F1146" s="849">
        <v>183</v>
      </c>
      <c r="G1146" s="849">
        <v>39345</v>
      </c>
      <c r="H1146" s="849">
        <v>0.83944954128440363</v>
      </c>
      <c r="I1146" s="849">
        <v>215</v>
      </c>
      <c r="J1146" s="849">
        <v>218</v>
      </c>
      <c r="K1146" s="849">
        <v>46870</v>
      </c>
      <c r="L1146" s="849">
        <v>1</v>
      </c>
      <c r="M1146" s="849">
        <v>215</v>
      </c>
      <c r="N1146" s="849">
        <v>204</v>
      </c>
      <c r="O1146" s="849">
        <v>44268</v>
      </c>
      <c r="P1146" s="837">
        <v>0.94448474503947089</v>
      </c>
      <c r="Q1146" s="850">
        <v>217</v>
      </c>
    </row>
    <row r="1147" spans="1:17" ht="14.45" customHeight="1" x14ac:dyDescent="0.2">
      <c r="A1147" s="831" t="s">
        <v>6519</v>
      </c>
      <c r="B1147" s="832" t="s">
        <v>5513</v>
      </c>
      <c r="C1147" s="832" t="s">
        <v>5509</v>
      </c>
      <c r="D1147" s="832" t="s">
        <v>5565</v>
      </c>
      <c r="E1147" s="832" t="s">
        <v>5566</v>
      </c>
      <c r="F1147" s="849">
        <v>1</v>
      </c>
      <c r="G1147" s="849">
        <v>355</v>
      </c>
      <c r="H1147" s="849">
        <v>1</v>
      </c>
      <c r="I1147" s="849">
        <v>355</v>
      </c>
      <c r="J1147" s="849">
        <v>1</v>
      </c>
      <c r="K1147" s="849">
        <v>355</v>
      </c>
      <c r="L1147" s="849">
        <v>1</v>
      </c>
      <c r="M1147" s="849">
        <v>355</v>
      </c>
      <c r="N1147" s="849">
        <v>2</v>
      </c>
      <c r="O1147" s="849">
        <v>716</v>
      </c>
      <c r="P1147" s="837">
        <v>2.0169014084507042</v>
      </c>
      <c r="Q1147" s="850">
        <v>358</v>
      </c>
    </row>
    <row r="1148" spans="1:17" ht="14.45" customHeight="1" x14ac:dyDescent="0.2">
      <c r="A1148" s="831" t="s">
        <v>6519</v>
      </c>
      <c r="B1148" s="832" t="s">
        <v>5513</v>
      </c>
      <c r="C1148" s="832" t="s">
        <v>5509</v>
      </c>
      <c r="D1148" s="832" t="s">
        <v>5609</v>
      </c>
      <c r="E1148" s="832" t="s">
        <v>5610</v>
      </c>
      <c r="F1148" s="849">
        <v>839</v>
      </c>
      <c r="G1148" s="849">
        <v>71315</v>
      </c>
      <c r="H1148" s="849">
        <v>0.79126353630392332</v>
      </c>
      <c r="I1148" s="849">
        <v>85</v>
      </c>
      <c r="J1148" s="849">
        <v>1048</v>
      </c>
      <c r="K1148" s="849">
        <v>90128</v>
      </c>
      <c r="L1148" s="849">
        <v>1</v>
      </c>
      <c r="M1148" s="849">
        <v>86</v>
      </c>
      <c r="N1148" s="849">
        <v>1063</v>
      </c>
      <c r="O1148" s="849">
        <v>93544</v>
      </c>
      <c r="P1148" s="837">
        <v>1.0379016509852654</v>
      </c>
      <c r="Q1148" s="850">
        <v>88</v>
      </c>
    </row>
    <row r="1149" spans="1:17" ht="14.45" customHeight="1" x14ac:dyDescent="0.2">
      <c r="A1149" s="831" t="s">
        <v>6519</v>
      </c>
      <c r="B1149" s="832" t="s">
        <v>5513</v>
      </c>
      <c r="C1149" s="832" t="s">
        <v>5509</v>
      </c>
      <c r="D1149" s="832" t="s">
        <v>5567</v>
      </c>
      <c r="E1149" s="832" t="s">
        <v>5568</v>
      </c>
      <c r="F1149" s="849">
        <v>3</v>
      </c>
      <c r="G1149" s="849">
        <v>2160</v>
      </c>
      <c r="H1149" s="849">
        <v>3</v>
      </c>
      <c r="I1149" s="849">
        <v>720</v>
      </c>
      <c r="J1149" s="849">
        <v>1</v>
      </c>
      <c r="K1149" s="849">
        <v>720</v>
      </c>
      <c r="L1149" s="849">
        <v>1</v>
      </c>
      <c r="M1149" s="849">
        <v>720</v>
      </c>
      <c r="N1149" s="849">
        <v>1</v>
      </c>
      <c r="O1149" s="849">
        <v>723</v>
      </c>
      <c r="P1149" s="837">
        <v>1.0041666666666667</v>
      </c>
      <c r="Q1149" s="850">
        <v>723</v>
      </c>
    </row>
    <row r="1150" spans="1:17" ht="14.45" customHeight="1" x14ac:dyDescent="0.2">
      <c r="A1150" s="831" t="s">
        <v>6519</v>
      </c>
      <c r="B1150" s="832" t="s">
        <v>5513</v>
      </c>
      <c r="C1150" s="832" t="s">
        <v>5509</v>
      </c>
      <c r="D1150" s="832" t="s">
        <v>5658</v>
      </c>
      <c r="E1150" s="832" t="s">
        <v>5622</v>
      </c>
      <c r="F1150" s="849">
        <v>33</v>
      </c>
      <c r="G1150" s="849">
        <v>31416</v>
      </c>
      <c r="H1150" s="849">
        <v>0.54041594275196536</v>
      </c>
      <c r="I1150" s="849">
        <v>952</v>
      </c>
      <c r="J1150" s="849">
        <v>61</v>
      </c>
      <c r="K1150" s="849">
        <v>58133</v>
      </c>
      <c r="L1150" s="849">
        <v>1</v>
      </c>
      <c r="M1150" s="849">
        <v>953</v>
      </c>
      <c r="N1150" s="849">
        <v>154</v>
      </c>
      <c r="O1150" s="849">
        <v>147224</v>
      </c>
      <c r="P1150" s="837">
        <v>2.5325374572101906</v>
      </c>
      <c r="Q1150" s="850">
        <v>956</v>
      </c>
    </row>
    <row r="1151" spans="1:17" ht="14.45" customHeight="1" x14ac:dyDescent="0.2">
      <c r="A1151" s="831" t="s">
        <v>6519</v>
      </c>
      <c r="B1151" s="832" t="s">
        <v>5513</v>
      </c>
      <c r="C1151" s="832" t="s">
        <v>5509</v>
      </c>
      <c r="D1151" s="832" t="s">
        <v>5623</v>
      </c>
      <c r="E1151" s="832" t="s">
        <v>5622</v>
      </c>
      <c r="F1151" s="849">
        <v>28</v>
      </c>
      <c r="G1151" s="849">
        <v>20860</v>
      </c>
      <c r="H1151" s="849">
        <v>0.48211149117130442</v>
      </c>
      <c r="I1151" s="849">
        <v>745</v>
      </c>
      <c r="J1151" s="849">
        <v>58</v>
      </c>
      <c r="K1151" s="849">
        <v>43268</v>
      </c>
      <c r="L1151" s="849">
        <v>1</v>
      </c>
      <c r="M1151" s="849">
        <v>746</v>
      </c>
      <c r="N1151" s="849">
        <v>53</v>
      </c>
      <c r="O1151" s="849">
        <v>39644</v>
      </c>
      <c r="P1151" s="837">
        <v>0.9162429509106037</v>
      </c>
      <c r="Q1151" s="850">
        <v>748</v>
      </c>
    </row>
    <row r="1152" spans="1:17" ht="14.45" customHeight="1" x14ac:dyDescent="0.2">
      <c r="A1152" s="831" t="s">
        <v>6519</v>
      </c>
      <c r="B1152" s="832" t="s">
        <v>5513</v>
      </c>
      <c r="C1152" s="832" t="s">
        <v>5509</v>
      </c>
      <c r="D1152" s="832" t="s">
        <v>5624</v>
      </c>
      <c r="E1152" s="832" t="s">
        <v>5625</v>
      </c>
      <c r="F1152" s="849">
        <v>6</v>
      </c>
      <c r="G1152" s="849">
        <v>3258</v>
      </c>
      <c r="H1152" s="849">
        <v>1.9963235294117647</v>
      </c>
      <c r="I1152" s="849">
        <v>543</v>
      </c>
      <c r="J1152" s="849">
        <v>3</v>
      </c>
      <c r="K1152" s="849">
        <v>1632</v>
      </c>
      <c r="L1152" s="849">
        <v>1</v>
      </c>
      <c r="M1152" s="849">
        <v>544</v>
      </c>
      <c r="N1152" s="849">
        <v>5</v>
      </c>
      <c r="O1152" s="849">
        <v>2730</v>
      </c>
      <c r="P1152" s="837">
        <v>1.6727941176470589</v>
      </c>
      <c r="Q1152" s="850">
        <v>546</v>
      </c>
    </row>
    <row r="1153" spans="1:17" ht="14.45" customHeight="1" x14ac:dyDescent="0.2">
      <c r="A1153" s="831" t="s">
        <v>6519</v>
      </c>
      <c r="B1153" s="832" t="s">
        <v>5513</v>
      </c>
      <c r="C1153" s="832" t="s">
        <v>5509</v>
      </c>
      <c r="D1153" s="832" t="s">
        <v>5611</v>
      </c>
      <c r="E1153" s="832" t="s">
        <v>5612</v>
      </c>
      <c r="F1153" s="849">
        <v>8</v>
      </c>
      <c r="G1153" s="849">
        <v>2456</v>
      </c>
      <c r="H1153" s="849">
        <v>3.9870129870129869</v>
      </c>
      <c r="I1153" s="849">
        <v>307</v>
      </c>
      <c r="J1153" s="849">
        <v>2</v>
      </c>
      <c r="K1153" s="849">
        <v>616</v>
      </c>
      <c r="L1153" s="849">
        <v>1</v>
      </c>
      <c r="M1153" s="849">
        <v>308</v>
      </c>
      <c r="N1153" s="849">
        <v>1</v>
      </c>
      <c r="O1153" s="849">
        <v>310</v>
      </c>
      <c r="P1153" s="837">
        <v>0.50324675324675328</v>
      </c>
      <c r="Q1153" s="850">
        <v>310</v>
      </c>
    </row>
    <row r="1154" spans="1:17" ht="14.45" customHeight="1" x14ac:dyDescent="0.2">
      <c r="A1154" s="831" t="s">
        <v>6519</v>
      </c>
      <c r="B1154" s="832" t="s">
        <v>5513</v>
      </c>
      <c r="C1154" s="832" t="s">
        <v>5509</v>
      </c>
      <c r="D1154" s="832" t="s">
        <v>5613</v>
      </c>
      <c r="E1154" s="832" t="s">
        <v>5608</v>
      </c>
      <c r="F1154" s="849">
        <v>6</v>
      </c>
      <c r="G1154" s="849">
        <v>1068</v>
      </c>
      <c r="H1154" s="849">
        <v>0.42617717478052675</v>
      </c>
      <c r="I1154" s="849">
        <v>178</v>
      </c>
      <c r="J1154" s="849">
        <v>14</v>
      </c>
      <c r="K1154" s="849">
        <v>2506</v>
      </c>
      <c r="L1154" s="849">
        <v>1</v>
      </c>
      <c r="M1154" s="849">
        <v>179</v>
      </c>
      <c r="N1154" s="849">
        <v>19</v>
      </c>
      <c r="O1154" s="849">
        <v>3401</v>
      </c>
      <c r="P1154" s="837">
        <v>1.3571428571428572</v>
      </c>
      <c r="Q1154" s="850">
        <v>179</v>
      </c>
    </row>
    <row r="1155" spans="1:17" ht="14.45" customHeight="1" x14ac:dyDescent="0.2">
      <c r="A1155" s="831" t="s">
        <v>6519</v>
      </c>
      <c r="B1155" s="832" t="s">
        <v>5513</v>
      </c>
      <c r="C1155" s="832" t="s">
        <v>5509</v>
      </c>
      <c r="D1155" s="832" t="s">
        <v>5614</v>
      </c>
      <c r="E1155" s="832" t="s">
        <v>5612</v>
      </c>
      <c r="F1155" s="849">
        <v>34</v>
      </c>
      <c r="G1155" s="849">
        <v>12920</v>
      </c>
      <c r="H1155" s="849">
        <v>1.8839311752697578</v>
      </c>
      <c r="I1155" s="849">
        <v>380</v>
      </c>
      <c r="J1155" s="849">
        <v>18</v>
      </c>
      <c r="K1155" s="849">
        <v>6858</v>
      </c>
      <c r="L1155" s="849">
        <v>1</v>
      </c>
      <c r="M1155" s="849">
        <v>381</v>
      </c>
      <c r="N1155" s="849">
        <v>27</v>
      </c>
      <c r="O1155" s="849">
        <v>10395</v>
      </c>
      <c r="P1155" s="837">
        <v>1.515748031496063</v>
      </c>
      <c r="Q1155" s="850">
        <v>385</v>
      </c>
    </row>
    <row r="1156" spans="1:17" ht="14.45" customHeight="1" x14ac:dyDescent="0.2">
      <c r="A1156" s="831" t="s">
        <v>6519</v>
      </c>
      <c r="B1156" s="832" t="s">
        <v>5513</v>
      </c>
      <c r="C1156" s="832" t="s">
        <v>5509</v>
      </c>
      <c r="D1156" s="832" t="s">
        <v>5615</v>
      </c>
      <c r="E1156" s="832" t="s">
        <v>5616</v>
      </c>
      <c r="F1156" s="849"/>
      <c r="G1156" s="849"/>
      <c r="H1156" s="849"/>
      <c r="I1156" s="849"/>
      <c r="J1156" s="849"/>
      <c r="K1156" s="849"/>
      <c r="L1156" s="849"/>
      <c r="M1156" s="849"/>
      <c r="N1156" s="849">
        <v>1</v>
      </c>
      <c r="O1156" s="849">
        <v>275</v>
      </c>
      <c r="P1156" s="837"/>
      <c r="Q1156" s="850">
        <v>275</v>
      </c>
    </row>
    <row r="1157" spans="1:17" ht="14.45" customHeight="1" x14ac:dyDescent="0.2">
      <c r="A1157" s="831" t="s">
        <v>6519</v>
      </c>
      <c r="B1157" s="832" t="s">
        <v>5513</v>
      </c>
      <c r="C1157" s="832" t="s">
        <v>5509</v>
      </c>
      <c r="D1157" s="832" t="s">
        <v>5661</v>
      </c>
      <c r="E1157" s="832" t="s">
        <v>5662</v>
      </c>
      <c r="F1157" s="849">
        <v>2</v>
      </c>
      <c r="G1157" s="849">
        <v>200</v>
      </c>
      <c r="H1157" s="849">
        <v>2</v>
      </c>
      <c r="I1157" s="849">
        <v>100</v>
      </c>
      <c r="J1157" s="849">
        <v>1</v>
      </c>
      <c r="K1157" s="849">
        <v>100</v>
      </c>
      <c r="L1157" s="849">
        <v>1</v>
      </c>
      <c r="M1157" s="849">
        <v>100</v>
      </c>
      <c r="N1157" s="849">
        <v>1</v>
      </c>
      <c r="O1157" s="849">
        <v>100</v>
      </c>
      <c r="P1157" s="837">
        <v>1</v>
      </c>
      <c r="Q1157" s="850">
        <v>100</v>
      </c>
    </row>
    <row r="1158" spans="1:17" ht="14.45" customHeight="1" x14ac:dyDescent="0.2">
      <c r="A1158" s="831" t="s">
        <v>6519</v>
      </c>
      <c r="B1158" s="832" t="s">
        <v>5513</v>
      </c>
      <c r="C1158" s="832" t="s">
        <v>5509</v>
      </c>
      <c r="D1158" s="832" t="s">
        <v>5663</v>
      </c>
      <c r="E1158" s="832" t="s">
        <v>5622</v>
      </c>
      <c r="F1158" s="849"/>
      <c r="G1158" s="849"/>
      <c r="H1158" s="849"/>
      <c r="I1158" s="849"/>
      <c r="J1158" s="849"/>
      <c r="K1158" s="849"/>
      <c r="L1158" s="849"/>
      <c r="M1158" s="849"/>
      <c r="N1158" s="849">
        <v>43</v>
      </c>
      <c r="O1158" s="849">
        <v>44720</v>
      </c>
      <c r="P1158" s="837"/>
      <c r="Q1158" s="850">
        <v>1040</v>
      </c>
    </row>
    <row r="1159" spans="1:17" ht="14.45" customHeight="1" x14ac:dyDescent="0.2">
      <c r="A1159" s="831" t="s">
        <v>6519</v>
      </c>
      <c r="B1159" s="832" t="s">
        <v>5513</v>
      </c>
      <c r="C1159" s="832" t="s">
        <v>5509</v>
      </c>
      <c r="D1159" s="832" t="s">
        <v>5618</v>
      </c>
      <c r="E1159" s="832" t="s">
        <v>5594</v>
      </c>
      <c r="F1159" s="849"/>
      <c r="G1159" s="849"/>
      <c r="H1159" s="849"/>
      <c r="I1159" s="849"/>
      <c r="J1159" s="849">
        <v>1</v>
      </c>
      <c r="K1159" s="849">
        <v>405</v>
      </c>
      <c r="L1159" s="849">
        <v>1</v>
      </c>
      <c r="M1159" s="849">
        <v>405</v>
      </c>
      <c r="N1159" s="849"/>
      <c r="O1159" s="849"/>
      <c r="P1159" s="837"/>
      <c r="Q1159" s="850"/>
    </row>
    <row r="1160" spans="1:17" ht="14.45" customHeight="1" x14ac:dyDescent="0.2">
      <c r="A1160" s="831" t="s">
        <v>6520</v>
      </c>
      <c r="B1160" s="832" t="s">
        <v>5513</v>
      </c>
      <c r="C1160" s="832" t="s">
        <v>5514</v>
      </c>
      <c r="D1160" s="832" t="s">
        <v>5525</v>
      </c>
      <c r="E1160" s="832" t="s">
        <v>677</v>
      </c>
      <c r="F1160" s="849"/>
      <c r="G1160" s="849"/>
      <c r="H1160" s="849"/>
      <c r="I1160" s="849"/>
      <c r="J1160" s="849">
        <v>0.2</v>
      </c>
      <c r="K1160" s="849">
        <v>13.56</v>
      </c>
      <c r="L1160" s="849">
        <v>1</v>
      </c>
      <c r="M1160" s="849">
        <v>67.8</v>
      </c>
      <c r="N1160" s="849"/>
      <c r="O1160" s="849"/>
      <c r="P1160" s="837"/>
      <c r="Q1160" s="850"/>
    </row>
    <row r="1161" spans="1:17" ht="14.45" customHeight="1" x14ac:dyDescent="0.2">
      <c r="A1161" s="831" t="s">
        <v>6520</v>
      </c>
      <c r="B1161" s="832" t="s">
        <v>5513</v>
      </c>
      <c r="C1161" s="832" t="s">
        <v>5540</v>
      </c>
      <c r="D1161" s="832" t="s">
        <v>5543</v>
      </c>
      <c r="E1161" s="832" t="s">
        <v>5544</v>
      </c>
      <c r="F1161" s="849">
        <v>58</v>
      </c>
      <c r="G1161" s="849">
        <v>14073.12</v>
      </c>
      <c r="H1161" s="849">
        <v>0.98305084745762739</v>
      </c>
      <c r="I1161" s="849">
        <v>242.64000000000001</v>
      </c>
      <c r="J1161" s="849">
        <v>59</v>
      </c>
      <c r="K1161" s="849">
        <v>14315.759999999997</v>
      </c>
      <c r="L1161" s="849">
        <v>1</v>
      </c>
      <c r="M1161" s="849">
        <v>242.63999999999993</v>
      </c>
      <c r="N1161" s="849">
        <v>44</v>
      </c>
      <c r="O1161" s="849">
        <v>10676.16</v>
      </c>
      <c r="P1161" s="837">
        <v>0.7457627118644069</v>
      </c>
      <c r="Q1161" s="850">
        <v>242.64</v>
      </c>
    </row>
    <row r="1162" spans="1:17" ht="14.45" customHeight="1" x14ac:dyDescent="0.2">
      <c r="A1162" s="831" t="s">
        <v>6520</v>
      </c>
      <c r="B1162" s="832" t="s">
        <v>5513</v>
      </c>
      <c r="C1162" s="832" t="s">
        <v>5540</v>
      </c>
      <c r="D1162" s="832" t="s">
        <v>5545</v>
      </c>
      <c r="E1162" s="832" t="s">
        <v>5546</v>
      </c>
      <c r="F1162" s="849">
        <v>6</v>
      </c>
      <c r="G1162" s="849">
        <v>1455.84</v>
      </c>
      <c r="H1162" s="849"/>
      <c r="I1162" s="849">
        <v>242.64</v>
      </c>
      <c r="J1162" s="849"/>
      <c r="K1162" s="849"/>
      <c r="L1162" s="849"/>
      <c r="M1162" s="849"/>
      <c r="N1162" s="849">
        <v>27</v>
      </c>
      <c r="O1162" s="849">
        <v>6551.2799999999988</v>
      </c>
      <c r="P1162" s="837"/>
      <c r="Q1162" s="850">
        <v>242.63999999999996</v>
      </c>
    </row>
    <row r="1163" spans="1:17" ht="14.45" customHeight="1" x14ac:dyDescent="0.2">
      <c r="A1163" s="831" t="s">
        <v>6520</v>
      </c>
      <c r="B1163" s="832" t="s">
        <v>5513</v>
      </c>
      <c r="C1163" s="832" t="s">
        <v>5540</v>
      </c>
      <c r="D1163" s="832" t="s">
        <v>5549</v>
      </c>
      <c r="E1163" s="832" t="s">
        <v>5548</v>
      </c>
      <c r="F1163" s="849">
        <v>11</v>
      </c>
      <c r="G1163" s="849">
        <v>4939</v>
      </c>
      <c r="H1163" s="849"/>
      <c r="I1163" s="849">
        <v>449</v>
      </c>
      <c r="J1163" s="849"/>
      <c r="K1163" s="849"/>
      <c r="L1163" s="849"/>
      <c r="M1163" s="849"/>
      <c r="N1163" s="849"/>
      <c r="O1163" s="849"/>
      <c r="P1163" s="837"/>
      <c r="Q1163" s="850"/>
    </row>
    <row r="1164" spans="1:17" ht="14.45" customHeight="1" x14ac:dyDescent="0.2">
      <c r="A1164" s="831" t="s">
        <v>6520</v>
      </c>
      <c r="B1164" s="832" t="s">
        <v>5513</v>
      </c>
      <c r="C1164" s="832" t="s">
        <v>5509</v>
      </c>
      <c r="D1164" s="832" t="s">
        <v>5555</v>
      </c>
      <c r="E1164" s="832" t="s">
        <v>5556</v>
      </c>
      <c r="F1164" s="849"/>
      <c r="G1164" s="849"/>
      <c r="H1164" s="849"/>
      <c r="I1164" s="849"/>
      <c r="J1164" s="849"/>
      <c r="K1164" s="849"/>
      <c r="L1164" s="849"/>
      <c r="M1164" s="849"/>
      <c r="N1164" s="849">
        <v>1</v>
      </c>
      <c r="O1164" s="849">
        <v>38</v>
      </c>
      <c r="P1164" s="837"/>
      <c r="Q1164" s="850">
        <v>38</v>
      </c>
    </row>
    <row r="1165" spans="1:17" ht="14.45" customHeight="1" x14ac:dyDescent="0.2">
      <c r="A1165" s="831" t="s">
        <v>6520</v>
      </c>
      <c r="B1165" s="832" t="s">
        <v>5513</v>
      </c>
      <c r="C1165" s="832" t="s">
        <v>5509</v>
      </c>
      <c r="D1165" s="832" t="s">
        <v>5559</v>
      </c>
      <c r="E1165" s="832" t="s">
        <v>5560</v>
      </c>
      <c r="F1165" s="849"/>
      <c r="G1165" s="849"/>
      <c r="H1165" s="849"/>
      <c r="I1165" s="849"/>
      <c r="J1165" s="849">
        <v>3</v>
      </c>
      <c r="K1165" s="849">
        <v>390</v>
      </c>
      <c r="L1165" s="849">
        <v>1</v>
      </c>
      <c r="M1165" s="849">
        <v>130</v>
      </c>
      <c r="N1165" s="849">
        <v>4</v>
      </c>
      <c r="O1165" s="849">
        <v>524</v>
      </c>
      <c r="P1165" s="837">
        <v>1.3435897435897435</v>
      </c>
      <c r="Q1165" s="850">
        <v>131</v>
      </c>
    </row>
    <row r="1166" spans="1:17" ht="14.45" customHeight="1" x14ac:dyDescent="0.2">
      <c r="A1166" s="831" t="s">
        <v>6520</v>
      </c>
      <c r="B1166" s="832" t="s">
        <v>5513</v>
      </c>
      <c r="C1166" s="832" t="s">
        <v>5509</v>
      </c>
      <c r="D1166" s="832" t="s">
        <v>5561</v>
      </c>
      <c r="E1166" s="832" t="s">
        <v>5562</v>
      </c>
      <c r="F1166" s="849">
        <v>3</v>
      </c>
      <c r="G1166" s="849">
        <v>753</v>
      </c>
      <c r="H1166" s="849">
        <v>0.4268707482993197</v>
      </c>
      <c r="I1166" s="849">
        <v>251</v>
      </c>
      <c r="J1166" s="849">
        <v>7</v>
      </c>
      <c r="K1166" s="849">
        <v>1764</v>
      </c>
      <c r="L1166" s="849">
        <v>1</v>
      </c>
      <c r="M1166" s="849">
        <v>252</v>
      </c>
      <c r="N1166" s="849">
        <v>3</v>
      </c>
      <c r="O1166" s="849">
        <v>762</v>
      </c>
      <c r="P1166" s="837">
        <v>0.43197278911564624</v>
      </c>
      <c r="Q1166" s="850">
        <v>254</v>
      </c>
    </row>
    <row r="1167" spans="1:17" ht="14.45" customHeight="1" x14ac:dyDescent="0.2">
      <c r="A1167" s="831" t="s">
        <v>6520</v>
      </c>
      <c r="B1167" s="832" t="s">
        <v>5513</v>
      </c>
      <c r="C1167" s="832" t="s">
        <v>5509</v>
      </c>
      <c r="D1167" s="832" t="s">
        <v>5591</v>
      </c>
      <c r="E1167" s="832" t="s">
        <v>5592</v>
      </c>
      <c r="F1167" s="849"/>
      <c r="G1167" s="849"/>
      <c r="H1167" s="849"/>
      <c r="I1167" s="849"/>
      <c r="J1167" s="849">
        <v>4</v>
      </c>
      <c r="K1167" s="849">
        <v>508</v>
      </c>
      <c r="L1167" s="849">
        <v>1</v>
      </c>
      <c r="M1167" s="849">
        <v>127</v>
      </c>
      <c r="N1167" s="849">
        <v>4</v>
      </c>
      <c r="O1167" s="849">
        <v>504</v>
      </c>
      <c r="P1167" s="837">
        <v>0.99212598425196852</v>
      </c>
      <c r="Q1167" s="850">
        <v>126</v>
      </c>
    </row>
    <row r="1168" spans="1:17" ht="14.45" customHeight="1" x14ac:dyDescent="0.2">
      <c r="A1168" s="831" t="s">
        <v>6520</v>
      </c>
      <c r="B1168" s="832" t="s">
        <v>5513</v>
      </c>
      <c r="C1168" s="832" t="s">
        <v>5509</v>
      </c>
      <c r="D1168" s="832" t="s">
        <v>5599</v>
      </c>
      <c r="E1168" s="832" t="s">
        <v>5596</v>
      </c>
      <c r="F1168" s="849"/>
      <c r="G1168" s="849"/>
      <c r="H1168" s="849"/>
      <c r="I1168" s="849"/>
      <c r="J1168" s="849"/>
      <c r="K1168" s="849"/>
      <c r="L1168" s="849"/>
      <c r="M1168" s="849"/>
      <c r="N1168" s="849">
        <v>2</v>
      </c>
      <c r="O1168" s="849">
        <v>1146</v>
      </c>
      <c r="P1168" s="837"/>
      <c r="Q1168" s="850">
        <v>573</v>
      </c>
    </row>
    <row r="1169" spans="1:17" ht="14.45" customHeight="1" x14ac:dyDescent="0.2">
      <c r="A1169" s="831" t="s">
        <v>6520</v>
      </c>
      <c r="B1169" s="832" t="s">
        <v>5513</v>
      </c>
      <c r="C1169" s="832" t="s">
        <v>5509</v>
      </c>
      <c r="D1169" s="832" t="s">
        <v>5621</v>
      </c>
      <c r="E1169" s="832" t="s">
        <v>5622</v>
      </c>
      <c r="F1169" s="849"/>
      <c r="G1169" s="849"/>
      <c r="H1169" s="849"/>
      <c r="I1169" s="849"/>
      <c r="J1169" s="849">
        <v>3</v>
      </c>
      <c r="K1169" s="849">
        <v>2457</v>
      </c>
      <c r="L1169" s="849">
        <v>1</v>
      </c>
      <c r="M1169" s="849">
        <v>819</v>
      </c>
      <c r="N1169" s="849"/>
      <c r="O1169" s="849"/>
      <c r="P1169" s="837"/>
      <c r="Q1169" s="850"/>
    </row>
    <row r="1170" spans="1:17" ht="14.45" customHeight="1" x14ac:dyDescent="0.2">
      <c r="A1170" s="831" t="s">
        <v>6520</v>
      </c>
      <c r="B1170" s="832" t="s">
        <v>5513</v>
      </c>
      <c r="C1170" s="832" t="s">
        <v>5509</v>
      </c>
      <c r="D1170" s="832" t="s">
        <v>5607</v>
      </c>
      <c r="E1170" s="832" t="s">
        <v>5608</v>
      </c>
      <c r="F1170" s="849"/>
      <c r="G1170" s="849"/>
      <c r="H1170" s="849"/>
      <c r="I1170" s="849"/>
      <c r="J1170" s="849">
        <v>1</v>
      </c>
      <c r="K1170" s="849">
        <v>215</v>
      </c>
      <c r="L1170" s="849">
        <v>1</v>
      </c>
      <c r="M1170" s="849">
        <v>215</v>
      </c>
      <c r="N1170" s="849"/>
      <c r="O1170" s="849"/>
      <c r="P1170" s="837"/>
      <c r="Q1170" s="850"/>
    </row>
    <row r="1171" spans="1:17" ht="14.45" customHeight="1" x14ac:dyDescent="0.2">
      <c r="A1171" s="831" t="s">
        <v>6520</v>
      </c>
      <c r="B1171" s="832" t="s">
        <v>5513</v>
      </c>
      <c r="C1171" s="832" t="s">
        <v>5509</v>
      </c>
      <c r="D1171" s="832" t="s">
        <v>5565</v>
      </c>
      <c r="E1171" s="832" t="s">
        <v>5566</v>
      </c>
      <c r="F1171" s="849">
        <v>49</v>
      </c>
      <c r="G1171" s="849">
        <v>17395</v>
      </c>
      <c r="H1171" s="849">
        <v>0.71014492753623193</v>
      </c>
      <c r="I1171" s="849">
        <v>355</v>
      </c>
      <c r="J1171" s="849">
        <v>69</v>
      </c>
      <c r="K1171" s="849">
        <v>24495</v>
      </c>
      <c r="L1171" s="849">
        <v>1</v>
      </c>
      <c r="M1171" s="849">
        <v>355</v>
      </c>
      <c r="N1171" s="849">
        <v>125</v>
      </c>
      <c r="O1171" s="849">
        <v>44750</v>
      </c>
      <c r="P1171" s="837">
        <v>1.826903449683609</v>
      </c>
      <c r="Q1171" s="850">
        <v>358</v>
      </c>
    </row>
    <row r="1172" spans="1:17" ht="14.45" customHeight="1" x14ac:dyDescent="0.2">
      <c r="A1172" s="831" t="s">
        <v>6520</v>
      </c>
      <c r="B1172" s="832" t="s">
        <v>5513</v>
      </c>
      <c r="C1172" s="832" t="s">
        <v>5509</v>
      </c>
      <c r="D1172" s="832" t="s">
        <v>5609</v>
      </c>
      <c r="E1172" s="832" t="s">
        <v>5610</v>
      </c>
      <c r="F1172" s="849"/>
      <c r="G1172" s="849"/>
      <c r="H1172" s="849"/>
      <c r="I1172" s="849"/>
      <c r="J1172" s="849">
        <v>3</v>
      </c>
      <c r="K1172" s="849">
        <v>258</v>
      </c>
      <c r="L1172" s="849">
        <v>1</v>
      </c>
      <c r="M1172" s="849">
        <v>86</v>
      </c>
      <c r="N1172" s="849"/>
      <c r="O1172" s="849"/>
      <c r="P1172" s="837"/>
      <c r="Q1172" s="850"/>
    </row>
    <row r="1173" spans="1:17" ht="14.45" customHeight="1" x14ac:dyDescent="0.2">
      <c r="A1173" s="831" t="s">
        <v>6520</v>
      </c>
      <c r="B1173" s="832" t="s">
        <v>5513</v>
      </c>
      <c r="C1173" s="832" t="s">
        <v>5509</v>
      </c>
      <c r="D1173" s="832" t="s">
        <v>5573</v>
      </c>
      <c r="E1173" s="832" t="s">
        <v>5574</v>
      </c>
      <c r="F1173" s="849">
        <v>56</v>
      </c>
      <c r="G1173" s="849">
        <v>6720</v>
      </c>
      <c r="H1173" s="849">
        <v>27.768595041322314</v>
      </c>
      <c r="I1173" s="849">
        <v>120</v>
      </c>
      <c r="J1173" s="849">
        <v>2</v>
      </c>
      <c r="K1173" s="849">
        <v>242</v>
      </c>
      <c r="L1173" s="849">
        <v>1</v>
      </c>
      <c r="M1173" s="849">
        <v>121</v>
      </c>
      <c r="N1173" s="849">
        <v>534</v>
      </c>
      <c r="O1173" s="849">
        <v>65148</v>
      </c>
      <c r="P1173" s="837">
        <v>269.20661157024796</v>
      </c>
      <c r="Q1173" s="850">
        <v>122</v>
      </c>
    </row>
    <row r="1174" spans="1:17" ht="14.45" customHeight="1" x14ac:dyDescent="0.2">
      <c r="A1174" s="831" t="s">
        <v>6520</v>
      </c>
      <c r="B1174" s="832" t="s">
        <v>5513</v>
      </c>
      <c r="C1174" s="832" t="s">
        <v>5509</v>
      </c>
      <c r="D1174" s="832" t="s">
        <v>5581</v>
      </c>
      <c r="E1174" s="832" t="s">
        <v>5582</v>
      </c>
      <c r="F1174" s="849">
        <v>11</v>
      </c>
      <c r="G1174" s="849">
        <v>6809</v>
      </c>
      <c r="H1174" s="849">
        <v>0.91518817204301073</v>
      </c>
      <c r="I1174" s="849">
        <v>619</v>
      </c>
      <c r="J1174" s="849">
        <v>12</v>
      </c>
      <c r="K1174" s="849">
        <v>7440</v>
      </c>
      <c r="L1174" s="849">
        <v>1</v>
      </c>
      <c r="M1174" s="849">
        <v>620</v>
      </c>
      <c r="N1174" s="849">
        <v>68</v>
      </c>
      <c r="O1174" s="849">
        <v>42296</v>
      </c>
      <c r="P1174" s="837">
        <v>5.6849462365591394</v>
      </c>
      <c r="Q1174" s="850">
        <v>622</v>
      </c>
    </row>
    <row r="1175" spans="1:17" ht="14.45" customHeight="1" x14ac:dyDescent="0.2">
      <c r="A1175" s="831" t="s">
        <v>6520</v>
      </c>
      <c r="B1175" s="832" t="s">
        <v>5513</v>
      </c>
      <c r="C1175" s="832" t="s">
        <v>5509</v>
      </c>
      <c r="D1175" s="832" t="s">
        <v>5583</v>
      </c>
      <c r="E1175" s="832" t="s">
        <v>5584</v>
      </c>
      <c r="F1175" s="849">
        <v>34</v>
      </c>
      <c r="G1175" s="849">
        <v>12682</v>
      </c>
      <c r="H1175" s="849">
        <v>0.62794612794612792</v>
      </c>
      <c r="I1175" s="849">
        <v>373</v>
      </c>
      <c r="J1175" s="849">
        <v>54</v>
      </c>
      <c r="K1175" s="849">
        <v>20196</v>
      </c>
      <c r="L1175" s="849">
        <v>1</v>
      </c>
      <c r="M1175" s="849">
        <v>374</v>
      </c>
      <c r="N1175" s="849">
        <v>51</v>
      </c>
      <c r="O1175" s="849">
        <v>19176</v>
      </c>
      <c r="P1175" s="837">
        <v>0.9494949494949495</v>
      </c>
      <c r="Q1175" s="850">
        <v>376</v>
      </c>
    </row>
    <row r="1176" spans="1:17" ht="14.45" customHeight="1" x14ac:dyDescent="0.2">
      <c r="A1176" s="831" t="s">
        <v>6520</v>
      </c>
      <c r="B1176" s="832" t="s">
        <v>5513</v>
      </c>
      <c r="C1176" s="832" t="s">
        <v>5509</v>
      </c>
      <c r="D1176" s="832" t="s">
        <v>5587</v>
      </c>
      <c r="E1176" s="832" t="s">
        <v>5588</v>
      </c>
      <c r="F1176" s="849">
        <v>3</v>
      </c>
      <c r="G1176" s="849">
        <v>3888</v>
      </c>
      <c r="H1176" s="849"/>
      <c r="I1176" s="849">
        <v>1296</v>
      </c>
      <c r="J1176" s="849"/>
      <c r="K1176" s="849"/>
      <c r="L1176" s="849"/>
      <c r="M1176" s="849"/>
      <c r="N1176" s="849"/>
      <c r="O1176" s="849"/>
      <c r="P1176" s="837"/>
      <c r="Q1176" s="850"/>
    </row>
    <row r="1177" spans="1:17" ht="14.45" customHeight="1" x14ac:dyDescent="0.2">
      <c r="A1177" s="831" t="s">
        <v>6521</v>
      </c>
      <c r="B1177" s="832" t="s">
        <v>5513</v>
      </c>
      <c r="C1177" s="832" t="s">
        <v>5509</v>
      </c>
      <c r="D1177" s="832" t="s">
        <v>5555</v>
      </c>
      <c r="E1177" s="832" t="s">
        <v>5556</v>
      </c>
      <c r="F1177" s="849"/>
      <c r="G1177" s="849"/>
      <c r="H1177" s="849"/>
      <c r="I1177" s="849"/>
      <c r="J1177" s="849">
        <v>1</v>
      </c>
      <c r="K1177" s="849">
        <v>37</v>
      </c>
      <c r="L1177" s="849">
        <v>1</v>
      </c>
      <c r="M1177" s="849">
        <v>37</v>
      </c>
      <c r="N1177" s="849"/>
      <c r="O1177" s="849"/>
      <c r="P1177" s="837"/>
      <c r="Q1177" s="850"/>
    </row>
    <row r="1178" spans="1:17" ht="14.45" customHeight="1" x14ac:dyDescent="0.2">
      <c r="A1178" s="831" t="s">
        <v>6521</v>
      </c>
      <c r="B1178" s="832" t="s">
        <v>5513</v>
      </c>
      <c r="C1178" s="832" t="s">
        <v>5509</v>
      </c>
      <c r="D1178" s="832" t="s">
        <v>5561</v>
      </c>
      <c r="E1178" s="832" t="s">
        <v>5562</v>
      </c>
      <c r="F1178" s="849">
        <v>25</v>
      </c>
      <c r="G1178" s="849">
        <v>6275</v>
      </c>
      <c r="H1178" s="849">
        <v>4.1501322751322753</v>
      </c>
      <c r="I1178" s="849">
        <v>251</v>
      </c>
      <c r="J1178" s="849">
        <v>6</v>
      </c>
      <c r="K1178" s="849">
        <v>1512</v>
      </c>
      <c r="L1178" s="849">
        <v>1</v>
      </c>
      <c r="M1178" s="849">
        <v>252</v>
      </c>
      <c r="N1178" s="849">
        <v>7</v>
      </c>
      <c r="O1178" s="849">
        <v>1778</v>
      </c>
      <c r="P1178" s="837">
        <v>1.1759259259259258</v>
      </c>
      <c r="Q1178" s="850">
        <v>254</v>
      </c>
    </row>
    <row r="1179" spans="1:17" ht="14.45" customHeight="1" x14ac:dyDescent="0.2">
      <c r="A1179" s="831" t="s">
        <v>6521</v>
      </c>
      <c r="B1179" s="832" t="s">
        <v>5513</v>
      </c>
      <c r="C1179" s="832" t="s">
        <v>5509</v>
      </c>
      <c r="D1179" s="832" t="s">
        <v>5591</v>
      </c>
      <c r="E1179" s="832" t="s">
        <v>5592</v>
      </c>
      <c r="F1179" s="849">
        <v>5</v>
      </c>
      <c r="G1179" s="849">
        <v>630</v>
      </c>
      <c r="H1179" s="849"/>
      <c r="I1179" s="849">
        <v>126</v>
      </c>
      <c r="J1179" s="849"/>
      <c r="K1179" s="849"/>
      <c r="L1179" s="849"/>
      <c r="M1179" s="849"/>
      <c r="N1179" s="849"/>
      <c r="O1179" s="849"/>
      <c r="P1179" s="837"/>
      <c r="Q1179" s="850"/>
    </row>
    <row r="1180" spans="1:17" ht="14.45" customHeight="1" x14ac:dyDescent="0.2">
      <c r="A1180" s="831" t="s">
        <v>6521</v>
      </c>
      <c r="B1180" s="832" t="s">
        <v>5513</v>
      </c>
      <c r="C1180" s="832" t="s">
        <v>5509</v>
      </c>
      <c r="D1180" s="832" t="s">
        <v>5595</v>
      </c>
      <c r="E1180" s="832" t="s">
        <v>5596</v>
      </c>
      <c r="F1180" s="849">
        <v>1</v>
      </c>
      <c r="G1180" s="849">
        <v>495</v>
      </c>
      <c r="H1180" s="849"/>
      <c r="I1180" s="849">
        <v>495</v>
      </c>
      <c r="J1180" s="849"/>
      <c r="K1180" s="849"/>
      <c r="L1180" s="849"/>
      <c r="M1180" s="849"/>
      <c r="N1180" s="849"/>
      <c r="O1180" s="849"/>
      <c r="P1180" s="837"/>
      <c r="Q1180" s="850"/>
    </row>
    <row r="1181" spans="1:17" ht="14.45" customHeight="1" x14ac:dyDescent="0.2">
      <c r="A1181" s="831" t="s">
        <v>6521</v>
      </c>
      <c r="B1181" s="832" t="s">
        <v>5513</v>
      </c>
      <c r="C1181" s="832" t="s">
        <v>5509</v>
      </c>
      <c r="D1181" s="832" t="s">
        <v>5603</v>
      </c>
      <c r="E1181" s="832" t="s">
        <v>5584</v>
      </c>
      <c r="F1181" s="849"/>
      <c r="G1181" s="849"/>
      <c r="H1181" s="849"/>
      <c r="I1181" s="849"/>
      <c r="J1181" s="849">
        <v>1</v>
      </c>
      <c r="K1181" s="849">
        <v>447</v>
      </c>
      <c r="L1181" s="849">
        <v>1</v>
      </c>
      <c r="M1181" s="849">
        <v>447</v>
      </c>
      <c r="N1181" s="849"/>
      <c r="O1181" s="849"/>
      <c r="P1181" s="837"/>
      <c r="Q1181" s="850"/>
    </row>
    <row r="1182" spans="1:17" ht="14.45" customHeight="1" x14ac:dyDescent="0.2">
      <c r="A1182" s="831" t="s">
        <v>6521</v>
      </c>
      <c r="B1182" s="832" t="s">
        <v>5513</v>
      </c>
      <c r="C1182" s="832" t="s">
        <v>5509</v>
      </c>
      <c r="D1182" s="832" t="s">
        <v>5565</v>
      </c>
      <c r="E1182" s="832" t="s">
        <v>5566</v>
      </c>
      <c r="F1182" s="849">
        <v>5</v>
      </c>
      <c r="G1182" s="849">
        <v>1775</v>
      </c>
      <c r="H1182" s="849">
        <v>1.6666666666666667</v>
      </c>
      <c r="I1182" s="849">
        <v>355</v>
      </c>
      <c r="J1182" s="849">
        <v>3</v>
      </c>
      <c r="K1182" s="849">
        <v>1065</v>
      </c>
      <c r="L1182" s="849">
        <v>1</v>
      </c>
      <c r="M1182" s="849">
        <v>355</v>
      </c>
      <c r="N1182" s="849">
        <v>1</v>
      </c>
      <c r="O1182" s="849">
        <v>358</v>
      </c>
      <c r="P1182" s="837">
        <v>0.33615023474178402</v>
      </c>
      <c r="Q1182" s="850">
        <v>358</v>
      </c>
    </row>
    <row r="1183" spans="1:17" ht="14.45" customHeight="1" x14ac:dyDescent="0.2">
      <c r="A1183" s="831" t="s">
        <v>6521</v>
      </c>
      <c r="B1183" s="832" t="s">
        <v>5513</v>
      </c>
      <c r="C1183" s="832" t="s">
        <v>5509</v>
      </c>
      <c r="D1183" s="832" t="s">
        <v>5567</v>
      </c>
      <c r="E1183" s="832" t="s">
        <v>5568</v>
      </c>
      <c r="F1183" s="849">
        <v>16</v>
      </c>
      <c r="G1183" s="849">
        <v>11520</v>
      </c>
      <c r="H1183" s="849">
        <v>16</v>
      </c>
      <c r="I1183" s="849">
        <v>720</v>
      </c>
      <c r="J1183" s="849">
        <v>1</v>
      </c>
      <c r="K1183" s="849">
        <v>720</v>
      </c>
      <c r="L1183" s="849">
        <v>1</v>
      </c>
      <c r="M1183" s="849">
        <v>720</v>
      </c>
      <c r="N1183" s="849">
        <v>3</v>
      </c>
      <c r="O1183" s="849">
        <v>2169</v>
      </c>
      <c r="P1183" s="837">
        <v>3.0125000000000002</v>
      </c>
      <c r="Q1183" s="850">
        <v>723</v>
      </c>
    </row>
    <row r="1184" spans="1:17" ht="14.45" customHeight="1" x14ac:dyDescent="0.2">
      <c r="A1184" s="831" t="s">
        <v>6521</v>
      </c>
      <c r="B1184" s="832" t="s">
        <v>5513</v>
      </c>
      <c r="C1184" s="832" t="s">
        <v>5509</v>
      </c>
      <c r="D1184" s="832" t="s">
        <v>5573</v>
      </c>
      <c r="E1184" s="832" t="s">
        <v>5574</v>
      </c>
      <c r="F1184" s="849">
        <v>3</v>
      </c>
      <c r="G1184" s="849">
        <v>360</v>
      </c>
      <c r="H1184" s="849"/>
      <c r="I1184" s="849">
        <v>120</v>
      </c>
      <c r="J1184" s="849"/>
      <c r="K1184" s="849"/>
      <c r="L1184" s="849"/>
      <c r="M1184" s="849"/>
      <c r="N1184" s="849"/>
      <c r="O1184" s="849"/>
      <c r="P1184" s="837"/>
      <c r="Q1184" s="850"/>
    </row>
    <row r="1185" spans="1:17" ht="14.45" customHeight="1" x14ac:dyDescent="0.2">
      <c r="A1185" s="831" t="s">
        <v>6521</v>
      </c>
      <c r="B1185" s="832" t="s">
        <v>5513</v>
      </c>
      <c r="C1185" s="832" t="s">
        <v>5509</v>
      </c>
      <c r="D1185" s="832" t="s">
        <v>5581</v>
      </c>
      <c r="E1185" s="832" t="s">
        <v>5582</v>
      </c>
      <c r="F1185" s="849"/>
      <c r="G1185" s="849"/>
      <c r="H1185" s="849"/>
      <c r="I1185" s="849"/>
      <c r="J1185" s="849">
        <v>1</v>
      </c>
      <c r="K1185" s="849">
        <v>620</v>
      </c>
      <c r="L1185" s="849">
        <v>1</v>
      </c>
      <c r="M1185" s="849">
        <v>620</v>
      </c>
      <c r="N1185" s="849"/>
      <c r="O1185" s="849"/>
      <c r="P1185" s="837"/>
      <c r="Q1185" s="850"/>
    </row>
    <row r="1186" spans="1:17" ht="14.45" customHeight="1" x14ac:dyDescent="0.2">
      <c r="A1186" s="831" t="s">
        <v>6522</v>
      </c>
      <c r="B1186" s="832" t="s">
        <v>5513</v>
      </c>
      <c r="C1186" s="832" t="s">
        <v>5540</v>
      </c>
      <c r="D1186" s="832" t="s">
        <v>5673</v>
      </c>
      <c r="E1186" s="832" t="s">
        <v>5674</v>
      </c>
      <c r="F1186" s="849">
        <v>1</v>
      </c>
      <c r="G1186" s="849">
        <v>2310</v>
      </c>
      <c r="H1186" s="849"/>
      <c r="I1186" s="849">
        <v>2310</v>
      </c>
      <c r="J1186" s="849"/>
      <c r="K1186" s="849"/>
      <c r="L1186" s="849"/>
      <c r="M1186" s="849"/>
      <c r="N1186" s="849"/>
      <c r="O1186" s="849"/>
      <c r="P1186" s="837"/>
      <c r="Q1186" s="850"/>
    </row>
    <row r="1187" spans="1:17" ht="14.45" customHeight="1" x14ac:dyDescent="0.2">
      <c r="A1187" s="831" t="s">
        <v>6522</v>
      </c>
      <c r="B1187" s="832" t="s">
        <v>5513</v>
      </c>
      <c r="C1187" s="832" t="s">
        <v>5540</v>
      </c>
      <c r="D1187" s="832" t="s">
        <v>5589</v>
      </c>
      <c r="E1187" s="832" t="s">
        <v>5590</v>
      </c>
      <c r="F1187" s="849">
        <v>28</v>
      </c>
      <c r="G1187" s="849">
        <v>25333</v>
      </c>
      <c r="H1187" s="849">
        <v>1.3333333333333333</v>
      </c>
      <c r="I1187" s="849">
        <v>904.75</v>
      </c>
      <c r="J1187" s="849">
        <v>21</v>
      </c>
      <c r="K1187" s="849">
        <v>18999.75</v>
      </c>
      <c r="L1187" s="849">
        <v>1</v>
      </c>
      <c r="M1187" s="849">
        <v>904.75</v>
      </c>
      <c r="N1187" s="849">
        <v>7</v>
      </c>
      <c r="O1187" s="849">
        <v>6333.25</v>
      </c>
      <c r="P1187" s="837">
        <v>0.33333333333333331</v>
      </c>
      <c r="Q1187" s="850">
        <v>904.75</v>
      </c>
    </row>
    <row r="1188" spans="1:17" ht="14.45" customHeight="1" x14ac:dyDescent="0.2">
      <c r="A1188" s="831" t="s">
        <v>6522</v>
      </c>
      <c r="B1188" s="832" t="s">
        <v>5513</v>
      </c>
      <c r="C1188" s="832" t="s">
        <v>5540</v>
      </c>
      <c r="D1188" s="832" t="s">
        <v>5541</v>
      </c>
      <c r="E1188" s="832" t="s">
        <v>5542</v>
      </c>
      <c r="F1188" s="849">
        <v>2</v>
      </c>
      <c r="G1188" s="849">
        <v>485.28</v>
      </c>
      <c r="H1188" s="849">
        <v>1</v>
      </c>
      <c r="I1188" s="849">
        <v>242.64</v>
      </c>
      <c r="J1188" s="849">
        <v>2</v>
      </c>
      <c r="K1188" s="849">
        <v>485.28</v>
      </c>
      <c r="L1188" s="849">
        <v>1</v>
      </c>
      <c r="M1188" s="849">
        <v>242.64</v>
      </c>
      <c r="N1188" s="849"/>
      <c r="O1188" s="849"/>
      <c r="P1188" s="837"/>
      <c r="Q1188" s="850"/>
    </row>
    <row r="1189" spans="1:17" ht="14.45" customHeight="1" x14ac:dyDescent="0.2">
      <c r="A1189" s="831" t="s">
        <v>6522</v>
      </c>
      <c r="B1189" s="832" t="s">
        <v>5513</v>
      </c>
      <c r="C1189" s="832" t="s">
        <v>5540</v>
      </c>
      <c r="D1189" s="832" t="s">
        <v>5543</v>
      </c>
      <c r="E1189" s="832" t="s">
        <v>5544</v>
      </c>
      <c r="F1189" s="849">
        <v>83</v>
      </c>
      <c r="G1189" s="849">
        <v>20139.119999999992</v>
      </c>
      <c r="H1189" s="849">
        <v>1.4310344827586199</v>
      </c>
      <c r="I1189" s="849">
        <v>242.6399999999999</v>
      </c>
      <c r="J1189" s="849">
        <v>58</v>
      </c>
      <c r="K1189" s="849">
        <v>14073.120000000003</v>
      </c>
      <c r="L1189" s="849">
        <v>1</v>
      </c>
      <c r="M1189" s="849">
        <v>242.64000000000004</v>
      </c>
      <c r="N1189" s="849">
        <v>86</v>
      </c>
      <c r="O1189" s="849">
        <v>20867.039999999983</v>
      </c>
      <c r="P1189" s="837">
        <v>1.4827586206896537</v>
      </c>
      <c r="Q1189" s="850">
        <v>242.63999999999979</v>
      </c>
    </row>
    <row r="1190" spans="1:17" ht="14.45" customHeight="1" x14ac:dyDescent="0.2">
      <c r="A1190" s="831" t="s">
        <v>6522</v>
      </c>
      <c r="B1190" s="832" t="s">
        <v>5513</v>
      </c>
      <c r="C1190" s="832" t="s">
        <v>5540</v>
      </c>
      <c r="D1190" s="832" t="s">
        <v>5545</v>
      </c>
      <c r="E1190" s="832" t="s">
        <v>5546</v>
      </c>
      <c r="F1190" s="849">
        <v>4</v>
      </c>
      <c r="G1190" s="849">
        <v>970.56</v>
      </c>
      <c r="H1190" s="849">
        <v>2</v>
      </c>
      <c r="I1190" s="849">
        <v>242.64</v>
      </c>
      <c r="J1190" s="849">
        <v>2</v>
      </c>
      <c r="K1190" s="849">
        <v>485.28</v>
      </c>
      <c r="L1190" s="849">
        <v>1</v>
      </c>
      <c r="M1190" s="849">
        <v>242.64</v>
      </c>
      <c r="N1190" s="849">
        <v>4</v>
      </c>
      <c r="O1190" s="849">
        <v>970.56</v>
      </c>
      <c r="P1190" s="837">
        <v>2</v>
      </c>
      <c r="Q1190" s="850">
        <v>242.64</v>
      </c>
    </row>
    <row r="1191" spans="1:17" ht="14.45" customHeight="1" x14ac:dyDescent="0.2">
      <c r="A1191" s="831" t="s">
        <v>6522</v>
      </c>
      <c r="B1191" s="832" t="s">
        <v>5513</v>
      </c>
      <c r="C1191" s="832" t="s">
        <v>5540</v>
      </c>
      <c r="D1191" s="832" t="s">
        <v>5549</v>
      </c>
      <c r="E1191" s="832" t="s">
        <v>5548</v>
      </c>
      <c r="F1191" s="849"/>
      <c r="G1191" s="849"/>
      <c r="H1191" s="849"/>
      <c r="I1191" s="849"/>
      <c r="J1191" s="849"/>
      <c r="K1191" s="849"/>
      <c r="L1191" s="849"/>
      <c r="M1191" s="849"/>
      <c r="N1191" s="849">
        <v>5</v>
      </c>
      <c r="O1191" s="849">
        <v>2245</v>
      </c>
      <c r="P1191" s="837"/>
      <c r="Q1191" s="850">
        <v>449</v>
      </c>
    </row>
    <row r="1192" spans="1:17" ht="14.45" customHeight="1" x14ac:dyDescent="0.2">
      <c r="A1192" s="831" t="s">
        <v>6522</v>
      </c>
      <c r="B1192" s="832" t="s">
        <v>5513</v>
      </c>
      <c r="C1192" s="832" t="s">
        <v>5509</v>
      </c>
      <c r="D1192" s="832" t="s">
        <v>5654</v>
      </c>
      <c r="E1192" s="832" t="s">
        <v>5655</v>
      </c>
      <c r="F1192" s="849">
        <v>8</v>
      </c>
      <c r="G1192" s="849">
        <v>1568</v>
      </c>
      <c r="H1192" s="849">
        <v>2</v>
      </c>
      <c r="I1192" s="849">
        <v>196</v>
      </c>
      <c r="J1192" s="849">
        <v>4</v>
      </c>
      <c r="K1192" s="849">
        <v>784</v>
      </c>
      <c r="L1192" s="849">
        <v>1</v>
      </c>
      <c r="M1192" s="849">
        <v>196</v>
      </c>
      <c r="N1192" s="849">
        <v>3</v>
      </c>
      <c r="O1192" s="849">
        <v>597</v>
      </c>
      <c r="P1192" s="837">
        <v>0.76147959183673475</v>
      </c>
      <c r="Q1192" s="850">
        <v>199</v>
      </c>
    </row>
    <row r="1193" spans="1:17" ht="14.45" customHeight="1" x14ac:dyDescent="0.2">
      <c r="A1193" s="831" t="s">
        <v>6522</v>
      </c>
      <c r="B1193" s="832" t="s">
        <v>5513</v>
      </c>
      <c r="C1193" s="832" t="s">
        <v>5509</v>
      </c>
      <c r="D1193" s="832" t="s">
        <v>5656</v>
      </c>
      <c r="E1193" s="832" t="s">
        <v>5657</v>
      </c>
      <c r="F1193" s="849">
        <v>1</v>
      </c>
      <c r="G1193" s="849">
        <v>1159</v>
      </c>
      <c r="H1193" s="849"/>
      <c r="I1193" s="849">
        <v>1159</v>
      </c>
      <c r="J1193" s="849"/>
      <c r="K1193" s="849"/>
      <c r="L1193" s="849"/>
      <c r="M1193" s="849"/>
      <c r="N1193" s="849"/>
      <c r="O1193" s="849"/>
      <c r="P1193" s="837"/>
      <c r="Q1193" s="850"/>
    </row>
    <row r="1194" spans="1:17" ht="14.45" customHeight="1" x14ac:dyDescent="0.2">
      <c r="A1194" s="831" t="s">
        <v>6522</v>
      </c>
      <c r="B1194" s="832" t="s">
        <v>5513</v>
      </c>
      <c r="C1194" s="832" t="s">
        <v>5509</v>
      </c>
      <c r="D1194" s="832" t="s">
        <v>5555</v>
      </c>
      <c r="E1194" s="832" t="s">
        <v>5556</v>
      </c>
      <c r="F1194" s="849">
        <v>1</v>
      </c>
      <c r="G1194" s="849">
        <v>37</v>
      </c>
      <c r="H1194" s="849">
        <v>1</v>
      </c>
      <c r="I1194" s="849">
        <v>37</v>
      </c>
      <c r="J1194" s="849">
        <v>1</v>
      </c>
      <c r="K1194" s="849">
        <v>37</v>
      </c>
      <c r="L1194" s="849">
        <v>1</v>
      </c>
      <c r="M1194" s="849">
        <v>37</v>
      </c>
      <c r="N1194" s="849">
        <v>1</v>
      </c>
      <c r="O1194" s="849">
        <v>38</v>
      </c>
      <c r="P1194" s="837">
        <v>1.027027027027027</v>
      </c>
      <c r="Q1194" s="850">
        <v>38</v>
      </c>
    </row>
    <row r="1195" spans="1:17" ht="14.45" customHeight="1" x14ac:dyDescent="0.2">
      <c r="A1195" s="831" t="s">
        <v>6522</v>
      </c>
      <c r="B1195" s="832" t="s">
        <v>5513</v>
      </c>
      <c r="C1195" s="832" t="s">
        <v>5509</v>
      </c>
      <c r="D1195" s="832" t="s">
        <v>5561</v>
      </c>
      <c r="E1195" s="832" t="s">
        <v>5562</v>
      </c>
      <c r="F1195" s="849">
        <v>1530</v>
      </c>
      <c r="G1195" s="849">
        <v>384030</v>
      </c>
      <c r="H1195" s="849">
        <v>0.99798858639723076</v>
      </c>
      <c r="I1195" s="849">
        <v>251</v>
      </c>
      <c r="J1195" s="849">
        <v>1527</v>
      </c>
      <c r="K1195" s="849">
        <v>384804</v>
      </c>
      <c r="L1195" s="849">
        <v>1</v>
      </c>
      <c r="M1195" s="849">
        <v>252</v>
      </c>
      <c r="N1195" s="849">
        <v>1612</v>
      </c>
      <c r="O1195" s="849">
        <v>409448</v>
      </c>
      <c r="P1195" s="837">
        <v>1.0640429933160778</v>
      </c>
      <c r="Q1195" s="850">
        <v>254</v>
      </c>
    </row>
    <row r="1196" spans="1:17" ht="14.45" customHeight="1" x14ac:dyDescent="0.2">
      <c r="A1196" s="831" t="s">
        <v>6522</v>
      </c>
      <c r="B1196" s="832" t="s">
        <v>5513</v>
      </c>
      <c r="C1196" s="832" t="s">
        <v>5509</v>
      </c>
      <c r="D1196" s="832" t="s">
        <v>5591</v>
      </c>
      <c r="E1196" s="832" t="s">
        <v>5592</v>
      </c>
      <c r="F1196" s="849">
        <v>2580</v>
      </c>
      <c r="G1196" s="849">
        <v>325080</v>
      </c>
      <c r="H1196" s="849">
        <v>0.97735205779689915</v>
      </c>
      <c r="I1196" s="849">
        <v>126</v>
      </c>
      <c r="J1196" s="849">
        <v>2619</v>
      </c>
      <c r="K1196" s="849">
        <v>332613</v>
      </c>
      <c r="L1196" s="849">
        <v>1</v>
      </c>
      <c r="M1196" s="849">
        <v>127</v>
      </c>
      <c r="N1196" s="849">
        <v>2618</v>
      </c>
      <c r="O1196" s="849">
        <v>329868</v>
      </c>
      <c r="P1196" s="837">
        <v>0.99174716562491549</v>
      </c>
      <c r="Q1196" s="850">
        <v>126</v>
      </c>
    </row>
    <row r="1197" spans="1:17" ht="14.45" customHeight="1" x14ac:dyDescent="0.2">
      <c r="A1197" s="831" t="s">
        <v>6522</v>
      </c>
      <c r="B1197" s="832" t="s">
        <v>5513</v>
      </c>
      <c r="C1197" s="832" t="s">
        <v>5509</v>
      </c>
      <c r="D1197" s="832" t="s">
        <v>5593</v>
      </c>
      <c r="E1197" s="832" t="s">
        <v>5594</v>
      </c>
      <c r="F1197" s="849">
        <v>3</v>
      </c>
      <c r="G1197" s="849">
        <v>993</v>
      </c>
      <c r="H1197" s="849"/>
      <c r="I1197" s="849">
        <v>331</v>
      </c>
      <c r="J1197" s="849"/>
      <c r="K1197" s="849"/>
      <c r="L1197" s="849"/>
      <c r="M1197" s="849"/>
      <c r="N1197" s="849"/>
      <c r="O1197" s="849"/>
      <c r="P1197" s="837"/>
      <c r="Q1197" s="850"/>
    </row>
    <row r="1198" spans="1:17" ht="14.45" customHeight="1" x14ac:dyDescent="0.2">
      <c r="A1198" s="831" t="s">
        <v>6522</v>
      </c>
      <c r="B1198" s="832" t="s">
        <v>5513</v>
      </c>
      <c r="C1198" s="832" t="s">
        <v>5509</v>
      </c>
      <c r="D1198" s="832" t="s">
        <v>5595</v>
      </c>
      <c r="E1198" s="832" t="s">
        <v>5596</v>
      </c>
      <c r="F1198" s="849">
        <v>14</v>
      </c>
      <c r="G1198" s="849">
        <v>6930</v>
      </c>
      <c r="H1198" s="849">
        <v>0.63508064516129037</v>
      </c>
      <c r="I1198" s="849">
        <v>495</v>
      </c>
      <c r="J1198" s="849">
        <v>22</v>
      </c>
      <c r="K1198" s="849">
        <v>10912</v>
      </c>
      <c r="L1198" s="849">
        <v>1</v>
      </c>
      <c r="M1198" s="849">
        <v>496</v>
      </c>
      <c r="N1198" s="849">
        <v>1</v>
      </c>
      <c r="O1198" s="849">
        <v>498</v>
      </c>
      <c r="P1198" s="837">
        <v>4.5637829912023462E-2</v>
      </c>
      <c r="Q1198" s="850">
        <v>498</v>
      </c>
    </row>
    <row r="1199" spans="1:17" ht="14.45" customHeight="1" x14ac:dyDescent="0.2">
      <c r="A1199" s="831" t="s">
        <v>6522</v>
      </c>
      <c r="B1199" s="832" t="s">
        <v>5513</v>
      </c>
      <c r="C1199" s="832" t="s">
        <v>5509</v>
      </c>
      <c r="D1199" s="832" t="s">
        <v>5597</v>
      </c>
      <c r="E1199" s="832" t="s">
        <v>5598</v>
      </c>
      <c r="F1199" s="849">
        <v>216</v>
      </c>
      <c r="G1199" s="849">
        <v>148608</v>
      </c>
      <c r="H1199" s="849">
        <v>2.4509829792848659</v>
      </c>
      <c r="I1199" s="849">
        <v>688</v>
      </c>
      <c r="J1199" s="849">
        <v>88</v>
      </c>
      <c r="K1199" s="849">
        <v>60632</v>
      </c>
      <c r="L1199" s="849">
        <v>1</v>
      </c>
      <c r="M1199" s="849">
        <v>689</v>
      </c>
      <c r="N1199" s="849">
        <v>92</v>
      </c>
      <c r="O1199" s="849">
        <v>63572</v>
      </c>
      <c r="P1199" s="837">
        <v>1.0484892466024542</v>
      </c>
      <c r="Q1199" s="850">
        <v>691</v>
      </c>
    </row>
    <row r="1200" spans="1:17" ht="14.45" customHeight="1" x14ac:dyDescent="0.2">
      <c r="A1200" s="831" t="s">
        <v>6522</v>
      </c>
      <c r="B1200" s="832" t="s">
        <v>5513</v>
      </c>
      <c r="C1200" s="832" t="s">
        <v>5509</v>
      </c>
      <c r="D1200" s="832" t="s">
        <v>5683</v>
      </c>
      <c r="E1200" s="832" t="s">
        <v>5606</v>
      </c>
      <c r="F1200" s="849"/>
      <c r="G1200" s="849"/>
      <c r="H1200" s="849"/>
      <c r="I1200" s="849"/>
      <c r="J1200" s="849">
        <v>2</v>
      </c>
      <c r="K1200" s="849">
        <v>1522</v>
      </c>
      <c r="L1200" s="849">
        <v>1</v>
      </c>
      <c r="M1200" s="849">
        <v>761</v>
      </c>
      <c r="N1200" s="849">
        <v>1</v>
      </c>
      <c r="O1200" s="849">
        <v>763</v>
      </c>
      <c r="P1200" s="837">
        <v>0.50131406044678051</v>
      </c>
      <c r="Q1200" s="850">
        <v>763</v>
      </c>
    </row>
    <row r="1201" spans="1:17" ht="14.45" customHeight="1" x14ac:dyDescent="0.2">
      <c r="A1201" s="831" t="s">
        <v>6522</v>
      </c>
      <c r="B1201" s="832" t="s">
        <v>5513</v>
      </c>
      <c r="C1201" s="832" t="s">
        <v>5509</v>
      </c>
      <c r="D1201" s="832" t="s">
        <v>5599</v>
      </c>
      <c r="E1201" s="832" t="s">
        <v>5596</v>
      </c>
      <c r="F1201" s="849">
        <v>61</v>
      </c>
      <c r="G1201" s="849">
        <v>34648</v>
      </c>
      <c r="H1201" s="849">
        <v>0.75176289353207926</v>
      </c>
      <c r="I1201" s="849">
        <v>568</v>
      </c>
      <c r="J1201" s="849">
        <v>81</v>
      </c>
      <c r="K1201" s="849">
        <v>46089</v>
      </c>
      <c r="L1201" s="849">
        <v>1</v>
      </c>
      <c r="M1201" s="849">
        <v>569</v>
      </c>
      <c r="N1201" s="849">
        <v>42</v>
      </c>
      <c r="O1201" s="849">
        <v>24066</v>
      </c>
      <c r="P1201" s="837">
        <v>0.52216363991407932</v>
      </c>
      <c r="Q1201" s="850">
        <v>573</v>
      </c>
    </row>
    <row r="1202" spans="1:17" ht="14.45" customHeight="1" x14ac:dyDescent="0.2">
      <c r="A1202" s="831" t="s">
        <v>6522</v>
      </c>
      <c r="B1202" s="832" t="s">
        <v>5513</v>
      </c>
      <c r="C1202" s="832" t="s">
        <v>5509</v>
      </c>
      <c r="D1202" s="832" t="s">
        <v>5600</v>
      </c>
      <c r="E1202" s="832" t="s">
        <v>5598</v>
      </c>
      <c r="F1202" s="849">
        <v>575</v>
      </c>
      <c r="G1202" s="849">
        <v>437575</v>
      </c>
      <c r="H1202" s="849">
        <v>1.0181656149364309</v>
      </c>
      <c r="I1202" s="849">
        <v>761</v>
      </c>
      <c r="J1202" s="849">
        <v>564</v>
      </c>
      <c r="K1202" s="849">
        <v>429768</v>
      </c>
      <c r="L1202" s="849">
        <v>1</v>
      </c>
      <c r="M1202" s="849">
        <v>762</v>
      </c>
      <c r="N1202" s="849">
        <v>740</v>
      </c>
      <c r="O1202" s="849">
        <v>566840</v>
      </c>
      <c r="P1202" s="837">
        <v>1.318944174531375</v>
      </c>
      <c r="Q1202" s="850">
        <v>766</v>
      </c>
    </row>
    <row r="1203" spans="1:17" ht="14.45" customHeight="1" x14ac:dyDescent="0.2">
      <c r="A1203" s="831" t="s">
        <v>6522</v>
      </c>
      <c r="B1203" s="832" t="s">
        <v>5513</v>
      </c>
      <c r="C1203" s="832" t="s">
        <v>5509</v>
      </c>
      <c r="D1203" s="832" t="s">
        <v>5621</v>
      </c>
      <c r="E1203" s="832" t="s">
        <v>5622</v>
      </c>
      <c r="F1203" s="849">
        <v>2544</v>
      </c>
      <c r="G1203" s="849">
        <v>2080992</v>
      </c>
      <c r="H1203" s="849">
        <v>1.0422041726389553</v>
      </c>
      <c r="I1203" s="849">
        <v>818</v>
      </c>
      <c r="J1203" s="849">
        <v>2438</v>
      </c>
      <c r="K1203" s="849">
        <v>1996722</v>
      </c>
      <c r="L1203" s="849">
        <v>1</v>
      </c>
      <c r="M1203" s="849">
        <v>819</v>
      </c>
      <c r="N1203" s="849">
        <v>2169</v>
      </c>
      <c r="O1203" s="849">
        <v>1785087</v>
      </c>
      <c r="P1203" s="837">
        <v>0.89400878039106091</v>
      </c>
      <c r="Q1203" s="850">
        <v>823</v>
      </c>
    </row>
    <row r="1204" spans="1:17" ht="14.45" customHeight="1" x14ac:dyDescent="0.2">
      <c r="A1204" s="831" t="s">
        <v>6522</v>
      </c>
      <c r="B1204" s="832" t="s">
        <v>5513</v>
      </c>
      <c r="C1204" s="832" t="s">
        <v>5509</v>
      </c>
      <c r="D1204" s="832" t="s">
        <v>5601</v>
      </c>
      <c r="E1204" s="832" t="s">
        <v>5602</v>
      </c>
      <c r="F1204" s="849">
        <v>14</v>
      </c>
      <c r="G1204" s="849">
        <v>6468</v>
      </c>
      <c r="H1204" s="849">
        <v>3.4849137931034484</v>
      </c>
      <c r="I1204" s="849">
        <v>462</v>
      </c>
      <c r="J1204" s="849">
        <v>4</v>
      </c>
      <c r="K1204" s="849">
        <v>1856</v>
      </c>
      <c r="L1204" s="849">
        <v>1</v>
      </c>
      <c r="M1204" s="849">
        <v>464</v>
      </c>
      <c r="N1204" s="849">
        <v>3</v>
      </c>
      <c r="O1204" s="849">
        <v>1404</v>
      </c>
      <c r="P1204" s="837">
        <v>0.75646551724137934</v>
      </c>
      <c r="Q1204" s="850">
        <v>468</v>
      </c>
    </row>
    <row r="1205" spans="1:17" ht="14.45" customHeight="1" x14ac:dyDescent="0.2">
      <c r="A1205" s="831" t="s">
        <v>6522</v>
      </c>
      <c r="B1205" s="832" t="s">
        <v>5513</v>
      </c>
      <c r="C1205" s="832" t="s">
        <v>5509</v>
      </c>
      <c r="D1205" s="832" t="s">
        <v>5603</v>
      </c>
      <c r="E1205" s="832" t="s">
        <v>5584</v>
      </c>
      <c r="F1205" s="849">
        <v>83</v>
      </c>
      <c r="G1205" s="849">
        <v>37018</v>
      </c>
      <c r="H1205" s="849">
        <v>1.6562863534675616</v>
      </c>
      <c r="I1205" s="849">
        <v>446</v>
      </c>
      <c r="J1205" s="849">
        <v>50</v>
      </c>
      <c r="K1205" s="849">
        <v>22350</v>
      </c>
      <c r="L1205" s="849">
        <v>1</v>
      </c>
      <c r="M1205" s="849">
        <v>447</v>
      </c>
      <c r="N1205" s="849">
        <v>52</v>
      </c>
      <c r="O1205" s="849">
        <v>23452</v>
      </c>
      <c r="P1205" s="837">
        <v>1.0493064876957494</v>
      </c>
      <c r="Q1205" s="850">
        <v>451</v>
      </c>
    </row>
    <row r="1206" spans="1:17" ht="14.45" customHeight="1" x14ac:dyDescent="0.2">
      <c r="A1206" s="831" t="s">
        <v>6522</v>
      </c>
      <c r="B1206" s="832" t="s">
        <v>5513</v>
      </c>
      <c r="C1206" s="832" t="s">
        <v>5509</v>
      </c>
      <c r="D1206" s="832" t="s">
        <v>5604</v>
      </c>
      <c r="E1206" s="832" t="s">
        <v>5582</v>
      </c>
      <c r="F1206" s="849">
        <v>62</v>
      </c>
      <c r="G1206" s="849">
        <v>45136</v>
      </c>
      <c r="H1206" s="849">
        <v>0.80298879202988793</v>
      </c>
      <c r="I1206" s="849">
        <v>728</v>
      </c>
      <c r="J1206" s="849">
        <v>77</v>
      </c>
      <c r="K1206" s="849">
        <v>56210</v>
      </c>
      <c r="L1206" s="849">
        <v>1</v>
      </c>
      <c r="M1206" s="849">
        <v>730</v>
      </c>
      <c r="N1206" s="849">
        <v>90</v>
      </c>
      <c r="O1206" s="849">
        <v>66150</v>
      </c>
      <c r="P1206" s="837">
        <v>1.1768368617683687</v>
      </c>
      <c r="Q1206" s="850">
        <v>735</v>
      </c>
    </row>
    <row r="1207" spans="1:17" ht="14.45" customHeight="1" x14ac:dyDescent="0.2">
      <c r="A1207" s="831" t="s">
        <v>6522</v>
      </c>
      <c r="B1207" s="832" t="s">
        <v>5513</v>
      </c>
      <c r="C1207" s="832" t="s">
        <v>5509</v>
      </c>
      <c r="D1207" s="832" t="s">
        <v>5605</v>
      </c>
      <c r="E1207" s="832" t="s">
        <v>5606</v>
      </c>
      <c r="F1207" s="849">
        <v>5</v>
      </c>
      <c r="G1207" s="849">
        <v>4165</v>
      </c>
      <c r="H1207" s="849"/>
      <c r="I1207" s="849">
        <v>833</v>
      </c>
      <c r="J1207" s="849"/>
      <c r="K1207" s="849"/>
      <c r="L1207" s="849"/>
      <c r="M1207" s="849"/>
      <c r="N1207" s="849">
        <v>3</v>
      </c>
      <c r="O1207" s="849">
        <v>2514</v>
      </c>
      <c r="P1207" s="837"/>
      <c r="Q1207" s="850">
        <v>838</v>
      </c>
    </row>
    <row r="1208" spans="1:17" ht="14.45" customHeight="1" x14ac:dyDescent="0.2">
      <c r="A1208" s="831" t="s">
        <v>6522</v>
      </c>
      <c r="B1208" s="832" t="s">
        <v>5513</v>
      </c>
      <c r="C1208" s="832" t="s">
        <v>5509</v>
      </c>
      <c r="D1208" s="832" t="s">
        <v>5607</v>
      </c>
      <c r="E1208" s="832" t="s">
        <v>5608</v>
      </c>
      <c r="F1208" s="849">
        <v>614</v>
      </c>
      <c r="G1208" s="849">
        <v>132010</v>
      </c>
      <c r="H1208" s="849">
        <v>1</v>
      </c>
      <c r="I1208" s="849">
        <v>215</v>
      </c>
      <c r="J1208" s="849">
        <v>614</v>
      </c>
      <c r="K1208" s="849">
        <v>132010</v>
      </c>
      <c r="L1208" s="849">
        <v>1</v>
      </c>
      <c r="M1208" s="849">
        <v>215</v>
      </c>
      <c r="N1208" s="849">
        <v>570</v>
      </c>
      <c r="O1208" s="849">
        <v>123690</v>
      </c>
      <c r="P1208" s="837">
        <v>0.93697447163093706</v>
      </c>
      <c r="Q1208" s="850">
        <v>217</v>
      </c>
    </row>
    <row r="1209" spans="1:17" ht="14.45" customHeight="1" x14ac:dyDescent="0.2">
      <c r="A1209" s="831" t="s">
        <v>6522</v>
      </c>
      <c r="B1209" s="832" t="s">
        <v>5513</v>
      </c>
      <c r="C1209" s="832" t="s">
        <v>5509</v>
      </c>
      <c r="D1209" s="832" t="s">
        <v>5565</v>
      </c>
      <c r="E1209" s="832" t="s">
        <v>5566</v>
      </c>
      <c r="F1209" s="849">
        <v>2</v>
      </c>
      <c r="G1209" s="849">
        <v>710</v>
      </c>
      <c r="H1209" s="849">
        <v>1</v>
      </c>
      <c r="I1209" s="849">
        <v>355</v>
      </c>
      <c r="J1209" s="849">
        <v>2</v>
      </c>
      <c r="K1209" s="849">
        <v>710</v>
      </c>
      <c r="L1209" s="849">
        <v>1</v>
      </c>
      <c r="M1209" s="849">
        <v>355</v>
      </c>
      <c r="N1209" s="849">
        <v>1</v>
      </c>
      <c r="O1209" s="849">
        <v>358</v>
      </c>
      <c r="P1209" s="837">
        <v>0.50422535211267605</v>
      </c>
      <c r="Q1209" s="850">
        <v>358</v>
      </c>
    </row>
    <row r="1210" spans="1:17" ht="14.45" customHeight="1" x14ac:dyDescent="0.2">
      <c r="A1210" s="831" t="s">
        <v>6522</v>
      </c>
      <c r="B1210" s="832" t="s">
        <v>5513</v>
      </c>
      <c r="C1210" s="832" t="s">
        <v>5509</v>
      </c>
      <c r="D1210" s="832" t="s">
        <v>5609</v>
      </c>
      <c r="E1210" s="832" t="s">
        <v>5610</v>
      </c>
      <c r="F1210" s="849">
        <v>3575</v>
      </c>
      <c r="G1210" s="849">
        <v>303875</v>
      </c>
      <c r="H1210" s="849">
        <v>1.0630054851257942</v>
      </c>
      <c r="I1210" s="849">
        <v>85</v>
      </c>
      <c r="J1210" s="849">
        <v>3324</v>
      </c>
      <c r="K1210" s="849">
        <v>285864</v>
      </c>
      <c r="L1210" s="849">
        <v>1</v>
      </c>
      <c r="M1210" s="849">
        <v>86</v>
      </c>
      <c r="N1210" s="849">
        <v>3368</v>
      </c>
      <c r="O1210" s="849">
        <v>296384</v>
      </c>
      <c r="P1210" s="837">
        <v>1.0368007164245936</v>
      </c>
      <c r="Q1210" s="850">
        <v>88</v>
      </c>
    </row>
    <row r="1211" spans="1:17" ht="14.45" customHeight="1" x14ac:dyDescent="0.2">
      <c r="A1211" s="831" t="s">
        <v>6522</v>
      </c>
      <c r="B1211" s="832" t="s">
        <v>5513</v>
      </c>
      <c r="C1211" s="832" t="s">
        <v>5509</v>
      </c>
      <c r="D1211" s="832" t="s">
        <v>5567</v>
      </c>
      <c r="E1211" s="832" t="s">
        <v>5568</v>
      </c>
      <c r="F1211" s="849">
        <v>16</v>
      </c>
      <c r="G1211" s="849">
        <v>11520</v>
      </c>
      <c r="H1211" s="849">
        <v>2</v>
      </c>
      <c r="I1211" s="849">
        <v>720</v>
      </c>
      <c r="J1211" s="849">
        <v>8</v>
      </c>
      <c r="K1211" s="849">
        <v>5760</v>
      </c>
      <c r="L1211" s="849">
        <v>1</v>
      </c>
      <c r="M1211" s="849">
        <v>720</v>
      </c>
      <c r="N1211" s="849">
        <v>8</v>
      </c>
      <c r="O1211" s="849">
        <v>5784</v>
      </c>
      <c r="P1211" s="837">
        <v>1.0041666666666667</v>
      </c>
      <c r="Q1211" s="850">
        <v>723</v>
      </c>
    </row>
    <row r="1212" spans="1:17" ht="14.45" customHeight="1" x14ac:dyDescent="0.2">
      <c r="A1212" s="831" t="s">
        <v>6522</v>
      </c>
      <c r="B1212" s="832" t="s">
        <v>5513</v>
      </c>
      <c r="C1212" s="832" t="s">
        <v>5509</v>
      </c>
      <c r="D1212" s="832" t="s">
        <v>5569</v>
      </c>
      <c r="E1212" s="832" t="s">
        <v>5570</v>
      </c>
      <c r="F1212" s="849"/>
      <c r="G1212" s="849"/>
      <c r="H1212" s="849"/>
      <c r="I1212" s="849"/>
      <c r="J1212" s="849">
        <v>1</v>
      </c>
      <c r="K1212" s="849">
        <v>33.33</v>
      </c>
      <c r="L1212" s="849">
        <v>1</v>
      </c>
      <c r="M1212" s="849">
        <v>33.33</v>
      </c>
      <c r="N1212" s="849"/>
      <c r="O1212" s="849"/>
      <c r="P1212" s="837"/>
      <c r="Q1212" s="850"/>
    </row>
    <row r="1213" spans="1:17" ht="14.45" customHeight="1" x14ac:dyDescent="0.2">
      <c r="A1213" s="831" t="s">
        <v>6522</v>
      </c>
      <c r="B1213" s="832" t="s">
        <v>5513</v>
      </c>
      <c r="C1213" s="832" t="s">
        <v>5509</v>
      </c>
      <c r="D1213" s="832" t="s">
        <v>5658</v>
      </c>
      <c r="E1213" s="832" t="s">
        <v>5622</v>
      </c>
      <c r="F1213" s="849">
        <v>148</v>
      </c>
      <c r="G1213" s="849">
        <v>140896</v>
      </c>
      <c r="H1213" s="849">
        <v>1.540048968170689</v>
      </c>
      <c r="I1213" s="849">
        <v>952</v>
      </c>
      <c r="J1213" s="849">
        <v>96</v>
      </c>
      <c r="K1213" s="849">
        <v>91488</v>
      </c>
      <c r="L1213" s="849">
        <v>1</v>
      </c>
      <c r="M1213" s="849">
        <v>953</v>
      </c>
      <c r="N1213" s="849">
        <v>161</v>
      </c>
      <c r="O1213" s="849">
        <v>153916</v>
      </c>
      <c r="P1213" s="837">
        <v>1.6823627142357467</v>
      </c>
      <c r="Q1213" s="850">
        <v>956</v>
      </c>
    </row>
    <row r="1214" spans="1:17" ht="14.45" customHeight="1" x14ac:dyDescent="0.2">
      <c r="A1214" s="831" t="s">
        <v>6522</v>
      </c>
      <c r="B1214" s="832" t="s">
        <v>5513</v>
      </c>
      <c r="C1214" s="832" t="s">
        <v>5509</v>
      </c>
      <c r="D1214" s="832" t="s">
        <v>5573</v>
      </c>
      <c r="E1214" s="832" t="s">
        <v>5574</v>
      </c>
      <c r="F1214" s="849">
        <v>22</v>
      </c>
      <c r="G1214" s="849">
        <v>2640</v>
      </c>
      <c r="H1214" s="849">
        <v>0.44526901669758812</v>
      </c>
      <c r="I1214" s="849">
        <v>120</v>
      </c>
      <c r="J1214" s="849">
        <v>49</v>
      </c>
      <c r="K1214" s="849">
        <v>5929</v>
      </c>
      <c r="L1214" s="849">
        <v>1</v>
      </c>
      <c r="M1214" s="849">
        <v>121</v>
      </c>
      <c r="N1214" s="849">
        <v>71</v>
      </c>
      <c r="O1214" s="849">
        <v>8662</v>
      </c>
      <c r="P1214" s="837">
        <v>1.4609546297857987</v>
      </c>
      <c r="Q1214" s="850">
        <v>122</v>
      </c>
    </row>
    <row r="1215" spans="1:17" ht="14.45" customHeight="1" x14ac:dyDescent="0.2">
      <c r="A1215" s="831" t="s">
        <v>6522</v>
      </c>
      <c r="B1215" s="832" t="s">
        <v>5513</v>
      </c>
      <c r="C1215" s="832" t="s">
        <v>5509</v>
      </c>
      <c r="D1215" s="832" t="s">
        <v>5623</v>
      </c>
      <c r="E1215" s="832" t="s">
        <v>5622</v>
      </c>
      <c r="F1215" s="849">
        <v>157</v>
      </c>
      <c r="G1215" s="849">
        <v>116965</v>
      </c>
      <c r="H1215" s="849">
        <v>1.2957813573216936</v>
      </c>
      <c r="I1215" s="849">
        <v>745</v>
      </c>
      <c r="J1215" s="849">
        <v>121</v>
      </c>
      <c r="K1215" s="849">
        <v>90266</v>
      </c>
      <c r="L1215" s="849">
        <v>1</v>
      </c>
      <c r="M1215" s="849">
        <v>746</v>
      </c>
      <c r="N1215" s="849">
        <v>238</v>
      </c>
      <c r="O1215" s="849">
        <v>178024</v>
      </c>
      <c r="P1215" s="837">
        <v>1.9722154521082136</v>
      </c>
      <c r="Q1215" s="850">
        <v>748</v>
      </c>
    </row>
    <row r="1216" spans="1:17" ht="14.45" customHeight="1" x14ac:dyDescent="0.2">
      <c r="A1216" s="831" t="s">
        <v>6522</v>
      </c>
      <c r="B1216" s="832" t="s">
        <v>5513</v>
      </c>
      <c r="C1216" s="832" t="s">
        <v>5509</v>
      </c>
      <c r="D1216" s="832" t="s">
        <v>5624</v>
      </c>
      <c r="E1216" s="832" t="s">
        <v>5625</v>
      </c>
      <c r="F1216" s="849">
        <v>61</v>
      </c>
      <c r="G1216" s="849">
        <v>33123</v>
      </c>
      <c r="H1216" s="849">
        <v>1.0682082043343653</v>
      </c>
      <c r="I1216" s="849">
        <v>543</v>
      </c>
      <c r="J1216" s="849">
        <v>57</v>
      </c>
      <c r="K1216" s="849">
        <v>31008</v>
      </c>
      <c r="L1216" s="849">
        <v>1</v>
      </c>
      <c r="M1216" s="849">
        <v>544</v>
      </c>
      <c r="N1216" s="849">
        <v>43</v>
      </c>
      <c r="O1216" s="849">
        <v>23478</v>
      </c>
      <c r="P1216" s="837">
        <v>0.75715944272445823</v>
      </c>
      <c r="Q1216" s="850">
        <v>546</v>
      </c>
    </row>
    <row r="1217" spans="1:17" ht="14.45" customHeight="1" x14ac:dyDescent="0.2">
      <c r="A1217" s="831" t="s">
        <v>6522</v>
      </c>
      <c r="B1217" s="832" t="s">
        <v>5513</v>
      </c>
      <c r="C1217" s="832" t="s">
        <v>5509</v>
      </c>
      <c r="D1217" s="832" t="s">
        <v>5611</v>
      </c>
      <c r="E1217" s="832" t="s">
        <v>5612</v>
      </c>
      <c r="F1217" s="849">
        <v>6</v>
      </c>
      <c r="G1217" s="849">
        <v>1842</v>
      </c>
      <c r="H1217" s="849">
        <v>0.37378246753246752</v>
      </c>
      <c r="I1217" s="849">
        <v>307</v>
      </c>
      <c r="J1217" s="849">
        <v>16</v>
      </c>
      <c r="K1217" s="849">
        <v>4928</v>
      </c>
      <c r="L1217" s="849">
        <v>1</v>
      </c>
      <c r="M1217" s="849">
        <v>308</v>
      </c>
      <c r="N1217" s="849">
        <v>7</v>
      </c>
      <c r="O1217" s="849">
        <v>2170</v>
      </c>
      <c r="P1217" s="837">
        <v>0.44034090909090912</v>
      </c>
      <c r="Q1217" s="850">
        <v>310</v>
      </c>
    </row>
    <row r="1218" spans="1:17" ht="14.45" customHeight="1" x14ac:dyDescent="0.2">
      <c r="A1218" s="831" t="s">
        <v>6522</v>
      </c>
      <c r="B1218" s="832" t="s">
        <v>5513</v>
      </c>
      <c r="C1218" s="832" t="s">
        <v>5509</v>
      </c>
      <c r="D1218" s="832" t="s">
        <v>5613</v>
      </c>
      <c r="E1218" s="832" t="s">
        <v>5608</v>
      </c>
      <c r="F1218" s="849">
        <v>67</v>
      </c>
      <c r="G1218" s="849">
        <v>11926</v>
      </c>
      <c r="H1218" s="849">
        <v>1.417568049447284</v>
      </c>
      <c r="I1218" s="849">
        <v>178</v>
      </c>
      <c r="J1218" s="849">
        <v>47</v>
      </c>
      <c r="K1218" s="849">
        <v>8413</v>
      </c>
      <c r="L1218" s="849">
        <v>1</v>
      </c>
      <c r="M1218" s="849">
        <v>179</v>
      </c>
      <c r="N1218" s="849">
        <v>73</v>
      </c>
      <c r="O1218" s="849">
        <v>13067</v>
      </c>
      <c r="P1218" s="837">
        <v>1.553191489361702</v>
      </c>
      <c r="Q1218" s="850">
        <v>179</v>
      </c>
    </row>
    <row r="1219" spans="1:17" ht="14.45" customHeight="1" x14ac:dyDescent="0.2">
      <c r="A1219" s="831" t="s">
        <v>6522</v>
      </c>
      <c r="B1219" s="832" t="s">
        <v>5513</v>
      </c>
      <c r="C1219" s="832" t="s">
        <v>5509</v>
      </c>
      <c r="D1219" s="832" t="s">
        <v>5614</v>
      </c>
      <c r="E1219" s="832" t="s">
        <v>5612</v>
      </c>
      <c r="F1219" s="849">
        <v>39</v>
      </c>
      <c r="G1219" s="849">
        <v>14820</v>
      </c>
      <c r="H1219" s="849">
        <v>0.79382934276072636</v>
      </c>
      <c r="I1219" s="849">
        <v>380</v>
      </c>
      <c r="J1219" s="849">
        <v>49</v>
      </c>
      <c r="K1219" s="849">
        <v>18669</v>
      </c>
      <c r="L1219" s="849">
        <v>1</v>
      </c>
      <c r="M1219" s="849">
        <v>381</v>
      </c>
      <c r="N1219" s="849">
        <v>33</v>
      </c>
      <c r="O1219" s="849">
        <v>12705</v>
      </c>
      <c r="P1219" s="837">
        <v>0.68053993250843647</v>
      </c>
      <c r="Q1219" s="850">
        <v>385</v>
      </c>
    </row>
    <row r="1220" spans="1:17" ht="14.45" customHeight="1" x14ac:dyDescent="0.2">
      <c r="A1220" s="831" t="s">
        <v>6522</v>
      </c>
      <c r="B1220" s="832" t="s">
        <v>5513</v>
      </c>
      <c r="C1220" s="832" t="s">
        <v>5509</v>
      </c>
      <c r="D1220" s="832" t="s">
        <v>5581</v>
      </c>
      <c r="E1220" s="832" t="s">
        <v>5582</v>
      </c>
      <c r="F1220" s="849">
        <v>5</v>
      </c>
      <c r="G1220" s="849">
        <v>3095</v>
      </c>
      <c r="H1220" s="849">
        <v>0.55465949820788529</v>
      </c>
      <c r="I1220" s="849">
        <v>619</v>
      </c>
      <c r="J1220" s="849">
        <v>9</v>
      </c>
      <c r="K1220" s="849">
        <v>5580</v>
      </c>
      <c r="L1220" s="849">
        <v>1</v>
      </c>
      <c r="M1220" s="849">
        <v>620</v>
      </c>
      <c r="N1220" s="849">
        <v>3</v>
      </c>
      <c r="O1220" s="849">
        <v>1866</v>
      </c>
      <c r="P1220" s="837">
        <v>0.33440860215053764</v>
      </c>
      <c r="Q1220" s="850">
        <v>622</v>
      </c>
    </row>
    <row r="1221" spans="1:17" ht="14.45" customHeight="1" x14ac:dyDescent="0.2">
      <c r="A1221" s="831" t="s">
        <v>6522</v>
      </c>
      <c r="B1221" s="832" t="s">
        <v>5513</v>
      </c>
      <c r="C1221" s="832" t="s">
        <v>5509</v>
      </c>
      <c r="D1221" s="832" t="s">
        <v>5615</v>
      </c>
      <c r="E1221" s="832" t="s">
        <v>5616</v>
      </c>
      <c r="F1221" s="849"/>
      <c r="G1221" s="849"/>
      <c r="H1221" s="849"/>
      <c r="I1221" s="849"/>
      <c r="J1221" s="849">
        <v>0</v>
      </c>
      <c r="K1221" s="849">
        <v>0</v>
      </c>
      <c r="L1221" s="849"/>
      <c r="M1221" s="849"/>
      <c r="N1221" s="849"/>
      <c r="O1221" s="849"/>
      <c r="P1221" s="837"/>
      <c r="Q1221" s="850"/>
    </row>
    <row r="1222" spans="1:17" ht="14.45" customHeight="1" x14ac:dyDescent="0.2">
      <c r="A1222" s="831" t="s">
        <v>6522</v>
      </c>
      <c r="B1222" s="832" t="s">
        <v>5513</v>
      </c>
      <c r="C1222" s="832" t="s">
        <v>5509</v>
      </c>
      <c r="D1222" s="832" t="s">
        <v>5661</v>
      </c>
      <c r="E1222" s="832" t="s">
        <v>5662</v>
      </c>
      <c r="F1222" s="849">
        <v>1</v>
      </c>
      <c r="G1222" s="849">
        <v>100</v>
      </c>
      <c r="H1222" s="849">
        <v>1</v>
      </c>
      <c r="I1222" s="849">
        <v>100</v>
      </c>
      <c r="J1222" s="849">
        <v>1</v>
      </c>
      <c r="K1222" s="849">
        <v>100</v>
      </c>
      <c r="L1222" s="849">
        <v>1</v>
      </c>
      <c r="M1222" s="849">
        <v>100</v>
      </c>
      <c r="N1222" s="849">
        <v>3</v>
      </c>
      <c r="O1222" s="849">
        <v>300</v>
      </c>
      <c r="P1222" s="837">
        <v>3</v>
      </c>
      <c r="Q1222" s="850">
        <v>100</v>
      </c>
    </row>
    <row r="1223" spans="1:17" ht="14.45" customHeight="1" x14ac:dyDescent="0.2">
      <c r="A1223" s="831" t="s">
        <v>6522</v>
      </c>
      <c r="B1223" s="832" t="s">
        <v>5513</v>
      </c>
      <c r="C1223" s="832" t="s">
        <v>5509</v>
      </c>
      <c r="D1223" s="832" t="s">
        <v>5663</v>
      </c>
      <c r="E1223" s="832" t="s">
        <v>5622</v>
      </c>
      <c r="F1223" s="849">
        <v>4</v>
      </c>
      <c r="G1223" s="849">
        <v>4140</v>
      </c>
      <c r="H1223" s="849">
        <v>0.15984555984555984</v>
      </c>
      <c r="I1223" s="849">
        <v>1035</v>
      </c>
      <c r="J1223" s="849">
        <v>25</v>
      </c>
      <c r="K1223" s="849">
        <v>25900</v>
      </c>
      <c r="L1223" s="849">
        <v>1</v>
      </c>
      <c r="M1223" s="849">
        <v>1036</v>
      </c>
      <c r="N1223" s="849">
        <v>5</v>
      </c>
      <c r="O1223" s="849">
        <v>5200</v>
      </c>
      <c r="P1223" s="837">
        <v>0.20077220077220076</v>
      </c>
      <c r="Q1223" s="850">
        <v>1040</v>
      </c>
    </row>
    <row r="1224" spans="1:17" ht="14.45" customHeight="1" x14ac:dyDescent="0.2">
      <c r="A1224" s="831" t="s">
        <v>6522</v>
      </c>
      <c r="B1224" s="832" t="s">
        <v>5513</v>
      </c>
      <c r="C1224" s="832" t="s">
        <v>5509</v>
      </c>
      <c r="D1224" s="832" t="s">
        <v>5617</v>
      </c>
      <c r="E1224" s="832" t="s">
        <v>5602</v>
      </c>
      <c r="F1224" s="849">
        <v>2</v>
      </c>
      <c r="G1224" s="849">
        <v>706</v>
      </c>
      <c r="H1224" s="849">
        <v>0.99717514124293782</v>
      </c>
      <c r="I1224" s="849">
        <v>353</v>
      </c>
      <c r="J1224" s="849">
        <v>2</v>
      </c>
      <c r="K1224" s="849">
        <v>708</v>
      </c>
      <c r="L1224" s="849">
        <v>1</v>
      </c>
      <c r="M1224" s="849">
        <v>354</v>
      </c>
      <c r="N1224" s="849">
        <v>2</v>
      </c>
      <c r="O1224" s="849">
        <v>710</v>
      </c>
      <c r="P1224" s="837">
        <v>1.0028248587570621</v>
      </c>
      <c r="Q1224" s="850">
        <v>355</v>
      </c>
    </row>
    <row r="1225" spans="1:17" ht="14.45" customHeight="1" x14ac:dyDescent="0.2">
      <c r="A1225" s="831" t="s">
        <v>6522</v>
      </c>
      <c r="B1225" s="832" t="s">
        <v>5513</v>
      </c>
      <c r="C1225" s="832" t="s">
        <v>5509</v>
      </c>
      <c r="D1225" s="832" t="s">
        <v>5583</v>
      </c>
      <c r="E1225" s="832" t="s">
        <v>5584</v>
      </c>
      <c r="F1225" s="849">
        <v>7</v>
      </c>
      <c r="G1225" s="849">
        <v>2611</v>
      </c>
      <c r="H1225" s="849">
        <v>0.77569815805109921</v>
      </c>
      <c r="I1225" s="849">
        <v>373</v>
      </c>
      <c r="J1225" s="849">
        <v>9</v>
      </c>
      <c r="K1225" s="849">
        <v>3366</v>
      </c>
      <c r="L1225" s="849">
        <v>1</v>
      </c>
      <c r="M1225" s="849">
        <v>374</v>
      </c>
      <c r="N1225" s="849">
        <v>9</v>
      </c>
      <c r="O1225" s="849">
        <v>3384</v>
      </c>
      <c r="P1225" s="837">
        <v>1.0053475935828877</v>
      </c>
      <c r="Q1225" s="850">
        <v>376</v>
      </c>
    </row>
    <row r="1226" spans="1:17" ht="14.45" customHeight="1" x14ac:dyDescent="0.2">
      <c r="A1226" s="831" t="s">
        <v>6522</v>
      </c>
      <c r="B1226" s="832" t="s">
        <v>5513</v>
      </c>
      <c r="C1226" s="832" t="s">
        <v>5509</v>
      </c>
      <c r="D1226" s="832" t="s">
        <v>5664</v>
      </c>
      <c r="E1226" s="832" t="s">
        <v>5622</v>
      </c>
      <c r="F1226" s="849">
        <v>12</v>
      </c>
      <c r="G1226" s="849">
        <v>10548</v>
      </c>
      <c r="H1226" s="849">
        <v>1.4982954545454545</v>
      </c>
      <c r="I1226" s="849">
        <v>879</v>
      </c>
      <c r="J1226" s="849">
        <v>8</v>
      </c>
      <c r="K1226" s="849">
        <v>7040</v>
      </c>
      <c r="L1226" s="849">
        <v>1</v>
      </c>
      <c r="M1226" s="849">
        <v>880</v>
      </c>
      <c r="N1226" s="849"/>
      <c r="O1226" s="849"/>
      <c r="P1226" s="837"/>
      <c r="Q1226" s="850"/>
    </row>
    <row r="1227" spans="1:17" ht="14.45" customHeight="1" x14ac:dyDescent="0.2">
      <c r="A1227" s="831" t="s">
        <v>6522</v>
      </c>
      <c r="B1227" s="832" t="s">
        <v>5513</v>
      </c>
      <c r="C1227" s="832" t="s">
        <v>5509</v>
      </c>
      <c r="D1227" s="832" t="s">
        <v>5684</v>
      </c>
      <c r="E1227" s="832" t="s">
        <v>5666</v>
      </c>
      <c r="F1227" s="849">
        <v>15</v>
      </c>
      <c r="G1227" s="849">
        <v>7965</v>
      </c>
      <c r="H1227" s="849">
        <v>0.42776584317937699</v>
      </c>
      <c r="I1227" s="849">
        <v>531</v>
      </c>
      <c r="J1227" s="849">
        <v>35</v>
      </c>
      <c r="K1227" s="849">
        <v>18620</v>
      </c>
      <c r="L1227" s="849">
        <v>1</v>
      </c>
      <c r="M1227" s="849">
        <v>532</v>
      </c>
      <c r="N1227" s="849">
        <v>12</v>
      </c>
      <c r="O1227" s="849">
        <v>6408</v>
      </c>
      <c r="P1227" s="837">
        <v>0.34414607948442533</v>
      </c>
      <c r="Q1227" s="850">
        <v>534</v>
      </c>
    </row>
    <row r="1228" spans="1:17" ht="14.45" customHeight="1" x14ac:dyDescent="0.2">
      <c r="A1228" s="831" t="s">
        <v>6522</v>
      </c>
      <c r="B1228" s="832" t="s">
        <v>5513</v>
      </c>
      <c r="C1228" s="832" t="s">
        <v>5509</v>
      </c>
      <c r="D1228" s="832" t="s">
        <v>5665</v>
      </c>
      <c r="E1228" s="832" t="s">
        <v>5666</v>
      </c>
      <c r="F1228" s="849">
        <v>8</v>
      </c>
      <c r="G1228" s="849">
        <v>6592</v>
      </c>
      <c r="H1228" s="849">
        <v>0.29593714927048259</v>
      </c>
      <c r="I1228" s="849">
        <v>824</v>
      </c>
      <c r="J1228" s="849">
        <v>27</v>
      </c>
      <c r="K1228" s="849">
        <v>22275</v>
      </c>
      <c r="L1228" s="849">
        <v>1</v>
      </c>
      <c r="M1228" s="849">
        <v>825</v>
      </c>
      <c r="N1228" s="849">
        <v>26</v>
      </c>
      <c r="O1228" s="849">
        <v>21528</v>
      </c>
      <c r="P1228" s="837">
        <v>0.96646464646464647</v>
      </c>
      <c r="Q1228" s="850">
        <v>828</v>
      </c>
    </row>
    <row r="1229" spans="1:17" ht="14.45" customHeight="1" x14ac:dyDescent="0.2">
      <c r="A1229" s="831" t="s">
        <v>6522</v>
      </c>
      <c r="B1229" s="832" t="s">
        <v>5513</v>
      </c>
      <c r="C1229" s="832" t="s">
        <v>5509</v>
      </c>
      <c r="D1229" s="832" t="s">
        <v>5685</v>
      </c>
      <c r="E1229" s="832" t="s">
        <v>5666</v>
      </c>
      <c r="F1229" s="849">
        <v>231</v>
      </c>
      <c r="G1229" s="849">
        <v>139524</v>
      </c>
      <c r="H1229" s="849">
        <v>0.83255661306202822</v>
      </c>
      <c r="I1229" s="849">
        <v>604</v>
      </c>
      <c r="J1229" s="849">
        <v>277</v>
      </c>
      <c r="K1229" s="849">
        <v>167585</v>
      </c>
      <c r="L1229" s="849">
        <v>1</v>
      </c>
      <c r="M1229" s="849">
        <v>605</v>
      </c>
      <c r="N1229" s="849">
        <v>303</v>
      </c>
      <c r="O1229" s="849">
        <v>184527</v>
      </c>
      <c r="P1229" s="837">
        <v>1.1010949667332994</v>
      </c>
      <c r="Q1229" s="850">
        <v>609</v>
      </c>
    </row>
    <row r="1230" spans="1:17" ht="14.45" customHeight="1" x14ac:dyDescent="0.2">
      <c r="A1230" s="831" t="s">
        <v>6522</v>
      </c>
      <c r="B1230" s="832" t="s">
        <v>5513</v>
      </c>
      <c r="C1230" s="832" t="s">
        <v>5509</v>
      </c>
      <c r="D1230" s="832" t="s">
        <v>6005</v>
      </c>
      <c r="E1230" s="832" t="s">
        <v>5622</v>
      </c>
      <c r="F1230" s="849">
        <v>9</v>
      </c>
      <c r="G1230" s="849">
        <v>8658</v>
      </c>
      <c r="H1230" s="849"/>
      <c r="I1230" s="849">
        <v>962</v>
      </c>
      <c r="J1230" s="849"/>
      <c r="K1230" s="849"/>
      <c r="L1230" s="849"/>
      <c r="M1230" s="849"/>
      <c r="N1230" s="849"/>
      <c r="O1230" s="849"/>
      <c r="P1230" s="837"/>
      <c r="Q1230" s="850"/>
    </row>
    <row r="1231" spans="1:17" ht="14.45" customHeight="1" x14ac:dyDescent="0.2">
      <c r="A1231" s="831" t="s">
        <v>6522</v>
      </c>
      <c r="B1231" s="832" t="s">
        <v>5513</v>
      </c>
      <c r="C1231" s="832" t="s">
        <v>5509</v>
      </c>
      <c r="D1231" s="832" t="s">
        <v>5585</v>
      </c>
      <c r="E1231" s="832" t="s">
        <v>5586</v>
      </c>
      <c r="F1231" s="849"/>
      <c r="G1231" s="849"/>
      <c r="H1231" s="849"/>
      <c r="I1231" s="849"/>
      <c r="J1231" s="849">
        <v>1</v>
      </c>
      <c r="K1231" s="849">
        <v>178</v>
      </c>
      <c r="L1231" s="849">
        <v>1</v>
      </c>
      <c r="M1231" s="849">
        <v>178</v>
      </c>
      <c r="N1231" s="849"/>
      <c r="O1231" s="849"/>
      <c r="P1231" s="837"/>
      <c r="Q1231" s="850"/>
    </row>
    <row r="1232" spans="1:17" ht="14.45" customHeight="1" x14ac:dyDescent="0.2">
      <c r="A1232" s="831" t="s">
        <v>6522</v>
      </c>
      <c r="B1232" s="832" t="s">
        <v>5513</v>
      </c>
      <c r="C1232" s="832" t="s">
        <v>5509</v>
      </c>
      <c r="D1232" s="832" t="s">
        <v>5618</v>
      </c>
      <c r="E1232" s="832" t="s">
        <v>5594</v>
      </c>
      <c r="F1232" s="849">
        <v>4</v>
      </c>
      <c r="G1232" s="849">
        <v>1616</v>
      </c>
      <c r="H1232" s="849">
        <v>1.3300411522633744</v>
      </c>
      <c r="I1232" s="849">
        <v>404</v>
      </c>
      <c r="J1232" s="849">
        <v>3</v>
      </c>
      <c r="K1232" s="849">
        <v>1215</v>
      </c>
      <c r="L1232" s="849">
        <v>1</v>
      </c>
      <c r="M1232" s="849">
        <v>405</v>
      </c>
      <c r="N1232" s="849"/>
      <c r="O1232" s="849"/>
      <c r="P1232" s="837"/>
      <c r="Q1232" s="850"/>
    </row>
    <row r="1233" spans="1:17" ht="14.45" customHeight="1" x14ac:dyDescent="0.2">
      <c r="A1233" s="831" t="s">
        <v>6522</v>
      </c>
      <c r="B1233" s="832" t="s">
        <v>5513</v>
      </c>
      <c r="C1233" s="832" t="s">
        <v>5509</v>
      </c>
      <c r="D1233" s="832" t="s">
        <v>5686</v>
      </c>
      <c r="E1233" s="832" t="s">
        <v>5666</v>
      </c>
      <c r="F1233" s="849">
        <v>4</v>
      </c>
      <c r="G1233" s="849">
        <v>3004</v>
      </c>
      <c r="H1233" s="849"/>
      <c r="I1233" s="849">
        <v>751</v>
      </c>
      <c r="J1233" s="849"/>
      <c r="K1233" s="849"/>
      <c r="L1233" s="849"/>
      <c r="M1233" s="849"/>
      <c r="N1233" s="849"/>
      <c r="O1233" s="849"/>
      <c r="P1233" s="837"/>
      <c r="Q1233" s="850"/>
    </row>
    <row r="1234" spans="1:17" ht="14.45" customHeight="1" x14ac:dyDescent="0.2">
      <c r="A1234" s="831" t="s">
        <v>6522</v>
      </c>
      <c r="B1234" s="832" t="s">
        <v>5513</v>
      </c>
      <c r="C1234" s="832" t="s">
        <v>5509</v>
      </c>
      <c r="D1234" s="832" t="s">
        <v>5687</v>
      </c>
      <c r="E1234" s="832" t="s">
        <v>5688</v>
      </c>
      <c r="F1234" s="849"/>
      <c r="G1234" s="849"/>
      <c r="H1234" s="849"/>
      <c r="I1234" s="849"/>
      <c r="J1234" s="849">
        <v>1</v>
      </c>
      <c r="K1234" s="849">
        <v>1381</v>
      </c>
      <c r="L1234" s="849">
        <v>1</v>
      </c>
      <c r="M1234" s="849">
        <v>1381</v>
      </c>
      <c r="N1234" s="849">
        <v>1</v>
      </c>
      <c r="O1234" s="849">
        <v>1383</v>
      </c>
      <c r="P1234" s="837">
        <v>1.001448225923244</v>
      </c>
      <c r="Q1234" s="850">
        <v>1383</v>
      </c>
    </row>
    <row r="1235" spans="1:17" ht="14.45" customHeight="1" x14ac:dyDescent="0.2">
      <c r="A1235" s="831" t="s">
        <v>6522</v>
      </c>
      <c r="B1235" s="832" t="s">
        <v>5513</v>
      </c>
      <c r="C1235" s="832" t="s">
        <v>5509</v>
      </c>
      <c r="D1235" s="832" t="s">
        <v>5587</v>
      </c>
      <c r="E1235" s="832" t="s">
        <v>5588</v>
      </c>
      <c r="F1235" s="849"/>
      <c r="G1235" s="849"/>
      <c r="H1235" s="849"/>
      <c r="I1235" s="849"/>
      <c r="J1235" s="849"/>
      <c r="K1235" s="849"/>
      <c r="L1235" s="849"/>
      <c r="M1235" s="849"/>
      <c r="N1235" s="849">
        <v>1</v>
      </c>
      <c r="O1235" s="849">
        <v>1303</v>
      </c>
      <c r="P1235" s="837"/>
      <c r="Q1235" s="850">
        <v>1303</v>
      </c>
    </row>
    <row r="1236" spans="1:17" ht="14.45" customHeight="1" x14ac:dyDescent="0.2">
      <c r="A1236" s="831" t="s">
        <v>6522</v>
      </c>
      <c r="B1236" s="832" t="s">
        <v>5513</v>
      </c>
      <c r="C1236" s="832" t="s">
        <v>5509</v>
      </c>
      <c r="D1236" s="832" t="s">
        <v>5692</v>
      </c>
      <c r="E1236" s="832" t="s">
        <v>5693</v>
      </c>
      <c r="F1236" s="849">
        <v>1</v>
      </c>
      <c r="G1236" s="849">
        <v>358</v>
      </c>
      <c r="H1236" s="849">
        <v>0.99721448467966578</v>
      </c>
      <c r="I1236" s="849">
        <v>358</v>
      </c>
      <c r="J1236" s="849">
        <v>1</v>
      </c>
      <c r="K1236" s="849">
        <v>359</v>
      </c>
      <c r="L1236" s="849">
        <v>1</v>
      </c>
      <c r="M1236" s="849">
        <v>359</v>
      </c>
      <c r="N1236" s="849">
        <v>2</v>
      </c>
      <c r="O1236" s="849">
        <v>722</v>
      </c>
      <c r="P1236" s="837">
        <v>2.0111420612813369</v>
      </c>
      <c r="Q1236" s="850">
        <v>361</v>
      </c>
    </row>
    <row r="1237" spans="1:17" ht="14.45" customHeight="1" x14ac:dyDescent="0.2">
      <c r="A1237" s="831" t="s">
        <v>6523</v>
      </c>
      <c r="B1237" s="832" t="s">
        <v>5513</v>
      </c>
      <c r="C1237" s="832" t="s">
        <v>5509</v>
      </c>
      <c r="D1237" s="832" t="s">
        <v>5555</v>
      </c>
      <c r="E1237" s="832" t="s">
        <v>5556</v>
      </c>
      <c r="F1237" s="849">
        <v>3</v>
      </c>
      <c r="G1237" s="849">
        <v>111</v>
      </c>
      <c r="H1237" s="849"/>
      <c r="I1237" s="849">
        <v>37</v>
      </c>
      <c r="J1237" s="849"/>
      <c r="K1237" s="849"/>
      <c r="L1237" s="849"/>
      <c r="M1237" s="849"/>
      <c r="N1237" s="849">
        <v>1</v>
      </c>
      <c r="O1237" s="849">
        <v>38</v>
      </c>
      <c r="P1237" s="837"/>
      <c r="Q1237" s="850">
        <v>38</v>
      </c>
    </row>
    <row r="1238" spans="1:17" ht="14.45" customHeight="1" x14ac:dyDescent="0.2">
      <c r="A1238" s="831" t="s">
        <v>6523</v>
      </c>
      <c r="B1238" s="832" t="s">
        <v>5513</v>
      </c>
      <c r="C1238" s="832" t="s">
        <v>5509</v>
      </c>
      <c r="D1238" s="832" t="s">
        <v>5561</v>
      </c>
      <c r="E1238" s="832" t="s">
        <v>5562</v>
      </c>
      <c r="F1238" s="849">
        <v>20</v>
      </c>
      <c r="G1238" s="849">
        <v>5020</v>
      </c>
      <c r="H1238" s="849">
        <v>1.1718020541549954</v>
      </c>
      <c r="I1238" s="849">
        <v>251</v>
      </c>
      <c r="J1238" s="849">
        <v>17</v>
      </c>
      <c r="K1238" s="849">
        <v>4284</v>
      </c>
      <c r="L1238" s="849">
        <v>1</v>
      </c>
      <c r="M1238" s="849">
        <v>252</v>
      </c>
      <c r="N1238" s="849">
        <v>18</v>
      </c>
      <c r="O1238" s="849">
        <v>4572</v>
      </c>
      <c r="P1238" s="837">
        <v>1.0672268907563025</v>
      </c>
      <c r="Q1238" s="850">
        <v>254</v>
      </c>
    </row>
    <row r="1239" spans="1:17" ht="14.45" customHeight="1" x14ac:dyDescent="0.2">
      <c r="A1239" s="831" t="s">
        <v>6523</v>
      </c>
      <c r="B1239" s="832" t="s">
        <v>5513</v>
      </c>
      <c r="C1239" s="832" t="s">
        <v>5509</v>
      </c>
      <c r="D1239" s="832" t="s">
        <v>5591</v>
      </c>
      <c r="E1239" s="832" t="s">
        <v>5592</v>
      </c>
      <c r="F1239" s="849">
        <v>12</v>
      </c>
      <c r="G1239" s="849">
        <v>1512</v>
      </c>
      <c r="H1239" s="849">
        <v>1.4881889763779528</v>
      </c>
      <c r="I1239" s="849">
        <v>126</v>
      </c>
      <c r="J1239" s="849">
        <v>8</v>
      </c>
      <c r="K1239" s="849">
        <v>1016</v>
      </c>
      <c r="L1239" s="849">
        <v>1</v>
      </c>
      <c r="M1239" s="849">
        <v>127</v>
      </c>
      <c r="N1239" s="849">
        <v>3</v>
      </c>
      <c r="O1239" s="849">
        <v>378</v>
      </c>
      <c r="P1239" s="837">
        <v>0.37204724409448819</v>
      </c>
      <c r="Q1239" s="850">
        <v>126</v>
      </c>
    </row>
    <row r="1240" spans="1:17" ht="14.45" customHeight="1" x14ac:dyDescent="0.2">
      <c r="A1240" s="831" t="s">
        <v>6523</v>
      </c>
      <c r="B1240" s="832" t="s">
        <v>5513</v>
      </c>
      <c r="C1240" s="832" t="s">
        <v>5509</v>
      </c>
      <c r="D1240" s="832" t="s">
        <v>5595</v>
      </c>
      <c r="E1240" s="832" t="s">
        <v>5596</v>
      </c>
      <c r="F1240" s="849"/>
      <c r="G1240" s="849"/>
      <c r="H1240" s="849"/>
      <c r="I1240" s="849"/>
      <c r="J1240" s="849"/>
      <c r="K1240" s="849"/>
      <c r="L1240" s="849"/>
      <c r="M1240" s="849"/>
      <c r="N1240" s="849">
        <v>2</v>
      </c>
      <c r="O1240" s="849">
        <v>996</v>
      </c>
      <c r="P1240" s="837"/>
      <c r="Q1240" s="850">
        <v>498</v>
      </c>
    </row>
    <row r="1241" spans="1:17" ht="14.45" customHeight="1" x14ac:dyDescent="0.2">
      <c r="A1241" s="831" t="s">
        <v>6523</v>
      </c>
      <c r="B1241" s="832" t="s">
        <v>5513</v>
      </c>
      <c r="C1241" s="832" t="s">
        <v>5509</v>
      </c>
      <c r="D1241" s="832" t="s">
        <v>5599</v>
      </c>
      <c r="E1241" s="832" t="s">
        <v>5596</v>
      </c>
      <c r="F1241" s="849">
        <v>1</v>
      </c>
      <c r="G1241" s="849">
        <v>568</v>
      </c>
      <c r="H1241" s="849"/>
      <c r="I1241" s="849">
        <v>568</v>
      </c>
      <c r="J1241" s="849"/>
      <c r="K1241" s="849"/>
      <c r="L1241" s="849"/>
      <c r="M1241" s="849"/>
      <c r="N1241" s="849">
        <v>2</v>
      </c>
      <c r="O1241" s="849">
        <v>1146</v>
      </c>
      <c r="P1241" s="837"/>
      <c r="Q1241" s="850">
        <v>573</v>
      </c>
    </row>
    <row r="1242" spans="1:17" ht="14.45" customHeight="1" x14ac:dyDescent="0.2">
      <c r="A1242" s="831" t="s">
        <v>6523</v>
      </c>
      <c r="B1242" s="832" t="s">
        <v>5513</v>
      </c>
      <c r="C1242" s="832" t="s">
        <v>5509</v>
      </c>
      <c r="D1242" s="832" t="s">
        <v>5600</v>
      </c>
      <c r="E1242" s="832" t="s">
        <v>5598</v>
      </c>
      <c r="F1242" s="849"/>
      <c r="G1242" s="849"/>
      <c r="H1242" s="849"/>
      <c r="I1242" s="849"/>
      <c r="J1242" s="849"/>
      <c r="K1242" s="849"/>
      <c r="L1242" s="849"/>
      <c r="M1242" s="849"/>
      <c r="N1242" s="849">
        <v>3</v>
      </c>
      <c r="O1242" s="849">
        <v>2298</v>
      </c>
      <c r="P1242" s="837"/>
      <c r="Q1242" s="850">
        <v>766</v>
      </c>
    </row>
    <row r="1243" spans="1:17" ht="14.45" customHeight="1" x14ac:dyDescent="0.2">
      <c r="A1243" s="831" t="s">
        <v>6523</v>
      </c>
      <c r="B1243" s="832" t="s">
        <v>5513</v>
      </c>
      <c r="C1243" s="832" t="s">
        <v>5509</v>
      </c>
      <c r="D1243" s="832" t="s">
        <v>5621</v>
      </c>
      <c r="E1243" s="832" t="s">
        <v>5622</v>
      </c>
      <c r="F1243" s="849">
        <v>7</v>
      </c>
      <c r="G1243" s="849">
        <v>5726</v>
      </c>
      <c r="H1243" s="849"/>
      <c r="I1243" s="849">
        <v>818</v>
      </c>
      <c r="J1243" s="849"/>
      <c r="K1243" s="849"/>
      <c r="L1243" s="849"/>
      <c r="M1243" s="849"/>
      <c r="N1243" s="849"/>
      <c r="O1243" s="849"/>
      <c r="P1243" s="837"/>
      <c r="Q1243" s="850"/>
    </row>
    <row r="1244" spans="1:17" ht="14.45" customHeight="1" x14ac:dyDescent="0.2">
      <c r="A1244" s="831" t="s">
        <v>6523</v>
      </c>
      <c r="B1244" s="832" t="s">
        <v>5513</v>
      </c>
      <c r="C1244" s="832" t="s">
        <v>5509</v>
      </c>
      <c r="D1244" s="832" t="s">
        <v>5601</v>
      </c>
      <c r="E1244" s="832" t="s">
        <v>5602</v>
      </c>
      <c r="F1244" s="849"/>
      <c r="G1244" s="849"/>
      <c r="H1244" s="849"/>
      <c r="I1244" s="849"/>
      <c r="J1244" s="849"/>
      <c r="K1244" s="849"/>
      <c r="L1244" s="849"/>
      <c r="M1244" s="849"/>
      <c r="N1244" s="849">
        <v>1</v>
      </c>
      <c r="O1244" s="849">
        <v>468</v>
      </c>
      <c r="P1244" s="837"/>
      <c r="Q1244" s="850">
        <v>468</v>
      </c>
    </row>
    <row r="1245" spans="1:17" ht="14.45" customHeight="1" x14ac:dyDescent="0.2">
      <c r="A1245" s="831" t="s">
        <v>6523</v>
      </c>
      <c r="B1245" s="832" t="s">
        <v>5513</v>
      </c>
      <c r="C1245" s="832" t="s">
        <v>5509</v>
      </c>
      <c r="D1245" s="832" t="s">
        <v>5604</v>
      </c>
      <c r="E1245" s="832" t="s">
        <v>5582</v>
      </c>
      <c r="F1245" s="849">
        <v>1</v>
      </c>
      <c r="G1245" s="849">
        <v>728</v>
      </c>
      <c r="H1245" s="849"/>
      <c r="I1245" s="849">
        <v>728</v>
      </c>
      <c r="J1245" s="849"/>
      <c r="K1245" s="849"/>
      <c r="L1245" s="849"/>
      <c r="M1245" s="849"/>
      <c r="N1245" s="849"/>
      <c r="O1245" s="849"/>
      <c r="P1245" s="837"/>
      <c r="Q1245" s="850"/>
    </row>
    <row r="1246" spans="1:17" ht="14.45" customHeight="1" x14ac:dyDescent="0.2">
      <c r="A1246" s="831" t="s">
        <v>6523</v>
      </c>
      <c r="B1246" s="832" t="s">
        <v>5513</v>
      </c>
      <c r="C1246" s="832" t="s">
        <v>5509</v>
      </c>
      <c r="D1246" s="832" t="s">
        <v>5607</v>
      </c>
      <c r="E1246" s="832" t="s">
        <v>5608</v>
      </c>
      <c r="F1246" s="849">
        <v>2</v>
      </c>
      <c r="G1246" s="849">
        <v>430</v>
      </c>
      <c r="H1246" s="849"/>
      <c r="I1246" s="849">
        <v>215</v>
      </c>
      <c r="J1246" s="849"/>
      <c r="K1246" s="849"/>
      <c r="L1246" s="849"/>
      <c r="M1246" s="849"/>
      <c r="N1246" s="849"/>
      <c r="O1246" s="849"/>
      <c r="P1246" s="837"/>
      <c r="Q1246" s="850"/>
    </row>
    <row r="1247" spans="1:17" ht="14.45" customHeight="1" x14ac:dyDescent="0.2">
      <c r="A1247" s="831" t="s">
        <v>6523</v>
      </c>
      <c r="B1247" s="832" t="s">
        <v>5513</v>
      </c>
      <c r="C1247" s="832" t="s">
        <v>5509</v>
      </c>
      <c r="D1247" s="832" t="s">
        <v>5565</v>
      </c>
      <c r="E1247" s="832" t="s">
        <v>5566</v>
      </c>
      <c r="F1247" s="849"/>
      <c r="G1247" s="849"/>
      <c r="H1247" s="849"/>
      <c r="I1247" s="849"/>
      <c r="J1247" s="849"/>
      <c r="K1247" s="849"/>
      <c r="L1247" s="849"/>
      <c r="M1247" s="849"/>
      <c r="N1247" s="849">
        <v>1</v>
      </c>
      <c r="O1247" s="849">
        <v>358</v>
      </c>
      <c r="P1247" s="837"/>
      <c r="Q1247" s="850">
        <v>358</v>
      </c>
    </row>
    <row r="1248" spans="1:17" ht="14.45" customHeight="1" x14ac:dyDescent="0.2">
      <c r="A1248" s="831" t="s">
        <v>6523</v>
      </c>
      <c r="B1248" s="832" t="s">
        <v>5513</v>
      </c>
      <c r="C1248" s="832" t="s">
        <v>5509</v>
      </c>
      <c r="D1248" s="832" t="s">
        <v>5609</v>
      </c>
      <c r="E1248" s="832" t="s">
        <v>5610</v>
      </c>
      <c r="F1248" s="849">
        <v>6</v>
      </c>
      <c r="G1248" s="849">
        <v>510</v>
      </c>
      <c r="H1248" s="849">
        <v>1.4825581395348837</v>
      </c>
      <c r="I1248" s="849">
        <v>85</v>
      </c>
      <c r="J1248" s="849">
        <v>4</v>
      </c>
      <c r="K1248" s="849">
        <v>344</v>
      </c>
      <c r="L1248" s="849">
        <v>1</v>
      </c>
      <c r="M1248" s="849">
        <v>86</v>
      </c>
      <c r="N1248" s="849">
        <v>3</v>
      </c>
      <c r="O1248" s="849">
        <v>264</v>
      </c>
      <c r="P1248" s="837">
        <v>0.76744186046511631</v>
      </c>
      <c r="Q1248" s="850">
        <v>88</v>
      </c>
    </row>
    <row r="1249" spans="1:17" ht="14.45" customHeight="1" x14ac:dyDescent="0.2">
      <c r="A1249" s="831" t="s">
        <v>6523</v>
      </c>
      <c r="B1249" s="832" t="s">
        <v>5513</v>
      </c>
      <c r="C1249" s="832" t="s">
        <v>5509</v>
      </c>
      <c r="D1249" s="832" t="s">
        <v>5567</v>
      </c>
      <c r="E1249" s="832" t="s">
        <v>5568</v>
      </c>
      <c r="F1249" s="849">
        <v>4</v>
      </c>
      <c r="G1249" s="849">
        <v>2880</v>
      </c>
      <c r="H1249" s="849">
        <v>2</v>
      </c>
      <c r="I1249" s="849">
        <v>720</v>
      </c>
      <c r="J1249" s="849">
        <v>2</v>
      </c>
      <c r="K1249" s="849">
        <v>1440</v>
      </c>
      <c r="L1249" s="849">
        <v>1</v>
      </c>
      <c r="M1249" s="849">
        <v>720</v>
      </c>
      <c r="N1249" s="849">
        <v>1</v>
      </c>
      <c r="O1249" s="849">
        <v>723</v>
      </c>
      <c r="P1249" s="837">
        <v>0.50208333333333333</v>
      </c>
      <c r="Q1249" s="850">
        <v>723</v>
      </c>
    </row>
    <row r="1250" spans="1:17" ht="14.45" customHeight="1" x14ac:dyDescent="0.2">
      <c r="A1250" s="831" t="s">
        <v>6523</v>
      </c>
      <c r="B1250" s="832" t="s">
        <v>5513</v>
      </c>
      <c r="C1250" s="832" t="s">
        <v>5509</v>
      </c>
      <c r="D1250" s="832" t="s">
        <v>5623</v>
      </c>
      <c r="E1250" s="832" t="s">
        <v>5622</v>
      </c>
      <c r="F1250" s="849"/>
      <c r="G1250" s="849"/>
      <c r="H1250" s="849"/>
      <c r="I1250" s="849"/>
      <c r="J1250" s="849">
        <v>4</v>
      </c>
      <c r="K1250" s="849">
        <v>2984</v>
      </c>
      <c r="L1250" s="849">
        <v>1</v>
      </c>
      <c r="M1250" s="849">
        <v>746</v>
      </c>
      <c r="N1250" s="849"/>
      <c r="O1250" s="849"/>
      <c r="P1250" s="837"/>
      <c r="Q1250" s="850"/>
    </row>
    <row r="1251" spans="1:17" ht="14.45" customHeight="1" x14ac:dyDescent="0.2">
      <c r="A1251" s="831" t="s">
        <v>6523</v>
      </c>
      <c r="B1251" s="832" t="s">
        <v>5513</v>
      </c>
      <c r="C1251" s="832" t="s">
        <v>5509</v>
      </c>
      <c r="D1251" s="832" t="s">
        <v>5611</v>
      </c>
      <c r="E1251" s="832" t="s">
        <v>5612</v>
      </c>
      <c r="F1251" s="849">
        <v>2</v>
      </c>
      <c r="G1251" s="849">
        <v>614</v>
      </c>
      <c r="H1251" s="849">
        <v>0.99675324675324672</v>
      </c>
      <c r="I1251" s="849">
        <v>307</v>
      </c>
      <c r="J1251" s="849">
        <v>2</v>
      </c>
      <c r="K1251" s="849">
        <v>616</v>
      </c>
      <c r="L1251" s="849">
        <v>1</v>
      </c>
      <c r="M1251" s="849">
        <v>308</v>
      </c>
      <c r="N1251" s="849"/>
      <c r="O1251" s="849"/>
      <c r="P1251" s="837"/>
      <c r="Q1251" s="850"/>
    </row>
    <row r="1252" spans="1:17" ht="14.45" customHeight="1" x14ac:dyDescent="0.2">
      <c r="A1252" s="831" t="s">
        <v>6523</v>
      </c>
      <c r="B1252" s="832" t="s">
        <v>5513</v>
      </c>
      <c r="C1252" s="832" t="s">
        <v>5509</v>
      </c>
      <c r="D1252" s="832" t="s">
        <v>5613</v>
      </c>
      <c r="E1252" s="832" t="s">
        <v>5608</v>
      </c>
      <c r="F1252" s="849"/>
      <c r="G1252" s="849"/>
      <c r="H1252" s="849"/>
      <c r="I1252" s="849"/>
      <c r="J1252" s="849">
        <v>1</v>
      </c>
      <c r="K1252" s="849">
        <v>179</v>
      </c>
      <c r="L1252" s="849">
        <v>1</v>
      </c>
      <c r="M1252" s="849">
        <v>179</v>
      </c>
      <c r="N1252" s="849"/>
      <c r="O1252" s="849"/>
      <c r="P1252" s="837"/>
      <c r="Q1252" s="850"/>
    </row>
    <row r="1253" spans="1:17" ht="14.45" customHeight="1" x14ac:dyDescent="0.2">
      <c r="A1253" s="831" t="s">
        <v>6523</v>
      </c>
      <c r="B1253" s="832" t="s">
        <v>5513</v>
      </c>
      <c r="C1253" s="832" t="s">
        <v>5509</v>
      </c>
      <c r="D1253" s="832" t="s">
        <v>5614</v>
      </c>
      <c r="E1253" s="832" t="s">
        <v>5612</v>
      </c>
      <c r="F1253" s="849">
        <v>1</v>
      </c>
      <c r="G1253" s="849">
        <v>380</v>
      </c>
      <c r="H1253" s="849"/>
      <c r="I1253" s="849">
        <v>380</v>
      </c>
      <c r="J1253" s="849"/>
      <c r="K1253" s="849"/>
      <c r="L1253" s="849"/>
      <c r="M1253" s="849"/>
      <c r="N1253" s="849"/>
      <c r="O1253" s="849"/>
      <c r="P1253" s="837"/>
      <c r="Q1253" s="850"/>
    </row>
    <row r="1254" spans="1:17" ht="14.45" customHeight="1" x14ac:dyDescent="0.2">
      <c r="A1254" s="831" t="s">
        <v>6523</v>
      </c>
      <c r="B1254" s="832" t="s">
        <v>5513</v>
      </c>
      <c r="C1254" s="832" t="s">
        <v>5509</v>
      </c>
      <c r="D1254" s="832" t="s">
        <v>5685</v>
      </c>
      <c r="E1254" s="832" t="s">
        <v>5666</v>
      </c>
      <c r="F1254" s="849">
        <v>5</v>
      </c>
      <c r="G1254" s="849">
        <v>3020</v>
      </c>
      <c r="H1254" s="849"/>
      <c r="I1254" s="849">
        <v>604</v>
      </c>
      <c r="J1254" s="849"/>
      <c r="K1254" s="849"/>
      <c r="L1254" s="849"/>
      <c r="M1254" s="849"/>
      <c r="N1254" s="849"/>
      <c r="O1254" s="849"/>
      <c r="P1254" s="837"/>
      <c r="Q1254" s="850"/>
    </row>
    <row r="1255" spans="1:17" ht="14.45" customHeight="1" x14ac:dyDescent="0.2">
      <c r="A1255" s="831" t="s">
        <v>6523</v>
      </c>
      <c r="B1255" s="832" t="s">
        <v>5513</v>
      </c>
      <c r="C1255" s="832" t="s">
        <v>5509</v>
      </c>
      <c r="D1255" s="832" t="s">
        <v>5667</v>
      </c>
      <c r="E1255" s="832" t="s">
        <v>5668</v>
      </c>
      <c r="F1255" s="849"/>
      <c r="G1255" s="849"/>
      <c r="H1255" s="849"/>
      <c r="I1255" s="849"/>
      <c r="J1255" s="849"/>
      <c r="K1255" s="849"/>
      <c r="L1255" s="849"/>
      <c r="M1255" s="849"/>
      <c r="N1255" s="849">
        <v>1</v>
      </c>
      <c r="O1255" s="849">
        <v>627</v>
      </c>
      <c r="P1255" s="837"/>
      <c r="Q1255" s="850">
        <v>627</v>
      </c>
    </row>
    <row r="1256" spans="1:17" ht="14.45" customHeight="1" x14ac:dyDescent="0.2">
      <c r="A1256" s="831" t="s">
        <v>6524</v>
      </c>
      <c r="B1256" s="832" t="s">
        <v>5513</v>
      </c>
      <c r="C1256" s="832" t="s">
        <v>5540</v>
      </c>
      <c r="D1256" s="832" t="s">
        <v>5673</v>
      </c>
      <c r="E1256" s="832" t="s">
        <v>5674</v>
      </c>
      <c r="F1256" s="849"/>
      <c r="G1256" s="849"/>
      <c r="H1256" s="849"/>
      <c r="I1256" s="849"/>
      <c r="J1256" s="849">
        <v>1</v>
      </c>
      <c r="K1256" s="849">
        <v>2310</v>
      </c>
      <c r="L1256" s="849">
        <v>1</v>
      </c>
      <c r="M1256" s="849">
        <v>2310</v>
      </c>
      <c r="N1256" s="849"/>
      <c r="O1256" s="849"/>
      <c r="P1256" s="837"/>
      <c r="Q1256" s="850"/>
    </row>
    <row r="1257" spans="1:17" ht="14.45" customHeight="1" x14ac:dyDescent="0.2">
      <c r="A1257" s="831" t="s">
        <v>6524</v>
      </c>
      <c r="B1257" s="832" t="s">
        <v>5513</v>
      </c>
      <c r="C1257" s="832" t="s">
        <v>5540</v>
      </c>
      <c r="D1257" s="832" t="s">
        <v>5589</v>
      </c>
      <c r="E1257" s="832" t="s">
        <v>5590</v>
      </c>
      <c r="F1257" s="849">
        <v>2</v>
      </c>
      <c r="G1257" s="849">
        <v>1809.5</v>
      </c>
      <c r="H1257" s="849">
        <v>1</v>
      </c>
      <c r="I1257" s="849">
        <v>904.75</v>
      </c>
      <c r="J1257" s="849">
        <v>2</v>
      </c>
      <c r="K1257" s="849">
        <v>1809.5</v>
      </c>
      <c r="L1257" s="849">
        <v>1</v>
      </c>
      <c r="M1257" s="849">
        <v>904.75</v>
      </c>
      <c r="N1257" s="849">
        <v>1</v>
      </c>
      <c r="O1257" s="849">
        <v>904.75</v>
      </c>
      <c r="P1257" s="837">
        <v>0.5</v>
      </c>
      <c r="Q1257" s="850">
        <v>904.75</v>
      </c>
    </row>
    <row r="1258" spans="1:17" ht="14.45" customHeight="1" x14ac:dyDescent="0.2">
      <c r="A1258" s="831" t="s">
        <v>6524</v>
      </c>
      <c r="B1258" s="832" t="s">
        <v>5513</v>
      </c>
      <c r="C1258" s="832" t="s">
        <v>5509</v>
      </c>
      <c r="D1258" s="832" t="s">
        <v>5654</v>
      </c>
      <c r="E1258" s="832" t="s">
        <v>5655</v>
      </c>
      <c r="F1258" s="849"/>
      <c r="G1258" s="849"/>
      <c r="H1258" s="849"/>
      <c r="I1258" s="849"/>
      <c r="J1258" s="849"/>
      <c r="K1258" s="849"/>
      <c r="L1258" s="849"/>
      <c r="M1258" s="849"/>
      <c r="N1258" s="849">
        <v>1</v>
      </c>
      <c r="O1258" s="849">
        <v>199</v>
      </c>
      <c r="P1258" s="837"/>
      <c r="Q1258" s="850">
        <v>199</v>
      </c>
    </row>
    <row r="1259" spans="1:17" ht="14.45" customHeight="1" x14ac:dyDescent="0.2">
      <c r="A1259" s="831" t="s">
        <v>6524</v>
      </c>
      <c r="B1259" s="832" t="s">
        <v>5513</v>
      </c>
      <c r="C1259" s="832" t="s">
        <v>5509</v>
      </c>
      <c r="D1259" s="832" t="s">
        <v>5555</v>
      </c>
      <c r="E1259" s="832" t="s">
        <v>5556</v>
      </c>
      <c r="F1259" s="849">
        <v>1</v>
      </c>
      <c r="G1259" s="849">
        <v>37</v>
      </c>
      <c r="H1259" s="849"/>
      <c r="I1259" s="849">
        <v>37</v>
      </c>
      <c r="J1259" s="849"/>
      <c r="K1259" s="849"/>
      <c r="L1259" s="849"/>
      <c r="M1259" s="849"/>
      <c r="N1259" s="849"/>
      <c r="O1259" s="849"/>
      <c r="P1259" s="837"/>
      <c r="Q1259" s="850"/>
    </row>
    <row r="1260" spans="1:17" ht="14.45" customHeight="1" x14ac:dyDescent="0.2">
      <c r="A1260" s="831" t="s">
        <v>6524</v>
      </c>
      <c r="B1260" s="832" t="s">
        <v>5513</v>
      </c>
      <c r="C1260" s="832" t="s">
        <v>5509</v>
      </c>
      <c r="D1260" s="832" t="s">
        <v>5561</v>
      </c>
      <c r="E1260" s="832" t="s">
        <v>5562</v>
      </c>
      <c r="F1260" s="849">
        <v>4</v>
      </c>
      <c r="G1260" s="849">
        <v>1004</v>
      </c>
      <c r="H1260" s="849">
        <v>0.79682539682539677</v>
      </c>
      <c r="I1260" s="849">
        <v>251</v>
      </c>
      <c r="J1260" s="849">
        <v>5</v>
      </c>
      <c r="K1260" s="849">
        <v>1260</v>
      </c>
      <c r="L1260" s="849">
        <v>1</v>
      </c>
      <c r="M1260" s="849">
        <v>252</v>
      </c>
      <c r="N1260" s="849">
        <v>6</v>
      </c>
      <c r="O1260" s="849">
        <v>1524</v>
      </c>
      <c r="P1260" s="837">
        <v>1.2095238095238094</v>
      </c>
      <c r="Q1260" s="850">
        <v>254</v>
      </c>
    </row>
    <row r="1261" spans="1:17" ht="14.45" customHeight="1" x14ac:dyDescent="0.2">
      <c r="A1261" s="831" t="s">
        <v>6524</v>
      </c>
      <c r="B1261" s="832" t="s">
        <v>5513</v>
      </c>
      <c r="C1261" s="832" t="s">
        <v>5509</v>
      </c>
      <c r="D1261" s="832" t="s">
        <v>5593</v>
      </c>
      <c r="E1261" s="832" t="s">
        <v>5594</v>
      </c>
      <c r="F1261" s="849"/>
      <c r="G1261" s="849"/>
      <c r="H1261" s="849"/>
      <c r="I1261" s="849"/>
      <c r="J1261" s="849">
        <v>1</v>
      </c>
      <c r="K1261" s="849">
        <v>332</v>
      </c>
      <c r="L1261" s="849">
        <v>1</v>
      </c>
      <c r="M1261" s="849">
        <v>332</v>
      </c>
      <c r="N1261" s="849"/>
      <c r="O1261" s="849"/>
      <c r="P1261" s="837"/>
      <c r="Q1261" s="850"/>
    </row>
    <row r="1262" spans="1:17" ht="14.45" customHeight="1" x14ac:dyDescent="0.2">
      <c r="A1262" s="831" t="s">
        <v>6524</v>
      </c>
      <c r="B1262" s="832" t="s">
        <v>5513</v>
      </c>
      <c r="C1262" s="832" t="s">
        <v>5509</v>
      </c>
      <c r="D1262" s="832" t="s">
        <v>5599</v>
      </c>
      <c r="E1262" s="832" t="s">
        <v>5596</v>
      </c>
      <c r="F1262" s="849"/>
      <c r="G1262" s="849"/>
      <c r="H1262" s="849"/>
      <c r="I1262" s="849"/>
      <c r="J1262" s="849">
        <v>2</v>
      </c>
      <c r="K1262" s="849">
        <v>1138</v>
      </c>
      <c r="L1262" s="849">
        <v>1</v>
      </c>
      <c r="M1262" s="849">
        <v>569</v>
      </c>
      <c r="N1262" s="849"/>
      <c r="O1262" s="849"/>
      <c r="P1262" s="837"/>
      <c r="Q1262" s="850"/>
    </row>
    <row r="1263" spans="1:17" ht="14.45" customHeight="1" x14ac:dyDescent="0.2">
      <c r="A1263" s="831" t="s">
        <v>6524</v>
      </c>
      <c r="B1263" s="832" t="s">
        <v>5513</v>
      </c>
      <c r="C1263" s="832" t="s">
        <v>5509</v>
      </c>
      <c r="D1263" s="832" t="s">
        <v>5621</v>
      </c>
      <c r="E1263" s="832" t="s">
        <v>5622</v>
      </c>
      <c r="F1263" s="849">
        <v>3</v>
      </c>
      <c r="G1263" s="849">
        <v>2454</v>
      </c>
      <c r="H1263" s="849">
        <v>0.21402407116692831</v>
      </c>
      <c r="I1263" s="849">
        <v>818</v>
      </c>
      <c r="J1263" s="849">
        <v>14</v>
      </c>
      <c r="K1263" s="849">
        <v>11466</v>
      </c>
      <c r="L1263" s="849">
        <v>1</v>
      </c>
      <c r="M1263" s="849">
        <v>819</v>
      </c>
      <c r="N1263" s="849">
        <v>12</v>
      </c>
      <c r="O1263" s="849">
        <v>9876</v>
      </c>
      <c r="P1263" s="837">
        <v>0.86132914704343277</v>
      </c>
      <c r="Q1263" s="850">
        <v>823</v>
      </c>
    </row>
    <row r="1264" spans="1:17" ht="14.45" customHeight="1" x14ac:dyDescent="0.2">
      <c r="A1264" s="831" t="s">
        <v>6524</v>
      </c>
      <c r="B1264" s="832" t="s">
        <v>5513</v>
      </c>
      <c r="C1264" s="832" t="s">
        <v>5509</v>
      </c>
      <c r="D1264" s="832" t="s">
        <v>5607</v>
      </c>
      <c r="E1264" s="832" t="s">
        <v>5608</v>
      </c>
      <c r="F1264" s="849"/>
      <c r="G1264" s="849"/>
      <c r="H1264" s="849"/>
      <c r="I1264" s="849"/>
      <c r="J1264" s="849">
        <v>3</v>
      </c>
      <c r="K1264" s="849">
        <v>645</v>
      </c>
      <c r="L1264" s="849">
        <v>1</v>
      </c>
      <c r="M1264" s="849">
        <v>215</v>
      </c>
      <c r="N1264" s="849">
        <v>2</v>
      </c>
      <c r="O1264" s="849">
        <v>434</v>
      </c>
      <c r="P1264" s="837">
        <v>0.67286821705426358</v>
      </c>
      <c r="Q1264" s="850">
        <v>217</v>
      </c>
    </row>
    <row r="1265" spans="1:17" ht="14.45" customHeight="1" x14ac:dyDescent="0.2">
      <c r="A1265" s="831" t="s">
        <v>6524</v>
      </c>
      <c r="B1265" s="832" t="s">
        <v>5513</v>
      </c>
      <c r="C1265" s="832" t="s">
        <v>5509</v>
      </c>
      <c r="D1265" s="832" t="s">
        <v>5609</v>
      </c>
      <c r="E1265" s="832" t="s">
        <v>5610</v>
      </c>
      <c r="F1265" s="849">
        <v>9</v>
      </c>
      <c r="G1265" s="849">
        <v>765</v>
      </c>
      <c r="H1265" s="849">
        <v>0.35581395348837208</v>
      </c>
      <c r="I1265" s="849">
        <v>85</v>
      </c>
      <c r="J1265" s="849">
        <v>25</v>
      </c>
      <c r="K1265" s="849">
        <v>2150</v>
      </c>
      <c r="L1265" s="849">
        <v>1</v>
      </c>
      <c r="M1265" s="849">
        <v>86</v>
      </c>
      <c r="N1265" s="849">
        <v>18</v>
      </c>
      <c r="O1265" s="849">
        <v>1584</v>
      </c>
      <c r="P1265" s="837">
        <v>0.7367441860465116</v>
      </c>
      <c r="Q1265" s="850">
        <v>88</v>
      </c>
    </row>
    <row r="1266" spans="1:17" ht="14.45" customHeight="1" x14ac:dyDescent="0.2">
      <c r="A1266" s="831" t="s">
        <v>6524</v>
      </c>
      <c r="B1266" s="832" t="s">
        <v>5513</v>
      </c>
      <c r="C1266" s="832" t="s">
        <v>5509</v>
      </c>
      <c r="D1266" s="832" t="s">
        <v>5658</v>
      </c>
      <c r="E1266" s="832" t="s">
        <v>5622</v>
      </c>
      <c r="F1266" s="849">
        <v>4</v>
      </c>
      <c r="G1266" s="849">
        <v>3808</v>
      </c>
      <c r="H1266" s="849">
        <v>0.36325479347515022</v>
      </c>
      <c r="I1266" s="849">
        <v>952</v>
      </c>
      <c r="J1266" s="849">
        <v>11</v>
      </c>
      <c r="K1266" s="849">
        <v>10483</v>
      </c>
      <c r="L1266" s="849">
        <v>1</v>
      </c>
      <c r="M1266" s="849">
        <v>953</v>
      </c>
      <c r="N1266" s="849">
        <v>4</v>
      </c>
      <c r="O1266" s="849">
        <v>3824</v>
      </c>
      <c r="P1266" s="837">
        <v>0.36478107412000382</v>
      </c>
      <c r="Q1266" s="850">
        <v>956</v>
      </c>
    </row>
    <row r="1267" spans="1:17" ht="14.45" customHeight="1" x14ac:dyDescent="0.2">
      <c r="A1267" s="831" t="s">
        <v>6524</v>
      </c>
      <c r="B1267" s="832" t="s">
        <v>5513</v>
      </c>
      <c r="C1267" s="832" t="s">
        <v>5509</v>
      </c>
      <c r="D1267" s="832" t="s">
        <v>5573</v>
      </c>
      <c r="E1267" s="832" t="s">
        <v>5574</v>
      </c>
      <c r="F1267" s="849"/>
      <c r="G1267" s="849"/>
      <c r="H1267" s="849"/>
      <c r="I1267" s="849"/>
      <c r="J1267" s="849"/>
      <c r="K1267" s="849"/>
      <c r="L1267" s="849"/>
      <c r="M1267" s="849"/>
      <c r="N1267" s="849">
        <v>5</v>
      </c>
      <c r="O1267" s="849">
        <v>610</v>
      </c>
      <c r="P1267" s="837"/>
      <c r="Q1267" s="850">
        <v>122</v>
      </c>
    </row>
    <row r="1268" spans="1:17" ht="14.45" customHeight="1" x14ac:dyDescent="0.2">
      <c r="A1268" s="831" t="s">
        <v>6524</v>
      </c>
      <c r="B1268" s="832" t="s">
        <v>5513</v>
      </c>
      <c r="C1268" s="832" t="s">
        <v>5509</v>
      </c>
      <c r="D1268" s="832" t="s">
        <v>5623</v>
      </c>
      <c r="E1268" s="832" t="s">
        <v>5622</v>
      </c>
      <c r="F1268" s="849">
        <v>17</v>
      </c>
      <c r="G1268" s="849">
        <v>12665</v>
      </c>
      <c r="H1268" s="849"/>
      <c r="I1268" s="849">
        <v>745</v>
      </c>
      <c r="J1268" s="849"/>
      <c r="K1268" s="849"/>
      <c r="L1268" s="849"/>
      <c r="M1268" s="849"/>
      <c r="N1268" s="849">
        <v>2</v>
      </c>
      <c r="O1268" s="849">
        <v>1496</v>
      </c>
      <c r="P1268" s="837"/>
      <c r="Q1268" s="850">
        <v>748</v>
      </c>
    </row>
    <row r="1269" spans="1:17" ht="14.45" customHeight="1" x14ac:dyDescent="0.2">
      <c r="A1269" s="831" t="s">
        <v>6524</v>
      </c>
      <c r="B1269" s="832" t="s">
        <v>5513</v>
      </c>
      <c r="C1269" s="832" t="s">
        <v>5509</v>
      </c>
      <c r="D1269" s="832" t="s">
        <v>5624</v>
      </c>
      <c r="E1269" s="832" t="s">
        <v>5625</v>
      </c>
      <c r="F1269" s="849">
        <v>26</v>
      </c>
      <c r="G1269" s="849">
        <v>14118</v>
      </c>
      <c r="H1269" s="849">
        <v>2.5952205882352941</v>
      </c>
      <c r="I1269" s="849">
        <v>543</v>
      </c>
      <c r="J1269" s="849">
        <v>10</v>
      </c>
      <c r="K1269" s="849">
        <v>5440</v>
      </c>
      <c r="L1269" s="849">
        <v>1</v>
      </c>
      <c r="M1269" s="849">
        <v>544</v>
      </c>
      <c r="N1269" s="849">
        <v>16</v>
      </c>
      <c r="O1269" s="849">
        <v>8736</v>
      </c>
      <c r="P1269" s="837">
        <v>1.6058823529411765</v>
      </c>
      <c r="Q1269" s="850">
        <v>546</v>
      </c>
    </row>
    <row r="1270" spans="1:17" ht="14.45" customHeight="1" x14ac:dyDescent="0.2">
      <c r="A1270" s="831" t="s">
        <v>6524</v>
      </c>
      <c r="B1270" s="832" t="s">
        <v>5513</v>
      </c>
      <c r="C1270" s="832" t="s">
        <v>5509</v>
      </c>
      <c r="D1270" s="832" t="s">
        <v>5614</v>
      </c>
      <c r="E1270" s="832" t="s">
        <v>5612</v>
      </c>
      <c r="F1270" s="849"/>
      <c r="G1270" s="849"/>
      <c r="H1270" s="849"/>
      <c r="I1270" s="849"/>
      <c r="J1270" s="849"/>
      <c r="K1270" s="849"/>
      <c r="L1270" s="849"/>
      <c r="M1270" s="849"/>
      <c r="N1270" s="849">
        <v>5</v>
      </c>
      <c r="O1270" s="849">
        <v>1925</v>
      </c>
      <c r="P1270" s="837"/>
      <c r="Q1270" s="850">
        <v>385</v>
      </c>
    </row>
    <row r="1271" spans="1:17" ht="14.45" customHeight="1" x14ac:dyDescent="0.2">
      <c r="A1271" s="831" t="s">
        <v>6524</v>
      </c>
      <c r="B1271" s="832" t="s">
        <v>5513</v>
      </c>
      <c r="C1271" s="832" t="s">
        <v>5509</v>
      </c>
      <c r="D1271" s="832" t="s">
        <v>5664</v>
      </c>
      <c r="E1271" s="832" t="s">
        <v>5622</v>
      </c>
      <c r="F1271" s="849">
        <v>2</v>
      </c>
      <c r="G1271" s="849">
        <v>1758</v>
      </c>
      <c r="H1271" s="849"/>
      <c r="I1271" s="849">
        <v>879</v>
      </c>
      <c r="J1271" s="849"/>
      <c r="K1271" s="849"/>
      <c r="L1271" s="849"/>
      <c r="M1271" s="849"/>
      <c r="N1271" s="849"/>
      <c r="O1271" s="849"/>
      <c r="P1271" s="837"/>
      <c r="Q1271" s="850"/>
    </row>
    <row r="1272" spans="1:17" ht="14.45" customHeight="1" x14ac:dyDescent="0.2">
      <c r="A1272" s="831" t="s">
        <v>6525</v>
      </c>
      <c r="B1272" s="832" t="s">
        <v>5513</v>
      </c>
      <c r="C1272" s="832" t="s">
        <v>5540</v>
      </c>
      <c r="D1272" s="832" t="s">
        <v>5673</v>
      </c>
      <c r="E1272" s="832" t="s">
        <v>5674</v>
      </c>
      <c r="F1272" s="849">
        <v>10</v>
      </c>
      <c r="G1272" s="849">
        <v>23100</v>
      </c>
      <c r="H1272" s="849">
        <v>1.4285714285714286</v>
      </c>
      <c r="I1272" s="849">
        <v>2310</v>
      </c>
      <c r="J1272" s="849">
        <v>7</v>
      </c>
      <c r="K1272" s="849">
        <v>16170</v>
      </c>
      <c r="L1272" s="849">
        <v>1</v>
      </c>
      <c r="M1272" s="849">
        <v>2310</v>
      </c>
      <c r="N1272" s="849">
        <v>12</v>
      </c>
      <c r="O1272" s="849">
        <v>27720</v>
      </c>
      <c r="P1272" s="837">
        <v>1.7142857142857142</v>
      </c>
      <c r="Q1272" s="850">
        <v>2310</v>
      </c>
    </row>
    <row r="1273" spans="1:17" ht="14.45" customHeight="1" x14ac:dyDescent="0.2">
      <c r="A1273" s="831" t="s">
        <v>6525</v>
      </c>
      <c r="B1273" s="832" t="s">
        <v>5513</v>
      </c>
      <c r="C1273" s="832" t="s">
        <v>5540</v>
      </c>
      <c r="D1273" s="832" t="s">
        <v>5589</v>
      </c>
      <c r="E1273" s="832" t="s">
        <v>5590</v>
      </c>
      <c r="F1273" s="849">
        <v>323</v>
      </c>
      <c r="G1273" s="849">
        <v>292234.25</v>
      </c>
      <c r="H1273" s="849">
        <v>1.1962962962962962</v>
      </c>
      <c r="I1273" s="849">
        <v>904.75</v>
      </c>
      <c r="J1273" s="849">
        <v>270</v>
      </c>
      <c r="K1273" s="849">
        <v>244282.5</v>
      </c>
      <c r="L1273" s="849">
        <v>1</v>
      </c>
      <c r="M1273" s="849">
        <v>904.75</v>
      </c>
      <c r="N1273" s="849">
        <v>95</v>
      </c>
      <c r="O1273" s="849">
        <v>85951.25</v>
      </c>
      <c r="P1273" s="837">
        <v>0.35185185185185186</v>
      </c>
      <c r="Q1273" s="850">
        <v>904.75</v>
      </c>
    </row>
    <row r="1274" spans="1:17" ht="14.45" customHeight="1" x14ac:dyDescent="0.2">
      <c r="A1274" s="831" t="s">
        <v>6525</v>
      </c>
      <c r="B1274" s="832" t="s">
        <v>5513</v>
      </c>
      <c r="C1274" s="832" t="s">
        <v>5540</v>
      </c>
      <c r="D1274" s="832" t="s">
        <v>5543</v>
      </c>
      <c r="E1274" s="832" t="s">
        <v>5544</v>
      </c>
      <c r="F1274" s="849">
        <v>2</v>
      </c>
      <c r="G1274" s="849">
        <v>485.28</v>
      </c>
      <c r="H1274" s="849">
        <v>0.5</v>
      </c>
      <c r="I1274" s="849">
        <v>242.64</v>
      </c>
      <c r="J1274" s="849">
        <v>4</v>
      </c>
      <c r="K1274" s="849">
        <v>970.56</v>
      </c>
      <c r="L1274" s="849">
        <v>1</v>
      </c>
      <c r="M1274" s="849">
        <v>242.64</v>
      </c>
      <c r="N1274" s="849">
        <v>8</v>
      </c>
      <c r="O1274" s="849">
        <v>1941.1199999999994</v>
      </c>
      <c r="P1274" s="837">
        <v>1.9999999999999996</v>
      </c>
      <c r="Q1274" s="850">
        <v>242.63999999999993</v>
      </c>
    </row>
    <row r="1275" spans="1:17" ht="14.45" customHeight="1" x14ac:dyDescent="0.2">
      <c r="A1275" s="831" t="s">
        <v>6525</v>
      </c>
      <c r="B1275" s="832" t="s">
        <v>5513</v>
      </c>
      <c r="C1275" s="832" t="s">
        <v>5540</v>
      </c>
      <c r="D1275" s="832" t="s">
        <v>5545</v>
      </c>
      <c r="E1275" s="832" t="s">
        <v>5546</v>
      </c>
      <c r="F1275" s="849">
        <v>1</v>
      </c>
      <c r="G1275" s="849">
        <v>242.64</v>
      </c>
      <c r="H1275" s="849">
        <v>1</v>
      </c>
      <c r="I1275" s="849">
        <v>242.64</v>
      </c>
      <c r="J1275" s="849">
        <v>1</v>
      </c>
      <c r="K1275" s="849">
        <v>242.64</v>
      </c>
      <c r="L1275" s="849">
        <v>1</v>
      </c>
      <c r="M1275" s="849">
        <v>242.64</v>
      </c>
      <c r="N1275" s="849"/>
      <c r="O1275" s="849"/>
      <c r="P1275" s="837"/>
      <c r="Q1275" s="850"/>
    </row>
    <row r="1276" spans="1:17" ht="14.45" customHeight="1" x14ac:dyDescent="0.2">
      <c r="A1276" s="831" t="s">
        <v>6525</v>
      </c>
      <c r="B1276" s="832" t="s">
        <v>5513</v>
      </c>
      <c r="C1276" s="832" t="s">
        <v>5509</v>
      </c>
      <c r="D1276" s="832" t="s">
        <v>5654</v>
      </c>
      <c r="E1276" s="832" t="s">
        <v>5655</v>
      </c>
      <c r="F1276" s="849">
        <v>90</v>
      </c>
      <c r="G1276" s="849">
        <v>17640</v>
      </c>
      <c r="H1276" s="849">
        <v>1.2857142857142858</v>
      </c>
      <c r="I1276" s="849">
        <v>196</v>
      </c>
      <c r="J1276" s="849">
        <v>70</v>
      </c>
      <c r="K1276" s="849">
        <v>13720</v>
      </c>
      <c r="L1276" s="849">
        <v>1</v>
      </c>
      <c r="M1276" s="849">
        <v>196</v>
      </c>
      <c r="N1276" s="849">
        <v>45</v>
      </c>
      <c r="O1276" s="849">
        <v>8955</v>
      </c>
      <c r="P1276" s="837">
        <v>0.6526967930029155</v>
      </c>
      <c r="Q1276" s="850">
        <v>199</v>
      </c>
    </row>
    <row r="1277" spans="1:17" ht="14.45" customHeight="1" x14ac:dyDescent="0.2">
      <c r="A1277" s="831" t="s">
        <v>6525</v>
      </c>
      <c r="B1277" s="832" t="s">
        <v>5513</v>
      </c>
      <c r="C1277" s="832" t="s">
        <v>5509</v>
      </c>
      <c r="D1277" s="832" t="s">
        <v>5656</v>
      </c>
      <c r="E1277" s="832" t="s">
        <v>5657</v>
      </c>
      <c r="F1277" s="849">
        <v>9</v>
      </c>
      <c r="G1277" s="849">
        <v>10431</v>
      </c>
      <c r="H1277" s="849">
        <v>2.2480603448275862</v>
      </c>
      <c r="I1277" s="849">
        <v>1159</v>
      </c>
      <c r="J1277" s="849">
        <v>4</v>
      </c>
      <c r="K1277" s="849">
        <v>4640</v>
      </c>
      <c r="L1277" s="849">
        <v>1</v>
      </c>
      <c r="M1277" s="849">
        <v>1160</v>
      </c>
      <c r="N1277" s="849"/>
      <c r="O1277" s="849"/>
      <c r="P1277" s="837"/>
      <c r="Q1277" s="850"/>
    </row>
    <row r="1278" spans="1:17" ht="14.45" customHeight="1" x14ac:dyDescent="0.2">
      <c r="A1278" s="831" t="s">
        <v>6525</v>
      </c>
      <c r="B1278" s="832" t="s">
        <v>5513</v>
      </c>
      <c r="C1278" s="832" t="s">
        <v>5509</v>
      </c>
      <c r="D1278" s="832" t="s">
        <v>5555</v>
      </c>
      <c r="E1278" s="832" t="s">
        <v>5556</v>
      </c>
      <c r="F1278" s="849">
        <v>1</v>
      </c>
      <c r="G1278" s="849">
        <v>37</v>
      </c>
      <c r="H1278" s="849"/>
      <c r="I1278" s="849">
        <v>37</v>
      </c>
      <c r="J1278" s="849"/>
      <c r="K1278" s="849"/>
      <c r="L1278" s="849"/>
      <c r="M1278" s="849"/>
      <c r="N1278" s="849"/>
      <c r="O1278" s="849"/>
      <c r="P1278" s="837"/>
      <c r="Q1278" s="850"/>
    </row>
    <row r="1279" spans="1:17" ht="14.45" customHeight="1" x14ac:dyDescent="0.2">
      <c r="A1279" s="831" t="s">
        <v>6525</v>
      </c>
      <c r="B1279" s="832" t="s">
        <v>5513</v>
      </c>
      <c r="C1279" s="832" t="s">
        <v>5509</v>
      </c>
      <c r="D1279" s="832" t="s">
        <v>5681</v>
      </c>
      <c r="E1279" s="832" t="s">
        <v>5682</v>
      </c>
      <c r="F1279" s="849"/>
      <c r="G1279" s="849"/>
      <c r="H1279" s="849"/>
      <c r="I1279" s="849"/>
      <c r="J1279" s="849">
        <v>2</v>
      </c>
      <c r="K1279" s="849">
        <v>1594</v>
      </c>
      <c r="L1279" s="849">
        <v>1</v>
      </c>
      <c r="M1279" s="849">
        <v>797</v>
      </c>
      <c r="N1279" s="849">
        <v>9</v>
      </c>
      <c r="O1279" s="849">
        <v>7200</v>
      </c>
      <c r="P1279" s="837">
        <v>4.5169385194479297</v>
      </c>
      <c r="Q1279" s="850">
        <v>800</v>
      </c>
    </row>
    <row r="1280" spans="1:17" ht="14.45" customHeight="1" x14ac:dyDescent="0.2">
      <c r="A1280" s="831" t="s">
        <v>6525</v>
      </c>
      <c r="B1280" s="832" t="s">
        <v>5513</v>
      </c>
      <c r="C1280" s="832" t="s">
        <v>5509</v>
      </c>
      <c r="D1280" s="832" t="s">
        <v>5561</v>
      </c>
      <c r="E1280" s="832" t="s">
        <v>5562</v>
      </c>
      <c r="F1280" s="849">
        <v>703</v>
      </c>
      <c r="G1280" s="849">
        <v>176453</v>
      </c>
      <c r="H1280" s="849">
        <v>0.96847900063667702</v>
      </c>
      <c r="I1280" s="849">
        <v>251</v>
      </c>
      <c r="J1280" s="849">
        <v>723</v>
      </c>
      <c r="K1280" s="849">
        <v>182196</v>
      </c>
      <c r="L1280" s="849">
        <v>1</v>
      </c>
      <c r="M1280" s="849">
        <v>252</v>
      </c>
      <c r="N1280" s="849">
        <v>736</v>
      </c>
      <c r="O1280" s="849">
        <v>186944</v>
      </c>
      <c r="P1280" s="837">
        <v>1.0260598476366112</v>
      </c>
      <c r="Q1280" s="850">
        <v>254</v>
      </c>
    </row>
    <row r="1281" spans="1:17" ht="14.45" customHeight="1" x14ac:dyDescent="0.2">
      <c r="A1281" s="831" t="s">
        <v>6525</v>
      </c>
      <c r="B1281" s="832" t="s">
        <v>5513</v>
      </c>
      <c r="C1281" s="832" t="s">
        <v>5509</v>
      </c>
      <c r="D1281" s="832" t="s">
        <v>5591</v>
      </c>
      <c r="E1281" s="832" t="s">
        <v>5592</v>
      </c>
      <c r="F1281" s="849">
        <v>59</v>
      </c>
      <c r="G1281" s="849">
        <v>7434</v>
      </c>
      <c r="H1281" s="849">
        <v>1.6724409448818898</v>
      </c>
      <c r="I1281" s="849">
        <v>126</v>
      </c>
      <c r="J1281" s="849">
        <v>35</v>
      </c>
      <c r="K1281" s="849">
        <v>4445</v>
      </c>
      <c r="L1281" s="849">
        <v>1</v>
      </c>
      <c r="M1281" s="849">
        <v>127</v>
      </c>
      <c r="N1281" s="849">
        <v>57</v>
      </c>
      <c r="O1281" s="849">
        <v>7182</v>
      </c>
      <c r="P1281" s="837">
        <v>1.6157480314960631</v>
      </c>
      <c r="Q1281" s="850">
        <v>126</v>
      </c>
    </row>
    <row r="1282" spans="1:17" ht="14.45" customHeight="1" x14ac:dyDescent="0.2">
      <c r="A1282" s="831" t="s">
        <v>6525</v>
      </c>
      <c r="B1282" s="832" t="s">
        <v>5513</v>
      </c>
      <c r="C1282" s="832" t="s">
        <v>5509</v>
      </c>
      <c r="D1282" s="832" t="s">
        <v>5595</v>
      </c>
      <c r="E1282" s="832" t="s">
        <v>5596</v>
      </c>
      <c r="F1282" s="849">
        <v>6</v>
      </c>
      <c r="G1282" s="849">
        <v>2970</v>
      </c>
      <c r="H1282" s="849"/>
      <c r="I1282" s="849">
        <v>495</v>
      </c>
      <c r="J1282" s="849"/>
      <c r="K1282" s="849"/>
      <c r="L1282" s="849"/>
      <c r="M1282" s="849"/>
      <c r="N1282" s="849">
        <v>1</v>
      </c>
      <c r="O1282" s="849">
        <v>498</v>
      </c>
      <c r="P1282" s="837"/>
      <c r="Q1282" s="850">
        <v>498</v>
      </c>
    </row>
    <row r="1283" spans="1:17" ht="14.45" customHeight="1" x14ac:dyDescent="0.2">
      <c r="A1283" s="831" t="s">
        <v>6525</v>
      </c>
      <c r="B1283" s="832" t="s">
        <v>5513</v>
      </c>
      <c r="C1283" s="832" t="s">
        <v>5509</v>
      </c>
      <c r="D1283" s="832" t="s">
        <v>5597</v>
      </c>
      <c r="E1283" s="832" t="s">
        <v>5598</v>
      </c>
      <c r="F1283" s="849">
        <v>4</v>
      </c>
      <c r="G1283" s="849">
        <v>2752</v>
      </c>
      <c r="H1283" s="849"/>
      <c r="I1283" s="849">
        <v>688</v>
      </c>
      <c r="J1283" s="849"/>
      <c r="K1283" s="849"/>
      <c r="L1283" s="849"/>
      <c r="M1283" s="849"/>
      <c r="N1283" s="849">
        <v>9</v>
      </c>
      <c r="O1283" s="849">
        <v>6219</v>
      </c>
      <c r="P1283" s="837"/>
      <c r="Q1283" s="850">
        <v>691</v>
      </c>
    </row>
    <row r="1284" spans="1:17" ht="14.45" customHeight="1" x14ac:dyDescent="0.2">
      <c r="A1284" s="831" t="s">
        <v>6525</v>
      </c>
      <c r="B1284" s="832" t="s">
        <v>5513</v>
      </c>
      <c r="C1284" s="832" t="s">
        <v>5509</v>
      </c>
      <c r="D1284" s="832" t="s">
        <v>5683</v>
      </c>
      <c r="E1284" s="832" t="s">
        <v>5606</v>
      </c>
      <c r="F1284" s="849"/>
      <c r="G1284" s="849"/>
      <c r="H1284" s="849"/>
      <c r="I1284" s="849"/>
      <c r="J1284" s="849">
        <v>1</v>
      </c>
      <c r="K1284" s="849">
        <v>761</v>
      </c>
      <c r="L1284" s="849">
        <v>1</v>
      </c>
      <c r="M1284" s="849">
        <v>761</v>
      </c>
      <c r="N1284" s="849">
        <v>1</v>
      </c>
      <c r="O1284" s="849">
        <v>763</v>
      </c>
      <c r="P1284" s="837">
        <v>1.002628120893561</v>
      </c>
      <c r="Q1284" s="850">
        <v>763</v>
      </c>
    </row>
    <row r="1285" spans="1:17" ht="14.45" customHeight="1" x14ac:dyDescent="0.2">
      <c r="A1285" s="831" t="s">
        <v>6525</v>
      </c>
      <c r="B1285" s="832" t="s">
        <v>5513</v>
      </c>
      <c r="C1285" s="832" t="s">
        <v>5509</v>
      </c>
      <c r="D1285" s="832" t="s">
        <v>5599</v>
      </c>
      <c r="E1285" s="832" t="s">
        <v>5596</v>
      </c>
      <c r="F1285" s="849">
        <v>17</v>
      </c>
      <c r="G1285" s="849">
        <v>9656</v>
      </c>
      <c r="H1285" s="849">
        <v>1.4141769185705917</v>
      </c>
      <c r="I1285" s="849">
        <v>568</v>
      </c>
      <c r="J1285" s="849">
        <v>12</v>
      </c>
      <c r="K1285" s="849">
        <v>6828</v>
      </c>
      <c r="L1285" s="849">
        <v>1</v>
      </c>
      <c r="M1285" s="849">
        <v>569</v>
      </c>
      <c r="N1285" s="849">
        <v>6</v>
      </c>
      <c r="O1285" s="849">
        <v>3438</v>
      </c>
      <c r="P1285" s="837">
        <v>0.50351493848857642</v>
      </c>
      <c r="Q1285" s="850">
        <v>573</v>
      </c>
    </row>
    <row r="1286" spans="1:17" ht="14.45" customHeight="1" x14ac:dyDescent="0.2">
      <c r="A1286" s="831" t="s">
        <v>6525</v>
      </c>
      <c r="B1286" s="832" t="s">
        <v>5513</v>
      </c>
      <c r="C1286" s="832" t="s">
        <v>5509</v>
      </c>
      <c r="D1286" s="832" t="s">
        <v>5600</v>
      </c>
      <c r="E1286" s="832" t="s">
        <v>5598</v>
      </c>
      <c r="F1286" s="849">
        <v>43</v>
      </c>
      <c r="G1286" s="849">
        <v>32723</v>
      </c>
      <c r="H1286" s="849">
        <v>0.68164396117152026</v>
      </c>
      <c r="I1286" s="849">
        <v>761</v>
      </c>
      <c r="J1286" s="849">
        <v>63</v>
      </c>
      <c r="K1286" s="849">
        <v>48006</v>
      </c>
      <c r="L1286" s="849">
        <v>1</v>
      </c>
      <c r="M1286" s="849">
        <v>762</v>
      </c>
      <c r="N1286" s="849">
        <v>23</v>
      </c>
      <c r="O1286" s="849">
        <v>17618</v>
      </c>
      <c r="P1286" s="837">
        <v>0.36699579219264261</v>
      </c>
      <c r="Q1286" s="850">
        <v>766</v>
      </c>
    </row>
    <row r="1287" spans="1:17" ht="14.45" customHeight="1" x14ac:dyDescent="0.2">
      <c r="A1287" s="831" t="s">
        <v>6525</v>
      </c>
      <c r="B1287" s="832" t="s">
        <v>5513</v>
      </c>
      <c r="C1287" s="832" t="s">
        <v>5509</v>
      </c>
      <c r="D1287" s="832" t="s">
        <v>5621</v>
      </c>
      <c r="E1287" s="832" t="s">
        <v>5622</v>
      </c>
      <c r="F1287" s="849">
        <v>2269</v>
      </c>
      <c r="G1287" s="849">
        <v>1856042</v>
      </c>
      <c r="H1287" s="849">
        <v>0.98832514096360591</v>
      </c>
      <c r="I1287" s="849">
        <v>818</v>
      </c>
      <c r="J1287" s="849">
        <v>2293</v>
      </c>
      <c r="K1287" s="849">
        <v>1877967</v>
      </c>
      <c r="L1287" s="849">
        <v>1</v>
      </c>
      <c r="M1287" s="849">
        <v>819</v>
      </c>
      <c r="N1287" s="849">
        <v>2121</v>
      </c>
      <c r="O1287" s="849">
        <v>1745583</v>
      </c>
      <c r="P1287" s="837">
        <v>0.92950674852114012</v>
      </c>
      <c r="Q1287" s="850">
        <v>823</v>
      </c>
    </row>
    <row r="1288" spans="1:17" ht="14.45" customHeight="1" x14ac:dyDescent="0.2">
      <c r="A1288" s="831" t="s">
        <v>6525</v>
      </c>
      <c r="B1288" s="832" t="s">
        <v>5513</v>
      </c>
      <c r="C1288" s="832" t="s">
        <v>5509</v>
      </c>
      <c r="D1288" s="832" t="s">
        <v>5601</v>
      </c>
      <c r="E1288" s="832" t="s">
        <v>5602</v>
      </c>
      <c r="F1288" s="849"/>
      <c r="G1288" s="849"/>
      <c r="H1288" s="849"/>
      <c r="I1288" s="849"/>
      <c r="J1288" s="849">
        <v>2</v>
      </c>
      <c r="K1288" s="849">
        <v>928</v>
      </c>
      <c r="L1288" s="849">
        <v>1</v>
      </c>
      <c r="M1288" s="849">
        <v>464</v>
      </c>
      <c r="N1288" s="849">
        <v>1</v>
      </c>
      <c r="O1288" s="849">
        <v>468</v>
      </c>
      <c r="P1288" s="837">
        <v>0.50431034482758619</v>
      </c>
      <c r="Q1288" s="850">
        <v>468</v>
      </c>
    </row>
    <row r="1289" spans="1:17" ht="14.45" customHeight="1" x14ac:dyDescent="0.2">
      <c r="A1289" s="831" t="s">
        <v>6525</v>
      </c>
      <c r="B1289" s="832" t="s">
        <v>5513</v>
      </c>
      <c r="C1289" s="832" t="s">
        <v>5509</v>
      </c>
      <c r="D1289" s="832" t="s">
        <v>5603</v>
      </c>
      <c r="E1289" s="832" t="s">
        <v>5584</v>
      </c>
      <c r="F1289" s="849">
        <v>1</v>
      </c>
      <c r="G1289" s="849">
        <v>446</v>
      </c>
      <c r="H1289" s="849">
        <v>0.33258762117822521</v>
      </c>
      <c r="I1289" s="849">
        <v>446</v>
      </c>
      <c r="J1289" s="849">
        <v>3</v>
      </c>
      <c r="K1289" s="849">
        <v>1341</v>
      </c>
      <c r="L1289" s="849">
        <v>1</v>
      </c>
      <c r="M1289" s="849">
        <v>447</v>
      </c>
      <c r="N1289" s="849">
        <v>2</v>
      </c>
      <c r="O1289" s="849">
        <v>902</v>
      </c>
      <c r="P1289" s="837">
        <v>0.67263236390753167</v>
      </c>
      <c r="Q1289" s="850">
        <v>451</v>
      </c>
    </row>
    <row r="1290" spans="1:17" ht="14.45" customHeight="1" x14ac:dyDescent="0.2">
      <c r="A1290" s="831" t="s">
        <v>6525</v>
      </c>
      <c r="B1290" s="832" t="s">
        <v>5513</v>
      </c>
      <c r="C1290" s="832" t="s">
        <v>5509</v>
      </c>
      <c r="D1290" s="832" t="s">
        <v>5604</v>
      </c>
      <c r="E1290" s="832" t="s">
        <v>5582</v>
      </c>
      <c r="F1290" s="849">
        <v>80</v>
      </c>
      <c r="G1290" s="849">
        <v>58240</v>
      </c>
      <c r="H1290" s="849">
        <v>0.72528019925280196</v>
      </c>
      <c r="I1290" s="849">
        <v>728</v>
      </c>
      <c r="J1290" s="849">
        <v>110</v>
      </c>
      <c r="K1290" s="849">
        <v>80300</v>
      </c>
      <c r="L1290" s="849">
        <v>1</v>
      </c>
      <c r="M1290" s="849">
        <v>730</v>
      </c>
      <c r="N1290" s="849">
        <v>158</v>
      </c>
      <c r="O1290" s="849">
        <v>116130</v>
      </c>
      <c r="P1290" s="837">
        <v>1.4462017434620174</v>
      </c>
      <c r="Q1290" s="850">
        <v>735</v>
      </c>
    </row>
    <row r="1291" spans="1:17" ht="14.45" customHeight="1" x14ac:dyDescent="0.2">
      <c r="A1291" s="831" t="s">
        <v>6525</v>
      </c>
      <c r="B1291" s="832" t="s">
        <v>5513</v>
      </c>
      <c r="C1291" s="832" t="s">
        <v>5509</v>
      </c>
      <c r="D1291" s="832" t="s">
        <v>5605</v>
      </c>
      <c r="E1291" s="832" t="s">
        <v>5606</v>
      </c>
      <c r="F1291" s="849">
        <v>48</v>
      </c>
      <c r="G1291" s="849">
        <v>39984</v>
      </c>
      <c r="H1291" s="849">
        <v>0.63082165846270355</v>
      </c>
      <c r="I1291" s="849">
        <v>833</v>
      </c>
      <c r="J1291" s="849">
        <v>76</v>
      </c>
      <c r="K1291" s="849">
        <v>63384</v>
      </c>
      <c r="L1291" s="849">
        <v>1</v>
      </c>
      <c r="M1291" s="849">
        <v>834</v>
      </c>
      <c r="N1291" s="849">
        <v>124</v>
      </c>
      <c r="O1291" s="849">
        <v>103912</v>
      </c>
      <c r="P1291" s="837">
        <v>1.6394042660608354</v>
      </c>
      <c r="Q1291" s="850">
        <v>838</v>
      </c>
    </row>
    <row r="1292" spans="1:17" ht="14.45" customHeight="1" x14ac:dyDescent="0.2">
      <c r="A1292" s="831" t="s">
        <v>6525</v>
      </c>
      <c r="B1292" s="832" t="s">
        <v>5513</v>
      </c>
      <c r="C1292" s="832" t="s">
        <v>5509</v>
      </c>
      <c r="D1292" s="832" t="s">
        <v>5607</v>
      </c>
      <c r="E1292" s="832" t="s">
        <v>5608</v>
      </c>
      <c r="F1292" s="849">
        <v>570</v>
      </c>
      <c r="G1292" s="849">
        <v>122550</v>
      </c>
      <c r="H1292" s="849">
        <v>1.0196779964221825</v>
      </c>
      <c r="I1292" s="849">
        <v>215</v>
      </c>
      <c r="J1292" s="849">
        <v>559</v>
      </c>
      <c r="K1292" s="849">
        <v>120185</v>
      </c>
      <c r="L1292" s="849">
        <v>1</v>
      </c>
      <c r="M1292" s="849">
        <v>215</v>
      </c>
      <c r="N1292" s="849">
        <v>612</v>
      </c>
      <c r="O1292" s="849">
        <v>132804</v>
      </c>
      <c r="P1292" s="837">
        <v>1.1049964637849981</v>
      </c>
      <c r="Q1292" s="850">
        <v>217</v>
      </c>
    </row>
    <row r="1293" spans="1:17" ht="14.45" customHeight="1" x14ac:dyDescent="0.2">
      <c r="A1293" s="831" t="s">
        <v>6525</v>
      </c>
      <c r="B1293" s="832" t="s">
        <v>5513</v>
      </c>
      <c r="C1293" s="832" t="s">
        <v>5509</v>
      </c>
      <c r="D1293" s="832" t="s">
        <v>5565</v>
      </c>
      <c r="E1293" s="832" t="s">
        <v>5566</v>
      </c>
      <c r="F1293" s="849"/>
      <c r="G1293" s="849"/>
      <c r="H1293" s="849"/>
      <c r="I1293" s="849"/>
      <c r="J1293" s="849">
        <v>1</v>
      </c>
      <c r="K1293" s="849">
        <v>355</v>
      </c>
      <c r="L1293" s="849">
        <v>1</v>
      </c>
      <c r="M1293" s="849">
        <v>355</v>
      </c>
      <c r="N1293" s="849"/>
      <c r="O1293" s="849"/>
      <c r="P1293" s="837"/>
      <c r="Q1293" s="850"/>
    </row>
    <row r="1294" spans="1:17" ht="14.45" customHeight="1" x14ac:dyDescent="0.2">
      <c r="A1294" s="831" t="s">
        <v>6525</v>
      </c>
      <c r="B1294" s="832" t="s">
        <v>5513</v>
      </c>
      <c r="C1294" s="832" t="s">
        <v>5509</v>
      </c>
      <c r="D1294" s="832" t="s">
        <v>5609</v>
      </c>
      <c r="E1294" s="832" t="s">
        <v>5610</v>
      </c>
      <c r="F1294" s="849">
        <v>5803</v>
      </c>
      <c r="G1294" s="849">
        <v>493255</v>
      </c>
      <c r="H1294" s="849">
        <v>0.99800300257768459</v>
      </c>
      <c r="I1294" s="849">
        <v>85</v>
      </c>
      <c r="J1294" s="849">
        <v>5747</v>
      </c>
      <c r="K1294" s="849">
        <v>494242</v>
      </c>
      <c r="L1294" s="849">
        <v>1</v>
      </c>
      <c r="M1294" s="849">
        <v>86</v>
      </c>
      <c r="N1294" s="849">
        <v>5967</v>
      </c>
      <c r="O1294" s="849">
        <v>525096</v>
      </c>
      <c r="P1294" s="837">
        <v>1.062426908275703</v>
      </c>
      <c r="Q1294" s="850">
        <v>88</v>
      </c>
    </row>
    <row r="1295" spans="1:17" ht="14.45" customHeight="1" x14ac:dyDescent="0.2">
      <c r="A1295" s="831" t="s">
        <v>6525</v>
      </c>
      <c r="B1295" s="832" t="s">
        <v>5513</v>
      </c>
      <c r="C1295" s="832" t="s">
        <v>5509</v>
      </c>
      <c r="D1295" s="832" t="s">
        <v>5567</v>
      </c>
      <c r="E1295" s="832" t="s">
        <v>5568</v>
      </c>
      <c r="F1295" s="849">
        <v>17</v>
      </c>
      <c r="G1295" s="849">
        <v>12240</v>
      </c>
      <c r="H1295" s="849">
        <v>0.85</v>
      </c>
      <c r="I1295" s="849">
        <v>720</v>
      </c>
      <c r="J1295" s="849">
        <v>20</v>
      </c>
      <c r="K1295" s="849">
        <v>14400</v>
      </c>
      <c r="L1295" s="849">
        <v>1</v>
      </c>
      <c r="M1295" s="849">
        <v>720</v>
      </c>
      <c r="N1295" s="849">
        <v>43</v>
      </c>
      <c r="O1295" s="849">
        <v>31089</v>
      </c>
      <c r="P1295" s="837">
        <v>2.1589583333333335</v>
      </c>
      <c r="Q1295" s="850">
        <v>723</v>
      </c>
    </row>
    <row r="1296" spans="1:17" ht="14.45" customHeight="1" x14ac:dyDescent="0.2">
      <c r="A1296" s="831" t="s">
        <v>6525</v>
      </c>
      <c r="B1296" s="832" t="s">
        <v>5513</v>
      </c>
      <c r="C1296" s="832" t="s">
        <v>5509</v>
      </c>
      <c r="D1296" s="832" t="s">
        <v>5658</v>
      </c>
      <c r="E1296" s="832" t="s">
        <v>5622</v>
      </c>
      <c r="F1296" s="849">
        <v>2980</v>
      </c>
      <c r="G1296" s="849">
        <v>2836960</v>
      </c>
      <c r="H1296" s="849">
        <v>1.0712029624069292</v>
      </c>
      <c r="I1296" s="849">
        <v>952</v>
      </c>
      <c r="J1296" s="849">
        <v>2779</v>
      </c>
      <c r="K1296" s="849">
        <v>2648387</v>
      </c>
      <c r="L1296" s="849">
        <v>1</v>
      </c>
      <c r="M1296" s="849">
        <v>953</v>
      </c>
      <c r="N1296" s="849">
        <v>3001</v>
      </c>
      <c r="O1296" s="849">
        <v>2868956</v>
      </c>
      <c r="P1296" s="837">
        <v>1.0832842783173304</v>
      </c>
      <c r="Q1296" s="850">
        <v>956</v>
      </c>
    </row>
    <row r="1297" spans="1:17" ht="14.45" customHeight="1" x14ac:dyDescent="0.2">
      <c r="A1297" s="831" t="s">
        <v>6525</v>
      </c>
      <c r="B1297" s="832" t="s">
        <v>5513</v>
      </c>
      <c r="C1297" s="832" t="s">
        <v>5509</v>
      </c>
      <c r="D1297" s="832" t="s">
        <v>5573</v>
      </c>
      <c r="E1297" s="832" t="s">
        <v>5574</v>
      </c>
      <c r="F1297" s="849">
        <v>6</v>
      </c>
      <c r="G1297" s="849">
        <v>720</v>
      </c>
      <c r="H1297" s="849">
        <v>0.37190082644628097</v>
      </c>
      <c r="I1297" s="849">
        <v>120</v>
      </c>
      <c r="J1297" s="849">
        <v>16</v>
      </c>
      <c r="K1297" s="849">
        <v>1936</v>
      </c>
      <c r="L1297" s="849">
        <v>1</v>
      </c>
      <c r="M1297" s="849">
        <v>121</v>
      </c>
      <c r="N1297" s="849">
        <v>16</v>
      </c>
      <c r="O1297" s="849">
        <v>1952</v>
      </c>
      <c r="P1297" s="837">
        <v>1.0082644628099173</v>
      </c>
      <c r="Q1297" s="850">
        <v>122</v>
      </c>
    </row>
    <row r="1298" spans="1:17" ht="14.45" customHeight="1" x14ac:dyDescent="0.2">
      <c r="A1298" s="831" t="s">
        <v>6525</v>
      </c>
      <c r="B1298" s="832" t="s">
        <v>5513</v>
      </c>
      <c r="C1298" s="832" t="s">
        <v>5509</v>
      </c>
      <c r="D1298" s="832" t="s">
        <v>5623</v>
      </c>
      <c r="E1298" s="832" t="s">
        <v>5622</v>
      </c>
      <c r="F1298" s="849">
        <v>103</v>
      </c>
      <c r="G1298" s="849">
        <v>76735</v>
      </c>
      <c r="H1298" s="849">
        <v>1.8702169144528393</v>
      </c>
      <c r="I1298" s="849">
        <v>745</v>
      </c>
      <c r="J1298" s="849">
        <v>55</v>
      </c>
      <c r="K1298" s="849">
        <v>41030</v>
      </c>
      <c r="L1298" s="849">
        <v>1</v>
      </c>
      <c r="M1298" s="849">
        <v>746</v>
      </c>
      <c r="N1298" s="849">
        <v>125</v>
      </c>
      <c r="O1298" s="849">
        <v>93500</v>
      </c>
      <c r="P1298" s="837">
        <v>2.2788203753351208</v>
      </c>
      <c r="Q1298" s="850">
        <v>748</v>
      </c>
    </row>
    <row r="1299" spans="1:17" ht="14.45" customHeight="1" x14ac:dyDescent="0.2">
      <c r="A1299" s="831" t="s">
        <v>6525</v>
      </c>
      <c r="B1299" s="832" t="s">
        <v>5513</v>
      </c>
      <c r="C1299" s="832" t="s">
        <v>5509</v>
      </c>
      <c r="D1299" s="832" t="s">
        <v>5659</v>
      </c>
      <c r="E1299" s="832" t="s">
        <v>5660</v>
      </c>
      <c r="F1299" s="849">
        <v>6</v>
      </c>
      <c r="G1299" s="849">
        <v>348</v>
      </c>
      <c r="H1299" s="849">
        <v>1.5</v>
      </c>
      <c r="I1299" s="849">
        <v>58</v>
      </c>
      <c r="J1299" s="849">
        <v>4</v>
      </c>
      <c r="K1299" s="849">
        <v>232</v>
      </c>
      <c r="L1299" s="849">
        <v>1</v>
      </c>
      <c r="M1299" s="849">
        <v>58</v>
      </c>
      <c r="N1299" s="849"/>
      <c r="O1299" s="849"/>
      <c r="P1299" s="837"/>
      <c r="Q1299" s="850"/>
    </row>
    <row r="1300" spans="1:17" ht="14.45" customHeight="1" x14ac:dyDescent="0.2">
      <c r="A1300" s="831" t="s">
        <v>6525</v>
      </c>
      <c r="B1300" s="832" t="s">
        <v>5513</v>
      </c>
      <c r="C1300" s="832" t="s">
        <v>5509</v>
      </c>
      <c r="D1300" s="832" t="s">
        <v>5624</v>
      </c>
      <c r="E1300" s="832" t="s">
        <v>5625</v>
      </c>
      <c r="F1300" s="849">
        <v>625</v>
      </c>
      <c r="G1300" s="849">
        <v>339375</v>
      </c>
      <c r="H1300" s="849">
        <v>0.99816176470588236</v>
      </c>
      <c r="I1300" s="849">
        <v>543</v>
      </c>
      <c r="J1300" s="849">
        <v>625</v>
      </c>
      <c r="K1300" s="849">
        <v>340000</v>
      </c>
      <c r="L1300" s="849">
        <v>1</v>
      </c>
      <c r="M1300" s="849">
        <v>544</v>
      </c>
      <c r="N1300" s="849">
        <v>559</v>
      </c>
      <c r="O1300" s="849">
        <v>305214</v>
      </c>
      <c r="P1300" s="837">
        <v>0.89768823529411768</v>
      </c>
      <c r="Q1300" s="850">
        <v>546</v>
      </c>
    </row>
    <row r="1301" spans="1:17" ht="14.45" customHeight="1" x14ac:dyDescent="0.2">
      <c r="A1301" s="831" t="s">
        <v>6525</v>
      </c>
      <c r="B1301" s="832" t="s">
        <v>5513</v>
      </c>
      <c r="C1301" s="832" t="s">
        <v>5509</v>
      </c>
      <c r="D1301" s="832" t="s">
        <v>5611</v>
      </c>
      <c r="E1301" s="832" t="s">
        <v>5612</v>
      </c>
      <c r="F1301" s="849">
        <v>6</v>
      </c>
      <c r="G1301" s="849">
        <v>1842</v>
      </c>
      <c r="H1301" s="849">
        <v>1.4951298701298701</v>
      </c>
      <c r="I1301" s="849">
        <v>307</v>
      </c>
      <c r="J1301" s="849">
        <v>4</v>
      </c>
      <c r="K1301" s="849">
        <v>1232</v>
      </c>
      <c r="L1301" s="849">
        <v>1</v>
      </c>
      <c r="M1301" s="849">
        <v>308</v>
      </c>
      <c r="N1301" s="849">
        <v>3</v>
      </c>
      <c r="O1301" s="849">
        <v>930</v>
      </c>
      <c r="P1301" s="837">
        <v>0.75487012987012991</v>
      </c>
      <c r="Q1301" s="850">
        <v>310</v>
      </c>
    </row>
    <row r="1302" spans="1:17" ht="14.45" customHeight="1" x14ac:dyDescent="0.2">
      <c r="A1302" s="831" t="s">
        <v>6525</v>
      </c>
      <c r="B1302" s="832" t="s">
        <v>5513</v>
      </c>
      <c r="C1302" s="832" t="s">
        <v>5509</v>
      </c>
      <c r="D1302" s="832" t="s">
        <v>5613</v>
      </c>
      <c r="E1302" s="832" t="s">
        <v>5608</v>
      </c>
      <c r="F1302" s="849">
        <v>12</v>
      </c>
      <c r="G1302" s="849">
        <v>2136</v>
      </c>
      <c r="H1302" s="849">
        <v>0.91792006875805754</v>
      </c>
      <c r="I1302" s="849">
        <v>178</v>
      </c>
      <c r="J1302" s="849">
        <v>13</v>
      </c>
      <c r="K1302" s="849">
        <v>2327</v>
      </c>
      <c r="L1302" s="849">
        <v>1</v>
      </c>
      <c r="M1302" s="849">
        <v>179</v>
      </c>
      <c r="N1302" s="849">
        <v>17</v>
      </c>
      <c r="O1302" s="849">
        <v>3043</v>
      </c>
      <c r="P1302" s="837">
        <v>1.3076923076923077</v>
      </c>
      <c r="Q1302" s="850">
        <v>179</v>
      </c>
    </row>
    <row r="1303" spans="1:17" ht="14.45" customHeight="1" x14ac:dyDescent="0.2">
      <c r="A1303" s="831" t="s">
        <v>6525</v>
      </c>
      <c r="B1303" s="832" t="s">
        <v>5513</v>
      </c>
      <c r="C1303" s="832" t="s">
        <v>5509</v>
      </c>
      <c r="D1303" s="832" t="s">
        <v>5614</v>
      </c>
      <c r="E1303" s="832" t="s">
        <v>5612</v>
      </c>
      <c r="F1303" s="849">
        <v>4</v>
      </c>
      <c r="G1303" s="849">
        <v>1520</v>
      </c>
      <c r="H1303" s="849">
        <v>0.2216389617964421</v>
      </c>
      <c r="I1303" s="849">
        <v>380</v>
      </c>
      <c r="J1303" s="849">
        <v>18</v>
      </c>
      <c r="K1303" s="849">
        <v>6858</v>
      </c>
      <c r="L1303" s="849">
        <v>1</v>
      </c>
      <c r="M1303" s="849">
        <v>381</v>
      </c>
      <c r="N1303" s="849">
        <v>14</v>
      </c>
      <c r="O1303" s="849">
        <v>5390</v>
      </c>
      <c r="P1303" s="837">
        <v>0.7859434237386993</v>
      </c>
      <c r="Q1303" s="850">
        <v>385</v>
      </c>
    </row>
    <row r="1304" spans="1:17" ht="14.45" customHeight="1" x14ac:dyDescent="0.2">
      <c r="A1304" s="831" t="s">
        <v>6525</v>
      </c>
      <c r="B1304" s="832" t="s">
        <v>5513</v>
      </c>
      <c r="C1304" s="832" t="s">
        <v>5509</v>
      </c>
      <c r="D1304" s="832" t="s">
        <v>5581</v>
      </c>
      <c r="E1304" s="832" t="s">
        <v>5582</v>
      </c>
      <c r="F1304" s="849"/>
      <c r="G1304" s="849"/>
      <c r="H1304" s="849"/>
      <c r="I1304" s="849"/>
      <c r="J1304" s="849">
        <v>1</v>
      </c>
      <c r="K1304" s="849">
        <v>620</v>
      </c>
      <c r="L1304" s="849">
        <v>1</v>
      </c>
      <c r="M1304" s="849">
        <v>620</v>
      </c>
      <c r="N1304" s="849">
        <v>1</v>
      </c>
      <c r="O1304" s="849">
        <v>622</v>
      </c>
      <c r="P1304" s="837">
        <v>1.0032258064516129</v>
      </c>
      <c r="Q1304" s="850">
        <v>622</v>
      </c>
    </row>
    <row r="1305" spans="1:17" ht="14.45" customHeight="1" x14ac:dyDescent="0.2">
      <c r="A1305" s="831" t="s">
        <v>6525</v>
      </c>
      <c r="B1305" s="832" t="s">
        <v>5513</v>
      </c>
      <c r="C1305" s="832" t="s">
        <v>5509</v>
      </c>
      <c r="D1305" s="832" t="s">
        <v>5615</v>
      </c>
      <c r="E1305" s="832" t="s">
        <v>5616</v>
      </c>
      <c r="F1305" s="849">
        <v>0</v>
      </c>
      <c r="G1305" s="849">
        <v>0</v>
      </c>
      <c r="H1305" s="849"/>
      <c r="I1305" s="849"/>
      <c r="J1305" s="849">
        <v>0</v>
      </c>
      <c r="K1305" s="849">
        <v>0</v>
      </c>
      <c r="L1305" s="849"/>
      <c r="M1305" s="849"/>
      <c r="N1305" s="849"/>
      <c r="O1305" s="849"/>
      <c r="P1305" s="837"/>
      <c r="Q1305" s="850"/>
    </row>
    <row r="1306" spans="1:17" ht="14.45" customHeight="1" x14ac:dyDescent="0.2">
      <c r="A1306" s="831" t="s">
        <v>6525</v>
      </c>
      <c r="B1306" s="832" t="s">
        <v>5513</v>
      </c>
      <c r="C1306" s="832" t="s">
        <v>5509</v>
      </c>
      <c r="D1306" s="832" t="s">
        <v>5661</v>
      </c>
      <c r="E1306" s="832" t="s">
        <v>5662</v>
      </c>
      <c r="F1306" s="849">
        <v>63</v>
      </c>
      <c r="G1306" s="849">
        <v>6300</v>
      </c>
      <c r="H1306" s="849">
        <v>1.6153846153846154</v>
      </c>
      <c r="I1306" s="849">
        <v>100</v>
      </c>
      <c r="J1306" s="849">
        <v>39</v>
      </c>
      <c r="K1306" s="849">
        <v>3900</v>
      </c>
      <c r="L1306" s="849">
        <v>1</v>
      </c>
      <c r="M1306" s="849">
        <v>100</v>
      </c>
      <c r="N1306" s="849">
        <v>64</v>
      </c>
      <c r="O1306" s="849">
        <v>6400</v>
      </c>
      <c r="P1306" s="837">
        <v>1.641025641025641</v>
      </c>
      <c r="Q1306" s="850">
        <v>100</v>
      </c>
    </row>
    <row r="1307" spans="1:17" ht="14.45" customHeight="1" x14ac:dyDescent="0.2">
      <c r="A1307" s="831" t="s">
        <v>6525</v>
      </c>
      <c r="B1307" s="832" t="s">
        <v>5513</v>
      </c>
      <c r="C1307" s="832" t="s">
        <v>5509</v>
      </c>
      <c r="D1307" s="832" t="s">
        <v>5663</v>
      </c>
      <c r="E1307" s="832" t="s">
        <v>5622</v>
      </c>
      <c r="F1307" s="849">
        <v>472</v>
      </c>
      <c r="G1307" s="849">
        <v>488520</v>
      </c>
      <c r="H1307" s="849">
        <v>0.86363443506300652</v>
      </c>
      <c r="I1307" s="849">
        <v>1035</v>
      </c>
      <c r="J1307" s="849">
        <v>546</v>
      </c>
      <c r="K1307" s="849">
        <v>565656</v>
      </c>
      <c r="L1307" s="849">
        <v>1</v>
      </c>
      <c r="M1307" s="849">
        <v>1036</v>
      </c>
      <c r="N1307" s="849">
        <v>806</v>
      </c>
      <c r="O1307" s="849">
        <v>838240</v>
      </c>
      <c r="P1307" s="837">
        <v>1.4818900533186248</v>
      </c>
      <c r="Q1307" s="850">
        <v>1040</v>
      </c>
    </row>
    <row r="1308" spans="1:17" ht="14.45" customHeight="1" x14ac:dyDescent="0.2">
      <c r="A1308" s="831" t="s">
        <v>6525</v>
      </c>
      <c r="B1308" s="832" t="s">
        <v>5513</v>
      </c>
      <c r="C1308" s="832" t="s">
        <v>5509</v>
      </c>
      <c r="D1308" s="832" t="s">
        <v>5583</v>
      </c>
      <c r="E1308" s="832" t="s">
        <v>5584</v>
      </c>
      <c r="F1308" s="849"/>
      <c r="G1308" s="849"/>
      <c r="H1308" s="849"/>
      <c r="I1308" s="849"/>
      <c r="J1308" s="849">
        <v>1</v>
      </c>
      <c r="K1308" s="849">
        <v>374</v>
      </c>
      <c r="L1308" s="849">
        <v>1</v>
      </c>
      <c r="M1308" s="849">
        <v>374</v>
      </c>
      <c r="N1308" s="849"/>
      <c r="O1308" s="849"/>
      <c r="P1308" s="837"/>
      <c r="Q1308" s="850"/>
    </row>
    <row r="1309" spans="1:17" ht="14.45" customHeight="1" x14ac:dyDescent="0.2">
      <c r="A1309" s="831" t="s">
        <v>6525</v>
      </c>
      <c r="B1309" s="832" t="s">
        <v>5513</v>
      </c>
      <c r="C1309" s="832" t="s">
        <v>5509</v>
      </c>
      <c r="D1309" s="832" t="s">
        <v>5664</v>
      </c>
      <c r="E1309" s="832" t="s">
        <v>5622</v>
      </c>
      <c r="F1309" s="849"/>
      <c r="G1309" s="849"/>
      <c r="H1309" s="849"/>
      <c r="I1309" s="849"/>
      <c r="J1309" s="849">
        <v>41</v>
      </c>
      <c r="K1309" s="849">
        <v>36080</v>
      </c>
      <c r="L1309" s="849">
        <v>1</v>
      </c>
      <c r="M1309" s="849">
        <v>880</v>
      </c>
      <c r="N1309" s="849">
        <v>5</v>
      </c>
      <c r="O1309" s="849">
        <v>4405</v>
      </c>
      <c r="P1309" s="837">
        <v>0.12208980044345898</v>
      </c>
      <c r="Q1309" s="850">
        <v>881</v>
      </c>
    </row>
    <row r="1310" spans="1:17" ht="14.45" customHeight="1" x14ac:dyDescent="0.2">
      <c r="A1310" s="831" t="s">
        <v>6525</v>
      </c>
      <c r="B1310" s="832" t="s">
        <v>5513</v>
      </c>
      <c r="C1310" s="832" t="s">
        <v>5509</v>
      </c>
      <c r="D1310" s="832" t="s">
        <v>5684</v>
      </c>
      <c r="E1310" s="832" t="s">
        <v>5666</v>
      </c>
      <c r="F1310" s="849"/>
      <c r="G1310" s="849"/>
      <c r="H1310" s="849"/>
      <c r="I1310" s="849"/>
      <c r="J1310" s="849"/>
      <c r="K1310" s="849"/>
      <c r="L1310" s="849"/>
      <c r="M1310" s="849"/>
      <c r="N1310" s="849">
        <v>7</v>
      </c>
      <c r="O1310" s="849">
        <v>3738</v>
      </c>
      <c r="P1310" s="837"/>
      <c r="Q1310" s="850">
        <v>534</v>
      </c>
    </row>
    <row r="1311" spans="1:17" ht="14.45" customHeight="1" x14ac:dyDescent="0.2">
      <c r="A1311" s="831" t="s">
        <v>6525</v>
      </c>
      <c r="B1311" s="832" t="s">
        <v>5513</v>
      </c>
      <c r="C1311" s="832" t="s">
        <v>5509</v>
      </c>
      <c r="D1311" s="832" t="s">
        <v>5665</v>
      </c>
      <c r="E1311" s="832" t="s">
        <v>5666</v>
      </c>
      <c r="F1311" s="849">
        <v>101</v>
      </c>
      <c r="G1311" s="849">
        <v>83224</v>
      </c>
      <c r="H1311" s="849">
        <v>2.2417239057239056</v>
      </c>
      <c r="I1311" s="849">
        <v>824</v>
      </c>
      <c r="J1311" s="849">
        <v>45</v>
      </c>
      <c r="K1311" s="849">
        <v>37125</v>
      </c>
      <c r="L1311" s="849">
        <v>1</v>
      </c>
      <c r="M1311" s="849">
        <v>825</v>
      </c>
      <c r="N1311" s="849">
        <v>166</v>
      </c>
      <c r="O1311" s="849">
        <v>137448</v>
      </c>
      <c r="P1311" s="837">
        <v>3.7023030303030304</v>
      </c>
      <c r="Q1311" s="850">
        <v>828</v>
      </c>
    </row>
    <row r="1312" spans="1:17" ht="14.45" customHeight="1" x14ac:dyDescent="0.2">
      <c r="A1312" s="831" t="s">
        <v>6525</v>
      </c>
      <c r="B1312" s="832" t="s">
        <v>5513</v>
      </c>
      <c r="C1312" s="832" t="s">
        <v>5509</v>
      </c>
      <c r="D1312" s="832" t="s">
        <v>5685</v>
      </c>
      <c r="E1312" s="832" t="s">
        <v>5666</v>
      </c>
      <c r="F1312" s="849">
        <v>92</v>
      </c>
      <c r="G1312" s="849">
        <v>55568</v>
      </c>
      <c r="H1312" s="849">
        <v>1.5057038341688118</v>
      </c>
      <c r="I1312" s="849">
        <v>604</v>
      </c>
      <c r="J1312" s="849">
        <v>61</v>
      </c>
      <c r="K1312" s="849">
        <v>36905</v>
      </c>
      <c r="L1312" s="849">
        <v>1</v>
      </c>
      <c r="M1312" s="849">
        <v>605</v>
      </c>
      <c r="N1312" s="849">
        <v>93</v>
      </c>
      <c r="O1312" s="849">
        <v>56637</v>
      </c>
      <c r="P1312" s="837">
        <v>1.5346700989025877</v>
      </c>
      <c r="Q1312" s="850">
        <v>609</v>
      </c>
    </row>
    <row r="1313" spans="1:17" ht="14.45" customHeight="1" x14ac:dyDescent="0.2">
      <c r="A1313" s="831" t="s">
        <v>6525</v>
      </c>
      <c r="B1313" s="832" t="s">
        <v>5513</v>
      </c>
      <c r="C1313" s="832" t="s">
        <v>5509</v>
      </c>
      <c r="D1313" s="832" t="s">
        <v>5618</v>
      </c>
      <c r="E1313" s="832" t="s">
        <v>5594</v>
      </c>
      <c r="F1313" s="849">
        <v>1</v>
      </c>
      <c r="G1313" s="849">
        <v>404</v>
      </c>
      <c r="H1313" s="849">
        <v>0.3325102880658436</v>
      </c>
      <c r="I1313" s="849">
        <v>404</v>
      </c>
      <c r="J1313" s="849">
        <v>3</v>
      </c>
      <c r="K1313" s="849">
        <v>1215</v>
      </c>
      <c r="L1313" s="849">
        <v>1</v>
      </c>
      <c r="M1313" s="849">
        <v>405</v>
      </c>
      <c r="N1313" s="849"/>
      <c r="O1313" s="849"/>
      <c r="P1313" s="837"/>
      <c r="Q1313" s="850"/>
    </row>
    <row r="1314" spans="1:17" ht="14.45" customHeight="1" x14ac:dyDescent="0.2">
      <c r="A1314" s="831" t="s">
        <v>6525</v>
      </c>
      <c r="B1314" s="832" t="s">
        <v>5513</v>
      </c>
      <c r="C1314" s="832" t="s">
        <v>5509</v>
      </c>
      <c r="D1314" s="832" t="s">
        <v>5667</v>
      </c>
      <c r="E1314" s="832" t="s">
        <v>5668</v>
      </c>
      <c r="F1314" s="849">
        <v>1</v>
      </c>
      <c r="G1314" s="849">
        <v>624</v>
      </c>
      <c r="H1314" s="849"/>
      <c r="I1314" s="849">
        <v>624</v>
      </c>
      <c r="J1314" s="849"/>
      <c r="K1314" s="849"/>
      <c r="L1314" s="849"/>
      <c r="M1314" s="849"/>
      <c r="N1314" s="849">
        <v>2</v>
      </c>
      <c r="O1314" s="849">
        <v>1254</v>
      </c>
      <c r="P1314" s="837"/>
      <c r="Q1314" s="850">
        <v>627</v>
      </c>
    </row>
    <row r="1315" spans="1:17" ht="14.45" customHeight="1" x14ac:dyDescent="0.2">
      <c r="A1315" s="831" t="s">
        <v>6525</v>
      </c>
      <c r="B1315" s="832" t="s">
        <v>5513</v>
      </c>
      <c r="C1315" s="832" t="s">
        <v>5509</v>
      </c>
      <c r="D1315" s="832" t="s">
        <v>5669</v>
      </c>
      <c r="E1315" s="832" t="s">
        <v>5668</v>
      </c>
      <c r="F1315" s="849"/>
      <c r="G1315" s="849"/>
      <c r="H1315" s="849"/>
      <c r="I1315" s="849"/>
      <c r="J1315" s="849"/>
      <c r="K1315" s="849"/>
      <c r="L1315" s="849"/>
      <c r="M1315" s="849"/>
      <c r="N1315" s="849">
        <v>1</v>
      </c>
      <c r="O1315" s="849">
        <v>541</v>
      </c>
      <c r="P1315" s="837"/>
      <c r="Q1315" s="850">
        <v>541</v>
      </c>
    </row>
    <row r="1316" spans="1:17" ht="14.45" customHeight="1" x14ac:dyDescent="0.2">
      <c r="A1316" s="831" t="s">
        <v>6525</v>
      </c>
      <c r="B1316" s="832" t="s">
        <v>5513</v>
      </c>
      <c r="C1316" s="832" t="s">
        <v>5509</v>
      </c>
      <c r="D1316" s="832" t="s">
        <v>5687</v>
      </c>
      <c r="E1316" s="832" t="s">
        <v>5688</v>
      </c>
      <c r="F1316" s="849">
        <v>3</v>
      </c>
      <c r="G1316" s="849">
        <v>4140</v>
      </c>
      <c r="H1316" s="849"/>
      <c r="I1316" s="849">
        <v>1380</v>
      </c>
      <c r="J1316" s="849"/>
      <c r="K1316" s="849"/>
      <c r="L1316" s="849"/>
      <c r="M1316" s="849"/>
      <c r="N1316" s="849">
        <v>2</v>
      </c>
      <c r="O1316" s="849">
        <v>2766</v>
      </c>
      <c r="P1316" s="837"/>
      <c r="Q1316" s="850">
        <v>1383</v>
      </c>
    </row>
    <row r="1317" spans="1:17" ht="14.45" customHeight="1" x14ac:dyDescent="0.2">
      <c r="A1317" s="831" t="s">
        <v>6525</v>
      </c>
      <c r="B1317" s="832" t="s">
        <v>5513</v>
      </c>
      <c r="C1317" s="832" t="s">
        <v>5509</v>
      </c>
      <c r="D1317" s="832" t="s">
        <v>5689</v>
      </c>
      <c r="E1317" s="832" t="s">
        <v>5666</v>
      </c>
      <c r="F1317" s="849"/>
      <c r="G1317" s="849"/>
      <c r="H1317" s="849"/>
      <c r="I1317" s="849"/>
      <c r="J1317" s="849">
        <v>0</v>
      </c>
      <c r="K1317" s="849">
        <v>0</v>
      </c>
      <c r="L1317" s="849"/>
      <c r="M1317" s="849"/>
      <c r="N1317" s="849">
        <v>10</v>
      </c>
      <c r="O1317" s="849">
        <v>8780</v>
      </c>
      <c r="P1317" s="837"/>
      <c r="Q1317" s="850">
        <v>878</v>
      </c>
    </row>
    <row r="1318" spans="1:17" ht="14.45" customHeight="1" x14ac:dyDescent="0.2">
      <c r="A1318" s="831" t="s">
        <v>6525</v>
      </c>
      <c r="B1318" s="832" t="s">
        <v>5513</v>
      </c>
      <c r="C1318" s="832" t="s">
        <v>5509</v>
      </c>
      <c r="D1318" s="832" t="s">
        <v>5690</v>
      </c>
      <c r="E1318" s="832" t="s">
        <v>5691</v>
      </c>
      <c r="F1318" s="849">
        <v>1</v>
      </c>
      <c r="G1318" s="849">
        <v>543</v>
      </c>
      <c r="H1318" s="849">
        <v>0.99816176470588236</v>
      </c>
      <c r="I1318" s="849">
        <v>543</v>
      </c>
      <c r="J1318" s="849">
        <v>1</v>
      </c>
      <c r="K1318" s="849">
        <v>544</v>
      </c>
      <c r="L1318" s="849">
        <v>1</v>
      </c>
      <c r="M1318" s="849">
        <v>544</v>
      </c>
      <c r="N1318" s="849"/>
      <c r="O1318" s="849"/>
      <c r="P1318" s="837"/>
      <c r="Q1318" s="850"/>
    </row>
    <row r="1319" spans="1:17" ht="14.45" customHeight="1" thickBot="1" x14ac:dyDescent="0.25">
      <c r="A1319" s="839" t="s">
        <v>6525</v>
      </c>
      <c r="B1319" s="840" t="s">
        <v>5513</v>
      </c>
      <c r="C1319" s="840" t="s">
        <v>5509</v>
      </c>
      <c r="D1319" s="840" t="s">
        <v>5692</v>
      </c>
      <c r="E1319" s="840" t="s">
        <v>5693</v>
      </c>
      <c r="F1319" s="851">
        <v>1</v>
      </c>
      <c r="G1319" s="851">
        <v>358</v>
      </c>
      <c r="H1319" s="851">
        <v>0.19944289693593314</v>
      </c>
      <c r="I1319" s="851">
        <v>358</v>
      </c>
      <c r="J1319" s="851">
        <v>5</v>
      </c>
      <c r="K1319" s="851">
        <v>1795</v>
      </c>
      <c r="L1319" s="851">
        <v>1</v>
      </c>
      <c r="M1319" s="851">
        <v>359</v>
      </c>
      <c r="N1319" s="851">
        <v>30</v>
      </c>
      <c r="O1319" s="851">
        <v>10830</v>
      </c>
      <c r="P1319" s="845">
        <v>6.0334261838440115</v>
      </c>
      <c r="Q1319" s="852">
        <v>361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BC5CD11-86C5-493D-87D4-A08DA436570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502.93700000000001</v>
      </c>
      <c r="C5" s="114">
        <v>640.81600000000003</v>
      </c>
      <c r="D5" s="114">
        <v>798.38199999999995</v>
      </c>
      <c r="E5" s="424">
        <f>IF(OR(D5=0,B5=0),"",D5/B5)</f>
        <v>1.587439381075562</v>
      </c>
      <c r="F5" s="129">
        <f>IF(OR(D5=0,C5=0),"",D5/C5)</f>
        <v>1.2458833736985342</v>
      </c>
      <c r="G5" s="130">
        <v>49</v>
      </c>
      <c r="H5" s="114">
        <v>62</v>
      </c>
      <c r="I5" s="114">
        <v>84</v>
      </c>
      <c r="J5" s="424">
        <f>IF(OR(I5=0,G5=0),"",I5/G5)</f>
        <v>1.7142857142857142</v>
      </c>
      <c r="K5" s="131">
        <f>IF(OR(I5=0,H5=0),"",I5/H5)</f>
        <v>1.3548387096774193</v>
      </c>
      <c r="L5" s="121"/>
      <c r="M5" s="121"/>
      <c r="N5" s="7">
        <f>D5-C5</f>
        <v>157.56599999999992</v>
      </c>
      <c r="O5" s="8">
        <f>I5-H5</f>
        <v>22</v>
      </c>
      <c r="P5" s="7">
        <f>D5-B5</f>
        <v>295.44499999999994</v>
      </c>
      <c r="Q5" s="8">
        <f>I5-G5</f>
        <v>35</v>
      </c>
    </row>
    <row r="6" spans="1:17" ht="14.45" hidden="1" customHeight="1" outlineLevel="1" x14ac:dyDescent="0.2">
      <c r="A6" s="441" t="s">
        <v>168</v>
      </c>
      <c r="B6" s="120">
        <v>177.02099999999999</v>
      </c>
      <c r="C6" s="113">
        <v>35.508000000000003</v>
      </c>
      <c r="D6" s="113">
        <v>158.57499999999999</v>
      </c>
      <c r="E6" s="424">
        <f t="shared" ref="E6:E12" si="0">IF(OR(D6=0,B6=0),"",D6/B6)</f>
        <v>0.89579767372232677</v>
      </c>
      <c r="F6" s="129">
        <f t="shared" ref="F6:F12" si="1">IF(OR(D6=0,C6=0),"",D6/C6)</f>
        <v>4.4658950095753065</v>
      </c>
      <c r="G6" s="133">
        <v>14</v>
      </c>
      <c r="H6" s="113">
        <v>9</v>
      </c>
      <c r="I6" s="113">
        <v>18</v>
      </c>
      <c r="J6" s="425">
        <f t="shared" ref="J6:J12" si="2">IF(OR(I6=0,G6=0),"",I6/G6)</f>
        <v>1.2857142857142858</v>
      </c>
      <c r="K6" s="134">
        <f t="shared" ref="K6:K12" si="3">IF(OR(I6=0,H6=0),"",I6/H6)</f>
        <v>2</v>
      </c>
      <c r="L6" s="121"/>
      <c r="M6" s="121"/>
      <c r="N6" s="5">
        <f t="shared" ref="N6:N13" si="4">D6-C6</f>
        <v>123.06699999999998</v>
      </c>
      <c r="O6" s="6">
        <f t="shared" ref="O6:O13" si="5">I6-H6</f>
        <v>9</v>
      </c>
      <c r="P6" s="5">
        <f t="shared" ref="P6:P13" si="6">D6-B6</f>
        <v>-18.445999999999998</v>
      </c>
      <c r="Q6" s="6">
        <f t="shared" ref="Q6:Q13" si="7">I6-G6</f>
        <v>4</v>
      </c>
    </row>
    <row r="7" spans="1:17" ht="14.45" hidden="1" customHeight="1" outlineLevel="1" x14ac:dyDescent="0.2">
      <c r="A7" s="441" t="s">
        <v>169</v>
      </c>
      <c r="B7" s="120">
        <v>284.44099999999997</v>
      </c>
      <c r="C7" s="113">
        <v>147.714</v>
      </c>
      <c r="D7" s="113">
        <v>273.83499999999998</v>
      </c>
      <c r="E7" s="424">
        <f t="shared" si="0"/>
        <v>0.96271282972567251</v>
      </c>
      <c r="F7" s="129">
        <f t="shared" si="1"/>
        <v>1.853818866187362</v>
      </c>
      <c r="G7" s="133">
        <v>25</v>
      </c>
      <c r="H7" s="113">
        <v>18</v>
      </c>
      <c r="I7" s="113">
        <v>24</v>
      </c>
      <c r="J7" s="425">
        <f t="shared" si="2"/>
        <v>0.96</v>
      </c>
      <c r="K7" s="134">
        <f t="shared" si="3"/>
        <v>1.3333333333333333</v>
      </c>
      <c r="L7" s="121"/>
      <c r="M7" s="121"/>
      <c r="N7" s="5">
        <f t="shared" si="4"/>
        <v>126.12099999999998</v>
      </c>
      <c r="O7" s="6">
        <f t="shared" si="5"/>
        <v>6</v>
      </c>
      <c r="P7" s="5">
        <f t="shared" si="6"/>
        <v>-10.605999999999995</v>
      </c>
      <c r="Q7" s="6">
        <f t="shared" si="7"/>
        <v>-1</v>
      </c>
    </row>
    <row r="8" spans="1:17" ht="14.45" hidden="1" customHeight="1" outlineLevel="1" x14ac:dyDescent="0.2">
      <c r="A8" s="441" t="s">
        <v>170</v>
      </c>
      <c r="B8" s="120">
        <v>42.558999999999997</v>
      </c>
      <c r="C8" s="113">
        <v>23.629000000000001</v>
      </c>
      <c r="D8" s="113">
        <v>55.155999999999999</v>
      </c>
      <c r="E8" s="424">
        <f t="shared" si="0"/>
        <v>1.2959890974881929</v>
      </c>
      <c r="F8" s="129">
        <f t="shared" si="1"/>
        <v>2.3342502856659189</v>
      </c>
      <c r="G8" s="133">
        <v>1</v>
      </c>
      <c r="H8" s="113">
        <v>3</v>
      </c>
      <c r="I8" s="113">
        <v>3</v>
      </c>
      <c r="J8" s="425">
        <f t="shared" si="2"/>
        <v>3</v>
      </c>
      <c r="K8" s="134">
        <f t="shared" si="3"/>
        <v>1</v>
      </c>
      <c r="L8" s="121"/>
      <c r="M8" s="121"/>
      <c r="N8" s="5">
        <f t="shared" si="4"/>
        <v>31.526999999999997</v>
      </c>
      <c r="O8" s="6">
        <f t="shared" si="5"/>
        <v>0</v>
      </c>
      <c r="P8" s="5">
        <f t="shared" si="6"/>
        <v>12.597000000000001</v>
      </c>
      <c r="Q8" s="6">
        <f t="shared" si="7"/>
        <v>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241.46299999999999</v>
      </c>
      <c r="C10" s="113">
        <v>138.328</v>
      </c>
      <c r="D10" s="113">
        <v>142.863</v>
      </c>
      <c r="E10" s="424">
        <f t="shared" si="0"/>
        <v>0.5916558644595652</v>
      </c>
      <c r="F10" s="129">
        <f t="shared" si="1"/>
        <v>1.0327843965068533</v>
      </c>
      <c r="G10" s="133">
        <v>20</v>
      </c>
      <c r="H10" s="113">
        <v>15</v>
      </c>
      <c r="I10" s="113">
        <v>16</v>
      </c>
      <c r="J10" s="425">
        <f t="shared" si="2"/>
        <v>0.8</v>
      </c>
      <c r="K10" s="134">
        <f t="shared" si="3"/>
        <v>1.0666666666666667</v>
      </c>
      <c r="L10" s="121"/>
      <c r="M10" s="121"/>
      <c r="N10" s="5">
        <f t="shared" si="4"/>
        <v>4.5349999999999966</v>
      </c>
      <c r="O10" s="6">
        <f t="shared" si="5"/>
        <v>1</v>
      </c>
      <c r="P10" s="5">
        <f t="shared" si="6"/>
        <v>-98.6</v>
      </c>
      <c r="Q10" s="6">
        <f t="shared" si="7"/>
        <v>-4</v>
      </c>
    </row>
    <row r="11" spans="1:17" ht="14.45" hidden="1" customHeight="1" outlineLevel="1" x14ac:dyDescent="0.2">
      <c r="A11" s="441" t="s">
        <v>173</v>
      </c>
      <c r="B11" s="120">
        <v>13.858000000000001</v>
      </c>
      <c r="C11" s="113">
        <v>43.003</v>
      </c>
      <c r="D11" s="113">
        <v>41.012999999999998</v>
      </c>
      <c r="E11" s="424">
        <f t="shared" si="0"/>
        <v>2.9595179679607444</v>
      </c>
      <c r="F11" s="129">
        <f t="shared" si="1"/>
        <v>0.95372415877962002</v>
      </c>
      <c r="G11" s="133">
        <v>2</v>
      </c>
      <c r="H11" s="113">
        <v>5</v>
      </c>
      <c r="I11" s="113">
        <v>3</v>
      </c>
      <c r="J11" s="425">
        <f t="shared" si="2"/>
        <v>1.5</v>
      </c>
      <c r="K11" s="134">
        <f t="shared" si="3"/>
        <v>0.6</v>
      </c>
      <c r="L11" s="121"/>
      <c r="M11" s="121"/>
      <c r="N11" s="5">
        <f t="shared" si="4"/>
        <v>-1.990000000000002</v>
      </c>
      <c r="O11" s="6">
        <f t="shared" si="5"/>
        <v>-2</v>
      </c>
      <c r="P11" s="5">
        <f t="shared" si="6"/>
        <v>27.154999999999998</v>
      </c>
      <c r="Q11" s="6">
        <f t="shared" si="7"/>
        <v>1</v>
      </c>
    </row>
    <row r="12" spans="1:17" ht="14.45" hidden="1" customHeight="1" outlineLevel="1" thickBot="1" x14ac:dyDescent="0.25">
      <c r="A12" s="442" t="s">
        <v>208</v>
      </c>
      <c r="B12" s="238">
        <v>9.2479999999999993</v>
      </c>
      <c r="C12" s="239">
        <v>0</v>
      </c>
      <c r="D12" s="239">
        <v>15.827</v>
      </c>
      <c r="E12" s="424">
        <f t="shared" si="0"/>
        <v>1.7113970588235294</v>
      </c>
      <c r="F12" s="129" t="str">
        <f t="shared" si="1"/>
        <v/>
      </c>
      <c r="G12" s="241">
        <v>1</v>
      </c>
      <c r="H12" s="239">
        <v>0</v>
      </c>
      <c r="I12" s="239">
        <v>2</v>
      </c>
      <c r="J12" s="426">
        <f t="shared" si="2"/>
        <v>2</v>
      </c>
      <c r="K12" s="242" t="str">
        <f t="shared" si="3"/>
        <v/>
      </c>
      <c r="L12" s="121"/>
      <c r="M12" s="121"/>
      <c r="N12" s="243">
        <f t="shared" si="4"/>
        <v>15.827</v>
      </c>
      <c r="O12" s="244">
        <f t="shared" si="5"/>
        <v>2</v>
      </c>
      <c r="P12" s="243">
        <f t="shared" si="6"/>
        <v>6.5790000000000006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1271.5269999999998</v>
      </c>
      <c r="C13" s="116">
        <f>SUM(C5:C12)</f>
        <v>1028.998</v>
      </c>
      <c r="D13" s="116">
        <f>SUM(D5:D12)</f>
        <v>1485.6509999999998</v>
      </c>
      <c r="E13" s="420">
        <f>IF(OR(D13=0,B13=0),0,D13/B13)</f>
        <v>1.1683990980922938</v>
      </c>
      <c r="F13" s="135">
        <f>IF(OR(D13=0,C13=0),0,D13/C13)</f>
        <v>1.4437841472966904</v>
      </c>
      <c r="G13" s="136">
        <f>SUM(G5:G12)</f>
        <v>112</v>
      </c>
      <c r="H13" s="116">
        <f>SUM(H5:H12)</f>
        <v>112</v>
      </c>
      <c r="I13" s="116">
        <f>SUM(I5:I12)</f>
        <v>150</v>
      </c>
      <c r="J13" s="420">
        <f>IF(OR(I13=0,G13=0),0,I13/G13)</f>
        <v>1.3392857142857142</v>
      </c>
      <c r="K13" s="137">
        <f>IF(OR(I13=0,H13=0),0,I13/H13)</f>
        <v>1.3392857142857142</v>
      </c>
      <c r="L13" s="121"/>
      <c r="M13" s="121"/>
      <c r="N13" s="127">
        <f t="shared" si="4"/>
        <v>456.65299999999979</v>
      </c>
      <c r="O13" s="138">
        <f t="shared" si="5"/>
        <v>38</v>
      </c>
      <c r="P13" s="127">
        <f t="shared" si="6"/>
        <v>214.12400000000002</v>
      </c>
      <c r="Q13" s="138">
        <f t="shared" si="7"/>
        <v>38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489.94799999999998</v>
      </c>
      <c r="C18" s="114">
        <v>640.81600000000003</v>
      </c>
      <c r="D18" s="114">
        <v>771.73900000000003</v>
      </c>
      <c r="E18" s="424">
        <f>IF(OR(D18=0,B18=0),"",D18/B18)</f>
        <v>1.5751447092344495</v>
      </c>
      <c r="F18" s="129">
        <f>IF(OR(D18=0,C18=0),"",D18/C18)</f>
        <v>1.2043066964620108</v>
      </c>
      <c r="G18" s="119">
        <v>48</v>
      </c>
      <c r="H18" s="114">
        <v>62</v>
      </c>
      <c r="I18" s="114">
        <v>81</v>
      </c>
      <c r="J18" s="424">
        <f>IF(OR(I18=0,G18=0),"",I18/G18)</f>
        <v>1.6875</v>
      </c>
      <c r="K18" s="131">
        <f>IF(OR(I18=0,H18=0),"",I18/H18)</f>
        <v>1.3064516129032258</v>
      </c>
      <c r="L18" s="645">
        <v>0.91871999999999998</v>
      </c>
      <c r="M18" s="646"/>
      <c r="N18" s="145">
        <f t="shared" ref="N18:N26" si="8">D18-C18</f>
        <v>130.923</v>
      </c>
      <c r="O18" s="146">
        <f t="shared" ref="O18:O26" si="9">I18-H18</f>
        <v>19</v>
      </c>
      <c r="P18" s="145">
        <f t="shared" ref="P18:P26" si="10">D18-B18</f>
        <v>281.79100000000005</v>
      </c>
      <c r="Q18" s="146">
        <f t="shared" ref="Q18:Q26" si="11">I18-G18</f>
        <v>33</v>
      </c>
    </row>
    <row r="19" spans="1:17" ht="14.45" hidden="1" customHeight="1" outlineLevel="1" x14ac:dyDescent="0.2">
      <c r="A19" s="441" t="s">
        <v>168</v>
      </c>
      <c r="B19" s="120">
        <v>177.02099999999999</v>
      </c>
      <c r="C19" s="113">
        <v>22.186</v>
      </c>
      <c r="D19" s="113">
        <v>158.57499999999999</v>
      </c>
      <c r="E19" s="425">
        <f t="shared" ref="E19:E25" si="12">IF(OR(D19=0,B19=0),"",D19/B19)</f>
        <v>0.89579767372232677</v>
      </c>
      <c r="F19" s="132">
        <f t="shared" ref="F19:F25" si="13">IF(OR(D19=0,C19=0),"",D19/C19)</f>
        <v>7.1475254665104115</v>
      </c>
      <c r="G19" s="120">
        <v>14</v>
      </c>
      <c r="H19" s="113">
        <v>7</v>
      </c>
      <c r="I19" s="113">
        <v>18</v>
      </c>
      <c r="J19" s="425">
        <f t="shared" ref="J19:J25" si="14">IF(OR(I19=0,G19=0),"",I19/G19)</f>
        <v>1.2857142857142858</v>
      </c>
      <c r="K19" s="134">
        <f t="shared" ref="K19:K25" si="15">IF(OR(I19=0,H19=0),"",I19/H19)</f>
        <v>2.5714285714285716</v>
      </c>
      <c r="L19" s="645">
        <v>0.99456</v>
      </c>
      <c r="M19" s="646"/>
      <c r="N19" s="147">
        <f t="shared" si="8"/>
        <v>136.38899999999998</v>
      </c>
      <c r="O19" s="148">
        <f t="shared" si="9"/>
        <v>11</v>
      </c>
      <c r="P19" s="147">
        <f t="shared" si="10"/>
        <v>-18.445999999999998</v>
      </c>
      <c r="Q19" s="148">
        <f t="shared" si="11"/>
        <v>4</v>
      </c>
    </row>
    <row r="20" spans="1:17" ht="14.45" hidden="1" customHeight="1" outlineLevel="1" x14ac:dyDescent="0.2">
      <c r="A20" s="441" t="s">
        <v>169</v>
      </c>
      <c r="B20" s="120">
        <v>284.44099999999997</v>
      </c>
      <c r="C20" s="113">
        <v>138.81299999999999</v>
      </c>
      <c r="D20" s="113">
        <v>258.90600000000001</v>
      </c>
      <c r="E20" s="425">
        <f t="shared" si="12"/>
        <v>0.9102274285352675</v>
      </c>
      <c r="F20" s="132">
        <f t="shared" si="13"/>
        <v>1.8651423137602388</v>
      </c>
      <c r="G20" s="120">
        <v>25</v>
      </c>
      <c r="H20" s="113">
        <v>17</v>
      </c>
      <c r="I20" s="113">
        <v>23</v>
      </c>
      <c r="J20" s="425">
        <f t="shared" si="14"/>
        <v>0.92</v>
      </c>
      <c r="K20" s="134">
        <f t="shared" si="15"/>
        <v>1.3529411764705883</v>
      </c>
      <c r="L20" s="645">
        <v>0.96671999999999991</v>
      </c>
      <c r="M20" s="646"/>
      <c r="N20" s="147">
        <f t="shared" si="8"/>
        <v>120.09300000000002</v>
      </c>
      <c r="O20" s="148">
        <f t="shared" si="9"/>
        <v>6</v>
      </c>
      <c r="P20" s="147">
        <f t="shared" si="10"/>
        <v>-25.534999999999968</v>
      </c>
      <c r="Q20" s="148">
        <f t="shared" si="11"/>
        <v>-2</v>
      </c>
    </row>
    <row r="21" spans="1:17" ht="14.45" hidden="1" customHeight="1" outlineLevel="1" x14ac:dyDescent="0.2">
      <c r="A21" s="441" t="s">
        <v>170</v>
      </c>
      <c r="B21" s="120">
        <v>42.558999999999997</v>
      </c>
      <c r="C21" s="113">
        <v>23.629000000000001</v>
      </c>
      <c r="D21" s="113">
        <v>55.155999999999999</v>
      </c>
      <c r="E21" s="425">
        <f t="shared" si="12"/>
        <v>1.2959890974881929</v>
      </c>
      <c r="F21" s="132">
        <f t="shared" si="13"/>
        <v>2.3342502856659189</v>
      </c>
      <c r="G21" s="120">
        <v>1</v>
      </c>
      <c r="H21" s="113">
        <v>3</v>
      </c>
      <c r="I21" s="113">
        <v>3</v>
      </c>
      <c r="J21" s="425">
        <f t="shared" si="14"/>
        <v>3</v>
      </c>
      <c r="K21" s="134">
        <f t="shared" si="15"/>
        <v>1</v>
      </c>
      <c r="L21" s="645">
        <v>1.11744</v>
      </c>
      <c r="M21" s="646"/>
      <c r="N21" s="147">
        <f t="shared" si="8"/>
        <v>31.526999999999997</v>
      </c>
      <c r="O21" s="148">
        <f t="shared" si="9"/>
        <v>0</v>
      </c>
      <c r="P21" s="147">
        <f t="shared" si="10"/>
        <v>12.597000000000001</v>
      </c>
      <c r="Q21" s="148">
        <f t="shared" si="11"/>
        <v>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241.46299999999999</v>
      </c>
      <c r="C23" s="113">
        <v>138.328</v>
      </c>
      <c r="D23" s="113">
        <v>142.863</v>
      </c>
      <c r="E23" s="425">
        <f t="shared" si="12"/>
        <v>0.5916558644595652</v>
      </c>
      <c r="F23" s="132">
        <f t="shared" si="13"/>
        <v>1.0327843965068533</v>
      </c>
      <c r="G23" s="120">
        <v>20</v>
      </c>
      <c r="H23" s="113">
        <v>15</v>
      </c>
      <c r="I23" s="113">
        <v>16</v>
      </c>
      <c r="J23" s="425">
        <f t="shared" si="14"/>
        <v>0.8</v>
      </c>
      <c r="K23" s="134">
        <f t="shared" si="15"/>
        <v>1.0666666666666667</v>
      </c>
      <c r="L23" s="645">
        <v>0.98495999999999995</v>
      </c>
      <c r="M23" s="646"/>
      <c r="N23" s="147">
        <f t="shared" si="8"/>
        <v>4.5349999999999966</v>
      </c>
      <c r="O23" s="148">
        <f t="shared" si="9"/>
        <v>1</v>
      </c>
      <c r="P23" s="147">
        <f t="shared" si="10"/>
        <v>-98.6</v>
      </c>
      <c r="Q23" s="148">
        <f t="shared" si="11"/>
        <v>-4</v>
      </c>
    </row>
    <row r="24" spans="1:17" ht="14.45" hidden="1" customHeight="1" outlineLevel="1" x14ac:dyDescent="0.2">
      <c r="A24" s="441" t="s">
        <v>173</v>
      </c>
      <c r="B24" s="120">
        <v>13.858000000000001</v>
      </c>
      <c r="C24" s="113">
        <v>43.003</v>
      </c>
      <c r="D24" s="113">
        <v>41.012999999999998</v>
      </c>
      <c r="E24" s="425">
        <f t="shared" si="12"/>
        <v>2.9595179679607444</v>
      </c>
      <c r="F24" s="132">
        <f t="shared" si="13"/>
        <v>0.95372415877962002</v>
      </c>
      <c r="G24" s="120">
        <v>2</v>
      </c>
      <c r="H24" s="113">
        <v>5</v>
      </c>
      <c r="I24" s="113">
        <v>3</v>
      </c>
      <c r="J24" s="425">
        <f t="shared" si="14"/>
        <v>1.5</v>
      </c>
      <c r="K24" s="134">
        <f t="shared" si="15"/>
        <v>0.6</v>
      </c>
      <c r="L24" s="645">
        <v>1.0147199999999998</v>
      </c>
      <c r="M24" s="646"/>
      <c r="N24" s="147">
        <f t="shared" si="8"/>
        <v>-1.990000000000002</v>
      </c>
      <c r="O24" s="148">
        <f t="shared" si="9"/>
        <v>-2</v>
      </c>
      <c r="P24" s="147">
        <f t="shared" si="10"/>
        <v>27.154999999999998</v>
      </c>
      <c r="Q24" s="148">
        <f t="shared" si="11"/>
        <v>1</v>
      </c>
    </row>
    <row r="25" spans="1:17" ht="14.45" hidden="1" customHeight="1" outlineLevel="1" thickBot="1" x14ac:dyDescent="0.25">
      <c r="A25" s="442" t="s">
        <v>208</v>
      </c>
      <c r="B25" s="238">
        <v>9.2479999999999993</v>
      </c>
      <c r="C25" s="239">
        <v>0</v>
      </c>
      <c r="D25" s="239">
        <v>15.827</v>
      </c>
      <c r="E25" s="426">
        <f t="shared" si="12"/>
        <v>1.7113970588235294</v>
      </c>
      <c r="F25" s="240" t="str">
        <f t="shared" si="13"/>
        <v/>
      </c>
      <c r="G25" s="238">
        <v>1</v>
      </c>
      <c r="H25" s="239">
        <v>0</v>
      </c>
      <c r="I25" s="239">
        <v>2</v>
      </c>
      <c r="J25" s="426">
        <f t="shared" si="14"/>
        <v>2</v>
      </c>
      <c r="K25" s="242" t="str">
        <f t="shared" si="15"/>
        <v/>
      </c>
      <c r="L25" s="356"/>
      <c r="M25" s="357"/>
      <c r="N25" s="245">
        <f t="shared" si="8"/>
        <v>15.827</v>
      </c>
      <c r="O25" s="246">
        <f t="shared" si="9"/>
        <v>2</v>
      </c>
      <c r="P25" s="245">
        <f t="shared" si="10"/>
        <v>6.5790000000000006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1258.5379999999998</v>
      </c>
      <c r="C26" s="150">
        <f>SUM(C18:C25)</f>
        <v>1006.7750000000001</v>
      </c>
      <c r="D26" s="150">
        <f>SUM(D18:D25)</f>
        <v>1444.079</v>
      </c>
      <c r="E26" s="421">
        <f>IF(OR(D26=0,B26=0),0,D26/B26)</f>
        <v>1.1474258226608971</v>
      </c>
      <c r="F26" s="151">
        <f>IF(OR(D26=0,C26=0),0,D26/C26)</f>
        <v>1.4343612028506865</v>
      </c>
      <c r="G26" s="149">
        <f>SUM(G18:G25)</f>
        <v>111</v>
      </c>
      <c r="H26" s="150">
        <f>SUM(H18:H25)</f>
        <v>109</v>
      </c>
      <c r="I26" s="150">
        <f>SUM(I18:I25)</f>
        <v>146</v>
      </c>
      <c r="J26" s="421">
        <f>IF(OR(I26=0,G26=0),0,I26/G26)</f>
        <v>1.3153153153153154</v>
      </c>
      <c r="K26" s="152">
        <f>IF(OR(I26=0,H26=0),0,I26/H26)</f>
        <v>1.3394495412844036</v>
      </c>
      <c r="L26" s="121"/>
      <c r="M26" s="121"/>
      <c r="N26" s="143">
        <f t="shared" si="8"/>
        <v>437.30399999999986</v>
      </c>
      <c r="O26" s="153">
        <f t="shared" si="9"/>
        <v>37</v>
      </c>
      <c r="P26" s="143">
        <f t="shared" si="10"/>
        <v>185.54100000000017</v>
      </c>
      <c r="Q26" s="153">
        <f t="shared" si="11"/>
        <v>35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12.989000000000001</v>
      </c>
      <c r="C31" s="114">
        <v>0</v>
      </c>
      <c r="D31" s="114">
        <v>26.643000000000001</v>
      </c>
      <c r="E31" s="424">
        <f>IF(OR(D31=0,B31=0),"",D31/B31)</f>
        <v>2.0511971668334743</v>
      </c>
      <c r="F31" s="129" t="str">
        <f>IF(OR(D31=0,C31=0),"",D31/C31)</f>
        <v/>
      </c>
      <c r="G31" s="130">
        <v>1</v>
      </c>
      <c r="H31" s="114">
        <v>0</v>
      </c>
      <c r="I31" s="114">
        <v>3</v>
      </c>
      <c r="J31" s="424">
        <f>IF(OR(I31=0,G31=0),"",I31/G31)</f>
        <v>3</v>
      </c>
      <c r="K31" s="131" t="str">
        <f>IF(OR(I31=0,H31=0),"",I31/H31)</f>
        <v/>
      </c>
      <c r="L31" s="155"/>
      <c r="M31" s="155"/>
      <c r="N31" s="145">
        <f t="shared" ref="N31:N39" si="16">D31-C31</f>
        <v>26.643000000000001</v>
      </c>
      <c r="O31" s="146">
        <f t="shared" ref="O31:O39" si="17">I31-H31</f>
        <v>3</v>
      </c>
      <c r="P31" s="145">
        <f t="shared" ref="P31:P39" si="18">D31-B31</f>
        <v>13.654</v>
      </c>
      <c r="Q31" s="146">
        <f t="shared" ref="Q31:Q39" si="19">I31-G31</f>
        <v>2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13.321999999999999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2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-13.321999999999999</v>
      </c>
      <c r="O32" s="148">
        <f t="shared" si="17"/>
        <v>-2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8.9009999999999998</v>
      </c>
      <c r="D33" s="113">
        <v>14.929</v>
      </c>
      <c r="E33" s="425" t="str">
        <f t="shared" si="20"/>
        <v/>
      </c>
      <c r="F33" s="132">
        <f t="shared" si="21"/>
        <v>1.6772272778339512</v>
      </c>
      <c r="G33" s="133">
        <v>0</v>
      </c>
      <c r="H33" s="113">
        <v>1</v>
      </c>
      <c r="I33" s="113">
        <v>1</v>
      </c>
      <c r="J33" s="425" t="str">
        <f t="shared" si="22"/>
        <v/>
      </c>
      <c r="K33" s="134">
        <f t="shared" si="23"/>
        <v>1</v>
      </c>
      <c r="L33" s="155"/>
      <c r="M33" s="155"/>
      <c r="N33" s="147">
        <f t="shared" si="16"/>
        <v>6.0280000000000005</v>
      </c>
      <c r="O33" s="148">
        <f t="shared" si="17"/>
        <v>0</v>
      </c>
      <c r="P33" s="147">
        <f t="shared" si="18"/>
        <v>14.929</v>
      </c>
      <c r="Q33" s="148">
        <f t="shared" si="19"/>
        <v>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12.989000000000001</v>
      </c>
      <c r="C39" s="162">
        <f>SUM(C31:C38)</f>
        <v>22.222999999999999</v>
      </c>
      <c r="D39" s="162">
        <f>SUM(D31:D38)</f>
        <v>41.572000000000003</v>
      </c>
      <c r="E39" s="422">
        <f>IF(OR(D39=0,B39=0),0,D39/B39)</f>
        <v>3.200554315189776</v>
      </c>
      <c r="F39" s="163">
        <f>IF(OR(D39=0,C39=0),0,D39/C39)</f>
        <v>1.8706745263915765</v>
      </c>
      <c r="G39" s="164">
        <f>SUM(G31:G38)</f>
        <v>1</v>
      </c>
      <c r="H39" s="162">
        <f>SUM(H31:H38)</f>
        <v>3</v>
      </c>
      <c r="I39" s="162">
        <f>SUM(I31:I38)</f>
        <v>4</v>
      </c>
      <c r="J39" s="422">
        <f>IF(OR(I39=0,G39=0),0,I39/G39)</f>
        <v>4</v>
      </c>
      <c r="K39" s="165">
        <f>IF(OR(I39=0,H39=0),0,I39/H39)</f>
        <v>1.3333333333333333</v>
      </c>
      <c r="L39" s="155"/>
      <c r="M39" s="155"/>
      <c r="N39" s="160">
        <f t="shared" si="16"/>
        <v>19.349000000000004</v>
      </c>
      <c r="O39" s="166">
        <f t="shared" si="17"/>
        <v>1</v>
      </c>
      <c r="P39" s="160">
        <f t="shared" si="18"/>
        <v>28.583000000000002</v>
      </c>
      <c r="Q39" s="166">
        <f t="shared" si="19"/>
        <v>3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7E7EFB7-4487-4FB1-98A2-572367586A8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169</v>
      </c>
      <c r="C33" s="199">
        <v>158</v>
      </c>
      <c r="D33" s="84">
        <f>IF(C33="","",C33-B33)</f>
        <v>-11</v>
      </c>
      <c r="E33" s="85">
        <f>IF(C33="","",C33/B33)</f>
        <v>0.9349112426035503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733</v>
      </c>
      <c r="C34" s="200">
        <v>548</v>
      </c>
      <c r="D34" s="87">
        <f t="shared" ref="D34:D45" si="0">IF(C34="","",C34-B34)</f>
        <v>-185</v>
      </c>
      <c r="E34" s="88">
        <f t="shared" ref="E34:E45" si="1">IF(C34="","",C34/B34)</f>
        <v>0.747612551159618</v>
      </c>
      <c r="F34" s="89">
        <v>63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1252</v>
      </c>
      <c r="C35" s="200">
        <v>769</v>
      </c>
      <c r="D35" s="87">
        <f t="shared" si="0"/>
        <v>-483</v>
      </c>
      <c r="E35" s="88">
        <f t="shared" si="1"/>
        <v>0.61421725239616609</v>
      </c>
      <c r="F35" s="89">
        <v>62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1719</v>
      </c>
      <c r="C36" s="200">
        <v>1275</v>
      </c>
      <c r="D36" s="87">
        <f t="shared" si="0"/>
        <v>-444</v>
      </c>
      <c r="E36" s="88">
        <f t="shared" si="1"/>
        <v>0.7417102966841187</v>
      </c>
      <c r="F36" s="89">
        <v>265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1972</v>
      </c>
      <c r="C37" s="200">
        <v>1504</v>
      </c>
      <c r="D37" s="87">
        <f t="shared" si="0"/>
        <v>-468</v>
      </c>
      <c r="E37" s="88">
        <f t="shared" si="1"/>
        <v>0.76267748478701824</v>
      </c>
      <c r="F37" s="89">
        <v>340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2483</v>
      </c>
      <c r="C38" s="200">
        <v>1966</v>
      </c>
      <c r="D38" s="87">
        <f t="shared" si="0"/>
        <v>-517</v>
      </c>
      <c r="E38" s="88">
        <f t="shared" si="1"/>
        <v>0.79178413209826826</v>
      </c>
      <c r="F38" s="89">
        <v>439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2681</v>
      </c>
      <c r="C39" s="200">
        <v>2069</v>
      </c>
      <c r="D39" s="87">
        <f t="shared" si="0"/>
        <v>-612</v>
      </c>
      <c r="E39" s="88">
        <f t="shared" si="1"/>
        <v>0.77172696754942183</v>
      </c>
      <c r="F39" s="89">
        <v>451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C0763C04-7388-4446-8B6F-DCCDDA2E8A0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6651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8" t="s">
        <v>6527</v>
      </c>
      <c r="B5" s="949">
        <v>1</v>
      </c>
      <c r="C5" s="950">
        <v>27.6</v>
      </c>
      <c r="D5" s="951">
        <v>38</v>
      </c>
      <c r="E5" s="952"/>
      <c r="F5" s="953"/>
      <c r="G5" s="954"/>
      <c r="H5" s="955">
        <v>1</v>
      </c>
      <c r="I5" s="956">
        <v>27.6</v>
      </c>
      <c r="J5" s="957">
        <v>36</v>
      </c>
      <c r="K5" s="958">
        <v>27.6</v>
      </c>
      <c r="L5" s="959">
        <v>13</v>
      </c>
      <c r="M5" s="959">
        <v>117</v>
      </c>
      <c r="N5" s="960">
        <v>39</v>
      </c>
      <c r="O5" s="959" t="s">
        <v>6528</v>
      </c>
      <c r="P5" s="961" t="s">
        <v>6529</v>
      </c>
      <c r="Q5" s="962">
        <f>H5-B5</f>
        <v>0</v>
      </c>
      <c r="R5" s="978">
        <f>I5-C5</f>
        <v>0</v>
      </c>
      <c r="S5" s="962">
        <f>H5-E5</f>
        <v>1</v>
      </c>
      <c r="T5" s="978">
        <f>I5-F5</f>
        <v>27.6</v>
      </c>
      <c r="U5" s="988">
        <v>39</v>
      </c>
      <c r="V5" s="949">
        <v>36</v>
      </c>
      <c r="W5" s="949">
        <v>-3</v>
      </c>
      <c r="X5" s="989">
        <v>0.92307692307692313</v>
      </c>
      <c r="Y5" s="990"/>
    </row>
    <row r="6" spans="1:25" ht="14.45" customHeight="1" x14ac:dyDescent="0.2">
      <c r="A6" s="946" t="s">
        <v>6530</v>
      </c>
      <c r="B6" s="920">
        <v>1</v>
      </c>
      <c r="C6" s="921">
        <v>13.87</v>
      </c>
      <c r="D6" s="922">
        <v>14</v>
      </c>
      <c r="E6" s="930"/>
      <c r="F6" s="911"/>
      <c r="G6" s="912"/>
      <c r="H6" s="917"/>
      <c r="I6" s="911"/>
      <c r="J6" s="912"/>
      <c r="K6" s="916">
        <v>13.87</v>
      </c>
      <c r="L6" s="917">
        <v>11</v>
      </c>
      <c r="M6" s="917">
        <v>72</v>
      </c>
      <c r="N6" s="918">
        <v>24</v>
      </c>
      <c r="O6" s="917" t="s">
        <v>6528</v>
      </c>
      <c r="P6" s="931" t="s">
        <v>6531</v>
      </c>
      <c r="Q6" s="919">
        <f t="shared" ref="Q6:R66" si="0">H6-B6</f>
        <v>-1</v>
      </c>
      <c r="R6" s="979">
        <f t="shared" si="0"/>
        <v>-13.87</v>
      </c>
      <c r="S6" s="919">
        <f t="shared" ref="S6:S66" si="1">H6-E6</f>
        <v>0</v>
      </c>
      <c r="T6" s="979">
        <f t="shared" ref="T6:T66" si="2">I6-F6</f>
        <v>0</v>
      </c>
      <c r="U6" s="986" t="s">
        <v>581</v>
      </c>
      <c r="V6" s="927" t="s">
        <v>581</v>
      </c>
      <c r="W6" s="927" t="s">
        <v>581</v>
      </c>
      <c r="X6" s="984" t="s">
        <v>581</v>
      </c>
      <c r="Y6" s="982"/>
    </row>
    <row r="7" spans="1:25" ht="14.45" customHeight="1" x14ac:dyDescent="0.2">
      <c r="A7" s="946" t="s">
        <v>6532</v>
      </c>
      <c r="B7" s="920">
        <v>1</v>
      </c>
      <c r="C7" s="921">
        <v>7.09</v>
      </c>
      <c r="D7" s="922">
        <v>17</v>
      </c>
      <c r="E7" s="930"/>
      <c r="F7" s="911"/>
      <c r="G7" s="912"/>
      <c r="H7" s="917"/>
      <c r="I7" s="911"/>
      <c r="J7" s="912"/>
      <c r="K7" s="916">
        <v>7.09</v>
      </c>
      <c r="L7" s="917">
        <v>5</v>
      </c>
      <c r="M7" s="917">
        <v>45</v>
      </c>
      <c r="N7" s="918">
        <v>15</v>
      </c>
      <c r="O7" s="917" t="s">
        <v>6528</v>
      </c>
      <c r="P7" s="931" t="s">
        <v>6533</v>
      </c>
      <c r="Q7" s="919">
        <f t="shared" si="0"/>
        <v>-1</v>
      </c>
      <c r="R7" s="979">
        <f t="shared" si="0"/>
        <v>-7.09</v>
      </c>
      <c r="S7" s="919">
        <f t="shared" si="1"/>
        <v>0</v>
      </c>
      <c r="T7" s="979">
        <f t="shared" si="2"/>
        <v>0</v>
      </c>
      <c r="U7" s="986" t="s">
        <v>581</v>
      </c>
      <c r="V7" s="927" t="s">
        <v>581</v>
      </c>
      <c r="W7" s="927" t="s">
        <v>581</v>
      </c>
      <c r="X7" s="984" t="s">
        <v>581</v>
      </c>
      <c r="Y7" s="982"/>
    </row>
    <row r="8" spans="1:25" ht="14.45" customHeight="1" x14ac:dyDescent="0.2">
      <c r="A8" s="947" t="s">
        <v>6534</v>
      </c>
      <c r="B8" s="933">
        <v>17</v>
      </c>
      <c r="C8" s="934">
        <v>133.16999999999999</v>
      </c>
      <c r="D8" s="923">
        <v>12.8</v>
      </c>
      <c r="E8" s="935">
        <v>17</v>
      </c>
      <c r="F8" s="936">
        <v>142.16999999999999</v>
      </c>
      <c r="G8" s="924">
        <v>9.8000000000000007</v>
      </c>
      <c r="H8" s="937">
        <v>12</v>
      </c>
      <c r="I8" s="936">
        <v>93.54</v>
      </c>
      <c r="J8" s="924">
        <v>7.7</v>
      </c>
      <c r="K8" s="938">
        <v>7.77</v>
      </c>
      <c r="L8" s="937">
        <v>5</v>
      </c>
      <c r="M8" s="937">
        <v>45</v>
      </c>
      <c r="N8" s="939">
        <v>15</v>
      </c>
      <c r="O8" s="937" t="s">
        <v>6528</v>
      </c>
      <c r="P8" s="940" t="s">
        <v>6535</v>
      </c>
      <c r="Q8" s="941">
        <f t="shared" si="0"/>
        <v>-5</v>
      </c>
      <c r="R8" s="980">
        <f t="shared" si="0"/>
        <v>-39.629999999999981</v>
      </c>
      <c r="S8" s="941">
        <f t="shared" si="1"/>
        <v>-5</v>
      </c>
      <c r="T8" s="980">
        <f t="shared" si="2"/>
        <v>-48.629999999999981</v>
      </c>
      <c r="U8" s="987">
        <v>180</v>
      </c>
      <c r="V8" s="942">
        <v>92.4</v>
      </c>
      <c r="W8" s="942">
        <v>-87.6</v>
      </c>
      <c r="X8" s="985">
        <v>0.51333333333333342</v>
      </c>
      <c r="Y8" s="983"/>
    </row>
    <row r="9" spans="1:25" ht="14.45" customHeight="1" x14ac:dyDescent="0.2">
      <c r="A9" s="946" t="s">
        <v>6536</v>
      </c>
      <c r="B9" s="927"/>
      <c r="C9" s="928"/>
      <c r="D9" s="929"/>
      <c r="E9" s="930"/>
      <c r="F9" s="911"/>
      <c r="G9" s="912"/>
      <c r="H9" s="913">
        <v>1</v>
      </c>
      <c r="I9" s="914">
        <v>52.63</v>
      </c>
      <c r="J9" s="925">
        <v>146</v>
      </c>
      <c r="K9" s="916">
        <v>52.63</v>
      </c>
      <c r="L9" s="917">
        <v>43</v>
      </c>
      <c r="M9" s="917">
        <v>225</v>
      </c>
      <c r="N9" s="918">
        <v>75</v>
      </c>
      <c r="O9" s="917" t="s">
        <v>6528</v>
      </c>
      <c r="P9" s="931" t="s">
        <v>6537</v>
      </c>
      <c r="Q9" s="919">
        <f t="shared" si="0"/>
        <v>1</v>
      </c>
      <c r="R9" s="979">
        <f t="shared" si="0"/>
        <v>52.63</v>
      </c>
      <c r="S9" s="919">
        <f t="shared" si="1"/>
        <v>1</v>
      </c>
      <c r="T9" s="979">
        <f t="shared" si="2"/>
        <v>52.63</v>
      </c>
      <c r="U9" s="986">
        <v>75</v>
      </c>
      <c r="V9" s="927">
        <v>146</v>
      </c>
      <c r="W9" s="927">
        <v>71</v>
      </c>
      <c r="X9" s="984">
        <v>1.9466666666666668</v>
      </c>
      <c r="Y9" s="982">
        <v>71</v>
      </c>
    </row>
    <row r="10" spans="1:25" ht="14.45" customHeight="1" x14ac:dyDescent="0.2">
      <c r="A10" s="946" t="s">
        <v>6538</v>
      </c>
      <c r="B10" s="927">
        <v>6</v>
      </c>
      <c r="C10" s="928">
        <v>191.48</v>
      </c>
      <c r="D10" s="929">
        <v>36.700000000000003</v>
      </c>
      <c r="E10" s="930">
        <v>2</v>
      </c>
      <c r="F10" s="911">
        <v>70</v>
      </c>
      <c r="G10" s="912">
        <v>82.5</v>
      </c>
      <c r="H10" s="913">
        <v>6</v>
      </c>
      <c r="I10" s="914">
        <v>199.74</v>
      </c>
      <c r="J10" s="915">
        <v>32.200000000000003</v>
      </c>
      <c r="K10" s="916">
        <v>33.15</v>
      </c>
      <c r="L10" s="917">
        <v>22</v>
      </c>
      <c r="M10" s="917">
        <v>135</v>
      </c>
      <c r="N10" s="918">
        <v>45</v>
      </c>
      <c r="O10" s="917" t="s">
        <v>6528</v>
      </c>
      <c r="P10" s="931" t="s">
        <v>6539</v>
      </c>
      <c r="Q10" s="919">
        <f t="shared" si="0"/>
        <v>0</v>
      </c>
      <c r="R10" s="979">
        <f t="shared" si="0"/>
        <v>8.2600000000000193</v>
      </c>
      <c r="S10" s="919">
        <f t="shared" si="1"/>
        <v>4</v>
      </c>
      <c r="T10" s="979">
        <f t="shared" si="2"/>
        <v>129.74</v>
      </c>
      <c r="U10" s="986">
        <v>270</v>
      </c>
      <c r="V10" s="927">
        <v>193.20000000000002</v>
      </c>
      <c r="W10" s="927">
        <v>-76.799999999999983</v>
      </c>
      <c r="X10" s="984">
        <v>0.71555555555555561</v>
      </c>
      <c r="Y10" s="982">
        <v>4</v>
      </c>
    </row>
    <row r="11" spans="1:25" ht="14.45" customHeight="1" x14ac:dyDescent="0.2">
      <c r="A11" s="946" t="s">
        <v>6540</v>
      </c>
      <c r="B11" s="927">
        <v>17</v>
      </c>
      <c r="C11" s="928">
        <v>349.25</v>
      </c>
      <c r="D11" s="929">
        <v>23.7</v>
      </c>
      <c r="E11" s="930">
        <v>14</v>
      </c>
      <c r="F11" s="911">
        <v>286.27</v>
      </c>
      <c r="G11" s="912">
        <v>25.1</v>
      </c>
      <c r="H11" s="913">
        <v>17</v>
      </c>
      <c r="I11" s="914">
        <v>356.09</v>
      </c>
      <c r="J11" s="915">
        <v>20.399999999999999</v>
      </c>
      <c r="K11" s="916">
        <v>20.34</v>
      </c>
      <c r="L11" s="917">
        <v>11</v>
      </c>
      <c r="M11" s="917">
        <v>87</v>
      </c>
      <c r="N11" s="918">
        <v>29</v>
      </c>
      <c r="O11" s="917" t="s">
        <v>6528</v>
      </c>
      <c r="P11" s="931" t="s">
        <v>6541</v>
      </c>
      <c r="Q11" s="919">
        <f t="shared" si="0"/>
        <v>0</v>
      </c>
      <c r="R11" s="979">
        <f t="shared" si="0"/>
        <v>6.839999999999975</v>
      </c>
      <c r="S11" s="919">
        <f t="shared" si="1"/>
        <v>3</v>
      </c>
      <c r="T11" s="979">
        <f t="shared" si="2"/>
        <v>69.819999999999993</v>
      </c>
      <c r="U11" s="986">
        <v>493</v>
      </c>
      <c r="V11" s="927">
        <v>346.79999999999995</v>
      </c>
      <c r="W11" s="927">
        <v>-146.20000000000005</v>
      </c>
      <c r="X11" s="984">
        <v>0.70344827586206893</v>
      </c>
      <c r="Y11" s="982">
        <v>15</v>
      </c>
    </row>
    <row r="12" spans="1:25" ht="14.45" customHeight="1" x14ac:dyDescent="0.2">
      <c r="A12" s="946" t="s">
        <v>6542</v>
      </c>
      <c r="B12" s="927">
        <v>20</v>
      </c>
      <c r="C12" s="928">
        <v>275.52</v>
      </c>
      <c r="D12" s="929">
        <v>12</v>
      </c>
      <c r="E12" s="930">
        <v>19</v>
      </c>
      <c r="F12" s="911">
        <v>252.69</v>
      </c>
      <c r="G12" s="912">
        <v>15.8</v>
      </c>
      <c r="H12" s="913">
        <v>31</v>
      </c>
      <c r="I12" s="914">
        <v>421.67</v>
      </c>
      <c r="J12" s="915">
        <v>17.7</v>
      </c>
      <c r="K12" s="916">
        <v>12.65</v>
      </c>
      <c r="L12" s="917">
        <v>5</v>
      </c>
      <c r="M12" s="917">
        <v>60</v>
      </c>
      <c r="N12" s="918">
        <v>20</v>
      </c>
      <c r="O12" s="917" t="s">
        <v>6528</v>
      </c>
      <c r="P12" s="931" t="s">
        <v>6543</v>
      </c>
      <c r="Q12" s="919">
        <f t="shared" si="0"/>
        <v>11</v>
      </c>
      <c r="R12" s="979">
        <f t="shared" si="0"/>
        <v>146.15000000000003</v>
      </c>
      <c r="S12" s="919">
        <f t="shared" si="1"/>
        <v>12</v>
      </c>
      <c r="T12" s="979">
        <f t="shared" si="2"/>
        <v>168.98000000000002</v>
      </c>
      <c r="U12" s="986">
        <v>620</v>
      </c>
      <c r="V12" s="927">
        <v>548.69999999999993</v>
      </c>
      <c r="W12" s="927">
        <v>-71.300000000000068</v>
      </c>
      <c r="X12" s="984">
        <v>0.8849999999999999</v>
      </c>
      <c r="Y12" s="982">
        <v>137</v>
      </c>
    </row>
    <row r="13" spans="1:25" ht="14.45" customHeight="1" x14ac:dyDescent="0.2">
      <c r="A13" s="946" t="s">
        <v>6544</v>
      </c>
      <c r="B13" s="920">
        <v>2</v>
      </c>
      <c r="C13" s="921">
        <v>11.54</v>
      </c>
      <c r="D13" s="922">
        <v>4.5</v>
      </c>
      <c r="E13" s="930"/>
      <c r="F13" s="911"/>
      <c r="G13" s="912"/>
      <c r="H13" s="917">
        <v>1</v>
      </c>
      <c r="I13" s="911">
        <v>5.18</v>
      </c>
      <c r="J13" s="912">
        <v>3</v>
      </c>
      <c r="K13" s="916">
        <v>6.5</v>
      </c>
      <c r="L13" s="917">
        <v>4</v>
      </c>
      <c r="M13" s="917">
        <v>39</v>
      </c>
      <c r="N13" s="918">
        <v>13</v>
      </c>
      <c r="O13" s="917" t="s">
        <v>6528</v>
      </c>
      <c r="P13" s="931" t="s">
        <v>6545</v>
      </c>
      <c r="Q13" s="919">
        <f t="shared" si="0"/>
        <v>-1</v>
      </c>
      <c r="R13" s="979">
        <f t="shared" si="0"/>
        <v>-6.3599999999999994</v>
      </c>
      <c r="S13" s="919">
        <f t="shared" si="1"/>
        <v>1</v>
      </c>
      <c r="T13" s="979">
        <f t="shared" si="2"/>
        <v>5.18</v>
      </c>
      <c r="U13" s="986">
        <v>13</v>
      </c>
      <c r="V13" s="927">
        <v>3</v>
      </c>
      <c r="W13" s="927">
        <v>-10</v>
      </c>
      <c r="X13" s="984">
        <v>0.23076923076923078</v>
      </c>
      <c r="Y13" s="982"/>
    </row>
    <row r="14" spans="1:25" ht="14.45" customHeight="1" x14ac:dyDescent="0.2">
      <c r="A14" s="946" t="s">
        <v>6546</v>
      </c>
      <c r="B14" s="927"/>
      <c r="C14" s="928"/>
      <c r="D14" s="929"/>
      <c r="E14" s="930"/>
      <c r="F14" s="911"/>
      <c r="G14" s="912"/>
      <c r="H14" s="913">
        <v>1</v>
      </c>
      <c r="I14" s="914">
        <v>4.51</v>
      </c>
      <c r="J14" s="915">
        <v>2</v>
      </c>
      <c r="K14" s="916">
        <v>3.2</v>
      </c>
      <c r="L14" s="917">
        <v>3</v>
      </c>
      <c r="M14" s="917">
        <v>24</v>
      </c>
      <c r="N14" s="918">
        <v>8</v>
      </c>
      <c r="O14" s="917" t="s">
        <v>6528</v>
      </c>
      <c r="P14" s="931" t="s">
        <v>6547</v>
      </c>
      <c r="Q14" s="919">
        <f t="shared" si="0"/>
        <v>1</v>
      </c>
      <c r="R14" s="979">
        <f t="shared" si="0"/>
        <v>4.51</v>
      </c>
      <c r="S14" s="919">
        <f t="shared" si="1"/>
        <v>1</v>
      </c>
      <c r="T14" s="979">
        <f t="shared" si="2"/>
        <v>4.51</v>
      </c>
      <c r="U14" s="986">
        <v>8</v>
      </c>
      <c r="V14" s="927">
        <v>2</v>
      </c>
      <c r="W14" s="927">
        <v>-6</v>
      </c>
      <c r="X14" s="984">
        <v>0.25</v>
      </c>
      <c r="Y14" s="982"/>
    </row>
    <row r="15" spans="1:25" ht="14.45" customHeight="1" x14ac:dyDescent="0.2">
      <c r="A15" s="946" t="s">
        <v>6548</v>
      </c>
      <c r="B15" s="920">
        <v>1</v>
      </c>
      <c r="C15" s="921">
        <v>7.19</v>
      </c>
      <c r="D15" s="922">
        <v>5</v>
      </c>
      <c r="E15" s="930"/>
      <c r="F15" s="911"/>
      <c r="G15" s="912"/>
      <c r="H15" s="917"/>
      <c r="I15" s="911"/>
      <c r="J15" s="912"/>
      <c r="K15" s="916">
        <v>7.19</v>
      </c>
      <c r="L15" s="917">
        <v>3</v>
      </c>
      <c r="M15" s="917">
        <v>30</v>
      </c>
      <c r="N15" s="918">
        <v>10</v>
      </c>
      <c r="O15" s="917" t="s">
        <v>6528</v>
      </c>
      <c r="P15" s="931" t="s">
        <v>6549</v>
      </c>
      <c r="Q15" s="919">
        <f t="shared" si="0"/>
        <v>-1</v>
      </c>
      <c r="R15" s="979">
        <f t="shared" si="0"/>
        <v>-7.19</v>
      </c>
      <c r="S15" s="919">
        <f t="shared" si="1"/>
        <v>0</v>
      </c>
      <c r="T15" s="979">
        <f t="shared" si="2"/>
        <v>0</v>
      </c>
      <c r="U15" s="986" t="s">
        <v>581</v>
      </c>
      <c r="V15" s="927" t="s">
        <v>581</v>
      </c>
      <c r="W15" s="927" t="s">
        <v>581</v>
      </c>
      <c r="X15" s="984" t="s">
        <v>581</v>
      </c>
      <c r="Y15" s="982"/>
    </row>
    <row r="16" spans="1:25" ht="14.45" customHeight="1" x14ac:dyDescent="0.2">
      <c r="A16" s="946" t="s">
        <v>6550</v>
      </c>
      <c r="B16" s="927">
        <v>6</v>
      </c>
      <c r="C16" s="928">
        <v>8.9700000000000006</v>
      </c>
      <c r="D16" s="929">
        <v>2.2000000000000002</v>
      </c>
      <c r="E16" s="930">
        <v>3</v>
      </c>
      <c r="F16" s="911">
        <v>3.76</v>
      </c>
      <c r="G16" s="912">
        <v>1.7</v>
      </c>
      <c r="H16" s="913">
        <v>6</v>
      </c>
      <c r="I16" s="914">
        <v>13.38</v>
      </c>
      <c r="J16" s="915">
        <v>9.6999999999999993</v>
      </c>
      <c r="K16" s="916">
        <v>2.2200000000000002</v>
      </c>
      <c r="L16" s="917">
        <v>3</v>
      </c>
      <c r="M16" s="917">
        <v>30</v>
      </c>
      <c r="N16" s="918">
        <v>10</v>
      </c>
      <c r="O16" s="917" t="s">
        <v>6528</v>
      </c>
      <c r="P16" s="931" t="s">
        <v>6551</v>
      </c>
      <c r="Q16" s="919">
        <f t="shared" si="0"/>
        <v>0</v>
      </c>
      <c r="R16" s="979">
        <f t="shared" si="0"/>
        <v>4.41</v>
      </c>
      <c r="S16" s="919">
        <f t="shared" si="1"/>
        <v>3</v>
      </c>
      <c r="T16" s="979">
        <f t="shared" si="2"/>
        <v>9.620000000000001</v>
      </c>
      <c r="U16" s="986">
        <v>60</v>
      </c>
      <c r="V16" s="927">
        <v>58.199999999999996</v>
      </c>
      <c r="W16" s="927">
        <v>-1.8000000000000043</v>
      </c>
      <c r="X16" s="984">
        <v>0.97</v>
      </c>
      <c r="Y16" s="982">
        <v>23</v>
      </c>
    </row>
    <row r="17" spans="1:25" ht="14.45" customHeight="1" x14ac:dyDescent="0.2">
      <c r="A17" s="946" t="s">
        <v>6552</v>
      </c>
      <c r="B17" s="927"/>
      <c r="C17" s="928"/>
      <c r="D17" s="929"/>
      <c r="E17" s="930">
        <v>1</v>
      </c>
      <c r="F17" s="911">
        <v>0.49</v>
      </c>
      <c r="G17" s="912">
        <v>1</v>
      </c>
      <c r="H17" s="913">
        <v>3</v>
      </c>
      <c r="I17" s="914">
        <v>5.2</v>
      </c>
      <c r="J17" s="925">
        <v>22.3</v>
      </c>
      <c r="K17" s="916">
        <v>1.72</v>
      </c>
      <c r="L17" s="917">
        <v>4</v>
      </c>
      <c r="M17" s="917">
        <v>33</v>
      </c>
      <c r="N17" s="918">
        <v>11</v>
      </c>
      <c r="O17" s="917" t="s">
        <v>6528</v>
      </c>
      <c r="P17" s="931" t="s">
        <v>6553</v>
      </c>
      <c r="Q17" s="919">
        <f t="shared" si="0"/>
        <v>3</v>
      </c>
      <c r="R17" s="979">
        <f t="shared" si="0"/>
        <v>5.2</v>
      </c>
      <c r="S17" s="919">
        <f t="shared" si="1"/>
        <v>2</v>
      </c>
      <c r="T17" s="979">
        <f t="shared" si="2"/>
        <v>4.71</v>
      </c>
      <c r="U17" s="986">
        <v>33</v>
      </c>
      <c r="V17" s="927">
        <v>66.900000000000006</v>
      </c>
      <c r="W17" s="927">
        <v>33.900000000000006</v>
      </c>
      <c r="X17" s="984">
        <v>2.0272727272727273</v>
      </c>
      <c r="Y17" s="982">
        <v>43</v>
      </c>
    </row>
    <row r="18" spans="1:25" ht="14.45" customHeight="1" x14ac:dyDescent="0.2">
      <c r="A18" s="946" t="s">
        <v>6554</v>
      </c>
      <c r="B18" s="927"/>
      <c r="C18" s="928"/>
      <c r="D18" s="929"/>
      <c r="E18" s="930"/>
      <c r="F18" s="911"/>
      <c r="G18" s="912"/>
      <c r="H18" s="913">
        <v>1</v>
      </c>
      <c r="I18" s="914">
        <v>1.08</v>
      </c>
      <c r="J18" s="915">
        <v>2</v>
      </c>
      <c r="K18" s="916">
        <v>0.74</v>
      </c>
      <c r="L18" s="917">
        <v>3</v>
      </c>
      <c r="M18" s="917">
        <v>24</v>
      </c>
      <c r="N18" s="918">
        <v>8</v>
      </c>
      <c r="O18" s="917" t="s">
        <v>6528</v>
      </c>
      <c r="P18" s="931" t="s">
        <v>6555</v>
      </c>
      <c r="Q18" s="919">
        <f t="shared" si="0"/>
        <v>1</v>
      </c>
      <c r="R18" s="979">
        <f t="shared" si="0"/>
        <v>1.08</v>
      </c>
      <c r="S18" s="919">
        <f t="shared" si="1"/>
        <v>1</v>
      </c>
      <c r="T18" s="979">
        <f t="shared" si="2"/>
        <v>1.08</v>
      </c>
      <c r="U18" s="986">
        <v>8</v>
      </c>
      <c r="V18" s="927">
        <v>2</v>
      </c>
      <c r="W18" s="927">
        <v>-6</v>
      </c>
      <c r="X18" s="984">
        <v>0.25</v>
      </c>
      <c r="Y18" s="982"/>
    </row>
    <row r="19" spans="1:25" ht="14.45" customHeight="1" x14ac:dyDescent="0.2">
      <c r="A19" s="946" t="s">
        <v>6556</v>
      </c>
      <c r="B19" s="927"/>
      <c r="C19" s="928"/>
      <c r="D19" s="929"/>
      <c r="E19" s="913">
        <v>1</v>
      </c>
      <c r="F19" s="914">
        <v>3.28</v>
      </c>
      <c r="G19" s="915">
        <v>9</v>
      </c>
      <c r="H19" s="917"/>
      <c r="I19" s="911"/>
      <c r="J19" s="912"/>
      <c r="K19" s="916">
        <v>3.28</v>
      </c>
      <c r="L19" s="917">
        <v>4</v>
      </c>
      <c r="M19" s="917">
        <v>39</v>
      </c>
      <c r="N19" s="918">
        <v>13</v>
      </c>
      <c r="O19" s="917" t="s">
        <v>6528</v>
      </c>
      <c r="P19" s="931" t="s">
        <v>6557</v>
      </c>
      <c r="Q19" s="919">
        <f t="shared" si="0"/>
        <v>0</v>
      </c>
      <c r="R19" s="979">
        <f t="shared" si="0"/>
        <v>0</v>
      </c>
      <c r="S19" s="919">
        <f t="shared" si="1"/>
        <v>-1</v>
      </c>
      <c r="T19" s="979">
        <f t="shared" si="2"/>
        <v>-3.28</v>
      </c>
      <c r="U19" s="986" t="s">
        <v>581</v>
      </c>
      <c r="V19" s="927" t="s">
        <v>581</v>
      </c>
      <c r="W19" s="927" t="s">
        <v>581</v>
      </c>
      <c r="X19" s="984" t="s">
        <v>581</v>
      </c>
      <c r="Y19" s="982"/>
    </row>
    <row r="20" spans="1:25" ht="14.45" customHeight="1" x14ac:dyDescent="0.2">
      <c r="A20" s="946" t="s">
        <v>6558</v>
      </c>
      <c r="B20" s="927"/>
      <c r="C20" s="928"/>
      <c r="D20" s="929"/>
      <c r="E20" s="913">
        <v>1</v>
      </c>
      <c r="F20" s="914">
        <v>0.43</v>
      </c>
      <c r="G20" s="915">
        <v>1</v>
      </c>
      <c r="H20" s="917"/>
      <c r="I20" s="911"/>
      <c r="J20" s="912"/>
      <c r="K20" s="916">
        <v>1.24</v>
      </c>
      <c r="L20" s="917">
        <v>3</v>
      </c>
      <c r="M20" s="917">
        <v>24</v>
      </c>
      <c r="N20" s="918">
        <v>8</v>
      </c>
      <c r="O20" s="917" t="s">
        <v>6528</v>
      </c>
      <c r="P20" s="931" t="s">
        <v>6559</v>
      </c>
      <c r="Q20" s="919">
        <f t="shared" si="0"/>
        <v>0</v>
      </c>
      <c r="R20" s="979">
        <f t="shared" si="0"/>
        <v>0</v>
      </c>
      <c r="S20" s="919">
        <f t="shared" si="1"/>
        <v>-1</v>
      </c>
      <c r="T20" s="979">
        <f t="shared" si="2"/>
        <v>-0.43</v>
      </c>
      <c r="U20" s="986" t="s">
        <v>581</v>
      </c>
      <c r="V20" s="927" t="s">
        <v>581</v>
      </c>
      <c r="W20" s="927" t="s">
        <v>581</v>
      </c>
      <c r="X20" s="984" t="s">
        <v>581</v>
      </c>
      <c r="Y20" s="982"/>
    </row>
    <row r="21" spans="1:25" ht="14.45" customHeight="1" x14ac:dyDescent="0.2">
      <c r="A21" s="946" t="s">
        <v>6560</v>
      </c>
      <c r="B21" s="927">
        <v>1</v>
      </c>
      <c r="C21" s="928">
        <v>1.21</v>
      </c>
      <c r="D21" s="929">
        <v>1</v>
      </c>
      <c r="E21" s="930">
        <v>2</v>
      </c>
      <c r="F21" s="911">
        <v>3.24</v>
      </c>
      <c r="G21" s="912">
        <v>3</v>
      </c>
      <c r="H21" s="913">
        <v>4</v>
      </c>
      <c r="I21" s="914">
        <v>8.73</v>
      </c>
      <c r="J21" s="915">
        <v>3.8</v>
      </c>
      <c r="K21" s="916">
        <v>2.38</v>
      </c>
      <c r="L21" s="917">
        <v>3</v>
      </c>
      <c r="M21" s="917">
        <v>30</v>
      </c>
      <c r="N21" s="918">
        <v>10</v>
      </c>
      <c r="O21" s="917" t="s">
        <v>6528</v>
      </c>
      <c r="P21" s="931" t="s">
        <v>6561</v>
      </c>
      <c r="Q21" s="919">
        <f t="shared" si="0"/>
        <v>3</v>
      </c>
      <c r="R21" s="979">
        <f t="shared" si="0"/>
        <v>7.5200000000000005</v>
      </c>
      <c r="S21" s="919">
        <f t="shared" si="1"/>
        <v>2</v>
      </c>
      <c r="T21" s="979">
        <f t="shared" si="2"/>
        <v>5.49</v>
      </c>
      <c r="U21" s="986">
        <v>40</v>
      </c>
      <c r="V21" s="927">
        <v>15.2</v>
      </c>
      <c r="W21" s="927">
        <v>-24.8</v>
      </c>
      <c r="X21" s="984">
        <v>0.38</v>
      </c>
      <c r="Y21" s="982"/>
    </row>
    <row r="22" spans="1:25" ht="14.45" customHeight="1" x14ac:dyDescent="0.2">
      <c r="A22" s="946" t="s">
        <v>6562</v>
      </c>
      <c r="B22" s="927"/>
      <c r="C22" s="928"/>
      <c r="D22" s="929"/>
      <c r="E22" s="930"/>
      <c r="F22" s="911"/>
      <c r="G22" s="912"/>
      <c r="H22" s="913">
        <v>1</v>
      </c>
      <c r="I22" s="914">
        <v>2.36</v>
      </c>
      <c r="J22" s="915">
        <v>3</v>
      </c>
      <c r="K22" s="916">
        <v>2.36</v>
      </c>
      <c r="L22" s="917">
        <v>2</v>
      </c>
      <c r="M22" s="917">
        <v>21</v>
      </c>
      <c r="N22" s="918">
        <v>7</v>
      </c>
      <c r="O22" s="917" t="s">
        <v>6528</v>
      </c>
      <c r="P22" s="931" t="s">
        <v>6563</v>
      </c>
      <c r="Q22" s="919">
        <f t="shared" si="0"/>
        <v>1</v>
      </c>
      <c r="R22" s="979">
        <f t="shared" si="0"/>
        <v>2.36</v>
      </c>
      <c r="S22" s="919">
        <f t="shared" si="1"/>
        <v>1</v>
      </c>
      <c r="T22" s="979">
        <f t="shared" si="2"/>
        <v>2.36</v>
      </c>
      <c r="U22" s="986">
        <v>7</v>
      </c>
      <c r="V22" s="927">
        <v>3</v>
      </c>
      <c r="W22" s="927">
        <v>-4</v>
      </c>
      <c r="X22" s="984">
        <v>0.42857142857142855</v>
      </c>
      <c r="Y22" s="982"/>
    </row>
    <row r="23" spans="1:25" ht="14.45" customHeight="1" x14ac:dyDescent="0.2">
      <c r="A23" s="946" t="s">
        <v>6564</v>
      </c>
      <c r="B23" s="927"/>
      <c r="C23" s="928"/>
      <c r="D23" s="929"/>
      <c r="E23" s="930">
        <v>1</v>
      </c>
      <c r="F23" s="911">
        <v>8.2100000000000009</v>
      </c>
      <c r="G23" s="912">
        <v>33</v>
      </c>
      <c r="H23" s="913">
        <v>1</v>
      </c>
      <c r="I23" s="914">
        <v>5.45</v>
      </c>
      <c r="J23" s="915">
        <v>13</v>
      </c>
      <c r="K23" s="916">
        <v>5.45</v>
      </c>
      <c r="L23" s="917">
        <v>5</v>
      </c>
      <c r="M23" s="917">
        <v>48</v>
      </c>
      <c r="N23" s="918">
        <v>16</v>
      </c>
      <c r="O23" s="917" t="s">
        <v>6528</v>
      </c>
      <c r="P23" s="931" t="s">
        <v>6565</v>
      </c>
      <c r="Q23" s="919">
        <f t="shared" si="0"/>
        <v>1</v>
      </c>
      <c r="R23" s="979">
        <f t="shared" si="0"/>
        <v>5.45</v>
      </c>
      <c r="S23" s="919">
        <f t="shared" si="1"/>
        <v>0</v>
      </c>
      <c r="T23" s="979">
        <f t="shared" si="2"/>
        <v>-2.7600000000000007</v>
      </c>
      <c r="U23" s="986">
        <v>16</v>
      </c>
      <c r="V23" s="927">
        <v>13</v>
      </c>
      <c r="W23" s="927">
        <v>-3</v>
      </c>
      <c r="X23" s="984">
        <v>0.8125</v>
      </c>
      <c r="Y23" s="982"/>
    </row>
    <row r="24" spans="1:25" ht="14.45" customHeight="1" x14ac:dyDescent="0.2">
      <c r="A24" s="946" t="s">
        <v>6566</v>
      </c>
      <c r="B24" s="920">
        <v>2</v>
      </c>
      <c r="C24" s="921">
        <v>4.82</v>
      </c>
      <c r="D24" s="922">
        <v>6.5</v>
      </c>
      <c r="E24" s="930"/>
      <c r="F24" s="911"/>
      <c r="G24" s="912"/>
      <c r="H24" s="917">
        <v>1</v>
      </c>
      <c r="I24" s="911">
        <v>5.94</v>
      </c>
      <c r="J24" s="912">
        <v>5</v>
      </c>
      <c r="K24" s="916">
        <v>2.41</v>
      </c>
      <c r="L24" s="917">
        <v>5</v>
      </c>
      <c r="M24" s="917">
        <v>48</v>
      </c>
      <c r="N24" s="918">
        <v>16</v>
      </c>
      <c r="O24" s="917" t="s">
        <v>6528</v>
      </c>
      <c r="P24" s="931" t="s">
        <v>6567</v>
      </c>
      <c r="Q24" s="919">
        <f t="shared" si="0"/>
        <v>-1</v>
      </c>
      <c r="R24" s="979">
        <f t="shared" si="0"/>
        <v>1.1200000000000001</v>
      </c>
      <c r="S24" s="919">
        <f t="shared" si="1"/>
        <v>1</v>
      </c>
      <c r="T24" s="979">
        <f t="shared" si="2"/>
        <v>5.94</v>
      </c>
      <c r="U24" s="986">
        <v>16</v>
      </c>
      <c r="V24" s="927">
        <v>5</v>
      </c>
      <c r="W24" s="927">
        <v>-11</v>
      </c>
      <c r="X24" s="984">
        <v>0.3125</v>
      </c>
      <c r="Y24" s="982"/>
    </row>
    <row r="25" spans="1:25" ht="14.45" customHeight="1" x14ac:dyDescent="0.2">
      <c r="A25" s="946" t="s">
        <v>6568</v>
      </c>
      <c r="B25" s="927">
        <v>11</v>
      </c>
      <c r="C25" s="928">
        <v>19.25</v>
      </c>
      <c r="D25" s="929">
        <v>4.0999999999999996</v>
      </c>
      <c r="E25" s="930">
        <v>12</v>
      </c>
      <c r="F25" s="911">
        <v>17.57</v>
      </c>
      <c r="G25" s="912">
        <v>3.2</v>
      </c>
      <c r="H25" s="913">
        <v>22</v>
      </c>
      <c r="I25" s="914">
        <v>37.21</v>
      </c>
      <c r="J25" s="915">
        <v>6.7</v>
      </c>
      <c r="K25" s="916">
        <v>1.67</v>
      </c>
      <c r="L25" s="917">
        <v>3</v>
      </c>
      <c r="M25" s="917">
        <v>27</v>
      </c>
      <c r="N25" s="918">
        <v>9</v>
      </c>
      <c r="O25" s="917" t="s">
        <v>6528</v>
      </c>
      <c r="P25" s="931" t="s">
        <v>6569</v>
      </c>
      <c r="Q25" s="919">
        <f t="shared" si="0"/>
        <v>11</v>
      </c>
      <c r="R25" s="979">
        <f t="shared" si="0"/>
        <v>17.96</v>
      </c>
      <c r="S25" s="919">
        <f t="shared" si="1"/>
        <v>10</v>
      </c>
      <c r="T25" s="979">
        <f t="shared" si="2"/>
        <v>19.64</v>
      </c>
      <c r="U25" s="986">
        <v>198</v>
      </c>
      <c r="V25" s="927">
        <v>147.4</v>
      </c>
      <c r="W25" s="927">
        <v>-50.599999999999994</v>
      </c>
      <c r="X25" s="984">
        <v>0.74444444444444446</v>
      </c>
      <c r="Y25" s="982">
        <v>42</v>
      </c>
    </row>
    <row r="26" spans="1:25" ht="14.45" customHeight="1" x14ac:dyDescent="0.2">
      <c r="A26" s="946" t="s">
        <v>6570</v>
      </c>
      <c r="B26" s="927"/>
      <c r="C26" s="928"/>
      <c r="D26" s="929"/>
      <c r="E26" s="913">
        <v>1</v>
      </c>
      <c r="F26" s="914">
        <v>0.38</v>
      </c>
      <c r="G26" s="915">
        <v>1</v>
      </c>
      <c r="H26" s="917"/>
      <c r="I26" s="911"/>
      <c r="J26" s="912"/>
      <c r="K26" s="916">
        <v>1</v>
      </c>
      <c r="L26" s="917">
        <v>3</v>
      </c>
      <c r="M26" s="917">
        <v>30</v>
      </c>
      <c r="N26" s="918">
        <v>10</v>
      </c>
      <c r="O26" s="917" t="s">
        <v>6528</v>
      </c>
      <c r="P26" s="931" t="s">
        <v>6571</v>
      </c>
      <c r="Q26" s="919">
        <f t="shared" si="0"/>
        <v>0</v>
      </c>
      <c r="R26" s="979">
        <f t="shared" si="0"/>
        <v>0</v>
      </c>
      <c r="S26" s="919">
        <f t="shared" si="1"/>
        <v>-1</v>
      </c>
      <c r="T26" s="979">
        <f t="shared" si="2"/>
        <v>-0.38</v>
      </c>
      <c r="U26" s="986" t="s">
        <v>581</v>
      </c>
      <c r="V26" s="927" t="s">
        <v>581</v>
      </c>
      <c r="W26" s="927" t="s">
        <v>581</v>
      </c>
      <c r="X26" s="984" t="s">
        <v>581</v>
      </c>
      <c r="Y26" s="982"/>
    </row>
    <row r="27" spans="1:25" ht="14.45" customHeight="1" x14ac:dyDescent="0.2">
      <c r="A27" s="946" t="s">
        <v>6572</v>
      </c>
      <c r="B27" s="927">
        <v>4</v>
      </c>
      <c r="C27" s="928">
        <v>2.27</v>
      </c>
      <c r="D27" s="929">
        <v>2</v>
      </c>
      <c r="E27" s="913">
        <v>4</v>
      </c>
      <c r="F27" s="914">
        <v>3.23</v>
      </c>
      <c r="G27" s="915">
        <v>1</v>
      </c>
      <c r="H27" s="917"/>
      <c r="I27" s="911"/>
      <c r="J27" s="912"/>
      <c r="K27" s="916">
        <v>0.42</v>
      </c>
      <c r="L27" s="917">
        <v>1</v>
      </c>
      <c r="M27" s="917">
        <v>5</v>
      </c>
      <c r="N27" s="918">
        <v>2</v>
      </c>
      <c r="O27" s="917" t="s">
        <v>6528</v>
      </c>
      <c r="P27" s="931" t="s">
        <v>6573</v>
      </c>
      <c r="Q27" s="919">
        <f t="shared" si="0"/>
        <v>-4</v>
      </c>
      <c r="R27" s="979">
        <f t="shared" si="0"/>
        <v>-2.27</v>
      </c>
      <c r="S27" s="919">
        <f t="shared" si="1"/>
        <v>-4</v>
      </c>
      <c r="T27" s="979">
        <f t="shared" si="2"/>
        <v>-3.23</v>
      </c>
      <c r="U27" s="986" t="s">
        <v>581</v>
      </c>
      <c r="V27" s="927" t="s">
        <v>581</v>
      </c>
      <c r="W27" s="927" t="s">
        <v>581</v>
      </c>
      <c r="X27" s="984" t="s">
        <v>581</v>
      </c>
      <c r="Y27" s="982"/>
    </row>
    <row r="28" spans="1:25" ht="14.45" customHeight="1" x14ac:dyDescent="0.2">
      <c r="A28" s="946" t="s">
        <v>6574</v>
      </c>
      <c r="B28" s="927">
        <v>1</v>
      </c>
      <c r="C28" s="928">
        <v>12.99</v>
      </c>
      <c r="D28" s="929">
        <v>13</v>
      </c>
      <c r="E28" s="930">
        <v>2</v>
      </c>
      <c r="F28" s="911">
        <v>17.5</v>
      </c>
      <c r="G28" s="912">
        <v>1</v>
      </c>
      <c r="H28" s="913">
        <v>2</v>
      </c>
      <c r="I28" s="914">
        <v>32.130000000000003</v>
      </c>
      <c r="J28" s="915">
        <v>9.5</v>
      </c>
      <c r="K28" s="916">
        <v>17.2</v>
      </c>
      <c r="L28" s="917">
        <v>4</v>
      </c>
      <c r="M28" s="917">
        <v>39</v>
      </c>
      <c r="N28" s="918">
        <v>13</v>
      </c>
      <c r="O28" s="917" t="s">
        <v>5509</v>
      </c>
      <c r="P28" s="931" t="s">
        <v>6575</v>
      </c>
      <c r="Q28" s="919">
        <f t="shared" si="0"/>
        <v>1</v>
      </c>
      <c r="R28" s="979">
        <f t="shared" si="0"/>
        <v>19.14</v>
      </c>
      <c r="S28" s="919">
        <f t="shared" si="1"/>
        <v>0</v>
      </c>
      <c r="T28" s="979">
        <f t="shared" si="2"/>
        <v>14.630000000000003</v>
      </c>
      <c r="U28" s="986">
        <v>26</v>
      </c>
      <c r="V28" s="927">
        <v>19</v>
      </c>
      <c r="W28" s="927">
        <v>-7</v>
      </c>
      <c r="X28" s="984">
        <v>0.73076923076923073</v>
      </c>
      <c r="Y28" s="982">
        <v>2</v>
      </c>
    </row>
    <row r="29" spans="1:25" ht="14.45" customHeight="1" x14ac:dyDescent="0.2">
      <c r="A29" s="946" t="s">
        <v>6576</v>
      </c>
      <c r="B29" s="920">
        <v>1</v>
      </c>
      <c r="C29" s="921">
        <v>16.100000000000001</v>
      </c>
      <c r="D29" s="922">
        <v>17</v>
      </c>
      <c r="E29" s="930"/>
      <c r="F29" s="911"/>
      <c r="G29" s="912"/>
      <c r="H29" s="917"/>
      <c r="I29" s="911"/>
      <c r="J29" s="912"/>
      <c r="K29" s="916">
        <v>16.100000000000001</v>
      </c>
      <c r="L29" s="917">
        <v>7</v>
      </c>
      <c r="M29" s="917">
        <v>63</v>
      </c>
      <c r="N29" s="918">
        <v>21</v>
      </c>
      <c r="O29" s="917" t="s">
        <v>6528</v>
      </c>
      <c r="P29" s="931" t="s">
        <v>6577</v>
      </c>
      <c r="Q29" s="919">
        <f t="shared" si="0"/>
        <v>-1</v>
      </c>
      <c r="R29" s="979">
        <f t="shared" si="0"/>
        <v>-16.100000000000001</v>
      </c>
      <c r="S29" s="919">
        <f t="shared" si="1"/>
        <v>0</v>
      </c>
      <c r="T29" s="979">
        <f t="shared" si="2"/>
        <v>0</v>
      </c>
      <c r="U29" s="986" t="s">
        <v>581</v>
      </c>
      <c r="V29" s="927" t="s">
        <v>581</v>
      </c>
      <c r="W29" s="927" t="s">
        <v>581</v>
      </c>
      <c r="X29" s="984" t="s">
        <v>581</v>
      </c>
      <c r="Y29" s="982"/>
    </row>
    <row r="30" spans="1:25" ht="14.45" customHeight="1" x14ac:dyDescent="0.2">
      <c r="A30" s="946" t="s">
        <v>6578</v>
      </c>
      <c r="B30" s="927"/>
      <c r="C30" s="928"/>
      <c r="D30" s="929"/>
      <c r="E30" s="913">
        <v>2</v>
      </c>
      <c r="F30" s="914">
        <v>26.35</v>
      </c>
      <c r="G30" s="915">
        <v>15.5</v>
      </c>
      <c r="H30" s="917">
        <v>1</v>
      </c>
      <c r="I30" s="911">
        <v>13.17</v>
      </c>
      <c r="J30" s="925">
        <v>54</v>
      </c>
      <c r="K30" s="916">
        <v>13.17</v>
      </c>
      <c r="L30" s="917">
        <v>6</v>
      </c>
      <c r="M30" s="917">
        <v>54</v>
      </c>
      <c r="N30" s="918">
        <v>18</v>
      </c>
      <c r="O30" s="917" t="s">
        <v>6528</v>
      </c>
      <c r="P30" s="931" t="s">
        <v>6579</v>
      </c>
      <c r="Q30" s="919">
        <f t="shared" si="0"/>
        <v>1</v>
      </c>
      <c r="R30" s="979">
        <f t="shared" si="0"/>
        <v>13.17</v>
      </c>
      <c r="S30" s="919">
        <f t="shared" si="1"/>
        <v>-1</v>
      </c>
      <c r="T30" s="979">
        <f t="shared" si="2"/>
        <v>-13.180000000000001</v>
      </c>
      <c r="U30" s="986">
        <v>18</v>
      </c>
      <c r="V30" s="927">
        <v>54</v>
      </c>
      <c r="W30" s="927">
        <v>36</v>
      </c>
      <c r="X30" s="984">
        <v>3</v>
      </c>
      <c r="Y30" s="982">
        <v>36</v>
      </c>
    </row>
    <row r="31" spans="1:25" ht="14.45" customHeight="1" x14ac:dyDescent="0.2">
      <c r="A31" s="946" t="s">
        <v>6580</v>
      </c>
      <c r="B31" s="927">
        <v>1</v>
      </c>
      <c r="C31" s="928">
        <v>7.79</v>
      </c>
      <c r="D31" s="929">
        <v>4</v>
      </c>
      <c r="E31" s="930">
        <v>3</v>
      </c>
      <c r="F31" s="911">
        <v>22.87</v>
      </c>
      <c r="G31" s="912">
        <v>2.2999999999999998</v>
      </c>
      <c r="H31" s="913">
        <v>3</v>
      </c>
      <c r="I31" s="914">
        <v>26.82</v>
      </c>
      <c r="J31" s="915">
        <v>2.2999999999999998</v>
      </c>
      <c r="K31" s="916">
        <v>9.31</v>
      </c>
      <c r="L31" s="917">
        <v>5</v>
      </c>
      <c r="M31" s="917">
        <v>48</v>
      </c>
      <c r="N31" s="918">
        <v>16</v>
      </c>
      <c r="O31" s="917" t="s">
        <v>6528</v>
      </c>
      <c r="P31" s="931" t="s">
        <v>6581</v>
      </c>
      <c r="Q31" s="919">
        <f t="shared" si="0"/>
        <v>2</v>
      </c>
      <c r="R31" s="979">
        <f t="shared" si="0"/>
        <v>19.03</v>
      </c>
      <c r="S31" s="919">
        <f t="shared" si="1"/>
        <v>0</v>
      </c>
      <c r="T31" s="979">
        <f t="shared" si="2"/>
        <v>3.9499999999999993</v>
      </c>
      <c r="U31" s="986">
        <v>48</v>
      </c>
      <c r="V31" s="927">
        <v>6.8999999999999995</v>
      </c>
      <c r="W31" s="927">
        <v>-41.1</v>
      </c>
      <c r="X31" s="984">
        <v>0.14374999999999999</v>
      </c>
      <c r="Y31" s="982"/>
    </row>
    <row r="32" spans="1:25" ht="14.45" customHeight="1" x14ac:dyDescent="0.2">
      <c r="A32" s="946" t="s">
        <v>6582</v>
      </c>
      <c r="B32" s="927"/>
      <c r="C32" s="928"/>
      <c r="D32" s="929"/>
      <c r="E32" s="930"/>
      <c r="F32" s="911"/>
      <c r="G32" s="912"/>
      <c r="H32" s="913">
        <v>1</v>
      </c>
      <c r="I32" s="914">
        <v>3.17</v>
      </c>
      <c r="J32" s="915">
        <v>1</v>
      </c>
      <c r="K32" s="916">
        <v>4.2300000000000004</v>
      </c>
      <c r="L32" s="917">
        <v>2</v>
      </c>
      <c r="M32" s="917">
        <v>21</v>
      </c>
      <c r="N32" s="918">
        <v>7</v>
      </c>
      <c r="O32" s="917" t="s">
        <v>6528</v>
      </c>
      <c r="P32" s="931" t="s">
        <v>6583</v>
      </c>
      <c r="Q32" s="919">
        <f t="shared" si="0"/>
        <v>1</v>
      </c>
      <c r="R32" s="979">
        <f t="shared" si="0"/>
        <v>3.17</v>
      </c>
      <c r="S32" s="919">
        <f t="shared" si="1"/>
        <v>1</v>
      </c>
      <c r="T32" s="979">
        <f t="shared" si="2"/>
        <v>3.17</v>
      </c>
      <c r="U32" s="986">
        <v>7</v>
      </c>
      <c r="V32" s="927">
        <v>1</v>
      </c>
      <c r="W32" s="927">
        <v>-6</v>
      </c>
      <c r="X32" s="984">
        <v>0.14285714285714285</v>
      </c>
      <c r="Y32" s="982"/>
    </row>
    <row r="33" spans="1:25" ht="14.45" customHeight="1" x14ac:dyDescent="0.2">
      <c r="A33" s="946" t="s">
        <v>6584</v>
      </c>
      <c r="B33" s="927"/>
      <c r="C33" s="928"/>
      <c r="D33" s="929"/>
      <c r="E33" s="930">
        <v>1</v>
      </c>
      <c r="F33" s="911">
        <v>4.72</v>
      </c>
      <c r="G33" s="912">
        <v>6</v>
      </c>
      <c r="H33" s="913">
        <v>2</v>
      </c>
      <c r="I33" s="914">
        <v>9.44</v>
      </c>
      <c r="J33" s="915">
        <v>4</v>
      </c>
      <c r="K33" s="916">
        <v>4.72</v>
      </c>
      <c r="L33" s="917">
        <v>2</v>
      </c>
      <c r="M33" s="917">
        <v>21</v>
      </c>
      <c r="N33" s="918">
        <v>7</v>
      </c>
      <c r="O33" s="917" t="s">
        <v>5509</v>
      </c>
      <c r="P33" s="931" t="s">
        <v>6585</v>
      </c>
      <c r="Q33" s="919">
        <f t="shared" si="0"/>
        <v>2</v>
      </c>
      <c r="R33" s="979">
        <f t="shared" si="0"/>
        <v>9.44</v>
      </c>
      <c r="S33" s="919">
        <f t="shared" si="1"/>
        <v>1</v>
      </c>
      <c r="T33" s="979">
        <f t="shared" si="2"/>
        <v>4.72</v>
      </c>
      <c r="U33" s="986">
        <v>14</v>
      </c>
      <c r="V33" s="927">
        <v>8</v>
      </c>
      <c r="W33" s="927">
        <v>-6</v>
      </c>
      <c r="X33" s="984">
        <v>0.5714285714285714</v>
      </c>
      <c r="Y33" s="982"/>
    </row>
    <row r="34" spans="1:25" ht="14.45" customHeight="1" x14ac:dyDescent="0.2">
      <c r="A34" s="946" t="s">
        <v>6586</v>
      </c>
      <c r="B34" s="927"/>
      <c r="C34" s="928"/>
      <c r="D34" s="929"/>
      <c r="E34" s="930"/>
      <c r="F34" s="911"/>
      <c r="G34" s="912"/>
      <c r="H34" s="913">
        <v>1</v>
      </c>
      <c r="I34" s="914">
        <v>0.6</v>
      </c>
      <c r="J34" s="915">
        <v>1</v>
      </c>
      <c r="K34" s="916">
        <v>1.63</v>
      </c>
      <c r="L34" s="917">
        <v>3</v>
      </c>
      <c r="M34" s="917">
        <v>27</v>
      </c>
      <c r="N34" s="918">
        <v>9</v>
      </c>
      <c r="O34" s="917" t="s">
        <v>6528</v>
      </c>
      <c r="P34" s="931" t="s">
        <v>6587</v>
      </c>
      <c r="Q34" s="919">
        <f t="shared" si="0"/>
        <v>1</v>
      </c>
      <c r="R34" s="979">
        <f t="shared" si="0"/>
        <v>0.6</v>
      </c>
      <c r="S34" s="919">
        <f t="shared" si="1"/>
        <v>1</v>
      </c>
      <c r="T34" s="979">
        <f t="shared" si="2"/>
        <v>0.6</v>
      </c>
      <c r="U34" s="986">
        <v>9</v>
      </c>
      <c r="V34" s="927">
        <v>1</v>
      </c>
      <c r="W34" s="927">
        <v>-8</v>
      </c>
      <c r="X34" s="984">
        <v>0.1111111111111111</v>
      </c>
      <c r="Y34" s="982"/>
    </row>
    <row r="35" spans="1:25" ht="14.45" customHeight="1" x14ac:dyDescent="0.2">
      <c r="A35" s="946" t="s">
        <v>6588</v>
      </c>
      <c r="B35" s="927"/>
      <c r="C35" s="928"/>
      <c r="D35" s="929"/>
      <c r="E35" s="913"/>
      <c r="F35" s="914"/>
      <c r="G35" s="915"/>
      <c r="H35" s="917">
        <v>1</v>
      </c>
      <c r="I35" s="911">
        <v>1.1000000000000001</v>
      </c>
      <c r="J35" s="912">
        <v>3</v>
      </c>
      <c r="K35" s="916">
        <v>1.45</v>
      </c>
      <c r="L35" s="917">
        <v>4</v>
      </c>
      <c r="M35" s="917">
        <v>33</v>
      </c>
      <c r="N35" s="918">
        <v>11</v>
      </c>
      <c r="O35" s="917" t="s">
        <v>6528</v>
      </c>
      <c r="P35" s="931" t="s">
        <v>6589</v>
      </c>
      <c r="Q35" s="919">
        <f t="shared" si="0"/>
        <v>1</v>
      </c>
      <c r="R35" s="979">
        <f t="shared" si="0"/>
        <v>1.1000000000000001</v>
      </c>
      <c r="S35" s="919">
        <f t="shared" si="1"/>
        <v>1</v>
      </c>
      <c r="T35" s="979">
        <f t="shared" si="2"/>
        <v>1.1000000000000001</v>
      </c>
      <c r="U35" s="986">
        <v>11</v>
      </c>
      <c r="V35" s="927">
        <v>3</v>
      </c>
      <c r="W35" s="927">
        <v>-8</v>
      </c>
      <c r="X35" s="984">
        <v>0.27272727272727271</v>
      </c>
      <c r="Y35" s="982"/>
    </row>
    <row r="36" spans="1:25" ht="14.45" customHeight="1" x14ac:dyDescent="0.2">
      <c r="A36" s="947" t="s">
        <v>6590</v>
      </c>
      <c r="B36" s="942">
        <v>2</v>
      </c>
      <c r="C36" s="943">
        <v>7.01</v>
      </c>
      <c r="D36" s="932">
        <v>20.5</v>
      </c>
      <c r="E36" s="944">
        <v>5</v>
      </c>
      <c r="F36" s="945">
        <v>13.64</v>
      </c>
      <c r="G36" s="926">
        <v>6</v>
      </c>
      <c r="H36" s="937"/>
      <c r="I36" s="936"/>
      <c r="J36" s="924"/>
      <c r="K36" s="938">
        <v>2.69</v>
      </c>
      <c r="L36" s="937">
        <v>3</v>
      </c>
      <c r="M36" s="937">
        <v>30</v>
      </c>
      <c r="N36" s="939">
        <v>10</v>
      </c>
      <c r="O36" s="937" t="s">
        <v>6528</v>
      </c>
      <c r="P36" s="940" t="s">
        <v>6591</v>
      </c>
      <c r="Q36" s="941">
        <f t="shared" si="0"/>
        <v>-2</v>
      </c>
      <c r="R36" s="980">
        <f t="shared" si="0"/>
        <v>-7.01</v>
      </c>
      <c r="S36" s="941">
        <f t="shared" si="1"/>
        <v>-5</v>
      </c>
      <c r="T36" s="980">
        <f t="shared" si="2"/>
        <v>-13.64</v>
      </c>
      <c r="U36" s="987" t="s">
        <v>581</v>
      </c>
      <c r="V36" s="942" t="s">
        <v>581</v>
      </c>
      <c r="W36" s="942" t="s">
        <v>581</v>
      </c>
      <c r="X36" s="985" t="s">
        <v>581</v>
      </c>
      <c r="Y36" s="983"/>
    </row>
    <row r="37" spans="1:25" ht="14.45" customHeight="1" x14ac:dyDescent="0.2">
      <c r="A37" s="946" t="s">
        <v>6592</v>
      </c>
      <c r="B37" s="927"/>
      <c r="C37" s="928"/>
      <c r="D37" s="929"/>
      <c r="E37" s="930">
        <v>1</v>
      </c>
      <c r="F37" s="911">
        <v>17.8</v>
      </c>
      <c r="G37" s="912">
        <v>125</v>
      </c>
      <c r="H37" s="913">
        <v>5</v>
      </c>
      <c r="I37" s="914">
        <v>21.18</v>
      </c>
      <c r="J37" s="915">
        <v>9.4</v>
      </c>
      <c r="K37" s="916">
        <v>6.37</v>
      </c>
      <c r="L37" s="917">
        <v>7</v>
      </c>
      <c r="M37" s="917">
        <v>60</v>
      </c>
      <c r="N37" s="918">
        <v>20</v>
      </c>
      <c r="O37" s="917" t="s">
        <v>6528</v>
      </c>
      <c r="P37" s="931" t="s">
        <v>6593</v>
      </c>
      <c r="Q37" s="919">
        <f t="shared" si="0"/>
        <v>5</v>
      </c>
      <c r="R37" s="979">
        <f t="shared" si="0"/>
        <v>21.18</v>
      </c>
      <c r="S37" s="919">
        <f t="shared" si="1"/>
        <v>4</v>
      </c>
      <c r="T37" s="979">
        <f t="shared" si="2"/>
        <v>3.379999999999999</v>
      </c>
      <c r="U37" s="986">
        <v>100</v>
      </c>
      <c r="V37" s="927">
        <v>47</v>
      </c>
      <c r="W37" s="927">
        <v>-53</v>
      </c>
      <c r="X37" s="984">
        <v>0.47</v>
      </c>
      <c r="Y37" s="982">
        <v>16</v>
      </c>
    </row>
    <row r="38" spans="1:25" ht="14.45" customHeight="1" x14ac:dyDescent="0.2">
      <c r="A38" s="946" t="s">
        <v>6594</v>
      </c>
      <c r="B38" s="920">
        <v>1</v>
      </c>
      <c r="C38" s="921">
        <v>1.8</v>
      </c>
      <c r="D38" s="922">
        <v>2</v>
      </c>
      <c r="E38" s="930"/>
      <c r="F38" s="911"/>
      <c r="G38" s="912"/>
      <c r="H38" s="917"/>
      <c r="I38" s="911"/>
      <c r="J38" s="912"/>
      <c r="K38" s="916">
        <v>4.2</v>
      </c>
      <c r="L38" s="917">
        <v>5</v>
      </c>
      <c r="M38" s="917">
        <v>45</v>
      </c>
      <c r="N38" s="918">
        <v>15</v>
      </c>
      <c r="O38" s="917" t="s">
        <v>6528</v>
      </c>
      <c r="P38" s="931" t="s">
        <v>6595</v>
      </c>
      <c r="Q38" s="919">
        <f t="shared" si="0"/>
        <v>-1</v>
      </c>
      <c r="R38" s="979">
        <f t="shared" si="0"/>
        <v>-1.8</v>
      </c>
      <c r="S38" s="919">
        <f t="shared" si="1"/>
        <v>0</v>
      </c>
      <c r="T38" s="979">
        <f t="shared" si="2"/>
        <v>0</v>
      </c>
      <c r="U38" s="986" t="s">
        <v>581</v>
      </c>
      <c r="V38" s="927" t="s">
        <v>581</v>
      </c>
      <c r="W38" s="927" t="s">
        <v>581</v>
      </c>
      <c r="X38" s="984" t="s">
        <v>581</v>
      </c>
      <c r="Y38" s="982"/>
    </row>
    <row r="39" spans="1:25" ht="14.45" customHeight="1" x14ac:dyDescent="0.2">
      <c r="A39" s="946" t="s">
        <v>6596</v>
      </c>
      <c r="B39" s="927"/>
      <c r="C39" s="928"/>
      <c r="D39" s="929"/>
      <c r="E39" s="913">
        <v>1</v>
      </c>
      <c r="F39" s="914">
        <v>1.78</v>
      </c>
      <c r="G39" s="915">
        <v>2</v>
      </c>
      <c r="H39" s="917"/>
      <c r="I39" s="911"/>
      <c r="J39" s="912"/>
      <c r="K39" s="916">
        <v>3.18</v>
      </c>
      <c r="L39" s="917">
        <v>4</v>
      </c>
      <c r="M39" s="917">
        <v>39</v>
      </c>
      <c r="N39" s="918">
        <v>13</v>
      </c>
      <c r="O39" s="917" t="s">
        <v>6528</v>
      </c>
      <c r="P39" s="931" t="s">
        <v>6597</v>
      </c>
      <c r="Q39" s="919">
        <f t="shared" si="0"/>
        <v>0</v>
      </c>
      <c r="R39" s="979">
        <f t="shared" si="0"/>
        <v>0</v>
      </c>
      <c r="S39" s="919">
        <f t="shared" si="1"/>
        <v>-1</v>
      </c>
      <c r="T39" s="979">
        <f t="shared" si="2"/>
        <v>-1.78</v>
      </c>
      <c r="U39" s="986" t="s">
        <v>581</v>
      </c>
      <c r="V39" s="927" t="s">
        <v>581</v>
      </c>
      <c r="W39" s="927" t="s">
        <v>581</v>
      </c>
      <c r="X39" s="984" t="s">
        <v>581</v>
      </c>
      <c r="Y39" s="982"/>
    </row>
    <row r="40" spans="1:25" ht="14.45" customHeight="1" x14ac:dyDescent="0.2">
      <c r="A40" s="946" t="s">
        <v>6598</v>
      </c>
      <c r="B40" s="927"/>
      <c r="C40" s="928"/>
      <c r="D40" s="929"/>
      <c r="E40" s="913">
        <v>1</v>
      </c>
      <c r="F40" s="914">
        <v>8.5</v>
      </c>
      <c r="G40" s="915">
        <v>7</v>
      </c>
      <c r="H40" s="917"/>
      <c r="I40" s="911"/>
      <c r="J40" s="912"/>
      <c r="K40" s="916">
        <v>8.5</v>
      </c>
      <c r="L40" s="917">
        <v>7</v>
      </c>
      <c r="M40" s="917">
        <v>66</v>
      </c>
      <c r="N40" s="918">
        <v>22</v>
      </c>
      <c r="O40" s="917" t="s">
        <v>6528</v>
      </c>
      <c r="P40" s="931" t="s">
        <v>6599</v>
      </c>
      <c r="Q40" s="919">
        <f t="shared" si="0"/>
        <v>0</v>
      </c>
      <c r="R40" s="979">
        <f t="shared" si="0"/>
        <v>0</v>
      </c>
      <c r="S40" s="919">
        <f t="shared" si="1"/>
        <v>-1</v>
      </c>
      <c r="T40" s="979">
        <f t="shared" si="2"/>
        <v>-8.5</v>
      </c>
      <c r="U40" s="986" t="s">
        <v>581</v>
      </c>
      <c r="V40" s="927" t="s">
        <v>581</v>
      </c>
      <c r="W40" s="927" t="s">
        <v>581</v>
      </c>
      <c r="X40" s="984" t="s">
        <v>581</v>
      </c>
      <c r="Y40" s="982"/>
    </row>
    <row r="41" spans="1:25" ht="14.45" customHeight="1" x14ac:dyDescent="0.2">
      <c r="A41" s="946" t="s">
        <v>6600</v>
      </c>
      <c r="B41" s="927"/>
      <c r="C41" s="928"/>
      <c r="D41" s="929"/>
      <c r="E41" s="930">
        <v>1</v>
      </c>
      <c r="F41" s="911">
        <v>2.25</v>
      </c>
      <c r="G41" s="912">
        <v>7</v>
      </c>
      <c r="H41" s="913">
        <v>1</v>
      </c>
      <c r="I41" s="914">
        <v>2.38</v>
      </c>
      <c r="J41" s="915">
        <v>14</v>
      </c>
      <c r="K41" s="916">
        <v>2.25</v>
      </c>
      <c r="L41" s="917">
        <v>5</v>
      </c>
      <c r="M41" s="917">
        <v>42</v>
      </c>
      <c r="N41" s="918">
        <v>14</v>
      </c>
      <c r="O41" s="917" t="s">
        <v>6528</v>
      </c>
      <c r="P41" s="931" t="s">
        <v>6601</v>
      </c>
      <c r="Q41" s="919">
        <f t="shared" si="0"/>
        <v>1</v>
      </c>
      <c r="R41" s="979">
        <f t="shared" si="0"/>
        <v>2.38</v>
      </c>
      <c r="S41" s="919">
        <f t="shared" si="1"/>
        <v>0</v>
      </c>
      <c r="T41" s="979">
        <f t="shared" si="2"/>
        <v>0.12999999999999989</v>
      </c>
      <c r="U41" s="986">
        <v>14</v>
      </c>
      <c r="V41" s="927">
        <v>14</v>
      </c>
      <c r="W41" s="927">
        <v>0</v>
      </c>
      <c r="X41" s="984">
        <v>1</v>
      </c>
      <c r="Y41" s="982"/>
    </row>
    <row r="42" spans="1:25" ht="14.45" customHeight="1" x14ac:dyDescent="0.2">
      <c r="A42" s="946" t="s">
        <v>6602</v>
      </c>
      <c r="B42" s="920">
        <v>1</v>
      </c>
      <c r="C42" s="921">
        <v>2.09</v>
      </c>
      <c r="D42" s="922">
        <v>30</v>
      </c>
      <c r="E42" s="930"/>
      <c r="F42" s="911"/>
      <c r="G42" s="912"/>
      <c r="H42" s="917"/>
      <c r="I42" s="911"/>
      <c r="J42" s="912"/>
      <c r="K42" s="916">
        <v>1.07</v>
      </c>
      <c r="L42" s="917">
        <v>3</v>
      </c>
      <c r="M42" s="917">
        <v>30</v>
      </c>
      <c r="N42" s="918">
        <v>10</v>
      </c>
      <c r="O42" s="917" t="s">
        <v>6528</v>
      </c>
      <c r="P42" s="931" t="s">
        <v>6603</v>
      </c>
      <c r="Q42" s="919">
        <f t="shared" si="0"/>
        <v>-1</v>
      </c>
      <c r="R42" s="979">
        <f t="shared" si="0"/>
        <v>-2.09</v>
      </c>
      <c r="S42" s="919">
        <f t="shared" si="1"/>
        <v>0</v>
      </c>
      <c r="T42" s="979">
        <f t="shared" si="2"/>
        <v>0</v>
      </c>
      <c r="U42" s="986" t="s">
        <v>581</v>
      </c>
      <c r="V42" s="927" t="s">
        <v>581</v>
      </c>
      <c r="W42" s="927" t="s">
        <v>581</v>
      </c>
      <c r="X42" s="984" t="s">
        <v>581</v>
      </c>
      <c r="Y42" s="982"/>
    </row>
    <row r="43" spans="1:25" ht="14.45" customHeight="1" x14ac:dyDescent="0.2">
      <c r="A43" s="946" t="s">
        <v>6604</v>
      </c>
      <c r="B43" s="927"/>
      <c r="C43" s="928"/>
      <c r="D43" s="929"/>
      <c r="E43" s="930"/>
      <c r="F43" s="911"/>
      <c r="G43" s="912"/>
      <c r="H43" s="913">
        <v>1</v>
      </c>
      <c r="I43" s="914">
        <v>7.41</v>
      </c>
      <c r="J43" s="915">
        <v>6</v>
      </c>
      <c r="K43" s="916">
        <v>7.41</v>
      </c>
      <c r="L43" s="917">
        <v>5</v>
      </c>
      <c r="M43" s="917">
        <v>45</v>
      </c>
      <c r="N43" s="918">
        <v>15</v>
      </c>
      <c r="O43" s="917" t="s">
        <v>6528</v>
      </c>
      <c r="P43" s="931" t="s">
        <v>6605</v>
      </c>
      <c r="Q43" s="919">
        <f t="shared" si="0"/>
        <v>1</v>
      </c>
      <c r="R43" s="979">
        <f t="shared" si="0"/>
        <v>7.41</v>
      </c>
      <c r="S43" s="919">
        <f t="shared" si="1"/>
        <v>1</v>
      </c>
      <c r="T43" s="979">
        <f t="shared" si="2"/>
        <v>7.41</v>
      </c>
      <c r="U43" s="986">
        <v>15</v>
      </c>
      <c r="V43" s="927">
        <v>6</v>
      </c>
      <c r="W43" s="927">
        <v>-9</v>
      </c>
      <c r="X43" s="984">
        <v>0.4</v>
      </c>
      <c r="Y43" s="982"/>
    </row>
    <row r="44" spans="1:25" ht="14.45" customHeight="1" x14ac:dyDescent="0.2">
      <c r="A44" s="946" t="s">
        <v>6606</v>
      </c>
      <c r="B44" s="927"/>
      <c r="C44" s="928"/>
      <c r="D44" s="929"/>
      <c r="E44" s="930"/>
      <c r="F44" s="911"/>
      <c r="G44" s="912"/>
      <c r="H44" s="913">
        <v>2</v>
      </c>
      <c r="I44" s="914">
        <v>7.54</v>
      </c>
      <c r="J44" s="915">
        <v>5.5</v>
      </c>
      <c r="K44" s="916">
        <v>4.59</v>
      </c>
      <c r="L44" s="917">
        <v>5</v>
      </c>
      <c r="M44" s="917">
        <v>45</v>
      </c>
      <c r="N44" s="918">
        <v>15</v>
      </c>
      <c r="O44" s="917" t="s">
        <v>6528</v>
      </c>
      <c r="P44" s="931" t="s">
        <v>6607</v>
      </c>
      <c r="Q44" s="919">
        <f t="shared" si="0"/>
        <v>2</v>
      </c>
      <c r="R44" s="979">
        <f t="shared" si="0"/>
        <v>7.54</v>
      </c>
      <c r="S44" s="919">
        <f t="shared" si="1"/>
        <v>2</v>
      </c>
      <c r="T44" s="979">
        <f t="shared" si="2"/>
        <v>7.54</v>
      </c>
      <c r="U44" s="986">
        <v>30</v>
      </c>
      <c r="V44" s="927">
        <v>11</v>
      </c>
      <c r="W44" s="927">
        <v>-19</v>
      </c>
      <c r="X44" s="984">
        <v>0.36666666666666664</v>
      </c>
      <c r="Y44" s="982"/>
    </row>
    <row r="45" spans="1:25" ht="14.45" customHeight="1" x14ac:dyDescent="0.2">
      <c r="A45" s="946" t="s">
        <v>6608</v>
      </c>
      <c r="B45" s="927"/>
      <c r="C45" s="928"/>
      <c r="D45" s="929"/>
      <c r="E45" s="913">
        <v>1</v>
      </c>
      <c r="F45" s="914">
        <v>1</v>
      </c>
      <c r="G45" s="915">
        <v>6</v>
      </c>
      <c r="H45" s="917"/>
      <c r="I45" s="911"/>
      <c r="J45" s="912"/>
      <c r="K45" s="916">
        <v>1</v>
      </c>
      <c r="L45" s="917">
        <v>3</v>
      </c>
      <c r="M45" s="917">
        <v>30</v>
      </c>
      <c r="N45" s="918">
        <v>10</v>
      </c>
      <c r="O45" s="917" t="s">
        <v>6528</v>
      </c>
      <c r="P45" s="931" t="s">
        <v>6609</v>
      </c>
      <c r="Q45" s="919">
        <f t="shared" si="0"/>
        <v>0</v>
      </c>
      <c r="R45" s="979">
        <f t="shared" si="0"/>
        <v>0</v>
      </c>
      <c r="S45" s="919">
        <f t="shared" si="1"/>
        <v>-1</v>
      </c>
      <c r="T45" s="979">
        <f t="shared" si="2"/>
        <v>-1</v>
      </c>
      <c r="U45" s="986" t="s">
        <v>581</v>
      </c>
      <c r="V45" s="927" t="s">
        <v>581</v>
      </c>
      <c r="W45" s="927" t="s">
        <v>581</v>
      </c>
      <c r="X45" s="984" t="s">
        <v>581</v>
      </c>
      <c r="Y45" s="982"/>
    </row>
    <row r="46" spans="1:25" ht="14.45" customHeight="1" x14ac:dyDescent="0.2">
      <c r="A46" s="946" t="s">
        <v>6610</v>
      </c>
      <c r="B46" s="927"/>
      <c r="C46" s="928"/>
      <c r="D46" s="929"/>
      <c r="E46" s="913">
        <v>1</v>
      </c>
      <c r="F46" s="914">
        <v>9.73</v>
      </c>
      <c r="G46" s="915">
        <v>22</v>
      </c>
      <c r="H46" s="917"/>
      <c r="I46" s="911"/>
      <c r="J46" s="912"/>
      <c r="K46" s="916">
        <v>3.09</v>
      </c>
      <c r="L46" s="917">
        <v>3</v>
      </c>
      <c r="M46" s="917">
        <v>30</v>
      </c>
      <c r="N46" s="918">
        <v>10</v>
      </c>
      <c r="O46" s="917" t="s">
        <v>6528</v>
      </c>
      <c r="P46" s="931" t="s">
        <v>6611</v>
      </c>
      <c r="Q46" s="919">
        <f t="shared" si="0"/>
        <v>0</v>
      </c>
      <c r="R46" s="979">
        <f t="shared" si="0"/>
        <v>0</v>
      </c>
      <c r="S46" s="919">
        <f t="shared" si="1"/>
        <v>-1</v>
      </c>
      <c r="T46" s="979">
        <f t="shared" si="2"/>
        <v>-9.73</v>
      </c>
      <c r="U46" s="986" t="s">
        <v>581</v>
      </c>
      <c r="V46" s="927" t="s">
        <v>581</v>
      </c>
      <c r="W46" s="927" t="s">
        <v>581</v>
      </c>
      <c r="X46" s="984" t="s">
        <v>581</v>
      </c>
      <c r="Y46" s="982"/>
    </row>
    <row r="47" spans="1:25" ht="14.45" customHeight="1" x14ac:dyDescent="0.2">
      <c r="A47" s="946" t="s">
        <v>6612</v>
      </c>
      <c r="B47" s="927"/>
      <c r="C47" s="928"/>
      <c r="D47" s="929"/>
      <c r="E47" s="930"/>
      <c r="F47" s="911"/>
      <c r="G47" s="912"/>
      <c r="H47" s="913">
        <v>1</v>
      </c>
      <c r="I47" s="914">
        <v>1.37</v>
      </c>
      <c r="J47" s="915">
        <v>2</v>
      </c>
      <c r="K47" s="916">
        <v>1.83</v>
      </c>
      <c r="L47" s="917">
        <v>3</v>
      </c>
      <c r="M47" s="917">
        <v>30</v>
      </c>
      <c r="N47" s="918">
        <v>10</v>
      </c>
      <c r="O47" s="917" t="s">
        <v>6528</v>
      </c>
      <c r="P47" s="931" t="s">
        <v>6613</v>
      </c>
      <c r="Q47" s="919">
        <f t="shared" si="0"/>
        <v>1</v>
      </c>
      <c r="R47" s="979">
        <f t="shared" si="0"/>
        <v>1.37</v>
      </c>
      <c r="S47" s="919">
        <f t="shared" si="1"/>
        <v>1</v>
      </c>
      <c r="T47" s="979">
        <f t="shared" si="2"/>
        <v>1.37</v>
      </c>
      <c r="U47" s="986">
        <v>10</v>
      </c>
      <c r="V47" s="927">
        <v>2</v>
      </c>
      <c r="W47" s="927">
        <v>-8</v>
      </c>
      <c r="X47" s="984">
        <v>0.2</v>
      </c>
      <c r="Y47" s="982"/>
    </row>
    <row r="48" spans="1:25" ht="14.45" customHeight="1" x14ac:dyDescent="0.2">
      <c r="A48" s="946" t="s">
        <v>6614</v>
      </c>
      <c r="B48" s="927"/>
      <c r="C48" s="928"/>
      <c r="D48" s="929"/>
      <c r="E48" s="930"/>
      <c r="F48" s="911"/>
      <c r="G48" s="912"/>
      <c r="H48" s="913">
        <v>1</v>
      </c>
      <c r="I48" s="914">
        <v>3.92</v>
      </c>
      <c r="J48" s="915">
        <v>3</v>
      </c>
      <c r="K48" s="916">
        <v>5.89</v>
      </c>
      <c r="L48" s="917">
        <v>7</v>
      </c>
      <c r="M48" s="917">
        <v>66</v>
      </c>
      <c r="N48" s="918">
        <v>22</v>
      </c>
      <c r="O48" s="917" t="s">
        <v>6528</v>
      </c>
      <c r="P48" s="931" t="s">
        <v>6615</v>
      </c>
      <c r="Q48" s="919">
        <f t="shared" si="0"/>
        <v>1</v>
      </c>
      <c r="R48" s="979">
        <f t="shared" si="0"/>
        <v>3.92</v>
      </c>
      <c r="S48" s="919">
        <f t="shared" si="1"/>
        <v>1</v>
      </c>
      <c r="T48" s="979">
        <f t="shared" si="2"/>
        <v>3.92</v>
      </c>
      <c r="U48" s="986">
        <v>22</v>
      </c>
      <c r="V48" s="927">
        <v>3</v>
      </c>
      <c r="W48" s="927">
        <v>-19</v>
      </c>
      <c r="X48" s="984">
        <v>0.13636363636363635</v>
      </c>
      <c r="Y48" s="982"/>
    </row>
    <row r="49" spans="1:25" ht="14.45" customHeight="1" x14ac:dyDescent="0.2">
      <c r="A49" s="946" t="s">
        <v>6616</v>
      </c>
      <c r="B49" s="927">
        <v>3</v>
      </c>
      <c r="C49" s="928">
        <v>13.79</v>
      </c>
      <c r="D49" s="929">
        <v>21.3</v>
      </c>
      <c r="E49" s="930">
        <v>2</v>
      </c>
      <c r="F49" s="911">
        <v>4.04</v>
      </c>
      <c r="G49" s="912">
        <v>9</v>
      </c>
      <c r="H49" s="913">
        <v>5</v>
      </c>
      <c r="I49" s="914">
        <v>9.7799999999999994</v>
      </c>
      <c r="J49" s="915">
        <v>5.4</v>
      </c>
      <c r="K49" s="916">
        <v>2.02</v>
      </c>
      <c r="L49" s="917">
        <v>4</v>
      </c>
      <c r="M49" s="917">
        <v>39</v>
      </c>
      <c r="N49" s="918">
        <v>13</v>
      </c>
      <c r="O49" s="917" t="s">
        <v>6528</v>
      </c>
      <c r="P49" s="931" t="s">
        <v>6617</v>
      </c>
      <c r="Q49" s="919">
        <f t="shared" si="0"/>
        <v>2</v>
      </c>
      <c r="R49" s="979">
        <f t="shared" si="0"/>
        <v>-4.01</v>
      </c>
      <c r="S49" s="919">
        <f t="shared" si="1"/>
        <v>3</v>
      </c>
      <c r="T49" s="979">
        <f t="shared" si="2"/>
        <v>5.7399999999999993</v>
      </c>
      <c r="U49" s="986">
        <v>65</v>
      </c>
      <c r="V49" s="927">
        <v>27</v>
      </c>
      <c r="W49" s="927">
        <v>-38</v>
      </c>
      <c r="X49" s="984">
        <v>0.41538461538461541</v>
      </c>
      <c r="Y49" s="982"/>
    </row>
    <row r="50" spans="1:25" ht="14.45" customHeight="1" x14ac:dyDescent="0.2">
      <c r="A50" s="946" t="s">
        <v>6618</v>
      </c>
      <c r="B50" s="927"/>
      <c r="C50" s="928"/>
      <c r="D50" s="929"/>
      <c r="E50" s="913">
        <v>1</v>
      </c>
      <c r="F50" s="914">
        <v>12.47</v>
      </c>
      <c r="G50" s="915">
        <v>23</v>
      </c>
      <c r="H50" s="917"/>
      <c r="I50" s="911"/>
      <c r="J50" s="912"/>
      <c r="K50" s="916">
        <v>5.27</v>
      </c>
      <c r="L50" s="917">
        <v>8</v>
      </c>
      <c r="M50" s="917">
        <v>72</v>
      </c>
      <c r="N50" s="918">
        <v>24</v>
      </c>
      <c r="O50" s="917" t="s">
        <v>6528</v>
      </c>
      <c r="P50" s="931" t="s">
        <v>6619</v>
      </c>
      <c r="Q50" s="919">
        <f t="shared" si="0"/>
        <v>0</v>
      </c>
      <c r="R50" s="979">
        <f t="shared" si="0"/>
        <v>0</v>
      </c>
      <c r="S50" s="919">
        <f t="shared" si="1"/>
        <v>-1</v>
      </c>
      <c r="T50" s="979">
        <f t="shared" si="2"/>
        <v>-12.47</v>
      </c>
      <c r="U50" s="986" t="s">
        <v>581</v>
      </c>
      <c r="V50" s="927" t="s">
        <v>581</v>
      </c>
      <c r="W50" s="927" t="s">
        <v>581</v>
      </c>
      <c r="X50" s="984" t="s">
        <v>581</v>
      </c>
      <c r="Y50" s="982"/>
    </row>
    <row r="51" spans="1:25" ht="14.45" customHeight="1" x14ac:dyDescent="0.2">
      <c r="A51" s="946" t="s">
        <v>6620</v>
      </c>
      <c r="B51" s="927"/>
      <c r="C51" s="928"/>
      <c r="D51" s="929"/>
      <c r="E51" s="913">
        <v>1</v>
      </c>
      <c r="F51" s="914">
        <v>2.2599999999999998</v>
      </c>
      <c r="G51" s="915">
        <v>2</v>
      </c>
      <c r="H51" s="917"/>
      <c r="I51" s="911"/>
      <c r="J51" s="912"/>
      <c r="K51" s="916">
        <v>4.8499999999999996</v>
      </c>
      <c r="L51" s="917">
        <v>5</v>
      </c>
      <c r="M51" s="917">
        <v>48</v>
      </c>
      <c r="N51" s="918">
        <v>16</v>
      </c>
      <c r="O51" s="917" t="s">
        <v>6528</v>
      </c>
      <c r="P51" s="931" t="s">
        <v>6621</v>
      </c>
      <c r="Q51" s="919">
        <f t="shared" si="0"/>
        <v>0</v>
      </c>
      <c r="R51" s="979">
        <f t="shared" si="0"/>
        <v>0</v>
      </c>
      <c r="S51" s="919">
        <f t="shared" si="1"/>
        <v>-1</v>
      </c>
      <c r="T51" s="979">
        <f t="shared" si="2"/>
        <v>-2.2599999999999998</v>
      </c>
      <c r="U51" s="986" t="s">
        <v>581</v>
      </c>
      <c r="V51" s="927" t="s">
        <v>581</v>
      </c>
      <c r="W51" s="927" t="s">
        <v>581</v>
      </c>
      <c r="X51" s="984" t="s">
        <v>581</v>
      </c>
      <c r="Y51" s="982"/>
    </row>
    <row r="52" spans="1:25" ht="14.45" customHeight="1" x14ac:dyDescent="0.2">
      <c r="A52" s="946" t="s">
        <v>6622</v>
      </c>
      <c r="B52" s="927">
        <v>1</v>
      </c>
      <c r="C52" s="928">
        <v>2.46</v>
      </c>
      <c r="D52" s="929">
        <v>3</v>
      </c>
      <c r="E52" s="913">
        <v>2</v>
      </c>
      <c r="F52" s="914">
        <v>5.14</v>
      </c>
      <c r="G52" s="915">
        <v>2.5</v>
      </c>
      <c r="H52" s="917"/>
      <c r="I52" s="911"/>
      <c r="J52" s="912"/>
      <c r="K52" s="916">
        <v>3.18</v>
      </c>
      <c r="L52" s="917">
        <v>4</v>
      </c>
      <c r="M52" s="917">
        <v>33</v>
      </c>
      <c r="N52" s="918">
        <v>11</v>
      </c>
      <c r="O52" s="917" t="s">
        <v>6528</v>
      </c>
      <c r="P52" s="931" t="s">
        <v>6623</v>
      </c>
      <c r="Q52" s="919">
        <f t="shared" si="0"/>
        <v>-1</v>
      </c>
      <c r="R52" s="979">
        <f t="shared" si="0"/>
        <v>-2.46</v>
      </c>
      <c r="S52" s="919">
        <f t="shared" si="1"/>
        <v>-2</v>
      </c>
      <c r="T52" s="979">
        <f t="shared" si="2"/>
        <v>-5.14</v>
      </c>
      <c r="U52" s="986" t="s">
        <v>581</v>
      </c>
      <c r="V52" s="927" t="s">
        <v>581</v>
      </c>
      <c r="W52" s="927" t="s">
        <v>581</v>
      </c>
      <c r="X52" s="984" t="s">
        <v>581</v>
      </c>
      <c r="Y52" s="982"/>
    </row>
    <row r="53" spans="1:25" ht="14.45" customHeight="1" x14ac:dyDescent="0.2">
      <c r="A53" s="946" t="s">
        <v>6624</v>
      </c>
      <c r="B53" s="920">
        <v>1</v>
      </c>
      <c r="C53" s="921">
        <v>1.51</v>
      </c>
      <c r="D53" s="922">
        <v>2</v>
      </c>
      <c r="E53" s="930"/>
      <c r="F53" s="911"/>
      <c r="G53" s="912"/>
      <c r="H53" s="917"/>
      <c r="I53" s="911"/>
      <c r="J53" s="912"/>
      <c r="K53" s="916">
        <v>1.48</v>
      </c>
      <c r="L53" s="917">
        <v>2</v>
      </c>
      <c r="M53" s="917">
        <v>21</v>
      </c>
      <c r="N53" s="918">
        <v>7</v>
      </c>
      <c r="O53" s="917" t="s">
        <v>6528</v>
      </c>
      <c r="P53" s="931" t="s">
        <v>6625</v>
      </c>
      <c r="Q53" s="919">
        <f t="shared" si="0"/>
        <v>-1</v>
      </c>
      <c r="R53" s="979">
        <f t="shared" si="0"/>
        <v>-1.51</v>
      </c>
      <c r="S53" s="919">
        <f t="shared" si="1"/>
        <v>0</v>
      </c>
      <c r="T53" s="979">
        <f t="shared" si="2"/>
        <v>0</v>
      </c>
      <c r="U53" s="986" t="s">
        <v>581</v>
      </c>
      <c r="V53" s="927" t="s">
        <v>581</v>
      </c>
      <c r="W53" s="927" t="s">
        <v>581</v>
      </c>
      <c r="X53" s="984" t="s">
        <v>581</v>
      </c>
      <c r="Y53" s="982"/>
    </row>
    <row r="54" spans="1:25" ht="14.45" customHeight="1" x14ac:dyDescent="0.2">
      <c r="A54" s="946" t="s">
        <v>6626</v>
      </c>
      <c r="B54" s="927">
        <v>1</v>
      </c>
      <c r="C54" s="928">
        <v>1.3</v>
      </c>
      <c r="D54" s="929">
        <v>2</v>
      </c>
      <c r="E54" s="930"/>
      <c r="F54" s="911"/>
      <c r="G54" s="912"/>
      <c r="H54" s="913">
        <v>1</v>
      </c>
      <c r="I54" s="914">
        <v>1.3</v>
      </c>
      <c r="J54" s="915">
        <v>3</v>
      </c>
      <c r="K54" s="916">
        <v>1.3</v>
      </c>
      <c r="L54" s="917">
        <v>2</v>
      </c>
      <c r="M54" s="917">
        <v>21</v>
      </c>
      <c r="N54" s="918">
        <v>7</v>
      </c>
      <c r="O54" s="917" t="s">
        <v>6528</v>
      </c>
      <c r="P54" s="931" t="s">
        <v>6627</v>
      </c>
      <c r="Q54" s="919">
        <f t="shared" si="0"/>
        <v>0</v>
      </c>
      <c r="R54" s="979">
        <f t="shared" si="0"/>
        <v>0</v>
      </c>
      <c r="S54" s="919">
        <f t="shared" si="1"/>
        <v>1</v>
      </c>
      <c r="T54" s="979">
        <f t="shared" si="2"/>
        <v>1.3</v>
      </c>
      <c r="U54" s="986">
        <v>7</v>
      </c>
      <c r="V54" s="927">
        <v>3</v>
      </c>
      <c r="W54" s="927">
        <v>-4</v>
      </c>
      <c r="X54" s="984">
        <v>0.42857142857142855</v>
      </c>
      <c r="Y54" s="982"/>
    </row>
    <row r="55" spans="1:25" ht="14.45" customHeight="1" x14ac:dyDescent="0.2">
      <c r="A55" s="946" t="s">
        <v>6628</v>
      </c>
      <c r="B55" s="927"/>
      <c r="C55" s="928"/>
      <c r="D55" s="929"/>
      <c r="E55" s="913">
        <v>1</v>
      </c>
      <c r="F55" s="914">
        <v>4.45</v>
      </c>
      <c r="G55" s="915">
        <v>4</v>
      </c>
      <c r="H55" s="917"/>
      <c r="I55" s="911"/>
      <c r="J55" s="912"/>
      <c r="K55" s="916">
        <v>2.17</v>
      </c>
      <c r="L55" s="917">
        <v>4</v>
      </c>
      <c r="M55" s="917">
        <v>39</v>
      </c>
      <c r="N55" s="918">
        <v>13</v>
      </c>
      <c r="O55" s="917" t="s">
        <v>6528</v>
      </c>
      <c r="P55" s="931" t="s">
        <v>6629</v>
      </c>
      <c r="Q55" s="919">
        <f t="shared" si="0"/>
        <v>0</v>
      </c>
      <c r="R55" s="979">
        <f t="shared" si="0"/>
        <v>0</v>
      </c>
      <c r="S55" s="919">
        <f t="shared" si="1"/>
        <v>-1</v>
      </c>
      <c r="T55" s="979">
        <f t="shared" si="2"/>
        <v>-4.45</v>
      </c>
      <c r="U55" s="986" t="s">
        <v>581</v>
      </c>
      <c r="V55" s="927" t="s">
        <v>581</v>
      </c>
      <c r="W55" s="927" t="s">
        <v>581</v>
      </c>
      <c r="X55" s="984" t="s">
        <v>581</v>
      </c>
      <c r="Y55" s="982"/>
    </row>
    <row r="56" spans="1:25" ht="14.45" customHeight="1" x14ac:dyDescent="0.2">
      <c r="A56" s="946" t="s">
        <v>6630</v>
      </c>
      <c r="B56" s="927"/>
      <c r="C56" s="928"/>
      <c r="D56" s="929"/>
      <c r="E56" s="930">
        <v>2</v>
      </c>
      <c r="F56" s="911">
        <v>0.65</v>
      </c>
      <c r="G56" s="912">
        <v>1</v>
      </c>
      <c r="H56" s="913">
        <v>2</v>
      </c>
      <c r="I56" s="914">
        <v>0.91</v>
      </c>
      <c r="J56" s="915">
        <v>1.5</v>
      </c>
      <c r="K56" s="916">
        <v>0.85</v>
      </c>
      <c r="L56" s="917">
        <v>3</v>
      </c>
      <c r="M56" s="917">
        <v>24</v>
      </c>
      <c r="N56" s="918">
        <v>8</v>
      </c>
      <c r="O56" s="917" t="s">
        <v>6528</v>
      </c>
      <c r="P56" s="931" t="s">
        <v>6631</v>
      </c>
      <c r="Q56" s="919">
        <f t="shared" si="0"/>
        <v>2</v>
      </c>
      <c r="R56" s="979">
        <f t="shared" si="0"/>
        <v>0.91</v>
      </c>
      <c r="S56" s="919">
        <f t="shared" si="1"/>
        <v>0</v>
      </c>
      <c r="T56" s="979">
        <f t="shared" si="2"/>
        <v>0.26</v>
      </c>
      <c r="U56" s="986">
        <v>16</v>
      </c>
      <c r="V56" s="927">
        <v>3</v>
      </c>
      <c r="W56" s="927">
        <v>-13</v>
      </c>
      <c r="X56" s="984">
        <v>0.1875</v>
      </c>
      <c r="Y56" s="982"/>
    </row>
    <row r="57" spans="1:25" ht="14.45" customHeight="1" x14ac:dyDescent="0.2">
      <c r="A57" s="946" t="s">
        <v>6632</v>
      </c>
      <c r="B57" s="920">
        <v>1</v>
      </c>
      <c r="C57" s="921">
        <v>8.08</v>
      </c>
      <c r="D57" s="922">
        <v>6</v>
      </c>
      <c r="E57" s="930"/>
      <c r="F57" s="911"/>
      <c r="G57" s="912"/>
      <c r="H57" s="917"/>
      <c r="I57" s="911"/>
      <c r="J57" s="912"/>
      <c r="K57" s="916">
        <v>9.14</v>
      </c>
      <c r="L57" s="917">
        <v>7</v>
      </c>
      <c r="M57" s="917">
        <v>66</v>
      </c>
      <c r="N57" s="918">
        <v>22</v>
      </c>
      <c r="O57" s="917" t="s">
        <v>6528</v>
      </c>
      <c r="P57" s="931" t="s">
        <v>6633</v>
      </c>
      <c r="Q57" s="919">
        <f t="shared" si="0"/>
        <v>-1</v>
      </c>
      <c r="R57" s="979">
        <f t="shared" si="0"/>
        <v>-8.08</v>
      </c>
      <c r="S57" s="919">
        <f t="shared" si="1"/>
        <v>0</v>
      </c>
      <c r="T57" s="979">
        <f t="shared" si="2"/>
        <v>0</v>
      </c>
      <c r="U57" s="986" t="s">
        <v>581</v>
      </c>
      <c r="V57" s="927" t="s">
        <v>581</v>
      </c>
      <c r="W57" s="927" t="s">
        <v>581</v>
      </c>
      <c r="X57" s="984" t="s">
        <v>581</v>
      </c>
      <c r="Y57" s="982"/>
    </row>
    <row r="58" spans="1:25" ht="14.45" customHeight="1" x14ac:dyDescent="0.2">
      <c r="A58" s="946" t="s">
        <v>6634</v>
      </c>
      <c r="B58" s="927"/>
      <c r="C58" s="928"/>
      <c r="D58" s="929"/>
      <c r="E58" s="913">
        <v>1</v>
      </c>
      <c r="F58" s="914">
        <v>12.99</v>
      </c>
      <c r="G58" s="915">
        <v>44</v>
      </c>
      <c r="H58" s="917"/>
      <c r="I58" s="911"/>
      <c r="J58" s="912"/>
      <c r="K58" s="916">
        <v>6.6</v>
      </c>
      <c r="L58" s="917">
        <v>6</v>
      </c>
      <c r="M58" s="917">
        <v>51</v>
      </c>
      <c r="N58" s="918">
        <v>17</v>
      </c>
      <c r="O58" s="917" t="s">
        <v>6528</v>
      </c>
      <c r="P58" s="931" t="s">
        <v>6635</v>
      </c>
      <c r="Q58" s="919">
        <f t="shared" si="0"/>
        <v>0</v>
      </c>
      <c r="R58" s="979">
        <f t="shared" si="0"/>
        <v>0</v>
      </c>
      <c r="S58" s="919">
        <f t="shared" si="1"/>
        <v>-1</v>
      </c>
      <c r="T58" s="979">
        <f t="shared" si="2"/>
        <v>-12.99</v>
      </c>
      <c r="U58" s="986" t="s">
        <v>581</v>
      </c>
      <c r="V58" s="927" t="s">
        <v>581</v>
      </c>
      <c r="W58" s="927" t="s">
        <v>581</v>
      </c>
      <c r="X58" s="984" t="s">
        <v>581</v>
      </c>
      <c r="Y58" s="982"/>
    </row>
    <row r="59" spans="1:25" ht="14.45" customHeight="1" x14ac:dyDescent="0.2">
      <c r="A59" s="946" t="s">
        <v>6636</v>
      </c>
      <c r="B59" s="920">
        <v>3</v>
      </c>
      <c r="C59" s="921">
        <v>89.92</v>
      </c>
      <c r="D59" s="922">
        <v>24.3</v>
      </c>
      <c r="E59" s="930"/>
      <c r="F59" s="911"/>
      <c r="G59" s="912"/>
      <c r="H59" s="917">
        <v>2</v>
      </c>
      <c r="I59" s="911">
        <v>45.69</v>
      </c>
      <c r="J59" s="912">
        <v>21</v>
      </c>
      <c r="K59" s="916">
        <v>23.68</v>
      </c>
      <c r="L59" s="917">
        <v>11</v>
      </c>
      <c r="M59" s="917">
        <v>87</v>
      </c>
      <c r="N59" s="918">
        <v>29</v>
      </c>
      <c r="O59" s="917" t="s">
        <v>6528</v>
      </c>
      <c r="P59" s="931" t="s">
        <v>6637</v>
      </c>
      <c r="Q59" s="919">
        <f t="shared" si="0"/>
        <v>-1</v>
      </c>
      <c r="R59" s="979">
        <f t="shared" si="0"/>
        <v>-44.230000000000004</v>
      </c>
      <c r="S59" s="919">
        <f t="shared" si="1"/>
        <v>2</v>
      </c>
      <c r="T59" s="979">
        <f t="shared" si="2"/>
        <v>45.69</v>
      </c>
      <c r="U59" s="986">
        <v>58</v>
      </c>
      <c r="V59" s="927">
        <v>42</v>
      </c>
      <c r="W59" s="927">
        <v>-16</v>
      </c>
      <c r="X59" s="984">
        <v>0.72413793103448276</v>
      </c>
      <c r="Y59" s="982"/>
    </row>
    <row r="60" spans="1:25" ht="14.45" customHeight="1" x14ac:dyDescent="0.2">
      <c r="A60" s="946" t="s">
        <v>6638</v>
      </c>
      <c r="B60" s="927">
        <v>1</v>
      </c>
      <c r="C60" s="928">
        <v>17.34</v>
      </c>
      <c r="D60" s="929">
        <v>10</v>
      </c>
      <c r="E60" s="930">
        <v>1</v>
      </c>
      <c r="F60" s="911">
        <v>17.34</v>
      </c>
      <c r="G60" s="912">
        <v>9</v>
      </c>
      <c r="H60" s="913">
        <v>1</v>
      </c>
      <c r="I60" s="914">
        <v>17.34</v>
      </c>
      <c r="J60" s="925">
        <v>24</v>
      </c>
      <c r="K60" s="916">
        <v>17.34</v>
      </c>
      <c r="L60" s="917">
        <v>7</v>
      </c>
      <c r="M60" s="917">
        <v>60</v>
      </c>
      <c r="N60" s="918">
        <v>20</v>
      </c>
      <c r="O60" s="917" t="s">
        <v>6528</v>
      </c>
      <c r="P60" s="931" t="s">
        <v>6639</v>
      </c>
      <c r="Q60" s="919">
        <f t="shared" si="0"/>
        <v>0</v>
      </c>
      <c r="R60" s="979">
        <f t="shared" si="0"/>
        <v>0</v>
      </c>
      <c r="S60" s="919">
        <f t="shared" si="1"/>
        <v>0</v>
      </c>
      <c r="T60" s="979">
        <f t="shared" si="2"/>
        <v>0</v>
      </c>
      <c r="U60" s="986">
        <v>20</v>
      </c>
      <c r="V60" s="927">
        <v>24</v>
      </c>
      <c r="W60" s="927">
        <v>4</v>
      </c>
      <c r="X60" s="984">
        <v>1.2</v>
      </c>
      <c r="Y60" s="982">
        <v>4</v>
      </c>
    </row>
    <row r="61" spans="1:25" ht="14.45" customHeight="1" x14ac:dyDescent="0.2">
      <c r="A61" s="946" t="s">
        <v>6640</v>
      </c>
      <c r="B61" s="927">
        <v>1</v>
      </c>
      <c r="C61" s="928">
        <v>16.940000000000001</v>
      </c>
      <c r="D61" s="929">
        <v>15</v>
      </c>
      <c r="E61" s="913">
        <v>3</v>
      </c>
      <c r="F61" s="914">
        <v>48.38</v>
      </c>
      <c r="G61" s="915">
        <v>13</v>
      </c>
      <c r="H61" s="917">
        <v>1</v>
      </c>
      <c r="I61" s="911">
        <v>16.940000000000001</v>
      </c>
      <c r="J61" s="912">
        <v>12</v>
      </c>
      <c r="K61" s="916">
        <v>16.940000000000001</v>
      </c>
      <c r="L61" s="917">
        <v>5</v>
      </c>
      <c r="M61" s="917">
        <v>72</v>
      </c>
      <c r="N61" s="918">
        <v>24</v>
      </c>
      <c r="O61" s="917" t="s">
        <v>6528</v>
      </c>
      <c r="P61" s="931" t="s">
        <v>6641</v>
      </c>
      <c r="Q61" s="919">
        <f t="shared" si="0"/>
        <v>0</v>
      </c>
      <c r="R61" s="979">
        <f t="shared" si="0"/>
        <v>0</v>
      </c>
      <c r="S61" s="919">
        <f t="shared" si="1"/>
        <v>-2</v>
      </c>
      <c r="T61" s="979">
        <f t="shared" si="2"/>
        <v>-31.44</v>
      </c>
      <c r="U61" s="986">
        <v>24</v>
      </c>
      <c r="V61" s="927">
        <v>12</v>
      </c>
      <c r="W61" s="927">
        <v>-12</v>
      </c>
      <c r="X61" s="984">
        <v>0.5</v>
      </c>
      <c r="Y61" s="982"/>
    </row>
    <row r="62" spans="1:25" ht="14.45" customHeight="1" x14ac:dyDescent="0.2">
      <c r="A62" s="946" t="s">
        <v>6642</v>
      </c>
      <c r="B62" s="920">
        <v>1</v>
      </c>
      <c r="C62" s="921">
        <v>9.25</v>
      </c>
      <c r="D62" s="922">
        <v>5</v>
      </c>
      <c r="E62" s="930"/>
      <c r="F62" s="911"/>
      <c r="G62" s="912"/>
      <c r="H62" s="917"/>
      <c r="I62" s="911"/>
      <c r="J62" s="912"/>
      <c r="K62" s="916">
        <v>9.25</v>
      </c>
      <c r="L62" s="917">
        <v>5</v>
      </c>
      <c r="M62" s="917">
        <v>48</v>
      </c>
      <c r="N62" s="918">
        <v>16</v>
      </c>
      <c r="O62" s="917" t="s">
        <v>6528</v>
      </c>
      <c r="P62" s="931" t="s">
        <v>6641</v>
      </c>
      <c r="Q62" s="919">
        <f t="shared" si="0"/>
        <v>-1</v>
      </c>
      <c r="R62" s="979">
        <f t="shared" si="0"/>
        <v>-9.25</v>
      </c>
      <c r="S62" s="919">
        <f t="shared" si="1"/>
        <v>0</v>
      </c>
      <c r="T62" s="979">
        <f t="shared" si="2"/>
        <v>0</v>
      </c>
      <c r="U62" s="986" t="s">
        <v>581</v>
      </c>
      <c r="V62" s="927" t="s">
        <v>581</v>
      </c>
      <c r="W62" s="927" t="s">
        <v>581</v>
      </c>
      <c r="X62" s="984" t="s">
        <v>581</v>
      </c>
      <c r="Y62" s="982"/>
    </row>
    <row r="63" spans="1:25" ht="14.45" customHeight="1" x14ac:dyDescent="0.2">
      <c r="A63" s="946" t="s">
        <v>6643</v>
      </c>
      <c r="B63" s="927"/>
      <c r="C63" s="928"/>
      <c r="D63" s="929"/>
      <c r="E63" s="930">
        <v>1</v>
      </c>
      <c r="F63" s="911">
        <v>3.41</v>
      </c>
      <c r="G63" s="912">
        <v>2</v>
      </c>
      <c r="H63" s="913">
        <v>2</v>
      </c>
      <c r="I63" s="914">
        <v>6.36</v>
      </c>
      <c r="J63" s="925">
        <v>3</v>
      </c>
      <c r="K63" s="916">
        <v>3.18</v>
      </c>
      <c r="L63" s="917">
        <v>1</v>
      </c>
      <c r="M63" s="917">
        <v>5</v>
      </c>
      <c r="N63" s="918">
        <v>2</v>
      </c>
      <c r="O63" s="917" t="s">
        <v>6528</v>
      </c>
      <c r="P63" s="931" t="s">
        <v>6644</v>
      </c>
      <c r="Q63" s="919">
        <f t="shared" si="0"/>
        <v>2</v>
      </c>
      <c r="R63" s="979">
        <f t="shared" si="0"/>
        <v>6.36</v>
      </c>
      <c r="S63" s="919">
        <f t="shared" si="1"/>
        <v>1</v>
      </c>
      <c r="T63" s="979">
        <f t="shared" si="2"/>
        <v>2.95</v>
      </c>
      <c r="U63" s="986">
        <v>4</v>
      </c>
      <c r="V63" s="927">
        <v>6</v>
      </c>
      <c r="W63" s="927">
        <v>2</v>
      </c>
      <c r="X63" s="984">
        <v>1.5</v>
      </c>
      <c r="Y63" s="982">
        <v>3</v>
      </c>
    </row>
    <row r="64" spans="1:25" ht="14.45" customHeight="1" x14ac:dyDescent="0.2">
      <c r="A64" s="946" t="s">
        <v>6645</v>
      </c>
      <c r="B64" s="927">
        <v>1</v>
      </c>
      <c r="C64" s="928">
        <v>4.68</v>
      </c>
      <c r="D64" s="929">
        <v>4</v>
      </c>
      <c r="E64" s="930"/>
      <c r="F64" s="911"/>
      <c r="G64" s="912"/>
      <c r="H64" s="913"/>
      <c r="I64" s="914"/>
      <c r="J64" s="915"/>
      <c r="K64" s="916">
        <v>2.2599999999999998</v>
      </c>
      <c r="L64" s="917">
        <v>4</v>
      </c>
      <c r="M64" s="917">
        <v>39</v>
      </c>
      <c r="N64" s="918">
        <v>13</v>
      </c>
      <c r="O64" s="917" t="s">
        <v>6528</v>
      </c>
      <c r="P64" s="931" t="s">
        <v>6646</v>
      </c>
      <c r="Q64" s="919">
        <f t="shared" si="0"/>
        <v>-1</v>
      </c>
      <c r="R64" s="979">
        <f t="shared" si="0"/>
        <v>-4.68</v>
      </c>
      <c r="S64" s="919">
        <f t="shared" si="1"/>
        <v>0</v>
      </c>
      <c r="T64" s="979">
        <f t="shared" si="2"/>
        <v>0</v>
      </c>
      <c r="U64" s="986" t="s">
        <v>581</v>
      </c>
      <c r="V64" s="927" t="s">
        <v>581</v>
      </c>
      <c r="W64" s="927" t="s">
        <v>581</v>
      </c>
      <c r="X64" s="984" t="s">
        <v>581</v>
      </c>
      <c r="Y64" s="982"/>
    </row>
    <row r="65" spans="1:25" ht="14.45" customHeight="1" x14ac:dyDescent="0.2">
      <c r="A65" s="947" t="s">
        <v>6647</v>
      </c>
      <c r="B65" s="942"/>
      <c r="C65" s="943"/>
      <c r="D65" s="932"/>
      <c r="E65" s="935"/>
      <c r="F65" s="936"/>
      <c r="G65" s="924"/>
      <c r="H65" s="944">
        <v>3</v>
      </c>
      <c r="I65" s="945">
        <v>10.29</v>
      </c>
      <c r="J65" s="926">
        <v>4.3</v>
      </c>
      <c r="K65" s="938">
        <v>4.42</v>
      </c>
      <c r="L65" s="937">
        <v>6</v>
      </c>
      <c r="M65" s="937">
        <v>57</v>
      </c>
      <c r="N65" s="939">
        <v>19</v>
      </c>
      <c r="O65" s="937" t="s">
        <v>6528</v>
      </c>
      <c r="P65" s="940" t="s">
        <v>6648</v>
      </c>
      <c r="Q65" s="941">
        <f t="shared" si="0"/>
        <v>3</v>
      </c>
      <c r="R65" s="980">
        <f t="shared" si="0"/>
        <v>10.29</v>
      </c>
      <c r="S65" s="941">
        <f t="shared" si="1"/>
        <v>3</v>
      </c>
      <c r="T65" s="980">
        <f t="shared" si="2"/>
        <v>10.29</v>
      </c>
      <c r="U65" s="987">
        <v>57</v>
      </c>
      <c r="V65" s="942">
        <v>12.899999999999999</v>
      </c>
      <c r="W65" s="942">
        <v>-44.1</v>
      </c>
      <c r="X65" s="985">
        <v>0.22631578947368419</v>
      </c>
      <c r="Y65" s="983"/>
    </row>
    <row r="66" spans="1:25" ht="14.45" customHeight="1" thickBot="1" x14ac:dyDescent="0.25">
      <c r="A66" s="963" t="s">
        <v>6649</v>
      </c>
      <c r="B66" s="964">
        <v>1</v>
      </c>
      <c r="C66" s="965">
        <v>5.25</v>
      </c>
      <c r="D66" s="966">
        <v>5</v>
      </c>
      <c r="E66" s="967"/>
      <c r="F66" s="968"/>
      <c r="G66" s="969"/>
      <c r="H66" s="970">
        <v>2</v>
      </c>
      <c r="I66" s="971">
        <v>6.48</v>
      </c>
      <c r="J66" s="972">
        <v>42.5</v>
      </c>
      <c r="K66" s="973">
        <v>2.44</v>
      </c>
      <c r="L66" s="974">
        <v>5</v>
      </c>
      <c r="M66" s="974">
        <v>45</v>
      </c>
      <c r="N66" s="975">
        <v>15</v>
      </c>
      <c r="O66" s="974" t="s">
        <v>6528</v>
      </c>
      <c r="P66" s="976" t="s">
        <v>6650</v>
      </c>
      <c r="Q66" s="977">
        <f t="shared" si="0"/>
        <v>1</v>
      </c>
      <c r="R66" s="981">
        <f t="shared" si="0"/>
        <v>1.2300000000000004</v>
      </c>
      <c r="S66" s="977">
        <f t="shared" si="1"/>
        <v>2</v>
      </c>
      <c r="T66" s="981">
        <f t="shared" si="2"/>
        <v>6.48</v>
      </c>
      <c r="U66" s="991">
        <v>30</v>
      </c>
      <c r="V66" s="964">
        <v>85</v>
      </c>
      <c r="W66" s="964">
        <v>55</v>
      </c>
      <c r="X66" s="992">
        <v>2.8333333333333335</v>
      </c>
      <c r="Y66" s="993">
        <v>55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7:Q1048576">
    <cfRule type="cellIs" dxfId="14" priority="11" stopIfTrue="1" operator="lessThan">
      <formula>0</formula>
    </cfRule>
  </conditionalFormatting>
  <conditionalFormatting sqref="W67:W1048576">
    <cfRule type="cellIs" dxfId="13" priority="10" stopIfTrue="1" operator="greaterThan">
      <formula>0</formula>
    </cfRule>
  </conditionalFormatting>
  <conditionalFormatting sqref="X67:X1048576">
    <cfRule type="cellIs" dxfId="12" priority="9" stopIfTrue="1" operator="greaterThan">
      <formula>1</formula>
    </cfRule>
  </conditionalFormatting>
  <conditionalFormatting sqref="X67:X1048576">
    <cfRule type="cellIs" dxfId="11" priority="6" stopIfTrue="1" operator="greaterThan">
      <formula>1</formula>
    </cfRule>
  </conditionalFormatting>
  <conditionalFormatting sqref="W67:W1048576">
    <cfRule type="cellIs" dxfId="10" priority="7" stopIfTrue="1" operator="greaterThan">
      <formula>0</formula>
    </cfRule>
  </conditionalFormatting>
  <conditionalFormatting sqref="Q6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6">
    <cfRule type="cellIs" dxfId="7" priority="4" stopIfTrue="1" operator="lessThan">
      <formula>0</formula>
    </cfRule>
  </conditionalFormatting>
  <conditionalFormatting sqref="X5:X66">
    <cfRule type="cellIs" dxfId="6" priority="2" stopIfTrue="1" operator="greaterThan">
      <formula>1</formula>
    </cfRule>
  </conditionalFormatting>
  <conditionalFormatting sqref="W5:W66">
    <cfRule type="cellIs" dxfId="5" priority="3" stopIfTrue="1" operator="greaterThan">
      <formula>0</formula>
    </cfRule>
  </conditionalFormatting>
  <conditionalFormatting sqref="S5:S66">
    <cfRule type="cellIs" dxfId="4" priority="1" stopIfTrue="1" operator="lessThan">
      <formula>0</formula>
    </cfRule>
  </conditionalFormatting>
  <hyperlinks>
    <hyperlink ref="A2" location="Obsah!A1" display="Zpět na Obsah  KL 01  1.-4.měsíc" xr:uid="{DAF812AC-9817-422E-916A-7A334D4FF37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5523387</v>
      </c>
      <c r="C3" s="344">
        <f t="shared" ref="C3:L3" si="0">SUBTOTAL(9,C6:C1048576)</f>
        <v>5.9884441053498723</v>
      </c>
      <c r="D3" s="344">
        <f t="shared" si="0"/>
        <v>6388602</v>
      </c>
      <c r="E3" s="344">
        <f t="shared" si="0"/>
        <v>8</v>
      </c>
      <c r="F3" s="344">
        <f t="shared" si="0"/>
        <v>7165924</v>
      </c>
      <c r="G3" s="347">
        <f>IF(D3&lt;&gt;0,F3/D3,"")</f>
        <v>1.1216732549625097</v>
      </c>
      <c r="H3" s="343">
        <f t="shared" si="0"/>
        <v>302393.11000000004</v>
      </c>
      <c r="I3" s="344">
        <f t="shared" si="0"/>
        <v>0.40320698999777194</v>
      </c>
      <c r="J3" s="344">
        <f t="shared" si="0"/>
        <v>749969.91000000027</v>
      </c>
      <c r="K3" s="344">
        <f t="shared" si="0"/>
        <v>1</v>
      </c>
      <c r="L3" s="344">
        <f t="shared" si="0"/>
        <v>1379248.9100000006</v>
      </c>
      <c r="M3" s="345">
        <f>IF(J3&lt;&gt;0,L3/J3,"")</f>
        <v>1.8390723302485563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5" customHeight="1" x14ac:dyDescent="0.2">
      <c r="A6" s="856" t="s">
        <v>5638</v>
      </c>
      <c r="B6" s="887"/>
      <c r="C6" s="825"/>
      <c r="D6" s="887"/>
      <c r="E6" s="825"/>
      <c r="F6" s="887">
        <v>488</v>
      </c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5641</v>
      </c>
      <c r="B7" s="889"/>
      <c r="C7" s="832"/>
      <c r="D7" s="889">
        <v>4023</v>
      </c>
      <c r="E7" s="832">
        <v>1</v>
      </c>
      <c r="F7" s="889">
        <v>2390</v>
      </c>
      <c r="G7" s="837">
        <v>0.59408401690280888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6652</v>
      </c>
      <c r="B8" s="889"/>
      <c r="C8" s="832"/>
      <c r="D8" s="889"/>
      <c r="E8" s="832"/>
      <c r="F8" s="889">
        <v>29030</v>
      </c>
      <c r="G8" s="837"/>
      <c r="H8" s="889"/>
      <c r="I8" s="832"/>
      <c r="J8" s="889"/>
      <c r="K8" s="832"/>
      <c r="L8" s="889">
        <v>17558.03</v>
      </c>
      <c r="M8" s="838"/>
    </row>
    <row r="9" spans="1:13" ht="14.45" customHeight="1" x14ac:dyDescent="0.2">
      <c r="A9" s="857" t="s">
        <v>5650</v>
      </c>
      <c r="B9" s="889">
        <v>606151</v>
      </c>
      <c r="C9" s="832">
        <v>0.96848417258370667</v>
      </c>
      <c r="D9" s="889">
        <v>625876</v>
      </c>
      <c r="E9" s="832">
        <v>1</v>
      </c>
      <c r="F9" s="889">
        <v>728967</v>
      </c>
      <c r="G9" s="837">
        <v>1.1647147358262659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6653</v>
      </c>
      <c r="B10" s="889">
        <v>2759026</v>
      </c>
      <c r="C10" s="832">
        <v>0.89484516956815618</v>
      </c>
      <c r="D10" s="889">
        <v>3083244</v>
      </c>
      <c r="E10" s="832">
        <v>1</v>
      </c>
      <c r="F10" s="889">
        <v>3085302</v>
      </c>
      <c r="G10" s="837">
        <v>1.0006674787983045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6654</v>
      </c>
      <c r="B11" s="889">
        <v>971413</v>
      </c>
      <c r="C11" s="832">
        <v>0.9584121393299887</v>
      </c>
      <c r="D11" s="889">
        <v>1013565</v>
      </c>
      <c r="E11" s="832">
        <v>1</v>
      </c>
      <c r="F11" s="889">
        <v>1545038</v>
      </c>
      <c r="G11" s="837">
        <v>1.5243600558424966</v>
      </c>
      <c r="H11" s="889">
        <v>302393.11000000004</v>
      </c>
      <c r="I11" s="832">
        <v>0.40320698999777194</v>
      </c>
      <c r="J11" s="889">
        <v>749969.91000000027</v>
      </c>
      <c r="K11" s="832">
        <v>1</v>
      </c>
      <c r="L11" s="889">
        <v>1361690.8800000006</v>
      </c>
      <c r="M11" s="838">
        <v>1.8156606843066545</v>
      </c>
    </row>
    <row r="12" spans="1:13" ht="14.45" customHeight="1" x14ac:dyDescent="0.2">
      <c r="A12" s="857" t="s">
        <v>6655</v>
      </c>
      <c r="B12" s="889">
        <v>299053</v>
      </c>
      <c r="C12" s="832">
        <v>0.65996883910207182</v>
      </c>
      <c r="D12" s="889">
        <v>453132</v>
      </c>
      <c r="E12" s="832">
        <v>1</v>
      </c>
      <c r="F12" s="889">
        <v>335418</v>
      </c>
      <c r="G12" s="837">
        <v>0.74022139244193741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6656</v>
      </c>
      <c r="B13" s="889">
        <v>132828</v>
      </c>
      <c r="C13" s="832">
        <v>0.92548877524003292</v>
      </c>
      <c r="D13" s="889">
        <v>143522</v>
      </c>
      <c r="E13" s="832">
        <v>1</v>
      </c>
      <c r="F13" s="889">
        <v>191567</v>
      </c>
      <c r="G13" s="837">
        <v>1.3347570407324312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6657</v>
      </c>
      <c r="B14" s="889">
        <v>694308</v>
      </c>
      <c r="C14" s="832">
        <v>0.6965858356826824</v>
      </c>
      <c r="D14" s="889">
        <v>996730</v>
      </c>
      <c r="E14" s="832">
        <v>1</v>
      </c>
      <c r="F14" s="889">
        <v>1197475</v>
      </c>
      <c r="G14" s="837">
        <v>1.2014035897384447</v>
      </c>
      <c r="H14" s="889"/>
      <c r="I14" s="832"/>
      <c r="J14" s="889"/>
      <c r="K14" s="832"/>
      <c r="L14" s="889"/>
      <c r="M14" s="838"/>
    </row>
    <row r="15" spans="1:13" ht="14.45" customHeight="1" thickBot="1" x14ac:dyDescent="0.25">
      <c r="A15" s="893" t="s">
        <v>6658</v>
      </c>
      <c r="B15" s="891">
        <v>60608</v>
      </c>
      <c r="C15" s="840">
        <v>0.88465917384323456</v>
      </c>
      <c r="D15" s="891">
        <v>68510</v>
      </c>
      <c r="E15" s="840">
        <v>1</v>
      </c>
      <c r="F15" s="891">
        <v>50249</v>
      </c>
      <c r="G15" s="845">
        <v>0.73345497007736093</v>
      </c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708A176-C2DA-4CFE-89F8-85BF5C832CF9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7480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66749.22</v>
      </c>
      <c r="G3" s="211">
        <f t="shared" si="0"/>
        <v>5825780.1099999994</v>
      </c>
      <c r="H3" s="212"/>
      <c r="I3" s="212"/>
      <c r="J3" s="207">
        <f t="shared" si="0"/>
        <v>68348.570000000007</v>
      </c>
      <c r="K3" s="211">
        <f t="shared" si="0"/>
        <v>7138571.9100000001</v>
      </c>
      <c r="L3" s="212"/>
      <c r="M3" s="212"/>
      <c r="N3" s="207">
        <f t="shared" si="0"/>
        <v>70286.47</v>
      </c>
      <c r="O3" s="211">
        <f t="shared" si="0"/>
        <v>8545172.9100000001</v>
      </c>
      <c r="P3" s="177">
        <f>IF(K3=0,"",O3/K3)</f>
        <v>1.1970423521306239</v>
      </c>
      <c r="Q3" s="209">
        <f>IF(N3=0,"",O3/N3)</f>
        <v>121.57635616072339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6511</v>
      </c>
      <c r="B6" s="825" t="s">
        <v>6659</v>
      </c>
      <c r="C6" s="825" t="s">
        <v>5509</v>
      </c>
      <c r="D6" s="825" t="s">
        <v>6660</v>
      </c>
      <c r="E6" s="825" t="s">
        <v>6661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488</v>
      </c>
      <c r="P6" s="830"/>
      <c r="Q6" s="848">
        <v>488</v>
      </c>
    </row>
    <row r="7" spans="1:17" ht="14.45" customHeight="1" x14ac:dyDescent="0.2">
      <c r="A7" s="831" t="s">
        <v>6514</v>
      </c>
      <c r="B7" s="832" t="s">
        <v>6662</v>
      </c>
      <c r="C7" s="832" t="s">
        <v>5509</v>
      </c>
      <c r="D7" s="832" t="s">
        <v>6663</v>
      </c>
      <c r="E7" s="832" t="s">
        <v>6664</v>
      </c>
      <c r="F7" s="849"/>
      <c r="G7" s="849"/>
      <c r="H7" s="849"/>
      <c r="I7" s="849"/>
      <c r="J7" s="849">
        <v>1</v>
      </c>
      <c r="K7" s="849">
        <v>117</v>
      </c>
      <c r="L7" s="849">
        <v>1</v>
      </c>
      <c r="M7" s="849">
        <v>117</v>
      </c>
      <c r="N7" s="849"/>
      <c r="O7" s="849"/>
      <c r="P7" s="837"/>
      <c r="Q7" s="850"/>
    </row>
    <row r="8" spans="1:17" ht="14.45" customHeight="1" x14ac:dyDescent="0.2">
      <c r="A8" s="831" t="s">
        <v>6514</v>
      </c>
      <c r="B8" s="832" t="s">
        <v>6662</v>
      </c>
      <c r="C8" s="832" t="s">
        <v>5509</v>
      </c>
      <c r="D8" s="832" t="s">
        <v>6665</v>
      </c>
      <c r="E8" s="832" t="s">
        <v>6666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139</v>
      </c>
      <c r="P8" s="837"/>
      <c r="Q8" s="850">
        <v>139</v>
      </c>
    </row>
    <row r="9" spans="1:17" ht="14.45" customHeight="1" x14ac:dyDescent="0.2">
      <c r="A9" s="831" t="s">
        <v>6514</v>
      </c>
      <c r="B9" s="832" t="s">
        <v>6662</v>
      </c>
      <c r="C9" s="832" t="s">
        <v>5509</v>
      </c>
      <c r="D9" s="832" t="s">
        <v>6667</v>
      </c>
      <c r="E9" s="832" t="s">
        <v>6668</v>
      </c>
      <c r="F9" s="849"/>
      <c r="G9" s="849"/>
      <c r="H9" s="849"/>
      <c r="I9" s="849"/>
      <c r="J9" s="849">
        <v>2</v>
      </c>
      <c r="K9" s="849">
        <v>1414</v>
      </c>
      <c r="L9" s="849">
        <v>1</v>
      </c>
      <c r="M9" s="849">
        <v>707</v>
      </c>
      <c r="N9" s="849">
        <v>1</v>
      </c>
      <c r="O9" s="849">
        <v>713</v>
      </c>
      <c r="P9" s="837">
        <v>0.50424328147100428</v>
      </c>
      <c r="Q9" s="850">
        <v>713</v>
      </c>
    </row>
    <row r="10" spans="1:17" ht="14.45" customHeight="1" x14ac:dyDescent="0.2">
      <c r="A10" s="831" t="s">
        <v>6514</v>
      </c>
      <c r="B10" s="832" t="s">
        <v>6662</v>
      </c>
      <c r="C10" s="832" t="s">
        <v>5509</v>
      </c>
      <c r="D10" s="832" t="s">
        <v>6669</v>
      </c>
      <c r="E10" s="832" t="s">
        <v>6670</v>
      </c>
      <c r="F10" s="849"/>
      <c r="G10" s="849"/>
      <c r="H10" s="849"/>
      <c r="I10" s="849"/>
      <c r="J10" s="849">
        <v>4</v>
      </c>
      <c r="K10" s="849">
        <v>1984</v>
      </c>
      <c r="L10" s="849">
        <v>1</v>
      </c>
      <c r="M10" s="849">
        <v>496</v>
      </c>
      <c r="N10" s="849">
        <v>2</v>
      </c>
      <c r="O10" s="849">
        <v>1000</v>
      </c>
      <c r="P10" s="837">
        <v>0.50403225806451613</v>
      </c>
      <c r="Q10" s="850">
        <v>500</v>
      </c>
    </row>
    <row r="11" spans="1:17" ht="14.45" customHeight="1" x14ac:dyDescent="0.2">
      <c r="A11" s="831" t="s">
        <v>6514</v>
      </c>
      <c r="B11" s="832" t="s">
        <v>6662</v>
      </c>
      <c r="C11" s="832" t="s">
        <v>5509</v>
      </c>
      <c r="D11" s="832" t="s">
        <v>6671</v>
      </c>
      <c r="E11" s="832" t="s">
        <v>6672</v>
      </c>
      <c r="F11" s="849"/>
      <c r="G11" s="849"/>
      <c r="H11" s="849"/>
      <c r="I11" s="849"/>
      <c r="J11" s="849">
        <v>2</v>
      </c>
      <c r="K11" s="849">
        <v>508</v>
      </c>
      <c r="L11" s="849">
        <v>1</v>
      </c>
      <c r="M11" s="849">
        <v>254</v>
      </c>
      <c r="N11" s="849"/>
      <c r="O11" s="849"/>
      <c r="P11" s="837"/>
      <c r="Q11" s="850"/>
    </row>
    <row r="12" spans="1:17" ht="14.45" customHeight="1" x14ac:dyDescent="0.2">
      <c r="A12" s="831" t="s">
        <v>6514</v>
      </c>
      <c r="B12" s="832" t="s">
        <v>6662</v>
      </c>
      <c r="C12" s="832" t="s">
        <v>5509</v>
      </c>
      <c r="D12" s="832" t="s">
        <v>6673</v>
      </c>
      <c r="E12" s="832" t="s">
        <v>6674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360</v>
      </c>
      <c r="P12" s="837"/>
      <c r="Q12" s="850">
        <v>180</v>
      </c>
    </row>
    <row r="13" spans="1:17" ht="14.45" customHeight="1" x14ac:dyDescent="0.2">
      <c r="A13" s="831" t="s">
        <v>6514</v>
      </c>
      <c r="B13" s="832" t="s">
        <v>6662</v>
      </c>
      <c r="C13" s="832" t="s">
        <v>5509</v>
      </c>
      <c r="D13" s="832" t="s">
        <v>6675</v>
      </c>
      <c r="E13" s="832" t="s">
        <v>6676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178</v>
      </c>
      <c r="P13" s="837"/>
      <c r="Q13" s="850">
        <v>178</v>
      </c>
    </row>
    <row r="14" spans="1:17" ht="14.45" customHeight="1" x14ac:dyDescent="0.2">
      <c r="A14" s="831" t="s">
        <v>6677</v>
      </c>
      <c r="B14" s="832" t="s">
        <v>6678</v>
      </c>
      <c r="C14" s="832" t="s">
        <v>5514</v>
      </c>
      <c r="D14" s="832" t="s">
        <v>6679</v>
      </c>
      <c r="E14" s="832" t="s">
        <v>6680</v>
      </c>
      <c r="F14" s="849"/>
      <c r="G14" s="849"/>
      <c r="H14" s="849"/>
      <c r="I14" s="849"/>
      <c r="J14" s="849"/>
      <c r="K14" s="849"/>
      <c r="L14" s="849"/>
      <c r="M14" s="849"/>
      <c r="N14" s="849">
        <v>0.4</v>
      </c>
      <c r="O14" s="849">
        <v>262.20999999999998</v>
      </c>
      <c r="P14" s="837"/>
      <c r="Q14" s="850">
        <v>655.52499999999986</v>
      </c>
    </row>
    <row r="15" spans="1:17" ht="14.45" customHeight="1" x14ac:dyDescent="0.2">
      <c r="A15" s="831" t="s">
        <v>6677</v>
      </c>
      <c r="B15" s="832" t="s">
        <v>6678</v>
      </c>
      <c r="C15" s="832" t="s">
        <v>6161</v>
      </c>
      <c r="D15" s="832" t="s">
        <v>6681</v>
      </c>
      <c r="E15" s="832" t="s">
        <v>6682</v>
      </c>
      <c r="F15" s="849"/>
      <c r="G15" s="849"/>
      <c r="H15" s="849"/>
      <c r="I15" s="849"/>
      <c r="J15" s="849"/>
      <c r="K15" s="849"/>
      <c r="L15" s="849"/>
      <c r="M15" s="849"/>
      <c r="N15" s="849">
        <v>509</v>
      </c>
      <c r="O15" s="849">
        <v>17295.82</v>
      </c>
      <c r="P15" s="837"/>
      <c r="Q15" s="850">
        <v>33.979999999999997</v>
      </c>
    </row>
    <row r="16" spans="1:17" ht="14.45" customHeight="1" x14ac:dyDescent="0.2">
      <c r="A16" s="831" t="s">
        <v>6677</v>
      </c>
      <c r="B16" s="832" t="s">
        <v>6678</v>
      </c>
      <c r="C16" s="832" t="s">
        <v>5509</v>
      </c>
      <c r="D16" s="832" t="s">
        <v>6683</v>
      </c>
      <c r="E16" s="832" t="s">
        <v>6684</v>
      </c>
      <c r="F16" s="849"/>
      <c r="G16" s="849"/>
      <c r="H16" s="849"/>
      <c r="I16" s="849"/>
      <c r="J16" s="849"/>
      <c r="K16" s="849"/>
      <c r="L16" s="849"/>
      <c r="M16" s="849"/>
      <c r="N16" s="849">
        <v>2</v>
      </c>
      <c r="O16" s="849">
        <v>29030</v>
      </c>
      <c r="P16" s="837"/>
      <c r="Q16" s="850">
        <v>14515</v>
      </c>
    </row>
    <row r="17" spans="1:17" ht="14.45" customHeight="1" x14ac:dyDescent="0.2">
      <c r="A17" s="831" t="s">
        <v>6523</v>
      </c>
      <c r="B17" s="832" t="s">
        <v>6685</v>
      </c>
      <c r="C17" s="832" t="s">
        <v>5509</v>
      </c>
      <c r="D17" s="832" t="s">
        <v>6686</v>
      </c>
      <c r="E17" s="832" t="s">
        <v>6687</v>
      </c>
      <c r="F17" s="849">
        <v>1</v>
      </c>
      <c r="G17" s="849">
        <v>49</v>
      </c>
      <c r="H17" s="849"/>
      <c r="I17" s="849">
        <v>49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6523</v>
      </c>
      <c r="B18" s="832" t="s">
        <v>6688</v>
      </c>
      <c r="C18" s="832" t="s">
        <v>5509</v>
      </c>
      <c r="D18" s="832" t="s">
        <v>6689</v>
      </c>
      <c r="E18" s="832" t="s">
        <v>6690</v>
      </c>
      <c r="F18" s="849">
        <v>1</v>
      </c>
      <c r="G18" s="849">
        <v>315</v>
      </c>
      <c r="H18" s="849"/>
      <c r="I18" s="849">
        <v>315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6523</v>
      </c>
      <c r="B19" s="832" t="s">
        <v>6688</v>
      </c>
      <c r="C19" s="832" t="s">
        <v>5509</v>
      </c>
      <c r="D19" s="832" t="s">
        <v>6691</v>
      </c>
      <c r="E19" s="832" t="s">
        <v>6692</v>
      </c>
      <c r="F19" s="849">
        <v>2</v>
      </c>
      <c r="G19" s="849">
        <v>46</v>
      </c>
      <c r="H19" s="849"/>
      <c r="I19" s="849">
        <v>23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6523</v>
      </c>
      <c r="B20" s="832" t="s">
        <v>6688</v>
      </c>
      <c r="C20" s="832" t="s">
        <v>5509</v>
      </c>
      <c r="D20" s="832" t="s">
        <v>6693</v>
      </c>
      <c r="E20" s="832" t="s">
        <v>6694</v>
      </c>
      <c r="F20" s="849">
        <v>1</v>
      </c>
      <c r="G20" s="849">
        <v>10381</v>
      </c>
      <c r="H20" s="849"/>
      <c r="I20" s="849">
        <v>10381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5" customHeight="1" x14ac:dyDescent="0.2">
      <c r="A21" s="831" t="s">
        <v>6523</v>
      </c>
      <c r="B21" s="832" t="s">
        <v>6688</v>
      </c>
      <c r="C21" s="832" t="s">
        <v>5509</v>
      </c>
      <c r="D21" s="832" t="s">
        <v>6695</v>
      </c>
      <c r="E21" s="832" t="s">
        <v>6696</v>
      </c>
      <c r="F21" s="849">
        <v>6</v>
      </c>
      <c r="G21" s="849">
        <v>2244</v>
      </c>
      <c r="H21" s="849"/>
      <c r="I21" s="849">
        <v>374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6523</v>
      </c>
      <c r="B22" s="832" t="s">
        <v>6688</v>
      </c>
      <c r="C22" s="832" t="s">
        <v>5509</v>
      </c>
      <c r="D22" s="832" t="s">
        <v>6697</v>
      </c>
      <c r="E22" s="832" t="s">
        <v>6698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1110</v>
      </c>
      <c r="P22" s="837"/>
      <c r="Q22" s="850">
        <v>1110</v>
      </c>
    </row>
    <row r="23" spans="1:17" ht="14.45" customHeight="1" x14ac:dyDescent="0.2">
      <c r="A23" s="831" t="s">
        <v>6523</v>
      </c>
      <c r="B23" s="832" t="s">
        <v>6688</v>
      </c>
      <c r="C23" s="832" t="s">
        <v>5509</v>
      </c>
      <c r="D23" s="832" t="s">
        <v>6699</v>
      </c>
      <c r="E23" s="832" t="s">
        <v>6700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3839</v>
      </c>
      <c r="P23" s="837"/>
      <c r="Q23" s="850">
        <v>3839</v>
      </c>
    </row>
    <row r="24" spans="1:17" ht="14.45" customHeight="1" x14ac:dyDescent="0.2">
      <c r="A24" s="831" t="s">
        <v>6523</v>
      </c>
      <c r="B24" s="832" t="s">
        <v>6701</v>
      </c>
      <c r="C24" s="832" t="s">
        <v>5509</v>
      </c>
      <c r="D24" s="832" t="s">
        <v>6702</v>
      </c>
      <c r="E24" s="832" t="s">
        <v>6703</v>
      </c>
      <c r="F24" s="849">
        <v>1</v>
      </c>
      <c r="G24" s="849">
        <v>221</v>
      </c>
      <c r="H24" s="849"/>
      <c r="I24" s="849">
        <v>221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6523</v>
      </c>
      <c r="B25" s="832" t="s">
        <v>6701</v>
      </c>
      <c r="C25" s="832" t="s">
        <v>5509</v>
      </c>
      <c r="D25" s="832" t="s">
        <v>6704</v>
      </c>
      <c r="E25" s="832" t="s">
        <v>6705</v>
      </c>
      <c r="F25" s="849">
        <v>2</v>
      </c>
      <c r="G25" s="849">
        <v>1016</v>
      </c>
      <c r="H25" s="849"/>
      <c r="I25" s="849">
        <v>508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6523</v>
      </c>
      <c r="B26" s="832" t="s">
        <v>6701</v>
      </c>
      <c r="C26" s="832" t="s">
        <v>5509</v>
      </c>
      <c r="D26" s="832" t="s">
        <v>6706</v>
      </c>
      <c r="E26" s="832" t="s">
        <v>6707</v>
      </c>
      <c r="F26" s="849">
        <v>546</v>
      </c>
      <c r="G26" s="849">
        <v>193284</v>
      </c>
      <c r="H26" s="849">
        <v>0.84389489953632146</v>
      </c>
      <c r="I26" s="849">
        <v>354</v>
      </c>
      <c r="J26" s="849">
        <v>647</v>
      </c>
      <c r="K26" s="849">
        <v>229038</v>
      </c>
      <c r="L26" s="849">
        <v>1</v>
      </c>
      <c r="M26" s="849">
        <v>354</v>
      </c>
      <c r="N26" s="849">
        <v>829</v>
      </c>
      <c r="O26" s="849">
        <v>294295</v>
      </c>
      <c r="P26" s="837">
        <v>1.2849177865681678</v>
      </c>
      <c r="Q26" s="850">
        <v>355</v>
      </c>
    </row>
    <row r="27" spans="1:17" ht="14.45" customHeight="1" x14ac:dyDescent="0.2">
      <c r="A27" s="831" t="s">
        <v>6523</v>
      </c>
      <c r="B27" s="832" t="s">
        <v>6701</v>
      </c>
      <c r="C27" s="832" t="s">
        <v>5509</v>
      </c>
      <c r="D27" s="832" t="s">
        <v>6708</v>
      </c>
      <c r="E27" s="832" t="s">
        <v>6709</v>
      </c>
      <c r="F27" s="849">
        <v>252</v>
      </c>
      <c r="G27" s="849">
        <v>16380</v>
      </c>
      <c r="H27" s="849">
        <v>0.9882352941176471</v>
      </c>
      <c r="I27" s="849">
        <v>65</v>
      </c>
      <c r="J27" s="849">
        <v>255</v>
      </c>
      <c r="K27" s="849">
        <v>16575</v>
      </c>
      <c r="L27" s="849">
        <v>1</v>
      </c>
      <c r="M27" s="849">
        <v>65</v>
      </c>
      <c r="N27" s="849">
        <v>352</v>
      </c>
      <c r="O27" s="849">
        <v>22880</v>
      </c>
      <c r="P27" s="837">
        <v>1.3803921568627451</v>
      </c>
      <c r="Q27" s="850">
        <v>65</v>
      </c>
    </row>
    <row r="28" spans="1:17" ht="14.45" customHeight="1" x14ac:dyDescent="0.2">
      <c r="A28" s="831" t="s">
        <v>6523</v>
      </c>
      <c r="B28" s="832" t="s">
        <v>6701</v>
      </c>
      <c r="C28" s="832" t="s">
        <v>5509</v>
      </c>
      <c r="D28" s="832" t="s">
        <v>6710</v>
      </c>
      <c r="E28" s="832" t="s">
        <v>6711</v>
      </c>
      <c r="F28" s="849">
        <v>41</v>
      </c>
      <c r="G28" s="849">
        <v>984</v>
      </c>
      <c r="H28" s="849">
        <v>1.4137931034482758</v>
      </c>
      <c r="I28" s="849">
        <v>24</v>
      </c>
      <c r="J28" s="849">
        <v>29</v>
      </c>
      <c r="K28" s="849">
        <v>696</v>
      </c>
      <c r="L28" s="849">
        <v>1</v>
      </c>
      <c r="M28" s="849">
        <v>24</v>
      </c>
      <c r="N28" s="849">
        <v>45</v>
      </c>
      <c r="O28" s="849">
        <v>1170</v>
      </c>
      <c r="P28" s="837">
        <v>1.6810344827586208</v>
      </c>
      <c r="Q28" s="850">
        <v>26</v>
      </c>
    </row>
    <row r="29" spans="1:17" ht="14.45" customHeight="1" x14ac:dyDescent="0.2">
      <c r="A29" s="831" t="s">
        <v>6523</v>
      </c>
      <c r="B29" s="832" t="s">
        <v>6701</v>
      </c>
      <c r="C29" s="832" t="s">
        <v>5509</v>
      </c>
      <c r="D29" s="832" t="s">
        <v>6712</v>
      </c>
      <c r="E29" s="832" t="s">
        <v>6713</v>
      </c>
      <c r="F29" s="849">
        <v>204</v>
      </c>
      <c r="G29" s="849">
        <v>11220</v>
      </c>
      <c r="H29" s="849">
        <v>0.91479820627802688</v>
      </c>
      <c r="I29" s="849">
        <v>55</v>
      </c>
      <c r="J29" s="849">
        <v>223</v>
      </c>
      <c r="K29" s="849">
        <v>12265</v>
      </c>
      <c r="L29" s="849">
        <v>1</v>
      </c>
      <c r="M29" s="849">
        <v>55</v>
      </c>
      <c r="N29" s="849">
        <v>262</v>
      </c>
      <c r="O29" s="849">
        <v>14410</v>
      </c>
      <c r="P29" s="837">
        <v>1.1748878923766817</v>
      </c>
      <c r="Q29" s="850">
        <v>55</v>
      </c>
    </row>
    <row r="30" spans="1:17" ht="14.45" customHeight="1" x14ac:dyDescent="0.2">
      <c r="A30" s="831" t="s">
        <v>6523</v>
      </c>
      <c r="B30" s="832" t="s">
        <v>6701</v>
      </c>
      <c r="C30" s="832" t="s">
        <v>5509</v>
      </c>
      <c r="D30" s="832" t="s">
        <v>6714</v>
      </c>
      <c r="E30" s="832" t="s">
        <v>6715</v>
      </c>
      <c r="F30" s="849">
        <v>1503</v>
      </c>
      <c r="G30" s="849">
        <v>115731</v>
      </c>
      <c r="H30" s="849">
        <v>1.0322802197802199</v>
      </c>
      <c r="I30" s="849">
        <v>77</v>
      </c>
      <c r="J30" s="849">
        <v>1456</v>
      </c>
      <c r="K30" s="849">
        <v>112112</v>
      </c>
      <c r="L30" s="849">
        <v>1</v>
      </c>
      <c r="M30" s="849">
        <v>77</v>
      </c>
      <c r="N30" s="849">
        <v>1483</v>
      </c>
      <c r="O30" s="849">
        <v>115674</v>
      </c>
      <c r="P30" s="837">
        <v>1.0317717996289424</v>
      </c>
      <c r="Q30" s="850">
        <v>78</v>
      </c>
    </row>
    <row r="31" spans="1:17" ht="14.45" customHeight="1" x14ac:dyDescent="0.2">
      <c r="A31" s="831" t="s">
        <v>6523</v>
      </c>
      <c r="B31" s="832" t="s">
        <v>6701</v>
      </c>
      <c r="C31" s="832" t="s">
        <v>5509</v>
      </c>
      <c r="D31" s="832" t="s">
        <v>6716</v>
      </c>
      <c r="E31" s="832" t="s">
        <v>6717</v>
      </c>
      <c r="F31" s="849">
        <v>118</v>
      </c>
      <c r="G31" s="849">
        <v>2832</v>
      </c>
      <c r="H31" s="849">
        <v>0.92913385826771655</v>
      </c>
      <c r="I31" s="849">
        <v>24</v>
      </c>
      <c r="J31" s="849">
        <v>127</v>
      </c>
      <c r="K31" s="849">
        <v>3048</v>
      </c>
      <c r="L31" s="849">
        <v>1</v>
      </c>
      <c r="M31" s="849">
        <v>24</v>
      </c>
      <c r="N31" s="849">
        <v>122</v>
      </c>
      <c r="O31" s="849">
        <v>2928</v>
      </c>
      <c r="P31" s="837">
        <v>0.96062992125984248</v>
      </c>
      <c r="Q31" s="850">
        <v>24</v>
      </c>
    </row>
    <row r="32" spans="1:17" ht="14.45" customHeight="1" x14ac:dyDescent="0.2">
      <c r="A32" s="831" t="s">
        <v>6523</v>
      </c>
      <c r="B32" s="832" t="s">
        <v>6701</v>
      </c>
      <c r="C32" s="832" t="s">
        <v>5509</v>
      </c>
      <c r="D32" s="832" t="s">
        <v>6718</v>
      </c>
      <c r="E32" s="832" t="s">
        <v>6719</v>
      </c>
      <c r="F32" s="849"/>
      <c r="G32" s="849"/>
      <c r="H32" s="849"/>
      <c r="I32" s="849"/>
      <c r="J32" s="849">
        <v>1</v>
      </c>
      <c r="K32" s="849">
        <v>210</v>
      </c>
      <c r="L32" s="849">
        <v>1</v>
      </c>
      <c r="M32" s="849">
        <v>210</v>
      </c>
      <c r="N32" s="849"/>
      <c r="O32" s="849"/>
      <c r="P32" s="837"/>
      <c r="Q32" s="850"/>
    </row>
    <row r="33" spans="1:17" ht="14.45" customHeight="1" x14ac:dyDescent="0.2">
      <c r="A33" s="831" t="s">
        <v>6523</v>
      </c>
      <c r="B33" s="832" t="s">
        <v>6701</v>
      </c>
      <c r="C33" s="832" t="s">
        <v>5509</v>
      </c>
      <c r="D33" s="832" t="s">
        <v>6720</v>
      </c>
      <c r="E33" s="832" t="s">
        <v>6721</v>
      </c>
      <c r="F33" s="849">
        <v>23</v>
      </c>
      <c r="G33" s="849">
        <v>1518</v>
      </c>
      <c r="H33" s="849">
        <v>0.74193548387096775</v>
      </c>
      <c r="I33" s="849">
        <v>66</v>
      </c>
      <c r="J33" s="849">
        <v>31</v>
      </c>
      <c r="K33" s="849">
        <v>2046</v>
      </c>
      <c r="L33" s="849">
        <v>1</v>
      </c>
      <c r="M33" s="849">
        <v>66</v>
      </c>
      <c r="N33" s="849">
        <v>23</v>
      </c>
      <c r="O33" s="849">
        <v>1518</v>
      </c>
      <c r="P33" s="837">
        <v>0.74193548387096775</v>
      </c>
      <c r="Q33" s="850">
        <v>66</v>
      </c>
    </row>
    <row r="34" spans="1:17" ht="14.45" customHeight="1" x14ac:dyDescent="0.2">
      <c r="A34" s="831" t="s">
        <v>6523</v>
      </c>
      <c r="B34" s="832" t="s">
        <v>6701</v>
      </c>
      <c r="C34" s="832" t="s">
        <v>5509</v>
      </c>
      <c r="D34" s="832" t="s">
        <v>6722</v>
      </c>
      <c r="E34" s="832" t="s">
        <v>6723</v>
      </c>
      <c r="F34" s="849"/>
      <c r="G34" s="849"/>
      <c r="H34" s="849"/>
      <c r="I34" s="849"/>
      <c r="J34" s="849"/>
      <c r="K34" s="849"/>
      <c r="L34" s="849"/>
      <c r="M34" s="849"/>
      <c r="N34" s="849">
        <v>2</v>
      </c>
      <c r="O34" s="849">
        <v>602</v>
      </c>
      <c r="P34" s="837"/>
      <c r="Q34" s="850">
        <v>301</v>
      </c>
    </row>
    <row r="35" spans="1:17" ht="14.45" customHeight="1" x14ac:dyDescent="0.2">
      <c r="A35" s="831" t="s">
        <v>6523</v>
      </c>
      <c r="B35" s="832" t="s">
        <v>6701</v>
      </c>
      <c r="C35" s="832" t="s">
        <v>5509</v>
      </c>
      <c r="D35" s="832" t="s">
        <v>6724</v>
      </c>
      <c r="E35" s="832" t="s">
        <v>6725</v>
      </c>
      <c r="F35" s="849">
        <v>130</v>
      </c>
      <c r="G35" s="849">
        <v>45500</v>
      </c>
      <c r="H35" s="849"/>
      <c r="I35" s="849">
        <v>350</v>
      </c>
      <c r="J35" s="849"/>
      <c r="K35" s="849"/>
      <c r="L35" s="849"/>
      <c r="M35" s="849"/>
      <c r="N35" s="849">
        <v>88</v>
      </c>
      <c r="O35" s="849">
        <v>30888</v>
      </c>
      <c r="P35" s="837"/>
      <c r="Q35" s="850">
        <v>351</v>
      </c>
    </row>
    <row r="36" spans="1:17" ht="14.45" customHeight="1" x14ac:dyDescent="0.2">
      <c r="A36" s="831" t="s">
        <v>6523</v>
      </c>
      <c r="B36" s="832" t="s">
        <v>6701</v>
      </c>
      <c r="C36" s="832" t="s">
        <v>5509</v>
      </c>
      <c r="D36" s="832" t="s">
        <v>6726</v>
      </c>
      <c r="E36" s="832" t="s">
        <v>6727</v>
      </c>
      <c r="F36" s="849">
        <v>68</v>
      </c>
      <c r="G36" s="849">
        <v>1700</v>
      </c>
      <c r="H36" s="849">
        <v>0.87179487179487181</v>
      </c>
      <c r="I36" s="849">
        <v>25</v>
      </c>
      <c r="J36" s="849">
        <v>78</v>
      </c>
      <c r="K36" s="849">
        <v>1950</v>
      </c>
      <c r="L36" s="849">
        <v>1</v>
      </c>
      <c r="M36" s="849">
        <v>25</v>
      </c>
      <c r="N36" s="849">
        <v>70</v>
      </c>
      <c r="O36" s="849">
        <v>1750</v>
      </c>
      <c r="P36" s="837">
        <v>0.89743589743589747</v>
      </c>
      <c r="Q36" s="850">
        <v>25</v>
      </c>
    </row>
    <row r="37" spans="1:17" ht="14.45" customHeight="1" x14ac:dyDescent="0.2">
      <c r="A37" s="831" t="s">
        <v>6523</v>
      </c>
      <c r="B37" s="832" t="s">
        <v>6701</v>
      </c>
      <c r="C37" s="832" t="s">
        <v>5509</v>
      </c>
      <c r="D37" s="832" t="s">
        <v>6728</v>
      </c>
      <c r="E37" s="832" t="s">
        <v>6729</v>
      </c>
      <c r="F37" s="849">
        <v>282</v>
      </c>
      <c r="G37" s="849">
        <v>51042</v>
      </c>
      <c r="H37" s="849">
        <v>1.0601503759398496</v>
      </c>
      <c r="I37" s="849">
        <v>181</v>
      </c>
      <c r="J37" s="849">
        <v>266</v>
      </c>
      <c r="K37" s="849">
        <v>48146</v>
      </c>
      <c r="L37" s="849">
        <v>1</v>
      </c>
      <c r="M37" s="849">
        <v>181</v>
      </c>
      <c r="N37" s="849">
        <v>343</v>
      </c>
      <c r="O37" s="849">
        <v>62083</v>
      </c>
      <c r="P37" s="837">
        <v>1.2894736842105263</v>
      </c>
      <c r="Q37" s="850">
        <v>181</v>
      </c>
    </row>
    <row r="38" spans="1:17" ht="14.45" customHeight="1" x14ac:dyDescent="0.2">
      <c r="A38" s="831" t="s">
        <v>6523</v>
      </c>
      <c r="B38" s="832" t="s">
        <v>6701</v>
      </c>
      <c r="C38" s="832" t="s">
        <v>5509</v>
      </c>
      <c r="D38" s="832" t="s">
        <v>6730</v>
      </c>
      <c r="E38" s="832" t="s">
        <v>6731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26</v>
      </c>
      <c r="P38" s="837"/>
      <c r="Q38" s="850">
        <v>26</v>
      </c>
    </row>
    <row r="39" spans="1:17" ht="14.45" customHeight="1" x14ac:dyDescent="0.2">
      <c r="A39" s="831" t="s">
        <v>6523</v>
      </c>
      <c r="B39" s="832" t="s">
        <v>6701</v>
      </c>
      <c r="C39" s="832" t="s">
        <v>5509</v>
      </c>
      <c r="D39" s="832" t="s">
        <v>6732</v>
      </c>
      <c r="E39" s="832" t="s">
        <v>6733</v>
      </c>
      <c r="F39" s="849">
        <v>296</v>
      </c>
      <c r="G39" s="849">
        <v>75184</v>
      </c>
      <c r="H39" s="849">
        <v>0.92211838006230529</v>
      </c>
      <c r="I39" s="849">
        <v>254</v>
      </c>
      <c r="J39" s="849">
        <v>321</v>
      </c>
      <c r="K39" s="849">
        <v>81534</v>
      </c>
      <c r="L39" s="849">
        <v>1</v>
      </c>
      <c r="M39" s="849">
        <v>254</v>
      </c>
      <c r="N39" s="849">
        <v>363</v>
      </c>
      <c r="O39" s="849">
        <v>92202</v>
      </c>
      <c r="P39" s="837">
        <v>1.1308411214953271</v>
      </c>
      <c r="Q39" s="850">
        <v>254</v>
      </c>
    </row>
    <row r="40" spans="1:17" ht="14.45" customHeight="1" x14ac:dyDescent="0.2">
      <c r="A40" s="831" t="s">
        <v>6523</v>
      </c>
      <c r="B40" s="832" t="s">
        <v>6701</v>
      </c>
      <c r="C40" s="832" t="s">
        <v>5509</v>
      </c>
      <c r="D40" s="832" t="s">
        <v>6734</v>
      </c>
      <c r="E40" s="832" t="s">
        <v>6735</v>
      </c>
      <c r="F40" s="849">
        <v>270</v>
      </c>
      <c r="G40" s="849">
        <v>58590</v>
      </c>
      <c r="H40" s="849">
        <v>0.76271186440677963</v>
      </c>
      <c r="I40" s="849">
        <v>217</v>
      </c>
      <c r="J40" s="849">
        <v>354</v>
      </c>
      <c r="K40" s="849">
        <v>76818</v>
      </c>
      <c r="L40" s="849">
        <v>1</v>
      </c>
      <c r="M40" s="849">
        <v>217</v>
      </c>
      <c r="N40" s="849">
        <v>310</v>
      </c>
      <c r="O40" s="849">
        <v>67270</v>
      </c>
      <c r="P40" s="837">
        <v>0.87570621468926557</v>
      </c>
      <c r="Q40" s="850">
        <v>217</v>
      </c>
    </row>
    <row r="41" spans="1:17" ht="14.45" customHeight="1" x14ac:dyDescent="0.2">
      <c r="A41" s="831" t="s">
        <v>6523</v>
      </c>
      <c r="B41" s="832" t="s">
        <v>6701</v>
      </c>
      <c r="C41" s="832" t="s">
        <v>5509</v>
      </c>
      <c r="D41" s="832" t="s">
        <v>6736</v>
      </c>
      <c r="E41" s="832" t="s">
        <v>6737</v>
      </c>
      <c r="F41" s="849">
        <v>6</v>
      </c>
      <c r="G41" s="849">
        <v>222</v>
      </c>
      <c r="H41" s="849">
        <v>0.33333333333333331</v>
      </c>
      <c r="I41" s="849">
        <v>37</v>
      </c>
      <c r="J41" s="849">
        <v>18</v>
      </c>
      <c r="K41" s="849">
        <v>666</v>
      </c>
      <c r="L41" s="849">
        <v>1</v>
      </c>
      <c r="M41" s="849">
        <v>37</v>
      </c>
      <c r="N41" s="849">
        <v>6</v>
      </c>
      <c r="O41" s="849">
        <v>222</v>
      </c>
      <c r="P41" s="837">
        <v>0.33333333333333331</v>
      </c>
      <c r="Q41" s="850">
        <v>37</v>
      </c>
    </row>
    <row r="42" spans="1:17" ht="14.45" customHeight="1" x14ac:dyDescent="0.2">
      <c r="A42" s="831" t="s">
        <v>6523</v>
      </c>
      <c r="B42" s="832" t="s">
        <v>6701</v>
      </c>
      <c r="C42" s="832" t="s">
        <v>5509</v>
      </c>
      <c r="D42" s="832" t="s">
        <v>6738</v>
      </c>
      <c r="E42" s="832" t="s">
        <v>6739</v>
      </c>
      <c r="F42" s="849">
        <v>35</v>
      </c>
      <c r="G42" s="849">
        <v>1750</v>
      </c>
      <c r="H42" s="849">
        <v>0.43209876543209874</v>
      </c>
      <c r="I42" s="849">
        <v>50</v>
      </c>
      <c r="J42" s="849">
        <v>81</v>
      </c>
      <c r="K42" s="849">
        <v>4050</v>
      </c>
      <c r="L42" s="849">
        <v>1</v>
      </c>
      <c r="M42" s="849">
        <v>50</v>
      </c>
      <c r="N42" s="849">
        <v>69</v>
      </c>
      <c r="O42" s="849">
        <v>3450</v>
      </c>
      <c r="P42" s="837">
        <v>0.85185185185185186</v>
      </c>
      <c r="Q42" s="850">
        <v>50</v>
      </c>
    </row>
    <row r="43" spans="1:17" ht="14.45" customHeight="1" x14ac:dyDescent="0.2">
      <c r="A43" s="831" t="s">
        <v>6523</v>
      </c>
      <c r="B43" s="832" t="s">
        <v>6701</v>
      </c>
      <c r="C43" s="832" t="s">
        <v>5509</v>
      </c>
      <c r="D43" s="832" t="s">
        <v>6740</v>
      </c>
      <c r="E43" s="832" t="s">
        <v>6741</v>
      </c>
      <c r="F43" s="849">
        <v>1</v>
      </c>
      <c r="G43" s="849">
        <v>517</v>
      </c>
      <c r="H43" s="849"/>
      <c r="I43" s="849">
        <v>517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6523</v>
      </c>
      <c r="B44" s="832" t="s">
        <v>6701</v>
      </c>
      <c r="C44" s="832" t="s">
        <v>5509</v>
      </c>
      <c r="D44" s="832" t="s">
        <v>6742</v>
      </c>
      <c r="E44" s="832" t="s">
        <v>6743</v>
      </c>
      <c r="F44" s="849">
        <v>1</v>
      </c>
      <c r="G44" s="849">
        <v>329</v>
      </c>
      <c r="H44" s="849"/>
      <c r="I44" s="849">
        <v>329</v>
      </c>
      <c r="J44" s="849"/>
      <c r="K44" s="849"/>
      <c r="L44" s="849"/>
      <c r="M44" s="849"/>
      <c r="N44" s="849">
        <v>2</v>
      </c>
      <c r="O44" s="849">
        <v>660</v>
      </c>
      <c r="P44" s="837"/>
      <c r="Q44" s="850">
        <v>330</v>
      </c>
    </row>
    <row r="45" spans="1:17" ht="14.45" customHeight="1" x14ac:dyDescent="0.2">
      <c r="A45" s="831" t="s">
        <v>6523</v>
      </c>
      <c r="B45" s="832" t="s">
        <v>6701</v>
      </c>
      <c r="C45" s="832" t="s">
        <v>5509</v>
      </c>
      <c r="D45" s="832" t="s">
        <v>6744</v>
      </c>
      <c r="E45" s="832" t="s">
        <v>6745</v>
      </c>
      <c r="F45" s="849">
        <v>1</v>
      </c>
      <c r="G45" s="849">
        <v>232</v>
      </c>
      <c r="H45" s="849"/>
      <c r="I45" s="849">
        <v>232</v>
      </c>
      <c r="J45" s="849"/>
      <c r="K45" s="849"/>
      <c r="L45" s="849"/>
      <c r="M45" s="849"/>
      <c r="N45" s="849">
        <v>4</v>
      </c>
      <c r="O45" s="849">
        <v>928</v>
      </c>
      <c r="P45" s="837"/>
      <c r="Q45" s="850">
        <v>232</v>
      </c>
    </row>
    <row r="46" spans="1:17" ht="14.45" customHeight="1" x14ac:dyDescent="0.2">
      <c r="A46" s="831" t="s">
        <v>6523</v>
      </c>
      <c r="B46" s="832" t="s">
        <v>6701</v>
      </c>
      <c r="C46" s="832" t="s">
        <v>5509</v>
      </c>
      <c r="D46" s="832" t="s">
        <v>6746</v>
      </c>
      <c r="E46" s="832" t="s">
        <v>6747</v>
      </c>
      <c r="F46" s="849"/>
      <c r="G46" s="849"/>
      <c r="H46" s="849"/>
      <c r="I46" s="849"/>
      <c r="J46" s="849">
        <v>2</v>
      </c>
      <c r="K46" s="849">
        <v>820</v>
      </c>
      <c r="L46" s="849">
        <v>1</v>
      </c>
      <c r="M46" s="849">
        <v>410</v>
      </c>
      <c r="N46" s="849"/>
      <c r="O46" s="849"/>
      <c r="P46" s="837"/>
      <c r="Q46" s="850"/>
    </row>
    <row r="47" spans="1:17" ht="14.45" customHeight="1" x14ac:dyDescent="0.2">
      <c r="A47" s="831" t="s">
        <v>6523</v>
      </c>
      <c r="B47" s="832" t="s">
        <v>6701</v>
      </c>
      <c r="C47" s="832" t="s">
        <v>5509</v>
      </c>
      <c r="D47" s="832" t="s">
        <v>6748</v>
      </c>
      <c r="E47" s="832" t="s">
        <v>6749</v>
      </c>
      <c r="F47" s="849"/>
      <c r="G47" s="849"/>
      <c r="H47" s="849"/>
      <c r="I47" s="849"/>
      <c r="J47" s="849">
        <v>3</v>
      </c>
      <c r="K47" s="849">
        <v>2367</v>
      </c>
      <c r="L47" s="849">
        <v>1</v>
      </c>
      <c r="M47" s="849">
        <v>789</v>
      </c>
      <c r="N47" s="849"/>
      <c r="O47" s="849"/>
      <c r="P47" s="837"/>
      <c r="Q47" s="850"/>
    </row>
    <row r="48" spans="1:17" ht="14.45" customHeight="1" x14ac:dyDescent="0.2">
      <c r="A48" s="831" t="s">
        <v>6523</v>
      </c>
      <c r="B48" s="832" t="s">
        <v>6701</v>
      </c>
      <c r="C48" s="832" t="s">
        <v>5509</v>
      </c>
      <c r="D48" s="832" t="s">
        <v>6750</v>
      </c>
      <c r="E48" s="832" t="s">
        <v>6751</v>
      </c>
      <c r="F48" s="849">
        <v>1</v>
      </c>
      <c r="G48" s="849">
        <v>224</v>
      </c>
      <c r="H48" s="849"/>
      <c r="I48" s="849">
        <v>224</v>
      </c>
      <c r="J48" s="849"/>
      <c r="K48" s="849"/>
      <c r="L48" s="849"/>
      <c r="M48" s="849"/>
      <c r="N48" s="849">
        <v>2</v>
      </c>
      <c r="O48" s="849">
        <v>450</v>
      </c>
      <c r="P48" s="837"/>
      <c r="Q48" s="850">
        <v>225</v>
      </c>
    </row>
    <row r="49" spans="1:17" ht="14.45" customHeight="1" x14ac:dyDescent="0.2">
      <c r="A49" s="831" t="s">
        <v>6523</v>
      </c>
      <c r="B49" s="832" t="s">
        <v>6701</v>
      </c>
      <c r="C49" s="832" t="s">
        <v>5509</v>
      </c>
      <c r="D49" s="832" t="s">
        <v>6752</v>
      </c>
      <c r="E49" s="832" t="s">
        <v>6753</v>
      </c>
      <c r="F49" s="849"/>
      <c r="G49" s="849"/>
      <c r="H49" s="849"/>
      <c r="I49" s="849"/>
      <c r="J49" s="849">
        <v>1</v>
      </c>
      <c r="K49" s="849">
        <v>919</v>
      </c>
      <c r="L49" s="849">
        <v>1</v>
      </c>
      <c r="M49" s="849">
        <v>919</v>
      </c>
      <c r="N49" s="849"/>
      <c r="O49" s="849"/>
      <c r="P49" s="837"/>
      <c r="Q49" s="850"/>
    </row>
    <row r="50" spans="1:17" ht="14.45" customHeight="1" x14ac:dyDescent="0.2">
      <c r="A50" s="831" t="s">
        <v>6523</v>
      </c>
      <c r="B50" s="832" t="s">
        <v>6701</v>
      </c>
      <c r="C50" s="832" t="s">
        <v>5509</v>
      </c>
      <c r="D50" s="832" t="s">
        <v>6754</v>
      </c>
      <c r="E50" s="832" t="s">
        <v>6755</v>
      </c>
      <c r="F50" s="849"/>
      <c r="G50" s="849"/>
      <c r="H50" s="849"/>
      <c r="I50" s="849"/>
      <c r="J50" s="849">
        <v>1</v>
      </c>
      <c r="K50" s="849">
        <v>896</v>
      </c>
      <c r="L50" s="849">
        <v>1</v>
      </c>
      <c r="M50" s="849">
        <v>896</v>
      </c>
      <c r="N50" s="849"/>
      <c r="O50" s="849"/>
      <c r="P50" s="837"/>
      <c r="Q50" s="850"/>
    </row>
    <row r="51" spans="1:17" ht="14.45" customHeight="1" x14ac:dyDescent="0.2">
      <c r="A51" s="831" t="s">
        <v>6523</v>
      </c>
      <c r="B51" s="832" t="s">
        <v>6701</v>
      </c>
      <c r="C51" s="832" t="s">
        <v>5509</v>
      </c>
      <c r="D51" s="832" t="s">
        <v>6756</v>
      </c>
      <c r="E51" s="832" t="s">
        <v>6757</v>
      </c>
      <c r="F51" s="849">
        <v>60</v>
      </c>
      <c r="G51" s="849">
        <v>14640</v>
      </c>
      <c r="H51" s="849">
        <v>0.46153846153846156</v>
      </c>
      <c r="I51" s="849">
        <v>244</v>
      </c>
      <c r="J51" s="849">
        <v>130</v>
      </c>
      <c r="K51" s="849">
        <v>31720</v>
      </c>
      <c r="L51" s="849">
        <v>1</v>
      </c>
      <c r="M51" s="849">
        <v>244</v>
      </c>
      <c r="N51" s="849">
        <v>40</v>
      </c>
      <c r="O51" s="849">
        <v>9800</v>
      </c>
      <c r="P51" s="837">
        <v>0.30895334174022698</v>
      </c>
      <c r="Q51" s="850">
        <v>245</v>
      </c>
    </row>
    <row r="52" spans="1:17" ht="14.45" customHeight="1" x14ac:dyDescent="0.2">
      <c r="A52" s="831" t="s">
        <v>6523</v>
      </c>
      <c r="B52" s="832" t="s">
        <v>6701</v>
      </c>
      <c r="C52" s="832" t="s">
        <v>5509</v>
      </c>
      <c r="D52" s="832" t="s">
        <v>6758</v>
      </c>
      <c r="E52" s="832" t="s">
        <v>6759</v>
      </c>
      <c r="F52" s="849"/>
      <c r="G52" s="849"/>
      <c r="H52" s="849"/>
      <c r="I52" s="849"/>
      <c r="J52" s="849"/>
      <c r="K52" s="849"/>
      <c r="L52" s="849"/>
      <c r="M52" s="849"/>
      <c r="N52" s="849">
        <v>4</v>
      </c>
      <c r="O52" s="849">
        <v>812</v>
      </c>
      <c r="P52" s="837"/>
      <c r="Q52" s="850">
        <v>203</v>
      </c>
    </row>
    <row r="53" spans="1:17" ht="14.45" customHeight="1" x14ac:dyDescent="0.2">
      <c r="A53" s="831" t="s">
        <v>6760</v>
      </c>
      <c r="B53" s="832" t="s">
        <v>6761</v>
      </c>
      <c r="C53" s="832" t="s">
        <v>5509</v>
      </c>
      <c r="D53" s="832" t="s">
        <v>6762</v>
      </c>
      <c r="E53" s="832" t="s">
        <v>6763</v>
      </c>
      <c r="F53" s="849">
        <v>377</v>
      </c>
      <c r="G53" s="849">
        <v>10179</v>
      </c>
      <c r="H53" s="849">
        <v>0.9128329297820823</v>
      </c>
      <c r="I53" s="849">
        <v>27</v>
      </c>
      <c r="J53" s="849">
        <v>413</v>
      </c>
      <c r="K53" s="849">
        <v>11151</v>
      </c>
      <c r="L53" s="849">
        <v>1</v>
      </c>
      <c r="M53" s="849">
        <v>27</v>
      </c>
      <c r="N53" s="849">
        <v>418</v>
      </c>
      <c r="O53" s="849">
        <v>11704</v>
      </c>
      <c r="P53" s="837">
        <v>1.0495919648462022</v>
      </c>
      <c r="Q53" s="850">
        <v>28</v>
      </c>
    </row>
    <row r="54" spans="1:17" ht="14.45" customHeight="1" x14ac:dyDescent="0.2">
      <c r="A54" s="831" t="s">
        <v>6760</v>
      </c>
      <c r="B54" s="832" t="s">
        <v>6761</v>
      </c>
      <c r="C54" s="832" t="s">
        <v>5509</v>
      </c>
      <c r="D54" s="832" t="s">
        <v>6764</v>
      </c>
      <c r="E54" s="832" t="s">
        <v>6765</v>
      </c>
      <c r="F54" s="849">
        <v>145</v>
      </c>
      <c r="G54" s="849">
        <v>7830</v>
      </c>
      <c r="H54" s="849">
        <v>0.94155844155844159</v>
      </c>
      <c r="I54" s="849">
        <v>54</v>
      </c>
      <c r="J54" s="849">
        <v>154</v>
      </c>
      <c r="K54" s="849">
        <v>8316</v>
      </c>
      <c r="L54" s="849">
        <v>1</v>
      </c>
      <c r="M54" s="849">
        <v>54</v>
      </c>
      <c r="N54" s="849">
        <v>185</v>
      </c>
      <c r="O54" s="849">
        <v>9990</v>
      </c>
      <c r="P54" s="837">
        <v>1.2012987012987013</v>
      </c>
      <c r="Q54" s="850">
        <v>54</v>
      </c>
    </row>
    <row r="55" spans="1:17" ht="14.45" customHeight="1" x14ac:dyDescent="0.2">
      <c r="A55" s="831" t="s">
        <v>6760</v>
      </c>
      <c r="B55" s="832" t="s">
        <v>6761</v>
      </c>
      <c r="C55" s="832" t="s">
        <v>5509</v>
      </c>
      <c r="D55" s="832" t="s">
        <v>6766</v>
      </c>
      <c r="E55" s="832" t="s">
        <v>6767</v>
      </c>
      <c r="F55" s="849">
        <v>491</v>
      </c>
      <c r="G55" s="849">
        <v>11784</v>
      </c>
      <c r="H55" s="849">
        <v>0.85540069686411146</v>
      </c>
      <c r="I55" s="849">
        <v>24</v>
      </c>
      <c r="J55" s="849">
        <v>574</v>
      </c>
      <c r="K55" s="849">
        <v>13776</v>
      </c>
      <c r="L55" s="849">
        <v>1</v>
      </c>
      <c r="M55" s="849">
        <v>24</v>
      </c>
      <c r="N55" s="849">
        <v>498</v>
      </c>
      <c r="O55" s="849">
        <v>11952</v>
      </c>
      <c r="P55" s="837">
        <v>0.86759581881533099</v>
      </c>
      <c r="Q55" s="850">
        <v>24</v>
      </c>
    </row>
    <row r="56" spans="1:17" ht="14.45" customHeight="1" x14ac:dyDescent="0.2">
      <c r="A56" s="831" t="s">
        <v>6760</v>
      </c>
      <c r="B56" s="832" t="s">
        <v>6761</v>
      </c>
      <c r="C56" s="832" t="s">
        <v>5509</v>
      </c>
      <c r="D56" s="832" t="s">
        <v>6768</v>
      </c>
      <c r="E56" s="832" t="s">
        <v>6769</v>
      </c>
      <c r="F56" s="849">
        <v>734</v>
      </c>
      <c r="G56" s="849">
        <v>19818</v>
      </c>
      <c r="H56" s="849">
        <v>1.0265734265734265</v>
      </c>
      <c r="I56" s="849">
        <v>27</v>
      </c>
      <c r="J56" s="849">
        <v>715</v>
      </c>
      <c r="K56" s="849">
        <v>19305</v>
      </c>
      <c r="L56" s="849">
        <v>1</v>
      </c>
      <c r="M56" s="849">
        <v>27</v>
      </c>
      <c r="N56" s="849">
        <v>668</v>
      </c>
      <c r="O56" s="849">
        <v>18036</v>
      </c>
      <c r="P56" s="837">
        <v>0.93426573426573423</v>
      </c>
      <c r="Q56" s="850">
        <v>27</v>
      </c>
    </row>
    <row r="57" spans="1:17" ht="14.45" customHeight="1" x14ac:dyDescent="0.2">
      <c r="A57" s="831" t="s">
        <v>6760</v>
      </c>
      <c r="B57" s="832" t="s">
        <v>6761</v>
      </c>
      <c r="C57" s="832" t="s">
        <v>5509</v>
      </c>
      <c r="D57" s="832" t="s">
        <v>6770</v>
      </c>
      <c r="E57" s="832" t="s">
        <v>6771</v>
      </c>
      <c r="F57" s="849"/>
      <c r="G57" s="849"/>
      <c r="H57" s="849"/>
      <c r="I57" s="849"/>
      <c r="J57" s="849">
        <v>1</v>
      </c>
      <c r="K57" s="849">
        <v>57</v>
      </c>
      <c r="L57" s="849">
        <v>1</v>
      </c>
      <c r="M57" s="849">
        <v>57</v>
      </c>
      <c r="N57" s="849">
        <v>1</v>
      </c>
      <c r="O57" s="849">
        <v>57</v>
      </c>
      <c r="P57" s="837">
        <v>1</v>
      </c>
      <c r="Q57" s="850">
        <v>57</v>
      </c>
    </row>
    <row r="58" spans="1:17" ht="14.45" customHeight="1" x14ac:dyDescent="0.2">
      <c r="A58" s="831" t="s">
        <v>6760</v>
      </c>
      <c r="B58" s="832" t="s">
        <v>6761</v>
      </c>
      <c r="C58" s="832" t="s">
        <v>5509</v>
      </c>
      <c r="D58" s="832" t="s">
        <v>6772</v>
      </c>
      <c r="E58" s="832" t="s">
        <v>6773</v>
      </c>
      <c r="F58" s="849">
        <v>216</v>
      </c>
      <c r="G58" s="849">
        <v>5832</v>
      </c>
      <c r="H58" s="849">
        <v>0.99082568807339455</v>
      </c>
      <c r="I58" s="849">
        <v>27</v>
      </c>
      <c r="J58" s="849">
        <v>218</v>
      </c>
      <c r="K58" s="849">
        <v>5886</v>
      </c>
      <c r="L58" s="849">
        <v>1</v>
      </c>
      <c r="M58" s="849">
        <v>27</v>
      </c>
      <c r="N58" s="849">
        <v>248</v>
      </c>
      <c r="O58" s="849">
        <v>6696</v>
      </c>
      <c r="P58" s="837">
        <v>1.1376146788990826</v>
      </c>
      <c r="Q58" s="850">
        <v>27</v>
      </c>
    </row>
    <row r="59" spans="1:17" ht="14.45" customHeight="1" x14ac:dyDescent="0.2">
      <c r="A59" s="831" t="s">
        <v>6760</v>
      </c>
      <c r="B59" s="832" t="s">
        <v>6761</v>
      </c>
      <c r="C59" s="832" t="s">
        <v>5509</v>
      </c>
      <c r="D59" s="832" t="s">
        <v>6774</v>
      </c>
      <c r="E59" s="832" t="s">
        <v>6775</v>
      </c>
      <c r="F59" s="849">
        <v>6779</v>
      </c>
      <c r="G59" s="849">
        <v>149138</v>
      </c>
      <c r="H59" s="849">
        <v>1.0605444305381728</v>
      </c>
      <c r="I59" s="849">
        <v>22</v>
      </c>
      <c r="J59" s="849">
        <v>6392</v>
      </c>
      <c r="K59" s="849">
        <v>140624</v>
      </c>
      <c r="L59" s="849">
        <v>1</v>
      </c>
      <c r="M59" s="849">
        <v>22</v>
      </c>
      <c r="N59" s="849">
        <v>6272</v>
      </c>
      <c r="O59" s="849">
        <v>144256</v>
      </c>
      <c r="P59" s="837">
        <v>1.0258277392194788</v>
      </c>
      <c r="Q59" s="850">
        <v>23</v>
      </c>
    </row>
    <row r="60" spans="1:17" ht="14.45" customHeight="1" x14ac:dyDescent="0.2">
      <c r="A60" s="831" t="s">
        <v>6760</v>
      </c>
      <c r="B60" s="832" t="s">
        <v>6761</v>
      </c>
      <c r="C60" s="832" t="s">
        <v>5509</v>
      </c>
      <c r="D60" s="832" t="s">
        <v>6776</v>
      </c>
      <c r="E60" s="832" t="s">
        <v>6777</v>
      </c>
      <c r="F60" s="849">
        <v>42</v>
      </c>
      <c r="G60" s="849">
        <v>2856</v>
      </c>
      <c r="H60" s="849">
        <v>1</v>
      </c>
      <c r="I60" s="849">
        <v>68</v>
      </c>
      <c r="J60" s="849">
        <v>42</v>
      </c>
      <c r="K60" s="849">
        <v>2856</v>
      </c>
      <c r="L60" s="849">
        <v>1</v>
      </c>
      <c r="M60" s="849">
        <v>68</v>
      </c>
      <c r="N60" s="849">
        <v>57</v>
      </c>
      <c r="O60" s="849">
        <v>3933</v>
      </c>
      <c r="P60" s="837">
        <v>1.3771008403361344</v>
      </c>
      <c r="Q60" s="850">
        <v>69</v>
      </c>
    </row>
    <row r="61" spans="1:17" ht="14.45" customHeight="1" x14ac:dyDescent="0.2">
      <c r="A61" s="831" t="s">
        <v>6760</v>
      </c>
      <c r="B61" s="832" t="s">
        <v>6761</v>
      </c>
      <c r="C61" s="832" t="s">
        <v>5509</v>
      </c>
      <c r="D61" s="832" t="s">
        <v>6778</v>
      </c>
      <c r="E61" s="832" t="s">
        <v>6779</v>
      </c>
      <c r="F61" s="849">
        <v>8163</v>
      </c>
      <c r="G61" s="849">
        <v>506106</v>
      </c>
      <c r="H61" s="849">
        <v>1.0522041763341068</v>
      </c>
      <c r="I61" s="849">
        <v>62</v>
      </c>
      <c r="J61" s="849">
        <v>7758</v>
      </c>
      <c r="K61" s="849">
        <v>480996</v>
      </c>
      <c r="L61" s="849">
        <v>1</v>
      </c>
      <c r="M61" s="849">
        <v>62</v>
      </c>
      <c r="N61" s="849">
        <v>7519</v>
      </c>
      <c r="O61" s="849">
        <v>466178</v>
      </c>
      <c r="P61" s="837">
        <v>0.96919309100283579</v>
      </c>
      <c r="Q61" s="850">
        <v>62</v>
      </c>
    </row>
    <row r="62" spans="1:17" ht="14.45" customHeight="1" x14ac:dyDescent="0.2">
      <c r="A62" s="831" t="s">
        <v>6760</v>
      </c>
      <c r="B62" s="832" t="s">
        <v>6761</v>
      </c>
      <c r="C62" s="832" t="s">
        <v>5509</v>
      </c>
      <c r="D62" s="832" t="s">
        <v>6780</v>
      </c>
      <c r="E62" s="832" t="s">
        <v>6781</v>
      </c>
      <c r="F62" s="849">
        <v>22</v>
      </c>
      <c r="G62" s="849">
        <v>1804</v>
      </c>
      <c r="H62" s="849">
        <v>1</v>
      </c>
      <c r="I62" s="849">
        <v>82</v>
      </c>
      <c r="J62" s="849">
        <v>22</v>
      </c>
      <c r="K62" s="849">
        <v>1804</v>
      </c>
      <c r="L62" s="849">
        <v>1</v>
      </c>
      <c r="M62" s="849">
        <v>82</v>
      </c>
      <c r="N62" s="849">
        <v>29</v>
      </c>
      <c r="O62" s="849">
        <v>2436</v>
      </c>
      <c r="P62" s="837">
        <v>1.3503325942350333</v>
      </c>
      <c r="Q62" s="850">
        <v>84</v>
      </c>
    </row>
    <row r="63" spans="1:17" ht="14.45" customHeight="1" x14ac:dyDescent="0.2">
      <c r="A63" s="831" t="s">
        <v>6760</v>
      </c>
      <c r="B63" s="832" t="s">
        <v>6761</v>
      </c>
      <c r="C63" s="832" t="s">
        <v>5509</v>
      </c>
      <c r="D63" s="832" t="s">
        <v>6782</v>
      </c>
      <c r="E63" s="832" t="s">
        <v>6783</v>
      </c>
      <c r="F63" s="849">
        <v>237</v>
      </c>
      <c r="G63" s="849">
        <v>234156</v>
      </c>
      <c r="H63" s="849">
        <v>0.83745583038869253</v>
      </c>
      <c r="I63" s="849">
        <v>988</v>
      </c>
      <c r="J63" s="849">
        <v>283</v>
      </c>
      <c r="K63" s="849">
        <v>279604</v>
      </c>
      <c r="L63" s="849">
        <v>1</v>
      </c>
      <c r="M63" s="849">
        <v>988</v>
      </c>
      <c r="N63" s="849">
        <v>261</v>
      </c>
      <c r="O63" s="849">
        <v>257868</v>
      </c>
      <c r="P63" s="837">
        <v>0.92226148409893993</v>
      </c>
      <c r="Q63" s="850">
        <v>988</v>
      </c>
    </row>
    <row r="64" spans="1:17" ht="14.45" customHeight="1" x14ac:dyDescent="0.2">
      <c r="A64" s="831" t="s">
        <v>6760</v>
      </c>
      <c r="B64" s="832" t="s">
        <v>6761</v>
      </c>
      <c r="C64" s="832" t="s">
        <v>5509</v>
      </c>
      <c r="D64" s="832" t="s">
        <v>6784</v>
      </c>
      <c r="E64" s="832" t="s">
        <v>6785</v>
      </c>
      <c r="F64" s="849">
        <v>1</v>
      </c>
      <c r="G64" s="849">
        <v>191</v>
      </c>
      <c r="H64" s="849">
        <v>0.5</v>
      </c>
      <c r="I64" s="849">
        <v>191</v>
      </c>
      <c r="J64" s="849">
        <v>2</v>
      </c>
      <c r="K64" s="849">
        <v>382</v>
      </c>
      <c r="L64" s="849">
        <v>1</v>
      </c>
      <c r="M64" s="849">
        <v>191</v>
      </c>
      <c r="N64" s="849"/>
      <c r="O64" s="849"/>
      <c r="P64" s="837"/>
      <c r="Q64" s="850"/>
    </row>
    <row r="65" spans="1:17" ht="14.45" customHeight="1" x14ac:dyDescent="0.2">
      <c r="A65" s="831" t="s">
        <v>6760</v>
      </c>
      <c r="B65" s="832" t="s">
        <v>6761</v>
      </c>
      <c r="C65" s="832" t="s">
        <v>5509</v>
      </c>
      <c r="D65" s="832" t="s">
        <v>6786</v>
      </c>
      <c r="E65" s="832" t="s">
        <v>6787</v>
      </c>
      <c r="F65" s="849">
        <v>41</v>
      </c>
      <c r="G65" s="849">
        <v>3362</v>
      </c>
      <c r="H65" s="849">
        <v>2.2777777777777777</v>
      </c>
      <c r="I65" s="849">
        <v>82</v>
      </c>
      <c r="J65" s="849">
        <v>18</v>
      </c>
      <c r="K65" s="849">
        <v>1476</v>
      </c>
      <c r="L65" s="849">
        <v>1</v>
      </c>
      <c r="M65" s="849">
        <v>82</v>
      </c>
      <c r="N65" s="849">
        <v>20</v>
      </c>
      <c r="O65" s="849">
        <v>1640</v>
      </c>
      <c r="P65" s="837">
        <v>1.1111111111111112</v>
      </c>
      <c r="Q65" s="850">
        <v>82</v>
      </c>
    </row>
    <row r="66" spans="1:17" ht="14.45" customHeight="1" x14ac:dyDescent="0.2">
      <c r="A66" s="831" t="s">
        <v>6760</v>
      </c>
      <c r="B66" s="832" t="s">
        <v>6761</v>
      </c>
      <c r="C66" s="832" t="s">
        <v>5509</v>
      </c>
      <c r="D66" s="832" t="s">
        <v>6788</v>
      </c>
      <c r="E66" s="832" t="s">
        <v>6789</v>
      </c>
      <c r="F66" s="849">
        <v>6</v>
      </c>
      <c r="G66" s="849">
        <v>378</v>
      </c>
      <c r="H66" s="849">
        <v>3</v>
      </c>
      <c r="I66" s="849">
        <v>63</v>
      </c>
      <c r="J66" s="849">
        <v>2</v>
      </c>
      <c r="K66" s="849">
        <v>126</v>
      </c>
      <c r="L66" s="849">
        <v>1</v>
      </c>
      <c r="M66" s="849">
        <v>63</v>
      </c>
      <c r="N66" s="849">
        <v>4</v>
      </c>
      <c r="O66" s="849">
        <v>256</v>
      </c>
      <c r="P66" s="837">
        <v>2.0317460317460316</v>
      </c>
      <c r="Q66" s="850">
        <v>64</v>
      </c>
    </row>
    <row r="67" spans="1:17" ht="14.45" customHeight="1" x14ac:dyDescent="0.2">
      <c r="A67" s="831" t="s">
        <v>6760</v>
      </c>
      <c r="B67" s="832" t="s">
        <v>6761</v>
      </c>
      <c r="C67" s="832" t="s">
        <v>5509</v>
      </c>
      <c r="D67" s="832" t="s">
        <v>6790</v>
      </c>
      <c r="E67" s="832" t="s">
        <v>6791</v>
      </c>
      <c r="F67" s="849">
        <v>657</v>
      </c>
      <c r="G67" s="849">
        <v>11169</v>
      </c>
      <c r="H67" s="849">
        <v>0.99545454545454548</v>
      </c>
      <c r="I67" s="849">
        <v>17</v>
      </c>
      <c r="J67" s="849">
        <v>660</v>
      </c>
      <c r="K67" s="849">
        <v>11220</v>
      </c>
      <c r="L67" s="849">
        <v>1</v>
      </c>
      <c r="M67" s="849">
        <v>17</v>
      </c>
      <c r="N67" s="849">
        <v>802</v>
      </c>
      <c r="O67" s="849">
        <v>13634</v>
      </c>
      <c r="P67" s="837">
        <v>1.2151515151515151</v>
      </c>
      <c r="Q67" s="850">
        <v>17</v>
      </c>
    </row>
    <row r="68" spans="1:17" ht="14.45" customHeight="1" x14ac:dyDescent="0.2">
      <c r="A68" s="831" t="s">
        <v>6760</v>
      </c>
      <c r="B68" s="832" t="s">
        <v>6761</v>
      </c>
      <c r="C68" s="832" t="s">
        <v>5509</v>
      </c>
      <c r="D68" s="832" t="s">
        <v>6792</v>
      </c>
      <c r="E68" s="832" t="s">
        <v>6793</v>
      </c>
      <c r="F68" s="849">
        <v>1</v>
      </c>
      <c r="G68" s="849">
        <v>64</v>
      </c>
      <c r="H68" s="849">
        <v>0.2</v>
      </c>
      <c r="I68" s="849">
        <v>64</v>
      </c>
      <c r="J68" s="849">
        <v>5</v>
      </c>
      <c r="K68" s="849">
        <v>320</v>
      </c>
      <c r="L68" s="849">
        <v>1</v>
      </c>
      <c r="M68" s="849">
        <v>64</v>
      </c>
      <c r="N68" s="849">
        <v>1</v>
      </c>
      <c r="O68" s="849">
        <v>65</v>
      </c>
      <c r="P68" s="837">
        <v>0.203125</v>
      </c>
      <c r="Q68" s="850">
        <v>65</v>
      </c>
    </row>
    <row r="69" spans="1:17" ht="14.45" customHeight="1" x14ac:dyDescent="0.2">
      <c r="A69" s="831" t="s">
        <v>6760</v>
      </c>
      <c r="B69" s="832" t="s">
        <v>6761</v>
      </c>
      <c r="C69" s="832" t="s">
        <v>5509</v>
      </c>
      <c r="D69" s="832" t="s">
        <v>6794</v>
      </c>
      <c r="E69" s="832" t="s">
        <v>6795</v>
      </c>
      <c r="F69" s="849">
        <v>85</v>
      </c>
      <c r="G69" s="849">
        <v>3995</v>
      </c>
      <c r="H69" s="849">
        <v>0.97701149425287359</v>
      </c>
      <c r="I69" s="849">
        <v>47</v>
      </c>
      <c r="J69" s="849">
        <v>87</v>
      </c>
      <c r="K69" s="849">
        <v>4089</v>
      </c>
      <c r="L69" s="849">
        <v>1</v>
      </c>
      <c r="M69" s="849">
        <v>47</v>
      </c>
      <c r="N69" s="849">
        <v>79</v>
      </c>
      <c r="O69" s="849">
        <v>3713</v>
      </c>
      <c r="P69" s="837">
        <v>0.90804597701149425</v>
      </c>
      <c r="Q69" s="850">
        <v>47</v>
      </c>
    </row>
    <row r="70" spans="1:17" ht="14.45" customHeight="1" x14ac:dyDescent="0.2">
      <c r="A70" s="831" t="s">
        <v>6760</v>
      </c>
      <c r="B70" s="832" t="s">
        <v>6761</v>
      </c>
      <c r="C70" s="832" t="s">
        <v>5509</v>
      </c>
      <c r="D70" s="832" t="s">
        <v>6796</v>
      </c>
      <c r="E70" s="832" t="s">
        <v>6797</v>
      </c>
      <c r="F70" s="849">
        <v>7</v>
      </c>
      <c r="G70" s="849">
        <v>420</v>
      </c>
      <c r="H70" s="849">
        <v>1</v>
      </c>
      <c r="I70" s="849">
        <v>60</v>
      </c>
      <c r="J70" s="849">
        <v>7</v>
      </c>
      <c r="K70" s="849">
        <v>420</v>
      </c>
      <c r="L70" s="849">
        <v>1</v>
      </c>
      <c r="M70" s="849">
        <v>60</v>
      </c>
      <c r="N70" s="849">
        <v>5</v>
      </c>
      <c r="O70" s="849">
        <v>305</v>
      </c>
      <c r="P70" s="837">
        <v>0.72619047619047616</v>
      </c>
      <c r="Q70" s="850">
        <v>61</v>
      </c>
    </row>
    <row r="71" spans="1:17" ht="14.45" customHeight="1" x14ac:dyDescent="0.2">
      <c r="A71" s="831" t="s">
        <v>6760</v>
      </c>
      <c r="B71" s="832" t="s">
        <v>6761</v>
      </c>
      <c r="C71" s="832" t="s">
        <v>5509</v>
      </c>
      <c r="D71" s="832" t="s">
        <v>6798</v>
      </c>
      <c r="E71" s="832" t="s">
        <v>6799</v>
      </c>
      <c r="F71" s="849">
        <v>4</v>
      </c>
      <c r="G71" s="849">
        <v>76</v>
      </c>
      <c r="H71" s="849">
        <v>4</v>
      </c>
      <c r="I71" s="849">
        <v>19</v>
      </c>
      <c r="J71" s="849">
        <v>1</v>
      </c>
      <c r="K71" s="849">
        <v>19</v>
      </c>
      <c r="L71" s="849">
        <v>1</v>
      </c>
      <c r="M71" s="849">
        <v>19</v>
      </c>
      <c r="N71" s="849"/>
      <c r="O71" s="849"/>
      <c r="P71" s="837"/>
      <c r="Q71" s="850"/>
    </row>
    <row r="72" spans="1:17" ht="14.45" customHeight="1" x14ac:dyDescent="0.2">
      <c r="A72" s="831" t="s">
        <v>6760</v>
      </c>
      <c r="B72" s="832" t="s">
        <v>6761</v>
      </c>
      <c r="C72" s="832" t="s">
        <v>5509</v>
      </c>
      <c r="D72" s="832" t="s">
        <v>6800</v>
      </c>
      <c r="E72" s="832" t="s">
        <v>6801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392</v>
      </c>
      <c r="P72" s="837"/>
      <c r="Q72" s="850">
        <v>392</v>
      </c>
    </row>
    <row r="73" spans="1:17" ht="14.45" customHeight="1" x14ac:dyDescent="0.2">
      <c r="A73" s="831" t="s">
        <v>6760</v>
      </c>
      <c r="B73" s="832" t="s">
        <v>6761</v>
      </c>
      <c r="C73" s="832" t="s">
        <v>5509</v>
      </c>
      <c r="D73" s="832" t="s">
        <v>6802</v>
      </c>
      <c r="E73" s="832" t="s">
        <v>6803</v>
      </c>
      <c r="F73" s="849">
        <v>12</v>
      </c>
      <c r="G73" s="849">
        <v>5568</v>
      </c>
      <c r="H73" s="849">
        <v>0.13043478260869565</v>
      </c>
      <c r="I73" s="849">
        <v>464</v>
      </c>
      <c r="J73" s="849">
        <v>92</v>
      </c>
      <c r="K73" s="849">
        <v>42688</v>
      </c>
      <c r="L73" s="849">
        <v>1</v>
      </c>
      <c r="M73" s="849">
        <v>464</v>
      </c>
      <c r="N73" s="849">
        <v>43</v>
      </c>
      <c r="O73" s="849">
        <v>19952</v>
      </c>
      <c r="P73" s="837">
        <v>0.46739130434782611</v>
      </c>
      <c r="Q73" s="850">
        <v>464</v>
      </c>
    </row>
    <row r="74" spans="1:17" ht="14.45" customHeight="1" x14ac:dyDescent="0.2">
      <c r="A74" s="831" t="s">
        <v>6760</v>
      </c>
      <c r="B74" s="832" t="s">
        <v>6761</v>
      </c>
      <c r="C74" s="832" t="s">
        <v>5509</v>
      </c>
      <c r="D74" s="832" t="s">
        <v>6804</v>
      </c>
      <c r="E74" s="832" t="s">
        <v>6805</v>
      </c>
      <c r="F74" s="849"/>
      <c r="G74" s="849"/>
      <c r="H74" s="849"/>
      <c r="I74" s="849"/>
      <c r="J74" s="849">
        <v>1</v>
      </c>
      <c r="K74" s="849">
        <v>313</v>
      </c>
      <c r="L74" s="849">
        <v>1</v>
      </c>
      <c r="M74" s="849">
        <v>313</v>
      </c>
      <c r="N74" s="849"/>
      <c r="O74" s="849"/>
      <c r="P74" s="837"/>
      <c r="Q74" s="850"/>
    </row>
    <row r="75" spans="1:17" ht="14.45" customHeight="1" x14ac:dyDescent="0.2">
      <c r="A75" s="831" t="s">
        <v>6760</v>
      </c>
      <c r="B75" s="832" t="s">
        <v>6761</v>
      </c>
      <c r="C75" s="832" t="s">
        <v>5509</v>
      </c>
      <c r="D75" s="832" t="s">
        <v>6806</v>
      </c>
      <c r="E75" s="832" t="s">
        <v>6807</v>
      </c>
      <c r="F75" s="849">
        <v>86</v>
      </c>
      <c r="G75" s="849">
        <v>73358</v>
      </c>
      <c r="H75" s="849">
        <v>0.46994535519125685</v>
      </c>
      <c r="I75" s="849">
        <v>853</v>
      </c>
      <c r="J75" s="849">
        <v>183</v>
      </c>
      <c r="K75" s="849">
        <v>156099</v>
      </c>
      <c r="L75" s="849">
        <v>1</v>
      </c>
      <c r="M75" s="849">
        <v>853</v>
      </c>
      <c r="N75" s="849">
        <v>222</v>
      </c>
      <c r="O75" s="849">
        <v>189588</v>
      </c>
      <c r="P75" s="837">
        <v>1.2145369284876906</v>
      </c>
      <c r="Q75" s="850">
        <v>854</v>
      </c>
    </row>
    <row r="76" spans="1:17" ht="14.45" customHeight="1" x14ac:dyDescent="0.2">
      <c r="A76" s="831" t="s">
        <v>6760</v>
      </c>
      <c r="B76" s="832" t="s">
        <v>6761</v>
      </c>
      <c r="C76" s="832" t="s">
        <v>5509</v>
      </c>
      <c r="D76" s="832" t="s">
        <v>6808</v>
      </c>
      <c r="E76" s="832" t="s">
        <v>6809</v>
      </c>
      <c r="F76" s="849">
        <v>18</v>
      </c>
      <c r="G76" s="849">
        <v>3366</v>
      </c>
      <c r="H76" s="849">
        <v>1.2</v>
      </c>
      <c r="I76" s="849">
        <v>187</v>
      </c>
      <c r="J76" s="849">
        <v>15</v>
      </c>
      <c r="K76" s="849">
        <v>2805</v>
      </c>
      <c r="L76" s="849">
        <v>1</v>
      </c>
      <c r="M76" s="849">
        <v>187</v>
      </c>
      <c r="N76" s="849">
        <v>28</v>
      </c>
      <c r="O76" s="849">
        <v>5264</v>
      </c>
      <c r="P76" s="837">
        <v>1.8766488413547238</v>
      </c>
      <c r="Q76" s="850">
        <v>188</v>
      </c>
    </row>
    <row r="77" spans="1:17" ht="14.45" customHeight="1" x14ac:dyDescent="0.2">
      <c r="A77" s="831" t="s">
        <v>6760</v>
      </c>
      <c r="B77" s="832" t="s">
        <v>6761</v>
      </c>
      <c r="C77" s="832" t="s">
        <v>5509</v>
      </c>
      <c r="D77" s="832" t="s">
        <v>6810</v>
      </c>
      <c r="E77" s="832" t="s">
        <v>6811</v>
      </c>
      <c r="F77" s="849">
        <v>1</v>
      </c>
      <c r="G77" s="849">
        <v>168</v>
      </c>
      <c r="H77" s="849"/>
      <c r="I77" s="849">
        <v>168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5" customHeight="1" x14ac:dyDescent="0.2">
      <c r="A78" s="831" t="s">
        <v>6760</v>
      </c>
      <c r="B78" s="832" t="s">
        <v>6761</v>
      </c>
      <c r="C78" s="832" t="s">
        <v>5509</v>
      </c>
      <c r="D78" s="832" t="s">
        <v>6812</v>
      </c>
      <c r="E78" s="832" t="s">
        <v>6813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167</v>
      </c>
      <c r="P78" s="837"/>
      <c r="Q78" s="850">
        <v>167</v>
      </c>
    </row>
    <row r="79" spans="1:17" ht="14.45" customHeight="1" x14ac:dyDescent="0.2">
      <c r="A79" s="831" t="s">
        <v>6760</v>
      </c>
      <c r="B79" s="832" t="s">
        <v>6761</v>
      </c>
      <c r="C79" s="832" t="s">
        <v>5509</v>
      </c>
      <c r="D79" s="832" t="s">
        <v>6814</v>
      </c>
      <c r="E79" s="832" t="s">
        <v>6815</v>
      </c>
      <c r="F79" s="849">
        <v>1</v>
      </c>
      <c r="G79" s="849">
        <v>238</v>
      </c>
      <c r="H79" s="849"/>
      <c r="I79" s="849">
        <v>238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5" customHeight="1" x14ac:dyDescent="0.2">
      <c r="A80" s="831" t="s">
        <v>6760</v>
      </c>
      <c r="B80" s="832" t="s">
        <v>6761</v>
      </c>
      <c r="C80" s="832" t="s">
        <v>5509</v>
      </c>
      <c r="D80" s="832" t="s">
        <v>6816</v>
      </c>
      <c r="E80" s="832" t="s">
        <v>6817</v>
      </c>
      <c r="F80" s="849">
        <v>1</v>
      </c>
      <c r="G80" s="849">
        <v>310</v>
      </c>
      <c r="H80" s="849">
        <v>1</v>
      </c>
      <c r="I80" s="849">
        <v>310</v>
      </c>
      <c r="J80" s="849">
        <v>1</v>
      </c>
      <c r="K80" s="849">
        <v>310</v>
      </c>
      <c r="L80" s="849">
        <v>1</v>
      </c>
      <c r="M80" s="849">
        <v>310</v>
      </c>
      <c r="N80" s="849"/>
      <c r="O80" s="849"/>
      <c r="P80" s="837"/>
      <c r="Q80" s="850"/>
    </row>
    <row r="81" spans="1:17" ht="14.45" customHeight="1" x14ac:dyDescent="0.2">
      <c r="A81" s="831" t="s">
        <v>6760</v>
      </c>
      <c r="B81" s="832" t="s">
        <v>6761</v>
      </c>
      <c r="C81" s="832" t="s">
        <v>5509</v>
      </c>
      <c r="D81" s="832" t="s">
        <v>6818</v>
      </c>
      <c r="E81" s="832" t="s">
        <v>6819</v>
      </c>
      <c r="F81" s="849">
        <v>1</v>
      </c>
      <c r="G81" s="849">
        <v>352</v>
      </c>
      <c r="H81" s="849">
        <v>0.5</v>
      </c>
      <c r="I81" s="849">
        <v>352</v>
      </c>
      <c r="J81" s="849">
        <v>2</v>
      </c>
      <c r="K81" s="849">
        <v>704</v>
      </c>
      <c r="L81" s="849">
        <v>1</v>
      </c>
      <c r="M81" s="849">
        <v>352</v>
      </c>
      <c r="N81" s="849"/>
      <c r="O81" s="849"/>
      <c r="P81" s="837"/>
      <c r="Q81" s="850"/>
    </row>
    <row r="82" spans="1:17" ht="14.45" customHeight="1" x14ac:dyDescent="0.2">
      <c r="A82" s="831" t="s">
        <v>6760</v>
      </c>
      <c r="B82" s="832" t="s">
        <v>6761</v>
      </c>
      <c r="C82" s="832" t="s">
        <v>5509</v>
      </c>
      <c r="D82" s="832" t="s">
        <v>6820</v>
      </c>
      <c r="E82" s="832" t="s">
        <v>6821</v>
      </c>
      <c r="F82" s="849">
        <v>1</v>
      </c>
      <c r="G82" s="849">
        <v>352</v>
      </c>
      <c r="H82" s="849">
        <v>0.5</v>
      </c>
      <c r="I82" s="849">
        <v>352</v>
      </c>
      <c r="J82" s="849">
        <v>2</v>
      </c>
      <c r="K82" s="849">
        <v>704</v>
      </c>
      <c r="L82" s="849">
        <v>1</v>
      </c>
      <c r="M82" s="849">
        <v>352</v>
      </c>
      <c r="N82" s="849"/>
      <c r="O82" s="849"/>
      <c r="P82" s="837"/>
      <c r="Q82" s="850"/>
    </row>
    <row r="83" spans="1:17" ht="14.45" customHeight="1" x14ac:dyDescent="0.2">
      <c r="A83" s="831" t="s">
        <v>6760</v>
      </c>
      <c r="B83" s="832" t="s">
        <v>6761</v>
      </c>
      <c r="C83" s="832" t="s">
        <v>5509</v>
      </c>
      <c r="D83" s="832" t="s">
        <v>6822</v>
      </c>
      <c r="E83" s="832" t="s">
        <v>6823</v>
      </c>
      <c r="F83" s="849">
        <v>3</v>
      </c>
      <c r="G83" s="849">
        <v>3666</v>
      </c>
      <c r="H83" s="849">
        <v>1.4987735077677842</v>
      </c>
      <c r="I83" s="849">
        <v>1222</v>
      </c>
      <c r="J83" s="849">
        <v>2</v>
      </c>
      <c r="K83" s="849">
        <v>2446</v>
      </c>
      <c r="L83" s="849">
        <v>1</v>
      </c>
      <c r="M83" s="849">
        <v>1223</v>
      </c>
      <c r="N83" s="849">
        <v>2</v>
      </c>
      <c r="O83" s="849">
        <v>2454</v>
      </c>
      <c r="P83" s="837">
        <v>1.0032706459525755</v>
      </c>
      <c r="Q83" s="850">
        <v>1227</v>
      </c>
    </row>
    <row r="84" spans="1:17" ht="14.45" customHeight="1" x14ac:dyDescent="0.2">
      <c r="A84" s="831" t="s">
        <v>6760</v>
      </c>
      <c r="B84" s="832" t="s">
        <v>6761</v>
      </c>
      <c r="C84" s="832" t="s">
        <v>5509</v>
      </c>
      <c r="D84" s="832" t="s">
        <v>6824</v>
      </c>
      <c r="E84" s="832" t="s">
        <v>6825</v>
      </c>
      <c r="F84" s="849">
        <v>434</v>
      </c>
      <c r="G84" s="849">
        <v>341992</v>
      </c>
      <c r="H84" s="849">
        <v>0.65957446808510634</v>
      </c>
      <c r="I84" s="849">
        <v>788</v>
      </c>
      <c r="J84" s="849">
        <v>658</v>
      </c>
      <c r="K84" s="849">
        <v>518504</v>
      </c>
      <c r="L84" s="849">
        <v>1</v>
      </c>
      <c r="M84" s="849">
        <v>788</v>
      </c>
      <c r="N84" s="849">
        <v>674</v>
      </c>
      <c r="O84" s="849">
        <v>531786</v>
      </c>
      <c r="P84" s="837">
        <v>1.0256160029623687</v>
      </c>
      <c r="Q84" s="850">
        <v>789</v>
      </c>
    </row>
    <row r="85" spans="1:17" ht="14.45" customHeight="1" x14ac:dyDescent="0.2">
      <c r="A85" s="831" t="s">
        <v>6760</v>
      </c>
      <c r="B85" s="832" t="s">
        <v>6761</v>
      </c>
      <c r="C85" s="832" t="s">
        <v>5509</v>
      </c>
      <c r="D85" s="832" t="s">
        <v>6826</v>
      </c>
      <c r="E85" s="832" t="s">
        <v>6827</v>
      </c>
      <c r="F85" s="849">
        <v>3</v>
      </c>
      <c r="G85" s="849">
        <v>567</v>
      </c>
      <c r="H85" s="849"/>
      <c r="I85" s="849">
        <v>189</v>
      </c>
      <c r="J85" s="849"/>
      <c r="K85" s="849"/>
      <c r="L85" s="849"/>
      <c r="M85" s="849"/>
      <c r="N85" s="849">
        <v>4</v>
      </c>
      <c r="O85" s="849">
        <v>760</v>
      </c>
      <c r="P85" s="837"/>
      <c r="Q85" s="850">
        <v>190</v>
      </c>
    </row>
    <row r="86" spans="1:17" ht="14.45" customHeight="1" x14ac:dyDescent="0.2">
      <c r="A86" s="831" t="s">
        <v>6760</v>
      </c>
      <c r="B86" s="832" t="s">
        <v>6761</v>
      </c>
      <c r="C86" s="832" t="s">
        <v>5509</v>
      </c>
      <c r="D86" s="832" t="s">
        <v>6828</v>
      </c>
      <c r="E86" s="832" t="s">
        <v>6829</v>
      </c>
      <c r="F86" s="849">
        <v>5</v>
      </c>
      <c r="G86" s="849">
        <v>1145</v>
      </c>
      <c r="H86" s="849">
        <v>5</v>
      </c>
      <c r="I86" s="849">
        <v>229</v>
      </c>
      <c r="J86" s="849">
        <v>1</v>
      </c>
      <c r="K86" s="849">
        <v>229</v>
      </c>
      <c r="L86" s="849">
        <v>1</v>
      </c>
      <c r="M86" s="849">
        <v>229</v>
      </c>
      <c r="N86" s="849"/>
      <c r="O86" s="849"/>
      <c r="P86" s="837"/>
      <c r="Q86" s="850"/>
    </row>
    <row r="87" spans="1:17" ht="14.45" customHeight="1" x14ac:dyDescent="0.2">
      <c r="A87" s="831" t="s">
        <v>6760</v>
      </c>
      <c r="B87" s="832" t="s">
        <v>6761</v>
      </c>
      <c r="C87" s="832" t="s">
        <v>5509</v>
      </c>
      <c r="D87" s="832" t="s">
        <v>6830</v>
      </c>
      <c r="E87" s="832" t="s">
        <v>6831</v>
      </c>
      <c r="F87" s="849"/>
      <c r="G87" s="849"/>
      <c r="H87" s="849"/>
      <c r="I87" s="849"/>
      <c r="J87" s="849">
        <v>2</v>
      </c>
      <c r="K87" s="849">
        <v>318</v>
      </c>
      <c r="L87" s="849">
        <v>1</v>
      </c>
      <c r="M87" s="849">
        <v>159</v>
      </c>
      <c r="N87" s="849"/>
      <c r="O87" s="849"/>
      <c r="P87" s="837"/>
      <c r="Q87" s="850"/>
    </row>
    <row r="88" spans="1:17" ht="14.45" customHeight="1" x14ac:dyDescent="0.2">
      <c r="A88" s="831" t="s">
        <v>6760</v>
      </c>
      <c r="B88" s="832" t="s">
        <v>6761</v>
      </c>
      <c r="C88" s="832" t="s">
        <v>5509</v>
      </c>
      <c r="D88" s="832" t="s">
        <v>6832</v>
      </c>
      <c r="E88" s="832" t="s">
        <v>6833</v>
      </c>
      <c r="F88" s="849">
        <v>7</v>
      </c>
      <c r="G88" s="849">
        <v>3234</v>
      </c>
      <c r="H88" s="849">
        <v>0.26923076923076922</v>
      </c>
      <c r="I88" s="849">
        <v>462</v>
      </c>
      <c r="J88" s="849">
        <v>26</v>
      </c>
      <c r="K88" s="849">
        <v>12012</v>
      </c>
      <c r="L88" s="849">
        <v>1</v>
      </c>
      <c r="M88" s="849">
        <v>462</v>
      </c>
      <c r="N88" s="849">
        <v>8</v>
      </c>
      <c r="O88" s="849">
        <v>3704</v>
      </c>
      <c r="P88" s="837">
        <v>0.30835830835830835</v>
      </c>
      <c r="Q88" s="850">
        <v>463</v>
      </c>
    </row>
    <row r="89" spans="1:17" ht="14.45" customHeight="1" x14ac:dyDescent="0.2">
      <c r="A89" s="831" t="s">
        <v>6760</v>
      </c>
      <c r="B89" s="832" t="s">
        <v>6761</v>
      </c>
      <c r="C89" s="832" t="s">
        <v>5509</v>
      </c>
      <c r="D89" s="832" t="s">
        <v>6834</v>
      </c>
      <c r="E89" s="832" t="s">
        <v>6835</v>
      </c>
      <c r="F89" s="849">
        <v>1</v>
      </c>
      <c r="G89" s="849">
        <v>562</v>
      </c>
      <c r="H89" s="849">
        <v>0.5</v>
      </c>
      <c r="I89" s="849">
        <v>562</v>
      </c>
      <c r="J89" s="849">
        <v>2</v>
      </c>
      <c r="K89" s="849">
        <v>1124</v>
      </c>
      <c r="L89" s="849">
        <v>1</v>
      </c>
      <c r="M89" s="849">
        <v>562</v>
      </c>
      <c r="N89" s="849"/>
      <c r="O89" s="849"/>
      <c r="P89" s="837"/>
      <c r="Q89" s="850"/>
    </row>
    <row r="90" spans="1:17" ht="14.45" customHeight="1" x14ac:dyDescent="0.2">
      <c r="A90" s="831" t="s">
        <v>6760</v>
      </c>
      <c r="B90" s="832" t="s">
        <v>6761</v>
      </c>
      <c r="C90" s="832" t="s">
        <v>5509</v>
      </c>
      <c r="D90" s="832" t="s">
        <v>6836</v>
      </c>
      <c r="E90" s="832" t="s">
        <v>6837</v>
      </c>
      <c r="F90" s="849">
        <v>1</v>
      </c>
      <c r="G90" s="849">
        <v>172</v>
      </c>
      <c r="H90" s="849"/>
      <c r="I90" s="849">
        <v>172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5" customHeight="1" x14ac:dyDescent="0.2">
      <c r="A91" s="831" t="s">
        <v>6760</v>
      </c>
      <c r="B91" s="832" t="s">
        <v>6761</v>
      </c>
      <c r="C91" s="832" t="s">
        <v>5509</v>
      </c>
      <c r="D91" s="832" t="s">
        <v>6838</v>
      </c>
      <c r="E91" s="832" t="s">
        <v>6839</v>
      </c>
      <c r="F91" s="849">
        <v>5</v>
      </c>
      <c r="G91" s="849">
        <v>665</v>
      </c>
      <c r="H91" s="849">
        <v>1.25</v>
      </c>
      <c r="I91" s="849">
        <v>133</v>
      </c>
      <c r="J91" s="849">
        <v>4</v>
      </c>
      <c r="K91" s="849">
        <v>532</v>
      </c>
      <c r="L91" s="849">
        <v>1</v>
      </c>
      <c r="M91" s="849">
        <v>133</v>
      </c>
      <c r="N91" s="849">
        <v>4</v>
      </c>
      <c r="O91" s="849">
        <v>536</v>
      </c>
      <c r="P91" s="837">
        <v>1.0075187969924813</v>
      </c>
      <c r="Q91" s="850">
        <v>134</v>
      </c>
    </row>
    <row r="92" spans="1:17" ht="14.45" customHeight="1" x14ac:dyDescent="0.2">
      <c r="A92" s="831" t="s">
        <v>6760</v>
      </c>
      <c r="B92" s="832" t="s">
        <v>6761</v>
      </c>
      <c r="C92" s="832" t="s">
        <v>5509</v>
      </c>
      <c r="D92" s="832" t="s">
        <v>6840</v>
      </c>
      <c r="E92" s="832" t="s">
        <v>6841</v>
      </c>
      <c r="F92" s="849">
        <v>1</v>
      </c>
      <c r="G92" s="849">
        <v>179</v>
      </c>
      <c r="H92" s="849"/>
      <c r="I92" s="849">
        <v>179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5" customHeight="1" x14ac:dyDescent="0.2">
      <c r="A93" s="831" t="s">
        <v>6760</v>
      </c>
      <c r="B93" s="832" t="s">
        <v>6761</v>
      </c>
      <c r="C93" s="832" t="s">
        <v>5509</v>
      </c>
      <c r="D93" s="832" t="s">
        <v>6842</v>
      </c>
      <c r="E93" s="832" t="s">
        <v>6843</v>
      </c>
      <c r="F93" s="849">
        <v>1</v>
      </c>
      <c r="G93" s="849">
        <v>414</v>
      </c>
      <c r="H93" s="849"/>
      <c r="I93" s="849">
        <v>414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5" customHeight="1" x14ac:dyDescent="0.2">
      <c r="A94" s="831" t="s">
        <v>6760</v>
      </c>
      <c r="B94" s="832" t="s">
        <v>6761</v>
      </c>
      <c r="C94" s="832" t="s">
        <v>5509</v>
      </c>
      <c r="D94" s="832" t="s">
        <v>6844</v>
      </c>
      <c r="E94" s="832" t="s">
        <v>6845</v>
      </c>
      <c r="F94" s="849">
        <v>22</v>
      </c>
      <c r="G94" s="849">
        <v>1958</v>
      </c>
      <c r="H94" s="849">
        <v>0.95652173913043481</v>
      </c>
      <c r="I94" s="849">
        <v>89</v>
      </c>
      <c r="J94" s="849">
        <v>23</v>
      </c>
      <c r="K94" s="849">
        <v>2047</v>
      </c>
      <c r="L94" s="849">
        <v>1</v>
      </c>
      <c r="M94" s="849">
        <v>89</v>
      </c>
      <c r="N94" s="849">
        <v>37</v>
      </c>
      <c r="O94" s="849">
        <v>3293</v>
      </c>
      <c r="P94" s="837">
        <v>1.6086956521739131</v>
      </c>
      <c r="Q94" s="850">
        <v>89</v>
      </c>
    </row>
    <row r="95" spans="1:17" ht="14.45" customHeight="1" x14ac:dyDescent="0.2">
      <c r="A95" s="831" t="s">
        <v>6760</v>
      </c>
      <c r="B95" s="832" t="s">
        <v>6761</v>
      </c>
      <c r="C95" s="832" t="s">
        <v>5509</v>
      </c>
      <c r="D95" s="832" t="s">
        <v>6846</v>
      </c>
      <c r="E95" s="832" t="s">
        <v>6847</v>
      </c>
      <c r="F95" s="849">
        <v>9343</v>
      </c>
      <c r="G95" s="849">
        <v>280290</v>
      </c>
      <c r="H95" s="849">
        <v>1.0209813135176484</v>
      </c>
      <c r="I95" s="849">
        <v>30</v>
      </c>
      <c r="J95" s="849">
        <v>9151</v>
      </c>
      <c r="K95" s="849">
        <v>274530</v>
      </c>
      <c r="L95" s="849">
        <v>1</v>
      </c>
      <c r="M95" s="849">
        <v>30</v>
      </c>
      <c r="N95" s="849">
        <v>8846</v>
      </c>
      <c r="O95" s="849">
        <v>265380</v>
      </c>
      <c r="P95" s="837">
        <v>0.96667030925581898</v>
      </c>
      <c r="Q95" s="850">
        <v>30</v>
      </c>
    </row>
    <row r="96" spans="1:17" ht="14.45" customHeight="1" x14ac:dyDescent="0.2">
      <c r="A96" s="831" t="s">
        <v>6760</v>
      </c>
      <c r="B96" s="832" t="s">
        <v>6761</v>
      </c>
      <c r="C96" s="832" t="s">
        <v>5509</v>
      </c>
      <c r="D96" s="832" t="s">
        <v>6848</v>
      </c>
      <c r="E96" s="832" t="s">
        <v>6849</v>
      </c>
      <c r="F96" s="849">
        <v>7</v>
      </c>
      <c r="G96" s="849">
        <v>350</v>
      </c>
      <c r="H96" s="849">
        <v>1</v>
      </c>
      <c r="I96" s="849">
        <v>50</v>
      </c>
      <c r="J96" s="849">
        <v>7</v>
      </c>
      <c r="K96" s="849">
        <v>350</v>
      </c>
      <c r="L96" s="849">
        <v>1</v>
      </c>
      <c r="M96" s="849">
        <v>50</v>
      </c>
      <c r="N96" s="849">
        <v>5</v>
      </c>
      <c r="O96" s="849">
        <v>250</v>
      </c>
      <c r="P96" s="837">
        <v>0.7142857142857143</v>
      </c>
      <c r="Q96" s="850">
        <v>50</v>
      </c>
    </row>
    <row r="97" spans="1:17" ht="14.45" customHeight="1" x14ac:dyDescent="0.2">
      <c r="A97" s="831" t="s">
        <v>6760</v>
      </c>
      <c r="B97" s="832" t="s">
        <v>6761</v>
      </c>
      <c r="C97" s="832" t="s">
        <v>5509</v>
      </c>
      <c r="D97" s="832" t="s">
        <v>6850</v>
      </c>
      <c r="E97" s="832" t="s">
        <v>6851</v>
      </c>
      <c r="F97" s="849">
        <v>1616</v>
      </c>
      <c r="G97" s="849">
        <v>19392</v>
      </c>
      <c r="H97" s="849">
        <v>1.0352338244714927</v>
      </c>
      <c r="I97" s="849">
        <v>12</v>
      </c>
      <c r="J97" s="849">
        <v>1561</v>
      </c>
      <c r="K97" s="849">
        <v>18732</v>
      </c>
      <c r="L97" s="849">
        <v>1</v>
      </c>
      <c r="M97" s="849">
        <v>12</v>
      </c>
      <c r="N97" s="849">
        <v>1573</v>
      </c>
      <c r="O97" s="849">
        <v>20449</v>
      </c>
      <c r="P97" s="837">
        <v>1.0916613282084133</v>
      </c>
      <c r="Q97" s="850">
        <v>13</v>
      </c>
    </row>
    <row r="98" spans="1:17" ht="14.45" customHeight="1" x14ac:dyDescent="0.2">
      <c r="A98" s="831" t="s">
        <v>6760</v>
      </c>
      <c r="B98" s="832" t="s">
        <v>6761</v>
      </c>
      <c r="C98" s="832" t="s">
        <v>5509</v>
      </c>
      <c r="D98" s="832" t="s">
        <v>6852</v>
      </c>
      <c r="E98" s="832" t="s">
        <v>6853</v>
      </c>
      <c r="F98" s="849">
        <v>22</v>
      </c>
      <c r="G98" s="849">
        <v>4026</v>
      </c>
      <c r="H98" s="849">
        <v>2.2000000000000002</v>
      </c>
      <c r="I98" s="849">
        <v>183</v>
      </c>
      <c r="J98" s="849">
        <v>10</v>
      </c>
      <c r="K98" s="849">
        <v>1830</v>
      </c>
      <c r="L98" s="849">
        <v>1</v>
      </c>
      <c r="M98" s="849">
        <v>183</v>
      </c>
      <c r="N98" s="849">
        <v>23</v>
      </c>
      <c r="O98" s="849">
        <v>4232</v>
      </c>
      <c r="P98" s="837">
        <v>2.3125683060109288</v>
      </c>
      <c r="Q98" s="850">
        <v>184</v>
      </c>
    </row>
    <row r="99" spans="1:17" ht="14.45" customHeight="1" x14ac:dyDescent="0.2">
      <c r="A99" s="831" t="s">
        <v>6760</v>
      </c>
      <c r="B99" s="832" t="s">
        <v>6761</v>
      </c>
      <c r="C99" s="832" t="s">
        <v>5509</v>
      </c>
      <c r="D99" s="832" t="s">
        <v>6854</v>
      </c>
      <c r="E99" s="832" t="s">
        <v>6855</v>
      </c>
      <c r="F99" s="849">
        <v>62</v>
      </c>
      <c r="G99" s="849">
        <v>4526</v>
      </c>
      <c r="H99" s="849">
        <v>0.82666666666666666</v>
      </c>
      <c r="I99" s="849">
        <v>73</v>
      </c>
      <c r="J99" s="849">
        <v>75</v>
      </c>
      <c r="K99" s="849">
        <v>5475</v>
      </c>
      <c r="L99" s="849">
        <v>1</v>
      </c>
      <c r="M99" s="849">
        <v>73</v>
      </c>
      <c r="N99" s="849">
        <v>70</v>
      </c>
      <c r="O99" s="849">
        <v>5110</v>
      </c>
      <c r="P99" s="837">
        <v>0.93333333333333335</v>
      </c>
      <c r="Q99" s="850">
        <v>73</v>
      </c>
    </row>
    <row r="100" spans="1:17" ht="14.45" customHeight="1" x14ac:dyDescent="0.2">
      <c r="A100" s="831" t="s">
        <v>6760</v>
      </c>
      <c r="B100" s="832" t="s">
        <v>6761</v>
      </c>
      <c r="C100" s="832" t="s">
        <v>5509</v>
      </c>
      <c r="D100" s="832" t="s">
        <v>6856</v>
      </c>
      <c r="E100" s="832" t="s">
        <v>6857</v>
      </c>
      <c r="F100" s="849">
        <v>20</v>
      </c>
      <c r="G100" s="849">
        <v>3680</v>
      </c>
      <c r="H100" s="849">
        <v>2.5</v>
      </c>
      <c r="I100" s="849">
        <v>184</v>
      </c>
      <c r="J100" s="849">
        <v>8</v>
      </c>
      <c r="K100" s="849">
        <v>1472</v>
      </c>
      <c r="L100" s="849">
        <v>1</v>
      </c>
      <c r="M100" s="849">
        <v>184</v>
      </c>
      <c r="N100" s="849">
        <v>15</v>
      </c>
      <c r="O100" s="849">
        <v>2775</v>
      </c>
      <c r="P100" s="837">
        <v>1.8851902173913044</v>
      </c>
      <c r="Q100" s="850">
        <v>185</v>
      </c>
    </row>
    <row r="101" spans="1:17" ht="14.45" customHeight="1" x14ac:dyDescent="0.2">
      <c r="A101" s="831" t="s">
        <v>6760</v>
      </c>
      <c r="B101" s="832" t="s">
        <v>6761</v>
      </c>
      <c r="C101" s="832" t="s">
        <v>5509</v>
      </c>
      <c r="D101" s="832" t="s">
        <v>6858</v>
      </c>
      <c r="E101" s="832" t="s">
        <v>6859</v>
      </c>
      <c r="F101" s="849">
        <v>1521</v>
      </c>
      <c r="G101" s="849">
        <v>226629</v>
      </c>
      <c r="H101" s="849">
        <v>0.9870214146658014</v>
      </c>
      <c r="I101" s="849">
        <v>149</v>
      </c>
      <c r="J101" s="849">
        <v>1541</v>
      </c>
      <c r="K101" s="849">
        <v>229609</v>
      </c>
      <c r="L101" s="849">
        <v>1</v>
      </c>
      <c r="M101" s="849">
        <v>149</v>
      </c>
      <c r="N101" s="849">
        <v>1637</v>
      </c>
      <c r="O101" s="849">
        <v>245550</v>
      </c>
      <c r="P101" s="837">
        <v>1.0694267210780066</v>
      </c>
      <c r="Q101" s="850">
        <v>150</v>
      </c>
    </row>
    <row r="102" spans="1:17" ht="14.45" customHeight="1" x14ac:dyDescent="0.2">
      <c r="A102" s="831" t="s">
        <v>6760</v>
      </c>
      <c r="B102" s="832" t="s">
        <v>6761</v>
      </c>
      <c r="C102" s="832" t="s">
        <v>5509</v>
      </c>
      <c r="D102" s="832" t="s">
        <v>6860</v>
      </c>
      <c r="E102" s="832" t="s">
        <v>6861</v>
      </c>
      <c r="F102" s="849">
        <v>9131</v>
      </c>
      <c r="G102" s="849">
        <v>273930</v>
      </c>
      <c r="H102" s="849">
        <v>1.0360830591172132</v>
      </c>
      <c r="I102" s="849">
        <v>30</v>
      </c>
      <c r="J102" s="849">
        <v>8813</v>
      </c>
      <c r="K102" s="849">
        <v>264390</v>
      </c>
      <c r="L102" s="849">
        <v>1</v>
      </c>
      <c r="M102" s="849">
        <v>30</v>
      </c>
      <c r="N102" s="849">
        <v>8495</v>
      </c>
      <c r="O102" s="849">
        <v>254850</v>
      </c>
      <c r="P102" s="837">
        <v>0.96391694088278679</v>
      </c>
      <c r="Q102" s="850">
        <v>30</v>
      </c>
    </row>
    <row r="103" spans="1:17" ht="14.45" customHeight="1" x14ac:dyDescent="0.2">
      <c r="A103" s="831" t="s">
        <v>6760</v>
      </c>
      <c r="B103" s="832" t="s">
        <v>6761</v>
      </c>
      <c r="C103" s="832" t="s">
        <v>5509</v>
      </c>
      <c r="D103" s="832" t="s">
        <v>6862</v>
      </c>
      <c r="E103" s="832" t="s">
        <v>6863</v>
      </c>
      <c r="F103" s="849">
        <v>273</v>
      </c>
      <c r="G103" s="849">
        <v>8463</v>
      </c>
      <c r="H103" s="849">
        <v>0.94137931034482758</v>
      </c>
      <c r="I103" s="849">
        <v>31</v>
      </c>
      <c r="J103" s="849">
        <v>290</v>
      </c>
      <c r="K103" s="849">
        <v>8990</v>
      </c>
      <c r="L103" s="849">
        <v>1</v>
      </c>
      <c r="M103" s="849">
        <v>31</v>
      </c>
      <c r="N103" s="849">
        <v>296</v>
      </c>
      <c r="O103" s="849">
        <v>9176</v>
      </c>
      <c r="P103" s="837">
        <v>1.0206896551724138</v>
      </c>
      <c r="Q103" s="850">
        <v>31</v>
      </c>
    </row>
    <row r="104" spans="1:17" ht="14.45" customHeight="1" x14ac:dyDescent="0.2">
      <c r="A104" s="831" t="s">
        <v>6760</v>
      </c>
      <c r="B104" s="832" t="s">
        <v>6761</v>
      </c>
      <c r="C104" s="832" t="s">
        <v>5509</v>
      </c>
      <c r="D104" s="832" t="s">
        <v>6864</v>
      </c>
      <c r="E104" s="832" t="s">
        <v>6865</v>
      </c>
      <c r="F104" s="849">
        <v>377</v>
      </c>
      <c r="G104" s="849">
        <v>10179</v>
      </c>
      <c r="H104" s="849">
        <v>0.91062801932367154</v>
      </c>
      <c r="I104" s="849">
        <v>27</v>
      </c>
      <c r="J104" s="849">
        <v>414</v>
      </c>
      <c r="K104" s="849">
        <v>11178</v>
      </c>
      <c r="L104" s="849">
        <v>1</v>
      </c>
      <c r="M104" s="849">
        <v>27</v>
      </c>
      <c r="N104" s="849">
        <v>416</v>
      </c>
      <c r="O104" s="849">
        <v>11648</v>
      </c>
      <c r="P104" s="837">
        <v>1.04204687779567</v>
      </c>
      <c r="Q104" s="850">
        <v>28</v>
      </c>
    </row>
    <row r="105" spans="1:17" ht="14.45" customHeight="1" x14ac:dyDescent="0.2">
      <c r="A105" s="831" t="s">
        <v>6760</v>
      </c>
      <c r="B105" s="832" t="s">
        <v>6761</v>
      </c>
      <c r="C105" s="832" t="s">
        <v>5509</v>
      </c>
      <c r="D105" s="832" t="s">
        <v>6866</v>
      </c>
      <c r="E105" s="832" t="s">
        <v>6867</v>
      </c>
      <c r="F105" s="849"/>
      <c r="G105" s="849"/>
      <c r="H105" s="849"/>
      <c r="I105" s="849"/>
      <c r="J105" s="849">
        <v>1</v>
      </c>
      <c r="K105" s="849">
        <v>256</v>
      </c>
      <c r="L105" s="849">
        <v>1</v>
      </c>
      <c r="M105" s="849">
        <v>256</v>
      </c>
      <c r="N105" s="849">
        <v>1</v>
      </c>
      <c r="O105" s="849">
        <v>257</v>
      </c>
      <c r="P105" s="837">
        <v>1.00390625</v>
      </c>
      <c r="Q105" s="850">
        <v>257</v>
      </c>
    </row>
    <row r="106" spans="1:17" ht="14.45" customHeight="1" x14ac:dyDescent="0.2">
      <c r="A106" s="831" t="s">
        <v>6760</v>
      </c>
      <c r="B106" s="832" t="s">
        <v>6761</v>
      </c>
      <c r="C106" s="832" t="s">
        <v>5509</v>
      </c>
      <c r="D106" s="832" t="s">
        <v>6868</v>
      </c>
      <c r="E106" s="832" t="s">
        <v>6869</v>
      </c>
      <c r="F106" s="849">
        <v>1</v>
      </c>
      <c r="G106" s="849">
        <v>163</v>
      </c>
      <c r="H106" s="849"/>
      <c r="I106" s="849">
        <v>163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6760</v>
      </c>
      <c r="B107" s="832" t="s">
        <v>6761</v>
      </c>
      <c r="C107" s="832" t="s">
        <v>5509</v>
      </c>
      <c r="D107" s="832" t="s">
        <v>6870</v>
      </c>
      <c r="E107" s="832" t="s">
        <v>6871</v>
      </c>
      <c r="F107" s="849">
        <v>6</v>
      </c>
      <c r="G107" s="849">
        <v>132</v>
      </c>
      <c r="H107" s="849">
        <v>1</v>
      </c>
      <c r="I107" s="849">
        <v>22</v>
      </c>
      <c r="J107" s="849">
        <v>6</v>
      </c>
      <c r="K107" s="849">
        <v>132</v>
      </c>
      <c r="L107" s="849">
        <v>1</v>
      </c>
      <c r="M107" s="849">
        <v>22</v>
      </c>
      <c r="N107" s="849">
        <v>16</v>
      </c>
      <c r="O107" s="849">
        <v>368</v>
      </c>
      <c r="P107" s="837">
        <v>2.7878787878787881</v>
      </c>
      <c r="Q107" s="850">
        <v>23</v>
      </c>
    </row>
    <row r="108" spans="1:17" ht="14.45" customHeight="1" x14ac:dyDescent="0.2">
      <c r="A108" s="831" t="s">
        <v>6760</v>
      </c>
      <c r="B108" s="832" t="s">
        <v>6761</v>
      </c>
      <c r="C108" s="832" t="s">
        <v>5509</v>
      </c>
      <c r="D108" s="832" t="s">
        <v>6872</v>
      </c>
      <c r="E108" s="832" t="s">
        <v>6873</v>
      </c>
      <c r="F108" s="849">
        <v>735</v>
      </c>
      <c r="G108" s="849">
        <v>18375</v>
      </c>
      <c r="H108" s="849">
        <v>1.0294117647058822</v>
      </c>
      <c r="I108" s="849">
        <v>25</v>
      </c>
      <c r="J108" s="849">
        <v>714</v>
      </c>
      <c r="K108" s="849">
        <v>17850</v>
      </c>
      <c r="L108" s="849">
        <v>1</v>
      </c>
      <c r="M108" s="849">
        <v>25</v>
      </c>
      <c r="N108" s="849">
        <v>667</v>
      </c>
      <c r="O108" s="849">
        <v>17342</v>
      </c>
      <c r="P108" s="837">
        <v>0.97154061624649857</v>
      </c>
      <c r="Q108" s="850">
        <v>26</v>
      </c>
    </row>
    <row r="109" spans="1:17" ht="14.45" customHeight="1" x14ac:dyDescent="0.2">
      <c r="A109" s="831" t="s">
        <v>6760</v>
      </c>
      <c r="B109" s="832" t="s">
        <v>6761</v>
      </c>
      <c r="C109" s="832" t="s">
        <v>5509</v>
      </c>
      <c r="D109" s="832" t="s">
        <v>6874</v>
      </c>
      <c r="E109" s="832" t="s">
        <v>6875</v>
      </c>
      <c r="F109" s="849">
        <v>28</v>
      </c>
      <c r="G109" s="849">
        <v>924</v>
      </c>
      <c r="H109" s="849">
        <v>1.0769230769230769</v>
      </c>
      <c r="I109" s="849">
        <v>33</v>
      </c>
      <c r="J109" s="849">
        <v>26</v>
      </c>
      <c r="K109" s="849">
        <v>858</v>
      </c>
      <c r="L109" s="849">
        <v>1</v>
      </c>
      <c r="M109" s="849">
        <v>33</v>
      </c>
      <c r="N109" s="849">
        <v>15</v>
      </c>
      <c r="O109" s="849">
        <v>495</v>
      </c>
      <c r="P109" s="837">
        <v>0.57692307692307687</v>
      </c>
      <c r="Q109" s="850">
        <v>33</v>
      </c>
    </row>
    <row r="110" spans="1:17" ht="14.45" customHeight="1" x14ac:dyDescent="0.2">
      <c r="A110" s="831" t="s">
        <v>6760</v>
      </c>
      <c r="B110" s="832" t="s">
        <v>6761</v>
      </c>
      <c r="C110" s="832" t="s">
        <v>5509</v>
      </c>
      <c r="D110" s="832" t="s">
        <v>6876</v>
      </c>
      <c r="E110" s="832" t="s">
        <v>6877</v>
      </c>
      <c r="F110" s="849">
        <v>5</v>
      </c>
      <c r="G110" s="849">
        <v>150</v>
      </c>
      <c r="H110" s="849">
        <v>0.83333333333333337</v>
      </c>
      <c r="I110" s="849">
        <v>30</v>
      </c>
      <c r="J110" s="849">
        <v>6</v>
      </c>
      <c r="K110" s="849">
        <v>180</v>
      </c>
      <c r="L110" s="849">
        <v>1</v>
      </c>
      <c r="M110" s="849">
        <v>30</v>
      </c>
      <c r="N110" s="849">
        <v>8</v>
      </c>
      <c r="O110" s="849">
        <v>240</v>
      </c>
      <c r="P110" s="837">
        <v>1.3333333333333333</v>
      </c>
      <c r="Q110" s="850">
        <v>30</v>
      </c>
    </row>
    <row r="111" spans="1:17" ht="14.45" customHeight="1" x14ac:dyDescent="0.2">
      <c r="A111" s="831" t="s">
        <v>6760</v>
      </c>
      <c r="B111" s="832" t="s">
        <v>6761</v>
      </c>
      <c r="C111" s="832" t="s">
        <v>5509</v>
      </c>
      <c r="D111" s="832" t="s">
        <v>6878</v>
      </c>
      <c r="E111" s="832" t="s">
        <v>6879</v>
      </c>
      <c r="F111" s="849">
        <v>1</v>
      </c>
      <c r="G111" s="849">
        <v>205</v>
      </c>
      <c r="H111" s="849">
        <v>0.25</v>
      </c>
      <c r="I111" s="849">
        <v>205</v>
      </c>
      <c r="J111" s="849">
        <v>4</v>
      </c>
      <c r="K111" s="849">
        <v>820</v>
      </c>
      <c r="L111" s="849">
        <v>1</v>
      </c>
      <c r="M111" s="849">
        <v>205</v>
      </c>
      <c r="N111" s="849">
        <v>1</v>
      </c>
      <c r="O111" s="849">
        <v>204</v>
      </c>
      <c r="P111" s="837">
        <v>0.24878048780487805</v>
      </c>
      <c r="Q111" s="850">
        <v>204</v>
      </c>
    </row>
    <row r="112" spans="1:17" ht="14.45" customHeight="1" x14ac:dyDescent="0.2">
      <c r="A112" s="831" t="s">
        <v>6760</v>
      </c>
      <c r="B112" s="832" t="s">
        <v>6761</v>
      </c>
      <c r="C112" s="832" t="s">
        <v>5509</v>
      </c>
      <c r="D112" s="832" t="s">
        <v>6880</v>
      </c>
      <c r="E112" s="832" t="s">
        <v>6881</v>
      </c>
      <c r="F112" s="849">
        <v>455</v>
      </c>
      <c r="G112" s="849">
        <v>11830</v>
      </c>
      <c r="H112" s="849">
        <v>0.98484848484848486</v>
      </c>
      <c r="I112" s="849">
        <v>26</v>
      </c>
      <c r="J112" s="849">
        <v>462</v>
      </c>
      <c r="K112" s="849">
        <v>12012</v>
      </c>
      <c r="L112" s="849">
        <v>1</v>
      </c>
      <c r="M112" s="849">
        <v>26</v>
      </c>
      <c r="N112" s="849">
        <v>446</v>
      </c>
      <c r="O112" s="849">
        <v>11596</v>
      </c>
      <c r="P112" s="837">
        <v>0.96536796536796532</v>
      </c>
      <c r="Q112" s="850">
        <v>26</v>
      </c>
    </row>
    <row r="113" spans="1:17" ht="14.45" customHeight="1" x14ac:dyDescent="0.2">
      <c r="A113" s="831" t="s">
        <v>6760</v>
      </c>
      <c r="B113" s="832" t="s">
        <v>6761</v>
      </c>
      <c r="C113" s="832" t="s">
        <v>5509</v>
      </c>
      <c r="D113" s="832" t="s">
        <v>6882</v>
      </c>
      <c r="E113" s="832" t="s">
        <v>6883</v>
      </c>
      <c r="F113" s="849">
        <v>81</v>
      </c>
      <c r="G113" s="849">
        <v>6804</v>
      </c>
      <c r="H113" s="849">
        <v>0.79411764705882348</v>
      </c>
      <c r="I113" s="849">
        <v>84</v>
      </c>
      <c r="J113" s="849">
        <v>102</v>
      </c>
      <c r="K113" s="849">
        <v>8568</v>
      </c>
      <c r="L113" s="849">
        <v>1</v>
      </c>
      <c r="M113" s="849">
        <v>84</v>
      </c>
      <c r="N113" s="849">
        <v>139</v>
      </c>
      <c r="O113" s="849">
        <v>11676</v>
      </c>
      <c r="P113" s="837">
        <v>1.3627450980392157</v>
      </c>
      <c r="Q113" s="850">
        <v>84</v>
      </c>
    </row>
    <row r="114" spans="1:17" ht="14.45" customHeight="1" x14ac:dyDescent="0.2">
      <c r="A114" s="831" t="s">
        <v>6760</v>
      </c>
      <c r="B114" s="832" t="s">
        <v>6761</v>
      </c>
      <c r="C114" s="832" t="s">
        <v>5509</v>
      </c>
      <c r="D114" s="832" t="s">
        <v>6884</v>
      </c>
      <c r="E114" s="832" t="s">
        <v>6885</v>
      </c>
      <c r="F114" s="849">
        <v>28</v>
      </c>
      <c r="G114" s="849">
        <v>4928</v>
      </c>
      <c r="H114" s="849">
        <v>1.5555555555555556</v>
      </c>
      <c r="I114" s="849">
        <v>176</v>
      </c>
      <c r="J114" s="849">
        <v>18</v>
      </c>
      <c r="K114" s="849">
        <v>3168</v>
      </c>
      <c r="L114" s="849">
        <v>1</v>
      </c>
      <c r="M114" s="849">
        <v>176</v>
      </c>
      <c r="N114" s="849">
        <v>26</v>
      </c>
      <c r="O114" s="849">
        <v>4602</v>
      </c>
      <c r="P114" s="837">
        <v>1.4526515151515151</v>
      </c>
      <c r="Q114" s="850">
        <v>177</v>
      </c>
    </row>
    <row r="115" spans="1:17" ht="14.45" customHeight="1" x14ac:dyDescent="0.2">
      <c r="A115" s="831" t="s">
        <v>6760</v>
      </c>
      <c r="B115" s="832" t="s">
        <v>6761</v>
      </c>
      <c r="C115" s="832" t="s">
        <v>5509</v>
      </c>
      <c r="D115" s="832" t="s">
        <v>6886</v>
      </c>
      <c r="E115" s="832" t="s">
        <v>6887</v>
      </c>
      <c r="F115" s="849">
        <v>3</v>
      </c>
      <c r="G115" s="849">
        <v>759</v>
      </c>
      <c r="H115" s="849"/>
      <c r="I115" s="849">
        <v>253</v>
      </c>
      <c r="J115" s="849"/>
      <c r="K115" s="849"/>
      <c r="L115" s="849"/>
      <c r="M115" s="849"/>
      <c r="N115" s="849">
        <v>1</v>
      </c>
      <c r="O115" s="849">
        <v>254</v>
      </c>
      <c r="P115" s="837"/>
      <c r="Q115" s="850">
        <v>254</v>
      </c>
    </row>
    <row r="116" spans="1:17" ht="14.45" customHeight="1" x14ac:dyDescent="0.2">
      <c r="A116" s="831" t="s">
        <v>6760</v>
      </c>
      <c r="B116" s="832" t="s">
        <v>6761</v>
      </c>
      <c r="C116" s="832" t="s">
        <v>5509</v>
      </c>
      <c r="D116" s="832" t="s">
        <v>6888</v>
      </c>
      <c r="E116" s="832" t="s">
        <v>6889</v>
      </c>
      <c r="F116" s="849">
        <v>351</v>
      </c>
      <c r="G116" s="849">
        <v>5265</v>
      </c>
      <c r="H116" s="849">
        <v>1.0293255131964809</v>
      </c>
      <c r="I116" s="849">
        <v>15</v>
      </c>
      <c r="J116" s="849">
        <v>341</v>
      </c>
      <c r="K116" s="849">
        <v>5115</v>
      </c>
      <c r="L116" s="849">
        <v>1</v>
      </c>
      <c r="M116" s="849">
        <v>15</v>
      </c>
      <c r="N116" s="849">
        <v>580</v>
      </c>
      <c r="O116" s="849">
        <v>9280</v>
      </c>
      <c r="P116" s="837">
        <v>1.8142717497556207</v>
      </c>
      <c r="Q116" s="850">
        <v>16</v>
      </c>
    </row>
    <row r="117" spans="1:17" ht="14.45" customHeight="1" x14ac:dyDescent="0.2">
      <c r="A117" s="831" t="s">
        <v>6760</v>
      </c>
      <c r="B117" s="832" t="s">
        <v>6761</v>
      </c>
      <c r="C117" s="832" t="s">
        <v>5509</v>
      </c>
      <c r="D117" s="832" t="s">
        <v>6890</v>
      </c>
      <c r="E117" s="832" t="s">
        <v>6891</v>
      </c>
      <c r="F117" s="849">
        <v>193</v>
      </c>
      <c r="G117" s="849">
        <v>4439</v>
      </c>
      <c r="H117" s="849">
        <v>1.0965909090909092</v>
      </c>
      <c r="I117" s="849">
        <v>23</v>
      </c>
      <c r="J117" s="849">
        <v>176</v>
      </c>
      <c r="K117" s="849">
        <v>4048</v>
      </c>
      <c r="L117" s="849">
        <v>1</v>
      </c>
      <c r="M117" s="849">
        <v>23</v>
      </c>
      <c r="N117" s="849">
        <v>235</v>
      </c>
      <c r="O117" s="849">
        <v>5405</v>
      </c>
      <c r="P117" s="837">
        <v>1.3352272727272727</v>
      </c>
      <c r="Q117" s="850">
        <v>23</v>
      </c>
    </row>
    <row r="118" spans="1:17" ht="14.45" customHeight="1" x14ac:dyDescent="0.2">
      <c r="A118" s="831" t="s">
        <v>6760</v>
      </c>
      <c r="B118" s="832" t="s">
        <v>6761</v>
      </c>
      <c r="C118" s="832" t="s">
        <v>5509</v>
      </c>
      <c r="D118" s="832" t="s">
        <v>6892</v>
      </c>
      <c r="E118" s="832" t="s">
        <v>6893</v>
      </c>
      <c r="F118" s="849">
        <v>4</v>
      </c>
      <c r="G118" s="849">
        <v>1008</v>
      </c>
      <c r="H118" s="849"/>
      <c r="I118" s="849">
        <v>252</v>
      </c>
      <c r="J118" s="849"/>
      <c r="K118" s="849"/>
      <c r="L118" s="849"/>
      <c r="M118" s="849"/>
      <c r="N118" s="849">
        <v>1</v>
      </c>
      <c r="O118" s="849">
        <v>253</v>
      </c>
      <c r="P118" s="837"/>
      <c r="Q118" s="850">
        <v>253</v>
      </c>
    </row>
    <row r="119" spans="1:17" ht="14.45" customHeight="1" x14ac:dyDescent="0.2">
      <c r="A119" s="831" t="s">
        <v>6760</v>
      </c>
      <c r="B119" s="832" t="s">
        <v>6761</v>
      </c>
      <c r="C119" s="832" t="s">
        <v>5509</v>
      </c>
      <c r="D119" s="832" t="s">
        <v>6894</v>
      </c>
      <c r="E119" s="832" t="s">
        <v>6895</v>
      </c>
      <c r="F119" s="849">
        <v>190</v>
      </c>
      <c r="G119" s="849">
        <v>7030</v>
      </c>
      <c r="H119" s="849">
        <v>0.81896551724137934</v>
      </c>
      <c r="I119" s="849">
        <v>37</v>
      </c>
      <c r="J119" s="849">
        <v>232</v>
      </c>
      <c r="K119" s="849">
        <v>8584</v>
      </c>
      <c r="L119" s="849">
        <v>1</v>
      </c>
      <c r="M119" s="849">
        <v>37</v>
      </c>
      <c r="N119" s="849">
        <v>334</v>
      </c>
      <c r="O119" s="849">
        <v>12358</v>
      </c>
      <c r="P119" s="837">
        <v>1.4396551724137931</v>
      </c>
      <c r="Q119" s="850">
        <v>37</v>
      </c>
    </row>
    <row r="120" spans="1:17" ht="14.45" customHeight="1" x14ac:dyDescent="0.2">
      <c r="A120" s="831" t="s">
        <v>6760</v>
      </c>
      <c r="B120" s="832" t="s">
        <v>6761</v>
      </c>
      <c r="C120" s="832" t="s">
        <v>5509</v>
      </c>
      <c r="D120" s="832" t="s">
        <v>6896</v>
      </c>
      <c r="E120" s="832" t="s">
        <v>6897</v>
      </c>
      <c r="F120" s="849">
        <v>8963</v>
      </c>
      <c r="G120" s="849">
        <v>206149</v>
      </c>
      <c r="H120" s="849">
        <v>1.040394660475914</v>
      </c>
      <c r="I120" s="849">
        <v>23</v>
      </c>
      <c r="J120" s="849">
        <v>8615</v>
      </c>
      <c r="K120" s="849">
        <v>198145</v>
      </c>
      <c r="L120" s="849">
        <v>1</v>
      </c>
      <c r="M120" s="849">
        <v>23</v>
      </c>
      <c r="N120" s="849">
        <v>8267</v>
      </c>
      <c r="O120" s="849">
        <v>190141</v>
      </c>
      <c r="P120" s="837">
        <v>0.95960533952408589</v>
      </c>
      <c r="Q120" s="850">
        <v>23</v>
      </c>
    </row>
    <row r="121" spans="1:17" ht="14.45" customHeight="1" x14ac:dyDescent="0.2">
      <c r="A121" s="831" t="s">
        <v>6760</v>
      </c>
      <c r="B121" s="832" t="s">
        <v>6761</v>
      </c>
      <c r="C121" s="832" t="s">
        <v>5509</v>
      </c>
      <c r="D121" s="832" t="s">
        <v>6898</v>
      </c>
      <c r="E121" s="832" t="s">
        <v>6899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402</v>
      </c>
      <c r="P121" s="837"/>
      <c r="Q121" s="850">
        <v>402</v>
      </c>
    </row>
    <row r="122" spans="1:17" ht="14.45" customHeight="1" x14ac:dyDescent="0.2">
      <c r="A122" s="831" t="s">
        <v>6760</v>
      </c>
      <c r="B122" s="832" t="s">
        <v>6761</v>
      </c>
      <c r="C122" s="832" t="s">
        <v>5509</v>
      </c>
      <c r="D122" s="832" t="s">
        <v>6900</v>
      </c>
      <c r="E122" s="832" t="s">
        <v>6901</v>
      </c>
      <c r="F122" s="849">
        <v>2</v>
      </c>
      <c r="G122" s="849">
        <v>342</v>
      </c>
      <c r="H122" s="849">
        <v>0.66666666666666663</v>
      </c>
      <c r="I122" s="849">
        <v>171</v>
      </c>
      <c r="J122" s="849">
        <v>3</v>
      </c>
      <c r="K122" s="849">
        <v>513</v>
      </c>
      <c r="L122" s="849">
        <v>1</v>
      </c>
      <c r="M122" s="849">
        <v>171</v>
      </c>
      <c r="N122" s="849"/>
      <c r="O122" s="849"/>
      <c r="P122" s="837"/>
      <c r="Q122" s="850"/>
    </row>
    <row r="123" spans="1:17" ht="14.45" customHeight="1" x14ac:dyDescent="0.2">
      <c r="A123" s="831" t="s">
        <v>6760</v>
      </c>
      <c r="B123" s="832" t="s">
        <v>6761</v>
      </c>
      <c r="C123" s="832" t="s">
        <v>5509</v>
      </c>
      <c r="D123" s="832" t="s">
        <v>6902</v>
      </c>
      <c r="E123" s="832" t="s">
        <v>6903</v>
      </c>
      <c r="F123" s="849"/>
      <c r="G123" s="849"/>
      <c r="H123" s="849"/>
      <c r="I123" s="849"/>
      <c r="J123" s="849">
        <v>1</v>
      </c>
      <c r="K123" s="849">
        <v>588</v>
      </c>
      <c r="L123" s="849">
        <v>1</v>
      </c>
      <c r="M123" s="849">
        <v>588</v>
      </c>
      <c r="N123" s="849"/>
      <c r="O123" s="849"/>
      <c r="P123" s="837"/>
      <c r="Q123" s="850"/>
    </row>
    <row r="124" spans="1:17" ht="14.45" customHeight="1" x14ac:dyDescent="0.2">
      <c r="A124" s="831" t="s">
        <v>6760</v>
      </c>
      <c r="B124" s="832" t="s">
        <v>6761</v>
      </c>
      <c r="C124" s="832" t="s">
        <v>5509</v>
      </c>
      <c r="D124" s="832" t="s">
        <v>6904</v>
      </c>
      <c r="E124" s="832" t="s">
        <v>6905</v>
      </c>
      <c r="F124" s="849">
        <v>3</v>
      </c>
      <c r="G124" s="849">
        <v>993</v>
      </c>
      <c r="H124" s="849"/>
      <c r="I124" s="849">
        <v>331</v>
      </c>
      <c r="J124" s="849"/>
      <c r="K124" s="849"/>
      <c r="L124" s="849"/>
      <c r="M124" s="849"/>
      <c r="N124" s="849">
        <v>1</v>
      </c>
      <c r="O124" s="849">
        <v>331</v>
      </c>
      <c r="P124" s="837"/>
      <c r="Q124" s="850">
        <v>331</v>
      </c>
    </row>
    <row r="125" spans="1:17" ht="14.45" customHeight="1" x14ac:dyDescent="0.2">
      <c r="A125" s="831" t="s">
        <v>6760</v>
      </c>
      <c r="B125" s="832" t="s">
        <v>6761</v>
      </c>
      <c r="C125" s="832" t="s">
        <v>5509</v>
      </c>
      <c r="D125" s="832" t="s">
        <v>6906</v>
      </c>
      <c r="E125" s="832" t="s">
        <v>6907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277</v>
      </c>
      <c r="P125" s="837"/>
      <c r="Q125" s="850">
        <v>277</v>
      </c>
    </row>
    <row r="126" spans="1:17" ht="14.45" customHeight="1" x14ac:dyDescent="0.2">
      <c r="A126" s="831" t="s">
        <v>6760</v>
      </c>
      <c r="B126" s="832" t="s">
        <v>6761</v>
      </c>
      <c r="C126" s="832" t="s">
        <v>5509</v>
      </c>
      <c r="D126" s="832" t="s">
        <v>6908</v>
      </c>
      <c r="E126" s="832" t="s">
        <v>6909</v>
      </c>
      <c r="F126" s="849">
        <v>387</v>
      </c>
      <c r="G126" s="849">
        <v>11223</v>
      </c>
      <c r="H126" s="849">
        <v>0.80625000000000002</v>
      </c>
      <c r="I126" s="849">
        <v>29</v>
      </c>
      <c r="J126" s="849">
        <v>480</v>
      </c>
      <c r="K126" s="849">
        <v>13920</v>
      </c>
      <c r="L126" s="849">
        <v>1</v>
      </c>
      <c r="M126" s="849">
        <v>29</v>
      </c>
      <c r="N126" s="849">
        <v>479</v>
      </c>
      <c r="O126" s="849">
        <v>13891</v>
      </c>
      <c r="P126" s="837">
        <v>0.99791666666666667</v>
      </c>
      <c r="Q126" s="850">
        <v>29</v>
      </c>
    </row>
    <row r="127" spans="1:17" ht="14.45" customHeight="1" x14ac:dyDescent="0.2">
      <c r="A127" s="831" t="s">
        <v>6760</v>
      </c>
      <c r="B127" s="832" t="s">
        <v>6761</v>
      </c>
      <c r="C127" s="832" t="s">
        <v>5509</v>
      </c>
      <c r="D127" s="832" t="s">
        <v>6910</v>
      </c>
      <c r="E127" s="832" t="s">
        <v>6911</v>
      </c>
      <c r="F127" s="849">
        <v>81</v>
      </c>
      <c r="G127" s="849">
        <v>14418</v>
      </c>
      <c r="H127" s="849">
        <v>1.0253164556962024</v>
      </c>
      <c r="I127" s="849">
        <v>178</v>
      </c>
      <c r="J127" s="849">
        <v>79</v>
      </c>
      <c r="K127" s="849">
        <v>14062</v>
      </c>
      <c r="L127" s="849">
        <v>1</v>
      </c>
      <c r="M127" s="849">
        <v>178</v>
      </c>
      <c r="N127" s="849">
        <v>222</v>
      </c>
      <c r="O127" s="849">
        <v>39738</v>
      </c>
      <c r="P127" s="837">
        <v>2.8259138102688097</v>
      </c>
      <c r="Q127" s="850">
        <v>179</v>
      </c>
    </row>
    <row r="128" spans="1:17" ht="14.45" customHeight="1" x14ac:dyDescent="0.2">
      <c r="A128" s="831" t="s">
        <v>6760</v>
      </c>
      <c r="B128" s="832" t="s">
        <v>6761</v>
      </c>
      <c r="C128" s="832" t="s">
        <v>5509</v>
      </c>
      <c r="D128" s="832" t="s">
        <v>6912</v>
      </c>
      <c r="E128" s="832" t="s">
        <v>2806</v>
      </c>
      <c r="F128" s="849">
        <v>1</v>
      </c>
      <c r="G128" s="849">
        <v>199</v>
      </c>
      <c r="H128" s="849">
        <v>1</v>
      </c>
      <c r="I128" s="849">
        <v>199</v>
      </c>
      <c r="J128" s="849">
        <v>1</v>
      </c>
      <c r="K128" s="849">
        <v>199</v>
      </c>
      <c r="L128" s="849">
        <v>1</v>
      </c>
      <c r="M128" s="849">
        <v>199</v>
      </c>
      <c r="N128" s="849"/>
      <c r="O128" s="849"/>
      <c r="P128" s="837"/>
      <c r="Q128" s="850"/>
    </row>
    <row r="129" spans="1:17" ht="14.45" customHeight="1" x14ac:dyDescent="0.2">
      <c r="A129" s="831" t="s">
        <v>6760</v>
      </c>
      <c r="B129" s="832" t="s">
        <v>6761</v>
      </c>
      <c r="C129" s="832" t="s">
        <v>5509</v>
      </c>
      <c r="D129" s="832" t="s">
        <v>6913</v>
      </c>
      <c r="E129" s="832" t="s">
        <v>6914</v>
      </c>
      <c r="F129" s="849">
        <v>29</v>
      </c>
      <c r="G129" s="849">
        <v>435</v>
      </c>
      <c r="H129" s="849">
        <v>2.0714285714285716</v>
      </c>
      <c r="I129" s="849">
        <v>15</v>
      </c>
      <c r="J129" s="849">
        <v>14</v>
      </c>
      <c r="K129" s="849">
        <v>210</v>
      </c>
      <c r="L129" s="849">
        <v>1</v>
      </c>
      <c r="M129" s="849">
        <v>15</v>
      </c>
      <c r="N129" s="849">
        <v>26</v>
      </c>
      <c r="O129" s="849">
        <v>416</v>
      </c>
      <c r="P129" s="837">
        <v>1.980952380952381</v>
      </c>
      <c r="Q129" s="850">
        <v>16</v>
      </c>
    </row>
    <row r="130" spans="1:17" ht="14.45" customHeight="1" x14ac:dyDescent="0.2">
      <c r="A130" s="831" t="s">
        <v>6760</v>
      </c>
      <c r="B130" s="832" t="s">
        <v>6761</v>
      </c>
      <c r="C130" s="832" t="s">
        <v>5509</v>
      </c>
      <c r="D130" s="832" t="s">
        <v>6915</v>
      </c>
      <c r="E130" s="832" t="s">
        <v>6916</v>
      </c>
      <c r="F130" s="849">
        <v>594</v>
      </c>
      <c r="G130" s="849">
        <v>11286</v>
      </c>
      <c r="H130" s="849">
        <v>0.83193277310924374</v>
      </c>
      <c r="I130" s="849">
        <v>19</v>
      </c>
      <c r="J130" s="849">
        <v>714</v>
      </c>
      <c r="K130" s="849">
        <v>13566</v>
      </c>
      <c r="L130" s="849">
        <v>1</v>
      </c>
      <c r="M130" s="849">
        <v>19</v>
      </c>
      <c r="N130" s="849">
        <v>879</v>
      </c>
      <c r="O130" s="849">
        <v>17580</v>
      </c>
      <c r="P130" s="837">
        <v>1.2958867757629366</v>
      </c>
      <c r="Q130" s="850">
        <v>20</v>
      </c>
    </row>
    <row r="131" spans="1:17" ht="14.45" customHeight="1" x14ac:dyDescent="0.2">
      <c r="A131" s="831" t="s">
        <v>6760</v>
      </c>
      <c r="B131" s="832" t="s">
        <v>6761</v>
      </c>
      <c r="C131" s="832" t="s">
        <v>5509</v>
      </c>
      <c r="D131" s="832" t="s">
        <v>6917</v>
      </c>
      <c r="E131" s="832" t="s">
        <v>6918</v>
      </c>
      <c r="F131" s="849">
        <v>1159</v>
      </c>
      <c r="G131" s="849">
        <v>23180</v>
      </c>
      <c r="H131" s="849">
        <v>0.97641112047177758</v>
      </c>
      <c r="I131" s="849">
        <v>20</v>
      </c>
      <c r="J131" s="849">
        <v>1187</v>
      </c>
      <c r="K131" s="849">
        <v>23740</v>
      </c>
      <c r="L131" s="849">
        <v>1</v>
      </c>
      <c r="M131" s="849">
        <v>20</v>
      </c>
      <c r="N131" s="849">
        <v>1275</v>
      </c>
      <c r="O131" s="849">
        <v>25500</v>
      </c>
      <c r="P131" s="837">
        <v>1.0741364785172705</v>
      </c>
      <c r="Q131" s="850">
        <v>20</v>
      </c>
    </row>
    <row r="132" spans="1:17" ht="14.45" customHeight="1" x14ac:dyDescent="0.2">
      <c r="A132" s="831" t="s">
        <v>6760</v>
      </c>
      <c r="B132" s="832" t="s">
        <v>6761</v>
      </c>
      <c r="C132" s="832" t="s">
        <v>5509</v>
      </c>
      <c r="D132" s="832" t="s">
        <v>6919</v>
      </c>
      <c r="E132" s="832" t="s">
        <v>6920</v>
      </c>
      <c r="F132" s="849">
        <v>1</v>
      </c>
      <c r="G132" s="849">
        <v>186</v>
      </c>
      <c r="H132" s="849"/>
      <c r="I132" s="849">
        <v>186</v>
      </c>
      <c r="J132" s="849"/>
      <c r="K132" s="849"/>
      <c r="L132" s="849"/>
      <c r="M132" s="849"/>
      <c r="N132" s="849">
        <v>1</v>
      </c>
      <c r="O132" s="849">
        <v>187</v>
      </c>
      <c r="P132" s="837"/>
      <c r="Q132" s="850">
        <v>187</v>
      </c>
    </row>
    <row r="133" spans="1:17" ht="14.45" customHeight="1" x14ac:dyDescent="0.2">
      <c r="A133" s="831" t="s">
        <v>6760</v>
      </c>
      <c r="B133" s="832" t="s">
        <v>6761</v>
      </c>
      <c r="C133" s="832" t="s">
        <v>5509</v>
      </c>
      <c r="D133" s="832" t="s">
        <v>6921</v>
      </c>
      <c r="E133" s="832" t="s">
        <v>6922</v>
      </c>
      <c r="F133" s="849"/>
      <c r="G133" s="849"/>
      <c r="H133" s="849"/>
      <c r="I133" s="849"/>
      <c r="J133" s="849">
        <v>1</v>
      </c>
      <c r="K133" s="849">
        <v>189</v>
      </c>
      <c r="L133" s="849">
        <v>1</v>
      </c>
      <c r="M133" s="849">
        <v>189</v>
      </c>
      <c r="N133" s="849"/>
      <c r="O133" s="849"/>
      <c r="P133" s="837"/>
      <c r="Q133" s="850"/>
    </row>
    <row r="134" spans="1:17" ht="14.45" customHeight="1" x14ac:dyDescent="0.2">
      <c r="A134" s="831" t="s">
        <v>6760</v>
      </c>
      <c r="B134" s="832" t="s">
        <v>6761</v>
      </c>
      <c r="C134" s="832" t="s">
        <v>5509</v>
      </c>
      <c r="D134" s="832" t="s">
        <v>6923</v>
      </c>
      <c r="E134" s="832" t="s">
        <v>6924</v>
      </c>
      <c r="F134" s="849">
        <v>1</v>
      </c>
      <c r="G134" s="849">
        <v>163</v>
      </c>
      <c r="H134" s="849"/>
      <c r="I134" s="849">
        <v>163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5" customHeight="1" x14ac:dyDescent="0.2">
      <c r="A135" s="831" t="s">
        <v>6760</v>
      </c>
      <c r="B135" s="832" t="s">
        <v>6761</v>
      </c>
      <c r="C135" s="832" t="s">
        <v>5509</v>
      </c>
      <c r="D135" s="832" t="s">
        <v>6925</v>
      </c>
      <c r="E135" s="832" t="s">
        <v>6926</v>
      </c>
      <c r="F135" s="849">
        <v>2</v>
      </c>
      <c r="G135" s="849">
        <v>348</v>
      </c>
      <c r="H135" s="849">
        <v>1</v>
      </c>
      <c r="I135" s="849">
        <v>174</v>
      </c>
      <c r="J135" s="849">
        <v>2</v>
      </c>
      <c r="K135" s="849">
        <v>348</v>
      </c>
      <c r="L135" s="849">
        <v>1</v>
      </c>
      <c r="M135" s="849">
        <v>174</v>
      </c>
      <c r="N135" s="849"/>
      <c r="O135" s="849"/>
      <c r="P135" s="837"/>
      <c r="Q135" s="850"/>
    </row>
    <row r="136" spans="1:17" ht="14.45" customHeight="1" x14ac:dyDescent="0.2">
      <c r="A136" s="831" t="s">
        <v>6760</v>
      </c>
      <c r="B136" s="832" t="s">
        <v>6761</v>
      </c>
      <c r="C136" s="832" t="s">
        <v>5509</v>
      </c>
      <c r="D136" s="832" t="s">
        <v>6927</v>
      </c>
      <c r="E136" s="832" t="s">
        <v>6928</v>
      </c>
      <c r="F136" s="849">
        <v>130</v>
      </c>
      <c r="G136" s="849">
        <v>10920</v>
      </c>
      <c r="H136" s="849">
        <v>0.77380952380952384</v>
      </c>
      <c r="I136" s="849">
        <v>84</v>
      </c>
      <c r="J136" s="849">
        <v>168</v>
      </c>
      <c r="K136" s="849">
        <v>14112</v>
      </c>
      <c r="L136" s="849">
        <v>1</v>
      </c>
      <c r="M136" s="849">
        <v>84</v>
      </c>
      <c r="N136" s="849">
        <v>175</v>
      </c>
      <c r="O136" s="849">
        <v>14700</v>
      </c>
      <c r="P136" s="837">
        <v>1.0416666666666667</v>
      </c>
      <c r="Q136" s="850">
        <v>84</v>
      </c>
    </row>
    <row r="137" spans="1:17" ht="14.45" customHeight="1" x14ac:dyDescent="0.2">
      <c r="A137" s="831" t="s">
        <v>6760</v>
      </c>
      <c r="B137" s="832" t="s">
        <v>6761</v>
      </c>
      <c r="C137" s="832" t="s">
        <v>5509</v>
      </c>
      <c r="D137" s="832" t="s">
        <v>6929</v>
      </c>
      <c r="E137" s="832" t="s">
        <v>6930</v>
      </c>
      <c r="F137" s="849">
        <v>1</v>
      </c>
      <c r="G137" s="849">
        <v>265</v>
      </c>
      <c r="H137" s="849"/>
      <c r="I137" s="849">
        <v>265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5" customHeight="1" x14ac:dyDescent="0.2">
      <c r="A138" s="831" t="s">
        <v>6760</v>
      </c>
      <c r="B138" s="832" t="s">
        <v>6761</v>
      </c>
      <c r="C138" s="832" t="s">
        <v>5509</v>
      </c>
      <c r="D138" s="832" t="s">
        <v>6931</v>
      </c>
      <c r="E138" s="832" t="s">
        <v>6932</v>
      </c>
      <c r="F138" s="849">
        <v>1</v>
      </c>
      <c r="G138" s="849">
        <v>78</v>
      </c>
      <c r="H138" s="849">
        <v>1</v>
      </c>
      <c r="I138" s="849">
        <v>78</v>
      </c>
      <c r="J138" s="849">
        <v>1</v>
      </c>
      <c r="K138" s="849">
        <v>78</v>
      </c>
      <c r="L138" s="849">
        <v>1</v>
      </c>
      <c r="M138" s="849">
        <v>78</v>
      </c>
      <c r="N138" s="849"/>
      <c r="O138" s="849"/>
      <c r="P138" s="837"/>
      <c r="Q138" s="850"/>
    </row>
    <row r="139" spans="1:17" ht="14.45" customHeight="1" x14ac:dyDescent="0.2">
      <c r="A139" s="831" t="s">
        <v>6760</v>
      </c>
      <c r="B139" s="832" t="s">
        <v>6761</v>
      </c>
      <c r="C139" s="832" t="s">
        <v>5509</v>
      </c>
      <c r="D139" s="832" t="s">
        <v>6933</v>
      </c>
      <c r="E139" s="832" t="s">
        <v>6934</v>
      </c>
      <c r="F139" s="849">
        <v>2</v>
      </c>
      <c r="G139" s="849">
        <v>602</v>
      </c>
      <c r="H139" s="849">
        <v>2</v>
      </c>
      <c r="I139" s="849">
        <v>301</v>
      </c>
      <c r="J139" s="849">
        <v>1</v>
      </c>
      <c r="K139" s="849">
        <v>301</v>
      </c>
      <c r="L139" s="849">
        <v>1</v>
      </c>
      <c r="M139" s="849">
        <v>301</v>
      </c>
      <c r="N139" s="849">
        <v>2</v>
      </c>
      <c r="O139" s="849">
        <v>604</v>
      </c>
      <c r="P139" s="837">
        <v>2.0066445182724251</v>
      </c>
      <c r="Q139" s="850">
        <v>302</v>
      </c>
    </row>
    <row r="140" spans="1:17" ht="14.45" customHeight="1" x14ac:dyDescent="0.2">
      <c r="A140" s="831" t="s">
        <v>6760</v>
      </c>
      <c r="B140" s="832" t="s">
        <v>6761</v>
      </c>
      <c r="C140" s="832" t="s">
        <v>5509</v>
      </c>
      <c r="D140" s="832" t="s">
        <v>6935</v>
      </c>
      <c r="E140" s="832" t="s">
        <v>6936</v>
      </c>
      <c r="F140" s="849">
        <v>4</v>
      </c>
      <c r="G140" s="849">
        <v>84</v>
      </c>
      <c r="H140" s="849">
        <v>4</v>
      </c>
      <c r="I140" s="849">
        <v>21</v>
      </c>
      <c r="J140" s="849">
        <v>1</v>
      </c>
      <c r="K140" s="849">
        <v>21</v>
      </c>
      <c r="L140" s="849">
        <v>1</v>
      </c>
      <c r="M140" s="849">
        <v>21</v>
      </c>
      <c r="N140" s="849">
        <v>6</v>
      </c>
      <c r="O140" s="849">
        <v>132</v>
      </c>
      <c r="P140" s="837">
        <v>6.2857142857142856</v>
      </c>
      <c r="Q140" s="850">
        <v>22</v>
      </c>
    </row>
    <row r="141" spans="1:17" ht="14.45" customHeight="1" x14ac:dyDescent="0.2">
      <c r="A141" s="831" t="s">
        <v>6760</v>
      </c>
      <c r="B141" s="832" t="s">
        <v>6761</v>
      </c>
      <c r="C141" s="832" t="s">
        <v>5509</v>
      </c>
      <c r="D141" s="832" t="s">
        <v>6937</v>
      </c>
      <c r="E141" s="832" t="s">
        <v>6938</v>
      </c>
      <c r="F141" s="849">
        <v>121</v>
      </c>
      <c r="G141" s="849">
        <v>2662</v>
      </c>
      <c r="H141" s="849">
        <v>1.0254237288135593</v>
      </c>
      <c r="I141" s="849">
        <v>22</v>
      </c>
      <c r="J141" s="849">
        <v>118</v>
      </c>
      <c r="K141" s="849">
        <v>2596</v>
      </c>
      <c r="L141" s="849">
        <v>1</v>
      </c>
      <c r="M141" s="849">
        <v>22</v>
      </c>
      <c r="N141" s="849">
        <v>139</v>
      </c>
      <c r="O141" s="849">
        <v>3058</v>
      </c>
      <c r="P141" s="837">
        <v>1.1779661016949152</v>
      </c>
      <c r="Q141" s="850">
        <v>22</v>
      </c>
    </row>
    <row r="142" spans="1:17" ht="14.45" customHeight="1" x14ac:dyDescent="0.2">
      <c r="A142" s="831" t="s">
        <v>6760</v>
      </c>
      <c r="B142" s="832" t="s">
        <v>6761</v>
      </c>
      <c r="C142" s="832" t="s">
        <v>5509</v>
      </c>
      <c r="D142" s="832" t="s">
        <v>6939</v>
      </c>
      <c r="E142" s="832" t="s">
        <v>6940</v>
      </c>
      <c r="F142" s="849">
        <v>8</v>
      </c>
      <c r="G142" s="849">
        <v>3960</v>
      </c>
      <c r="H142" s="849"/>
      <c r="I142" s="849">
        <v>495</v>
      </c>
      <c r="J142" s="849"/>
      <c r="K142" s="849"/>
      <c r="L142" s="849"/>
      <c r="M142" s="849"/>
      <c r="N142" s="849">
        <v>2</v>
      </c>
      <c r="O142" s="849">
        <v>990</v>
      </c>
      <c r="P142" s="837"/>
      <c r="Q142" s="850">
        <v>495</v>
      </c>
    </row>
    <row r="143" spans="1:17" ht="14.45" customHeight="1" x14ac:dyDescent="0.2">
      <c r="A143" s="831" t="s">
        <v>6760</v>
      </c>
      <c r="B143" s="832" t="s">
        <v>6761</v>
      </c>
      <c r="C143" s="832" t="s">
        <v>5509</v>
      </c>
      <c r="D143" s="832" t="s">
        <v>6941</v>
      </c>
      <c r="E143" s="832" t="s">
        <v>6942</v>
      </c>
      <c r="F143" s="849">
        <v>30</v>
      </c>
      <c r="G143" s="849">
        <v>17370</v>
      </c>
      <c r="H143" s="849"/>
      <c r="I143" s="849">
        <v>579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5" customHeight="1" x14ac:dyDescent="0.2">
      <c r="A144" s="831" t="s">
        <v>6760</v>
      </c>
      <c r="B144" s="832" t="s">
        <v>6761</v>
      </c>
      <c r="C144" s="832" t="s">
        <v>5509</v>
      </c>
      <c r="D144" s="832" t="s">
        <v>6943</v>
      </c>
      <c r="E144" s="832" t="s">
        <v>6944</v>
      </c>
      <c r="F144" s="849"/>
      <c r="G144" s="849"/>
      <c r="H144" s="849"/>
      <c r="I144" s="849"/>
      <c r="J144" s="849">
        <v>1</v>
      </c>
      <c r="K144" s="849">
        <v>192</v>
      </c>
      <c r="L144" s="849">
        <v>1</v>
      </c>
      <c r="M144" s="849">
        <v>192</v>
      </c>
      <c r="N144" s="849">
        <v>2</v>
      </c>
      <c r="O144" s="849">
        <v>384</v>
      </c>
      <c r="P144" s="837">
        <v>2</v>
      </c>
      <c r="Q144" s="850">
        <v>192</v>
      </c>
    </row>
    <row r="145" spans="1:17" ht="14.45" customHeight="1" x14ac:dyDescent="0.2">
      <c r="A145" s="831" t="s">
        <v>6760</v>
      </c>
      <c r="B145" s="832" t="s">
        <v>6761</v>
      </c>
      <c r="C145" s="832" t="s">
        <v>5509</v>
      </c>
      <c r="D145" s="832" t="s">
        <v>6945</v>
      </c>
      <c r="E145" s="832" t="s">
        <v>6946</v>
      </c>
      <c r="F145" s="849">
        <v>1</v>
      </c>
      <c r="G145" s="849">
        <v>205</v>
      </c>
      <c r="H145" s="849">
        <v>0.2</v>
      </c>
      <c r="I145" s="849">
        <v>205</v>
      </c>
      <c r="J145" s="849">
        <v>5</v>
      </c>
      <c r="K145" s="849">
        <v>1025</v>
      </c>
      <c r="L145" s="849">
        <v>1</v>
      </c>
      <c r="M145" s="849">
        <v>205</v>
      </c>
      <c r="N145" s="849"/>
      <c r="O145" s="849"/>
      <c r="P145" s="837"/>
      <c r="Q145" s="850"/>
    </row>
    <row r="146" spans="1:17" ht="14.45" customHeight="1" x14ac:dyDescent="0.2">
      <c r="A146" s="831" t="s">
        <v>6760</v>
      </c>
      <c r="B146" s="832" t="s">
        <v>6761</v>
      </c>
      <c r="C146" s="832" t="s">
        <v>5509</v>
      </c>
      <c r="D146" s="832" t="s">
        <v>6947</v>
      </c>
      <c r="E146" s="832" t="s">
        <v>6948</v>
      </c>
      <c r="F146" s="849">
        <v>2</v>
      </c>
      <c r="G146" s="849">
        <v>336</v>
      </c>
      <c r="H146" s="849">
        <v>0.16666666666666666</v>
      </c>
      <c r="I146" s="849">
        <v>168</v>
      </c>
      <c r="J146" s="849">
        <v>12</v>
      </c>
      <c r="K146" s="849">
        <v>2016</v>
      </c>
      <c r="L146" s="849">
        <v>1</v>
      </c>
      <c r="M146" s="849">
        <v>168</v>
      </c>
      <c r="N146" s="849">
        <v>5</v>
      </c>
      <c r="O146" s="849">
        <v>840</v>
      </c>
      <c r="P146" s="837">
        <v>0.41666666666666669</v>
      </c>
      <c r="Q146" s="850">
        <v>168</v>
      </c>
    </row>
    <row r="147" spans="1:17" ht="14.45" customHeight="1" x14ac:dyDescent="0.2">
      <c r="A147" s="831" t="s">
        <v>6760</v>
      </c>
      <c r="B147" s="832" t="s">
        <v>6761</v>
      </c>
      <c r="C147" s="832" t="s">
        <v>5509</v>
      </c>
      <c r="D147" s="832" t="s">
        <v>6949</v>
      </c>
      <c r="E147" s="832" t="s">
        <v>6950</v>
      </c>
      <c r="F147" s="849">
        <v>1</v>
      </c>
      <c r="G147" s="849">
        <v>265</v>
      </c>
      <c r="H147" s="849"/>
      <c r="I147" s="849">
        <v>265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5" customHeight="1" x14ac:dyDescent="0.2">
      <c r="A148" s="831" t="s">
        <v>6760</v>
      </c>
      <c r="B148" s="832" t="s">
        <v>6761</v>
      </c>
      <c r="C148" s="832" t="s">
        <v>5509</v>
      </c>
      <c r="D148" s="832" t="s">
        <v>6951</v>
      </c>
      <c r="E148" s="832" t="s">
        <v>6952</v>
      </c>
      <c r="F148" s="849"/>
      <c r="G148" s="849"/>
      <c r="H148" s="849"/>
      <c r="I148" s="849"/>
      <c r="J148" s="849"/>
      <c r="K148" s="849"/>
      <c r="L148" s="849"/>
      <c r="M148" s="849"/>
      <c r="N148" s="849">
        <v>6</v>
      </c>
      <c r="O148" s="849">
        <v>762</v>
      </c>
      <c r="P148" s="837"/>
      <c r="Q148" s="850">
        <v>127</v>
      </c>
    </row>
    <row r="149" spans="1:17" ht="14.45" customHeight="1" x14ac:dyDescent="0.2">
      <c r="A149" s="831" t="s">
        <v>6760</v>
      </c>
      <c r="B149" s="832" t="s">
        <v>6761</v>
      </c>
      <c r="C149" s="832" t="s">
        <v>5509</v>
      </c>
      <c r="D149" s="832" t="s">
        <v>6953</v>
      </c>
      <c r="E149" s="832" t="s">
        <v>6954</v>
      </c>
      <c r="F149" s="849">
        <v>1</v>
      </c>
      <c r="G149" s="849">
        <v>265</v>
      </c>
      <c r="H149" s="849"/>
      <c r="I149" s="849">
        <v>265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5" customHeight="1" x14ac:dyDescent="0.2">
      <c r="A150" s="831" t="s">
        <v>6760</v>
      </c>
      <c r="B150" s="832" t="s">
        <v>6761</v>
      </c>
      <c r="C150" s="832" t="s">
        <v>5509</v>
      </c>
      <c r="D150" s="832" t="s">
        <v>6955</v>
      </c>
      <c r="E150" s="832" t="s">
        <v>6956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310</v>
      </c>
      <c r="P150" s="837"/>
      <c r="Q150" s="850">
        <v>310</v>
      </c>
    </row>
    <row r="151" spans="1:17" ht="14.45" customHeight="1" x14ac:dyDescent="0.2">
      <c r="A151" s="831" t="s">
        <v>6760</v>
      </c>
      <c r="B151" s="832" t="s">
        <v>6761</v>
      </c>
      <c r="C151" s="832" t="s">
        <v>5509</v>
      </c>
      <c r="D151" s="832" t="s">
        <v>6957</v>
      </c>
      <c r="E151" s="832" t="s">
        <v>6958</v>
      </c>
      <c r="F151" s="849">
        <v>25</v>
      </c>
      <c r="G151" s="849">
        <v>575</v>
      </c>
      <c r="H151" s="849">
        <v>1.9230769230769231</v>
      </c>
      <c r="I151" s="849">
        <v>23</v>
      </c>
      <c r="J151" s="849">
        <v>13</v>
      </c>
      <c r="K151" s="849">
        <v>299</v>
      </c>
      <c r="L151" s="849">
        <v>1</v>
      </c>
      <c r="M151" s="849">
        <v>23</v>
      </c>
      <c r="N151" s="849">
        <v>21</v>
      </c>
      <c r="O151" s="849">
        <v>483</v>
      </c>
      <c r="P151" s="837">
        <v>1.6153846153846154</v>
      </c>
      <c r="Q151" s="850">
        <v>23</v>
      </c>
    </row>
    <row r="152" spans="1:17" ht="14.45" customHeight="1" x14ac:dyDescent="0.2">
      <c r="A152" s="831" t="s">
        <v>6760</v>
      </c>
      <c r="B152" s="832" t="s">
        <v>6761</v>
      </c>
      <c r="C152" s="832" t="s">
        <v>5509</v>
      </c>
      <c r="D152" s="832" t="s">
        <v>6959</v>
      </c>
      <c r="E152" s="832" t="s">
        <v>6960</v>
      </c>
      <c r="F152" s="849">
        <v>16</v>
      </c>
      <c r="G152" s="849">
        <v>272</v>
      </c>
      <c r="H152" s="849">
        <v>0.48484848484848486</v>
      </c>
      <c r="I152" s="849">
        <v>17</v>
      </c>
      <c r="J152" s="849">
        <v>33</v>
      </c>
      <c r="K152" s="849">
        <v>561</v>
      </c>
      <c r="L152" s="849">
        <v>1</v>
      </c>
      <c r="M152" s="849">
        <v>17</v>
      </c>
      <c r="N152" s="849">
        <v>27</v>
      </c>
      <c r="O152" s="849">
        <v>459</v>
      </c>
      <c r="P152" s="837">
        <v>0.81818181818181823</v>
      </c>
      <c r="Q152" s="850">
        <v>17</v>
      </c>
    </row>
    <row r="153" spans="1:17" ht="14.45" customHeight="1" x14ac:dyDescent="0.2">
      <c r="A153" s="831" t="s">
        <v>6760</v>
      </c>
      <c r="B153" s="832" t="s">
        <v>6761</v>
      </c>
      <c r="C153" s="832" t="s">
        <v>5509</v>
      </c>
      <c r="D153" s="832" t="s">
        <v>6961</v>
      </c>
      <c r="E153" s="832" t="s">
        <v>6962</v>
      </c>
      <c r="F153" s="849">
        <v>6</v>
      </c>
      <c r="G153" s="849">
        <v>798</v>
      </c>
      <c r="H153" s="849">
        <v>2</v>
      </c>
      <c r="I153" s="849">
        <v>133</v>
      </c>
      <c r="J153" s="849">
        <v>3</v>
      </c>
      <c r="K153" s="849">
        <v>399</v>
      </c>
      <c r="L153" s="849">
        <v>1</v>
      </c>
      <c r="M153" s="849">
        <v>133</v>
      </c>
      <c r="N153" s="849">
        <v>4</v>
      </c>
      <c r="O153" s="849">
        <v>536</v>
      </c>
      <c r="P153" s="837">
        <v>1.3433583959899749</v>
      </c>
      <c r="Q153" s="850">
        <v>134</v>
      </c>
    </row>
    <row r="154" spans="1:17" ht="14.45" customHeight="1" x14ac:dyDescent="0.2">
      <c r="A154" s="831" t="s">
        <v>6760</v>
      </c>
      <c r="B154" s="832" t="s">
        <v>6761</v>
      </c>
      <c r="C154" s="832" t="s">
        <v>5509</v>
      </c>
      <c r="D154" s="832" t="s">
        <v>6963</v>
      </c>
      <c r="E154" s="832" t="s">
        <v>6964</v>
      </c>
      <c r="F154" s="849">
        <v>393</v>
      </c>
      <c r="G154" s="849">
        <v>115542</v>
      </c>
      <c r="H154" s="849">
        <v>1.2239618644067796</v>
      </c>
      <c r="I154" s="849">
        <v>294</v>
      </c>
      <c r="J154" s="849">
        <v>320</v>
      </c>
      <c r="K154" s="849">
        <v>94400</v>
      </c>
      <c r="L154" s="849">
        <v>1</v>
      </c>
      <c r="M154" s="849">
        <v>295</v>
      </c>
      <c r="N154" s="849">
        <v>365</v>
      </c>
      <c r="O154" s="849">
        <v>108040</v>
      </c>
      <c r="P154" s="837">
        <v>1.1444915254237289</v>
      </c>
      <c r="Q154" s="850">
        <v>296</v>
      </c>
    </row>
    <row r="155" spans="1:17" ht="14.45" customHeight="1" x14ac:dyDescent="0.2">
      <c r="A155" s="831" t="s">
        <v>6760</v>
      </c>
      <c r="B155" s="832" t="s">
        <v>6761</v>
      </c>
      <c r="C155" s="832" t="s">
        <v>5509</v>
      </c>
      <c r="D155" s="832" t="s">
        <v>6965</v>
      </c>
      <c r="E155" s="832" t="s">
        <v>6966</v>
      </c>
      <c r="F155" s="849">
        <v>2</v>
      </c>
      <c r="G155" s="849">
        <v>56</v>
      </c>
      <c r="H155" s="849"/>
      <c r="I155" s="849">
        <v>28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5" customHeight="1" x14ac:dyDescent="0.2">
      <c r="A156" s="831" t="s">
        <v>6760</v>
      </c>
      <c r="B156" s="832" t="s">
        <v>6761</v>
      </c>
      <c r="C156" s="832" t="s">
        <v>5509</v>
      </c>
      <c r="D156" s="832" t="s">
        <v>6967</v>
      </c>
      <c r="E156" s="832" t="s">
        <v>6968</v>
      </c>
      <c r="F156" s="849">
        <v>16</v>
      </c>
      <c r="G156" s="849">
        <v>720</v>
      </c>
      <c r="H156" s="849">
        <v>1.1428571428571428</v>
      </c>
      <c r="I156" s="849">
        <v>45</v>
      </c>
      <c r="J156" s="849">
        <v>14</v>
      </c>
      <c r="K156" s="849">
        <v>630</v>
      </c>
      <c r="L156" s="849">
        <v>1</v>
      </c>
      <c r="M156" s="849">
        <v>45</v>
      </c>
      <c r="N156" s="849">
        <v>13</v>
      </c>
      <c r="O156" s="849">
        <v>585</v>
      </c>
      <c r="P156" s="837">
        <v>0.9285714285714286</v>
      </c>
      <c r="Q156" s="850">
        <v>45</v>
      </c>
    </row>
    <row r="157" spans="1:17" ht="14.45" customHeight="1" x14ac:dyDescent="0.2">
      <c r="A157" s="831" t="s">
        <v>6760</v>
      </c>
      <c r="B157" s="832" t="s">
        <v>6761</v>
      </c>
      <c r="C157" s="832" t="s">
        <v>5509</v>
      </c>
      <c r="D157" s="832" t="s">
        <v>6969</v>
      </c>
      <c r="E157" s="832" t="s">
        <v>6970</v>
      </c>
      <c r="F157" s="849"/>
      <c r="G157" s="849"/>
      <c r="H157" s="849"/>
      <c r="I157" s="849"/>
      <c r="J157" s="849"/>
      <c r="K157" s="849"/>
      <c r="L157" s="849"/>
      <c r="M157" s="849"/>
      <c r="N157" s="849">
        <v>2</v>
      </c>
      <c r="O157" s="849">
        <v>2220</v>
      </c>
      <c r="P157" s="837"/>
      <c r="Q157" s="850">
        <v>1110</v>
      </c>
    </row>
    <row r="158" spans="1:17" ht="14.45" customHeight="1" x14ac:dyDescent="0.2">
      <c r="A158" s="831" t="s">
        <v>6760</v>
      </c>
      <c r="B158" s="832" t="s">
        <v>6761</v>
      </c>
      <c r="C158" s="832" t="s">
        <v>5509</v>
      </c>
      <c r="D158" s="832" t="s">
        <v>6971</v>
      </c>
      <c r="E158" s="832" t="s">
        <v>6972</v>
      </c>
      <c r="F158" s="849">
        <v>1</v>
      </c>
      <c r="G158" s="849">
        <v>25</v>
      </c>
      <c r="H158" s="849"/>
      <c r="I158" s="849">
        <v>25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5" customHeight="1" x14ac:dyDescent="0.2">
      <c r="A159" s="831" t="s">
        <v>6760</v>
      </c>
      <c r="B159" s="832" t="s">
        <v>6761</v>
      </c>
      <c r="C159" s="832" t="s">
        <v>5509</v>
      </c>
      <c r="D159" s="832" t="s">
        <v>6973</v>
      </c>
      <c r="E159" s="832" t="s">
        <v>6974</v>
      </c>
      <c r="F159" s="849">
        <v>22</v>
      </c>
      <c r="G159" s="849">
        <v>1012</v>
      </c>
      <c r="H159" s="849">
        <v>0.91666666666666663</v>
      </c>
      <c r="I159" s="849">
        <v>46</v>
      </c>
      <c r="J159" s="849">
        <v>24</v>
      </c>
      <c r="K159" s="849">
        <v>1104</v>
      </c>
      <c r="L159" s="849">
        <v>1</v>
      </c>
      <c r="M159" s="849">
        <v>46</v>
      </c>
      <c r="N159" s="849">
        <v>30</v>
      </c>
      <c r="O159" s="849">
        <v>1380</v>
      </c>
      <c r="P159" s="837">
        <v>1.25</v>
      </c>
      <c r="Q159" s="850">
        <v>46</v>
      </c>
    </row>
    <row r="160" spans="1:17" ht="14.45" customHeight="1" x14ac:dyDescent="0.2">
      <c r="A160" s="831" t="s">
        <v>6760</v>
      </c>
      <c r="B160" s="832" t="s">
        <v>6761</v>
      </c>
      <c r="C160" s="832" t="s">
        <v>5509</v>
      </c>
      <c r="D160" s="832" t="s">
        <v>6975</v>
      </c>
      <c r="E160" s="832" t="s">
        <v>6976</v>
      </c>
      <c r="F160" s="849">
        <v>1</v>
      </c>
      <c r="G160" s="849">
        <v>310</v>
      </c>
      <c r="H160" s="849">
        <v>1</v>
      </c>
      <c r="I160" s="849">
        <v>310</v>
      </c>
      <c r="J160" s="849">
        <v>1</v>
      </c>
      <c r="K160" s="849">
        <v>310</v>
      </c>
      <c r="L160" s="849">
        <v>1</v>
      </c>
      <c r="M160" s="849">
        <v>310</v>
      </c>
      <c r="N160" s="849"/>
      <c r="O160" s="849"/>
      <c r="P160" s="837"/>
      <c r="Q160" s="850"/>
    </row>
    <row r="161" spans="1:17" ht="14.45" customHeight="1" x14ac:dyDescent="0.2">
      <c r="A161" s="831" t="s">
        <v>6760</v>
      </c>
      <c r="B161" s="832" t="s">
        <v>6761</v>
      </c>
      <c r="C161" s="832" t="s">
        <v>5509</v>
      </c>
      <c r="D161" s="832" t="s">
        <v>6977</v>
      </c>
      <c r="E161" s="832" t="s">
        <v>6978</v>
      </c>
      <c r="F161" s="849">
        <v>4</v>
      </c>
      <c r="G161" s="849">
        <v>124</v>
      </c>
      <c r="H161" s="849">
        <v>1</v>
      </c>
      <c r="I161" s="849">
        <v>31</v>
      </c>
      <c r="J161" s="849">
        <v>4</v>
      </c>
      <c r="K161" s="849">
        <v>124</v>
      </c>
      <c r="L161" s="849">
        <v>1</v>
      </c>
      <c r="M161" s="849">
        <v>31</v>
      </c>
      <c r="N161" s="849"/>
      <c r="O161" s="849"/>
      <c r="P161" s="837"/>
      <c r="Q161" s="850"/>
    </row>
    <row r="162" spans="1:17" ht="14.45" customHeight="1" x14ac:dyDescent="0.2">
      <c r="A162" s="831" t="s">
        <v>6760</v>
      </c>
      <c r="B162" s="832" t="s">
        <v>6761</v>
      </c>
      <c r="C162" s="832" t="s">
        <v>5509</v>
      </c>
      <c r="D162" s="832" t="s">
        <v>6979</v>
      </c>
      <c r="E162" s="832" t="s">
        <v>6980</v>
      </c>
      <c r="F162" s="849">
        <v>3</v>
      </c>
      <c r="G162" s="849">
        <v>78</v>
      </c>
      <c r="H162" s="849">
        <v>0.75</v>
      </c>
      <c r="I162" s="849">
        <v>26</v>
      </c>
      <c r="J162" s="849">
        <v>4</v>
      </c>
      <c r="K162" s="849">
        <v>104</v>
      </c>
      <c r="L162" s="849">
        <v>1</v>
      </c>
      <c r="M162" s="849">
        <v>26</v>
      </c>
      <c r="N162" s="849">
        <v>14</v>
      </c>
      <c r="O162" s="849">
        <v>364</v>
      </c>
      <c r="P162" s="837">
        <v>3.5</v>
      </c>
      <c r="Q162" s="850">
        <v>26</v>
      </c>
    </row>
    <row r="163" spans="1:17" ht="14.45" customHeight="1" x14ac:dyDescent="0.2">
      <c r="A163" s="831" t="s">
        <v>6760</v>
      </c>
      <c r="B163" s="832" t="s">
        <v>6761</v>
      </c>
      <c r="C163" s="832" t="s">
        <v>5509</v>
      </c>
      <c r="D163" s="832" t="s">
        <v>6981</v>
      </c>
      <c r="E163" s="832" t="s">
        <v>6982</v>
      </c>
      <c r="F163" s="849">
        <v>2</v>
      </c>
      <c r="G163" s="849">
        <v>62</v>
      </c>
      <c r="H163" s="849"/>
      <c r="I163" s="849">
        <v>31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5" customHeight="1" x14ac:dyDescent="0.2">
      <c r="A164" s="831" t="s">
        <v>6760</v>
      </c>
      <c r="B164" s="832" t="s">
        <v>6761</v>
      </c>
      <c r="C164" s="832" t="s">
        <v>5509</v>
      </c>
      <c r="D164" s="832" t="s">
        <v>6983</v>
      </c>
      <c r="E164" s="832" t="s">
        <v>6984</v>
      </c>
      <c r="F164" s="849">
        <v>1</v>
      </c>
      <c r="G164" s="849">
        <v>135</v>
      </c>
      <c r="H164" s="849"/>
      <c r="I164" s="849">
        <v>135</v>
      </c>
      <c r="J164" s="849"/>
      <c r="K164" s="849"/>
      <c r="L164" s="849"/>
      <c r="M164" s="849"/>
      <c r="N164" s="849">
        <v>1</v>
      </c>
      <c r="O164" s="849">
        <v>136</v>
      </c>
      <c r="P164" s="837"/>
      <c r="Q164" s="850">
        <v>136</v>
      </c>
    </row>
    <row r="165" spans="1:17" ht="14.45" customHeight="1" x14ac:dyDescent="0.2">
      <c r="A165" s="831" t="s">
        <v>6760</v>
      </c>
      <c r="B165" s="832" t="s">
        <v>6761</v>
      </c>
      <c r="C165" s="832" t="s">
        <v>5509</v>
      </c>
      <c r="D165" s="832" t="s">
        <v>6985</v>
      </c>
      <c r="E165" s="832" t="s">
        <v>6986</v>
      </c>
      <c r="F165" s="849">
        <v>1</v>
      </c>
      <c r="G165" s="849">
        <v>407</v>
      </c>
      <c r="H165" s="849"/>
      <c r="I165" s="849">
        <v>407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5" customHeight="1" x14ac:dyDescent="0.2">
      <c r="A166" s="831" t="s">
        <v>6760</v>
      </c>
      <c r="B166" s="832" t="s">
        <v>6761</v>
      </c>
      <c r="C166" s="832" t="s">
        <v>5509</v>
      </c>
      <c r="D166" s="832" t="s">
        <v>6987</v>
      </c>
      <c r="E166" s="832" t="s">
        <v>6988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119</v>
      </c>
      <c r="P166" s="837"/>
      <c r="Q166" s="850">
        <v>119</v>
      </c>
    </row>
    <row r="167" spans="1:17" ht="14.45" customHeight="1" x14ac:dyDescent="0.2">
      <c r="A167" s="831" t="s">
        <v>6760</v>
      </c>
      <c r="B167" s="832" t="s">
        <v>6761</v>
      </c>
      <c r="C167" s="832" t="s">
        <v>5509</v>
      </c>
      <c r="D167" s="832" t="s">
        <v>6989</v>
      </c>
      <c r="E167" s="832" t="s">
        <v>6990</v>
      </c>
      <c r="F167" s="849">
        <v>25</v>
      </c>
      <c r="G167" s="849">
        <v>3325</v>
      </c>
      <c r="H167" s="849">
        <v>1</v>
      </c>
      <c r="I167" s="849">
        <v>133</v>
      </c>
      <c r="J167" s="849">
        <v>25</v>
      </c>
      <c r="K167" s="849">
        <v>3325</v>
      </c>
      <c r="L167" s="849">
        <v>1</v>
      </c>
      <c r="M167" s="849">
        <v>133</v>
      </c>
      <c r="N167" s="849">
        <v>19</v>
      </c>
      <c r="O167" s="849">
        <v>2527</v>
      </c>
      <c r="P167" s="837">
        <v>0.76</v>
      </c>
      <c r="Q167" s="850">
        <v>133</v>
      </c>
    </row>
    <row r="168" spans="1:17" ht="14.45" customHeight="1" x14ac:dyDescent="0.2">
      <c r="A168" s="831" t="s">
        <v>6760</v>
      </c>
      <c r="B168" s="832" t="s">
        <v>6761</v>
      </c>
      <c r="C168" s="832" t="s">
        <v>5509</v>
      </c>
      <c r="D168" s="832" t="s">
        <v>6991</v>
      </c>
      <c r="E168" s="832" t="s">
        <v>6992</v>
      </c>
      <c r="F168" s="849">
        <v>643</v>
      </c>
      <c r="G168" s="849">
        <v>23791</v>
      </c>
      <c r="H168" s="849">
        <v>1.0157977883096367</v>
      </c>
      <c r="I168" s="849">
        <v>37</v>
      </c>
      <c r="J168" s="849">
        <v>633</v>
      </c>
      <c r="K168" s="849">
        <v>23421</v>
      </c>
      <c r="L168" s="849">
        <v>1</v>
      </c>
      <c r="M168" s="849">
        <v>37</v>
      </c>
      <c r="N168" s="849">
        <v>767</v>
      </c>
      <c r="O168" s="849">
        <v>28379</v>
      </c>
      <c r="P168" s="837">
        <v>1.2116903633491312</v>
      </c>
      <c r="Q168" s="850">
        <v>37</v>
      </c>
    </row>
    <row r="169" spans="1:17" ht="14.45" customHeight="1" x14ac:dyDescent="0.2">
      <c r="A169" s="831" t="s">
        <v>6760</v>
      </c>
      <c r="B169" s="832" t="s">
        <v>6761</v>
      </c>
      <c r="C169" s="832" t="s">
        <v>5509</v>
      </c>
      <c r="D169" s="832" t="s">
        <v>6993</v>
      </c>
      <c r="E169" s="832" t="s">
        <v>6994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475</v>
      </c>
      <c r="P169" s="837"/>
      <c r="Q169" s="850">
        <v>475</v>
      </c>
    </row>
    <row r="170" spans="1:17" ht="14.45" customHeight="1" x14ac:dyDescent="0.2">
      <c r="A170" s="831" t="s">
        <v>6760</v>
      </c>
      <c r="B170" s="832" t="s">
        <v>6761</v>
      </c>
      <c r="C170" s="832" t="s">
        <v>5509</v>
      </c>
      <c r="D170" s="832" t="s">
        <v>6995</v>
      </c>
      <c r="E170" s="832" t="s">
        <v>6996</v>
      </c>
      <c r="F170" s="849">
        <v>1</v>
      </c>
      <c r="G170" s="849">
        <v>171</v>
      </c>
      <c r="H170" s="849"/>
      <c r="I170" s="849">
        <v>171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5" customHeight="1" x14ac:dyDescent="0.2">
      <c r="A171" s="831" t="s">
        <v>6760</v>
      </c>
      <c r="B171" s="832" t="s">
        <v>6761</v>
      </c>
      <c r="C171" s="832" t="s">
        <v>5509</v>
      </c>
      <c r="D171" s="832" t="s">
        <v>6997</v>
      </c>
      <c r="E171" s="832" t="s">
        <v>6998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838</v>
      </c>
      <c r="P171" s="837"/>
      <c r="Q171" s="850">
        <v>838</v>
      </c>
    </row>
    <row r="172" spans="1:17" ht="14.45" customHeight="1" x14ac:dyDescent="0.2">
      <c r="A172" s="831" t="s">
        <v>6760</v>
      </c>
      <c r="B172" s="832" t="s">
        <v>6761</v>
      </c>
      <c r="C172" s="832" t="s">
        <v>5509</v>
      </c>
      <c r="D172" s="832" t="s">
        <v>6999</v>
      </c>
      <c r="E172" s="832" t="s">
        <v>7000</v>
      </c>
      <c r="F172" s="849">
        <v>18</v>
      </c>
      <c r="G172" s="849">
        <v>1674</v>
      </c>
      <c r="H172" s="849">
        <v>1.2</v>
      </c>
      <c r="I172" s="849">
        <v>93</v>
      </c>
      <c r="J172" s="849">
        <v>15</v>
      </c>
      <c r="K172" s="849">
        <v>1395</v>
      </c>
      <c r="L172" s="849">
        <v>1</v>
      </c>
      <c r="M172" s="849">
        <v>93</v>
      </c>
      <c r="N172" s="849">
        <v>24</v>
      </c>
      <c r="O172" s="849">
        <v>2256</v>
      </c>
      <c r="P172" s="837">
        <v>1.6172043010752688</v>
      </c>
      <c r="Q172" s="850">
        <v>94</v>
      </c>
    </row>
    <row r="173" spans="1:17" ht="14.45" customHeight="1" x14ac:dyDescent="0.2">
      <c r="A173" s="831" t="s">
        <v>6760</v>
      </c>
      <c r="B173" s="832" t="s">
        <v>6761</v>
      </c>
      <c r="C173" s="832" t="s">
        <v>5509</v>
      </c>
      <c r="D173" s="832" t="s">
        <v>7001</v>
      </c>
      <c r="E173" s="832" t="s">
        <v>7002</v>
      </c>
      <c r="F173" s="849"/>
      <c r="G173" s="849"/>
      <c r="H173" s="849"/>
      <c r="I173" s="849"/>
      <c r="J173" s="849">
        <v>1</v>
      </c>
      <c r="K173" s="849">
        <v>396</v>
      </c>
      <c r="L173" s="849">
        <v>1</v>
      </c>
      <c r="M173" s="849">
        <v>396</v>
      </c>
      <c r="N173" s="849"/>
      <c r="O173" s="849"/>
      <c r="P173" s="837"/>
      <c r="Q173" s="850"/>
    </row>
    <row r="174" spans="1:17" ht="14.45" customHeight="1" x14ac:dyDescent="0.2">
      <c r="A174" s="831" t="s">
        <v>6760</v>
      </c>
      <c r="B174" s="832" t="s">
        <v>6761</v>
      </c>
      <c r="C174" s="832" t="s">
        <v>5509</v>
      </c>
      <c r="D174" s="832" t="s">
        <v>7003</v>
      </c>
      <c r="E174" s="832" t="s">
        <v>7004</v>
      </c>
      <c r="F174" s="849"/>
      <c r="G174" s="849"/>
      <c r="H174" s="849"/>
      <c r="I174" s="849"/>
      <c r="J174" s="849"/>
      <c r="K174" s="849"/>
      <c r="L174" s="849"/>
      <c r="M174" s="849"/>
      <c r="N174" s="849">
        <v>2</v>
      </c>
      <c r="O174" s="849">
        <v>1066</v>
      </c>
      <c r="P174" s="837"/>
      <c r="Q174" s="850">
        <v>533</v>
      </c>
    </row>
    <row r="175" spans="1:17" ht="14.45" customHeight="1" x14ac:dyDescent="0.2">
      <c r="A175" s="831" t="s">
        <v>6760</v>
      </c>
      <c r="B175" s="832" t="s">
        <v>6761</v>
      </c>
      <c r="C175" s="832" t="s">
        <v>5509</v>
      </c>
      <c r="D175" s="832" t="s">
        <v>7005</v>
      </c>
      <c r="E175" s="832" t="s">
        <v>7006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51</v>
      </c>
      <c r="P175" s="837"/>
      <c r="Q175" s="850">
        <v>51</v>
      </c>
    </row>
    <row r="176" spans="1:17" ht="14.45" customHeight="1" x14ac:dyDescent="0.2">
      <c r="A176" s="831" t="s">
        <v>6760</v>
      </c>
      <c r="B176" s="832" t="s">
        <v>7007</v>
      </c>
      <c r="C176" s="832" t="s">
        <v>5509</v>
      </c>
      <c r="D176" s="832" t="s">
        <v>7008</v>
      </c>
      <c r="E176" s="832" t="s">
        <v>7009</v>
      </c>
      <c r="F176" s="849">
        <v>3</v>
      </c>
      <c r="G176" s="849">
        <v>3114</v>
      </c>
      <c r="H176" s="849">
        <v>4.4776119402985072E-2</v>
      </c>
      <c r="I176" s="849">
        <v>1038</v>
      </c>
      <c r="J176" s="849">
        <v>67</v>
      </c>
      <c r="K176" s="849">
        <v>69546</v>
      </c>
      <c r="L176" s="849">
        <v>1</v>
      </c>
      <c r="M176" s="849">
        <v>1038</v>
      </c>
      <c r="N176" s="849">
        <v>20</v>
      </c>
      <c r="O176" s="849">
        <v>20780</v>
      </c>
      <c r="P176" s="837">
        <v>0.29879504213038854</v>
      </c>
      <c r="Q176" s="850">
        <v>1039</v>
      </c>
    </row>
    <row r="177" spans="1:17" ht="14.45" customHeight="1" x14ac:dyDescent="0.2">
      <c r="A177" s="831" t="s">
        <v>7010</v>
      </c>
      <c r="B177" s="832" t="s">
        <v>6659</v>
      </c>
      <c r="C177" s="832" t="s">
        <v>5514</v>
      </c>
      <c r="D177" s="832" t="s">
        <v>7011</v>
      </c>
      <c r="E177" s="832" t="s">
        <v>7012</v>
      </c>
      <c r="F177" s="849">
        <v>0.34</v>
      </c>
      <c r="G177" s="849">
        <v>920.73</v>
      </c>
      <c r="H177" s="849"/>
      <c r="I177" s="849">
        <v>2708.0294117647059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5" customHeight="1" x14ac:dyDescent="0.2">
      <c r="A178" s="831" t="s">
        <v>7010</v>
      </c>
      <c r="B178" s="832" t="s">
        <v>6659</v>
      </c>
      <c r="C178" s="832" t="s">
        <v>5514</v>
      </c>
      <c r="D178" s="832" t="s">
        <v>6036</v>
      </c>
      <c r="E178" s="832" t="s">
        <v>6037</v>
      </c>
      <c r="F178" s="849">
        <v>0.67999999999999994</v>
      </c>
      <c r="G178" s="849">
        <v>3361.85</v>
      </c>
      <c r="H178" s="849">
        <v>2.3243843079773772</v>
      </c>
      <c r="I178" s="849">
        <v>4943.8970588235297</v>
      </c>
      <c r="J178" s="849">
        <v>0.3</v>
      </c>
      <c r="K178" s="849">
        <v>1446.3400000000001</v>
      </c>
      <c r="L178" s="849">
        <v>1</v>
      </c>
      <c r="M178" s="849">
        <v>4821.1333333333341</v>
      </c>
      <c r="N178" s="849">
        <v>0.94</v>
      </c>
      <c r="O178" s="849">
        <v>4571.3200000000006</v>
      </c>
      <c r="P178" s="837">
        <v>3.1606123041608476</v>
      </c>
      <c r="Q178" s="850">
        <v>4863.1063829787245</v>
      </c>
    </row>
    <row r="179" spans="1:17" ht="14.45" customHeight="1" x14ac:dyDescent="0.2">
      <c r="A179" s="831" t="s">
        <v>7010</v>
      </c>
      <c r="B179" s="832" t="s">
        <v>6659</v>
      </c>
      <c r="C179" s="832" t="s">
        <v>5514</v>
      </c>
      <c r="D179" s="832" t="s">
        <v>7013</v>
      </c>
      <c r="E179" s="832" t="s">
        <v>7014</v>
      </c>
      <c r="F179" s="849">
        <v>5.55</v>
      </c>
      <c r="G179" s="849">
        <v>5576.77</v>
      </c>
      <c r="H179" s="849"/>
      <c r="I179" s="849">
        <v>1004.8234234234235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5" customHeight="1" x14ac:dyDescent="0.2">
      <c r="A180" s="831" t="s">
        <v>7010</v>
      </c>
      <c r="B180" s="832" t="s">
        <v>6659</v>
      </c>
      <c r="C180" s="832" t="s">
        <v>5514</v>
      </c>
      <c r="D180" s="832" t="s">
        <v>7015</v>
      </c>
      <c r="E180" s="832" t="s">
        <v>6037</v>
      </c>
      <c r="F180" s="849">
        <v>1.6</v>
      </c>
      <c r="G180" s="849">
        <v>15820.499999999998</v>
      </c>
      <c r="H180" s="849">
        <v>0.95818926123035608</v>
      </c>
      <c r="I180" s="849">
        <v>9887.8124999999982</v>
      </c>
      <c r="J180" s="849">
        <v>1.7700000000000005</v>
      </c>
      <c r="K180" s="849">
        <v>16510.829999999998</v>
      </c>
      <c r="L180" s="849">
        <v>1</v>
      </c>
      <c r="M180" s="849">
        <v>9328.1525423728781</v>
      </c>
      <c r="N180" s="849">
        <v>2.2900000000000005</v>
      </c>
      <c r="O180" s="849">
        <v>20035.670000000002</v>
      </c>
      <c r="P180" s="837">
        <v>1.2134865418637346</v>
      </c>
      <c r="Q180" s="850">
        <v>8749.2008733624443</v>
      </c>
    </row>
    <row r="181" spans="1:17" ht="14.45" customHeight="1" x14ac:dyDescent="0.2">
      <c r="A181" s="831" t="s">
        <v>7010</v>
      </c>
      <c r="B181" s="832" t="s">
        <v>6659</v>
      </c>
      <c r="C181" s="832" t="s">
        <v>5514</v>
      </c>
      <c r="D181" s="832" t="s">
        <v>7016</v>
      </c>
      <c r="E181" s="832" t="s">
        <v>7017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5170</v>
      </c>
      <c r="P181" s="837"/>
      <c r="Q181" s="850">
        <v>5170</v>
      </c>
    </row>
    <row r="182" spans="1:17" ht="14.45" customHeight="1" x14ac:dyDescent="0.2">
      <c r="A182" s="831" t="s">
        <v>7010</v>
      </c>
      <c r="B182" s="832" t="s">
        <v>6659</v>
      </c>
      <c r="C182" s="832" t="s">
        <v>5514</v>
      </c>
      <c r="D182" s="832" t="s">
        <v>7018</v>
      </c>
      <c r="E182" s="832" t="s">
        <v>7019</v>
      </c>
      <c r="F182" s="849">
        <v>1</v>
      </c>
      <c r="G182" s="849">
        <v>843.46</v>
      </c>
      <c r="H182" s="849">
        <v>1.0873673761425311</v>
      </c>
      <c r="I182" s="849">
        <v>843.46</v>
      </c>
      <c r="J182" s="849">
        <v>1</v>
      </c>
      <c r="K182" s="849">
        <v>775.69</v>
      </c>
      <c r="L182" s="849">
        <v>1</v>
      </c>
      <c r="M182" s="849">
        <v>775.69</v>
      </c>
      <c r="N182" s="849"/>
      <c r="O182" s="849"/>
      <c r="P182" s="837"/>
      <c r="Q182" s="850"/>
    </row>
    <row r="183" spans="1:17" ht="14.45" customHeight="1" x14ac:dyDescent="0.2">
      <c r="A183" s="831" t="s">
        <v>7010</v>
      </c>
      <c r="B183" s="832" t="s">
        <v>6659</v>
      </c>
      <c r="C183" s="832" t="s">
        <v>5514</v>
      </c>
      <c r="D183" s="832" t="s">
        <v>6311</v>
      </c>
      <c r="E183" s="832" t="s">
        <v>6680</v>
      </c>
      <c r="F183" s="849">
        <v>0.12000000000000001</v>
      </c>
      <c r="G183" s="849">
        <v>545.71</v>
      </c>
      <c r="H183" s="849">
        <v>0.37200820761726872</v>
      </c>
      <c r="I183" s="849">
        <v>4547.583333333333</v>
      </c>
      <c r="J183" s="849">
        <v>0.54</v>
      </c>
      <c r="K183" s="849">
        <v>1466.93</v>
      </c>
      <c r="L183" s="849">
        <v>1</v>
      </c>
      <c r="M183" s="849">
        <v>2716.537037037037</v>
      </c>
      <c r="N183" s="849"/>
      <c r="O183" s="849"/>
      <c r="P183" s="837"/>
      <c r="Q183" s="850"/>
    </row>
    <row r="184" spans="1:17" ht="14.45" customHeight="1" x14ac:dyDescent="0.2">
      <c r="A184" s="831" t="s">
        <v>7010</v>
      </c>
      <c r="B184" s="832" t="s">
        <v>6659</v>
      </c>
      <c r="C184" s="832" t="s">
        <v>5514</v>
      </c>
      <c r="D184" s="832" t="s">
        <v>7020</v>
      </c>
      <c r="E184" s="832" t="s">
        <v>6680</v>
      </c>
      <c r="F184" s="849">
        <v>0.29000000000000004</v>
      </c>
      <c r="G184" s="849">
        <v>2637.6</v>
      </c>
      <c r="H184" s="849">
        <v>2.8999912041516405</v>
      </c>
      <c r="I184" s="849">
        <v>9095.1724137931014</v>
      </c>
      <c r="J184" s="849">
        <v>0.1</v>
      </c>
      <c r="K184" s="849">
        <v>909.52</v>
      </c>
      <c r="L184" s="849">
        <v>1</v>
      </c>
      <c r="M184" s="849">
        <v>9095.1999999999989</v>
      </c>
      <c r="N184" s="849"/>
      <c r="O184" s="849"/>
      <c r="P184" s="837"/>
      <c r="Q184" s="850"/>
    </row>
    <row r="185" spans="1:17" ht="14.45" customHeight="1" x14ac:dyDescent="0.2">
      <c r="A185" s="831" t="s">
        <v>7010</v>
      </c>
      <c r="B185" s="832" t="s">
        <v>6659</v>
      </c>
      <c r="C185" s="832" t="s">
        <v>5514</v>
      </c>
      <c r="D185" s="832" t="s">
        <v>7021</v>
      </c>
      <c r="E185" s="832" t="s">
        <v>7022</v>
      </c>
      <c r="F185" s="849">
        <v>0.4</v>
      </c>
      <c r="G185" s="849">
        <v>779.72</v>
      </c>
      <c r="H185" s="849">
        <v>1.2220933513056018</v>
      </c>
      <c r="I185" s="849">
        <v>1949.3</v>
      </c>
      <c r="J185" s="849">
        <v>0.4</v>
      </c>
      <c r="K185" s="849">
        <v>638.02</v>
      </c>
      <c r="L185" s="849">
        <v>1</v>
      </c>
      <c r="M185" s="849">
        <v>1595.05</v>
      </c>
      <c r="N185" s="849"/>
      <c r="O185" s="849"/>
      <c r="P185" s="837"/>
      <c r="Q185" s="850"/>
    </row>
    <row r="186" spans="1:17" ht="14.45" customHeight="1" x14ac:dyDescent="0.2">
      <c r="A186" s="831" t="s">
        <v>7010</v>
      </c>
      <c r="B186" s="832" t="s">
        <v>6659</v>
      </c>
      <c r="C186" s="832" t="s">
        <v>5514</v>
      </c>
      <c r="D186" s="832" t="s">
        <v>7023</v>
      </c>
      <c r="E186" s="832" t="s">
        <v>6680</v>
      </c>
      <c r="F186" s="849">
        <v>11.799999999999999</v>
      </c>
      <c r="G186" s="849">
        <v>21464.629999999997</v>
      </c>
      <c r="H186" s="849">
        <v>0.9578716630661257</v>
      </c>
      <c r="I186" s="849">
        <v>1819.0364406779661</v>
      </c>
      <c r="J186" s="849">
        <v>17.86</v>
      </c>
      <c r="K186" s="849">
        <v>22408.67</v>
      </c>
      <c r="L186" s="849">
        <v>1</v>
      </c>
      <c r="M186" s="849">
        <v>1254.6847704367301</v>
      </c>
      <c r="N186" s="849"/>
      <c r="O186" s="849"/>
      <c r="P186" s="837"/>
      <c r="Q186" s="850"/>
    </row>
    <row r="187" spans="1:17" ht="14.45" customHeight="1" x14ac:dyDescent="0.2">
      <c r="A187" s="831" t="s">
        <v>7010</v>
      </c>
      <c r="B187" s="832" t="s">
        <v>6659</v>
      </c>
      <c r="C187" s="832" t="s">
        <v>5514</v>
      </c>
      <c r="D187" s="832" t="s">
        <v>7024</v>
      </c>
      <c r="E187" s="832" t="s">
        <v>7025</v>
      </c>
      <c r="F187" s="849"/>
      <c r="G187" s="849"/>
      <c r="H187" s="849"/>
      <c r="I187" s="849"/>
      <c r="J187" s="849">
        <v>0.15</v>
      </c>
      <c r="K187" s="849">
        <v>77.64</v>
      </c>
      <c r="L187" s="849">
        <v>1</v>
      </c>
      <c r="M187" s="849">
        <v>517.6</v>
      </c>
      <c r="N187" s="849">
        <v>0.14000000000000001</v>
      </c>
      <c r="O187" s="849">
        <v>69.02</v>
      </c>
      <c r="P187" s="837">
        <v>0.88897475528078307</v>
      </c>
      <c r="Q187" s="850">
        <v>492.99999999999994</v>
      </c>
    </row>
    <row r="188" spans="1:17" ht="14.45" customHeight="1" x14ac:dyDescent="0.2">
      <c r="A188" s="831" t="s">
        <v>7010</v>
      </c>
      <c r="B188" s="832" t="s">
        <v>6659</v>
      </c>
      <c r="C188" s="832" t="s">
        <v>5514</v>
      </c>
      <c r="D188" s="832" t="s">
        <v>7026</v>
      </c>
      <c r="E188" s="832" t="s">
        <v>7027</v>
      </c>
      <c r="F188" s="849">
        <v>0.05</v>
      </c>
      <c r="G188" s="849">
        <v>46.989999999999995</v>
      </c>
      <c r="H188" s="849"/>
      <c r="I188" s="849">
        <v>939.79999999999984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5" customHeight="1" x14ac:dyDescent="0.2">
      <c r="A189" s="831" t="s">
        <v>7010</v>
      </c>
      <c r="B189" s="832" t="s">
        <v>6659</v>
      </c>
      <c r="C189" s="832" t="s">
        <v>5514</v>
      </c>
      <c r="D189" s="832" t="s">
        <v>7028</v>
      </c>
      <c r="E189" s="832" t="s">
        <v>6680</v>
      </c>
      <c r="F189" s="849">
        <v>0.39</v>
      </c>
      <c r="G189" s="849">
        <v>13206.17</v>
      </c>
      <c r="H189" s="849">
        <v>1.1169973238421644</v>
      </c>
      <c r="I189" s="849">
        <v>33861.974358974359</v>
      </c>
      <c r="J189" s="849">
        <v>0.45000000000000007</v>
      </c>
      <c r="K189" s="849">
        <v>11822.919999999998</v>
      </c>
      <c r="L189" s="849">
        <v>1</v>
      </c>
      <c r="M189" s="849">
        <v>26273.155555555546</v>
      </c>
      <c r="N189" s="849"/>
      <c r="O189" s="849"/>
      <c r="P189" s="837"/>
      <c r="Q189" s="850"/>
    </row>
    <row r="190" spans="1:17" ht="14.45" customHeight="1" x14ac:dyDescent="0.2">
      <c r="A190" s="831" t="s">
        <v>7010</v>
      </c>
      <c r="B190" s="832" t="s">
        <v>6659</v>
      </c>
      <c r="C190" s="832" t="s">
        <v>5514</v>
      </c>
      <c r="D190" s="832" t="s">
        <v>6679</v>
      </c>
      <c r="E190" s="832" t="s">
        <v>6680</v>
      </c>
      <c r="F190" s="849"/>
      <c r="G190" s="849"/>
      <c r="H190" s="849"/>
      <c r="I190" s="849"/>
      <c r="J190" s="849"/>
      <c r="K190" s="849"/>
      <c r="L190" s="849"/>
      <c r="M190" s="849"/>
      <c r="N190" s="849">
        <v>26.750000000000011</v>
      </c>
      <c r="O190" s="849">
        <v>17531.870000000003</v>
      </c>
      <c r="P190" s="837"/>
      <c r="Q190" s="850">
        <v>655.39700934579423</v>
      </c>
    </row>
    <row r="191" spans="1:17" ht="14.45" customHeight="1" x14ac:dyDescent="0.2">
      <c r="A191" s="831" t="s">
        <v>7010</v>
      </c>
      <c r="B191" s="832" t="s">
        <v>6659</v>
      </c>
      <c r="C191" s="832" t="s">
        <v>5514</v>
      </c>
      <c r="D191" s="832" t="s">
        <v>7029</v>
      </c>
      <c r="E191" s="832" t="s">
        <v>6680</v>
      </c>
      <c r="F191" s="849"/>
      <c r="G191" s="849"/>
      <c r="H191" s="849"/>
      <c r="I191" s="849"/>
      <c r="J191" s="849"/>
      <c r="K191" s="849"/>
      <c r="L191" s="849"/>
      <c r="M191" s="849"/>
      <c r="N191" s="849">
        <v>0.32</v>
      </c>
      <c r="O191" s="849">
        <v>3995.5699999999997</v>
      </c>
      <c r="P191" s="837"/>
      <c r="Q191" s="850">
        <v>12486.156249999998</v>
      </c>
    </row>
    <row r="192" spans="1:17" ht="14.45" customHeight="1" x14ac:dyDescent="0.2">
      <c r="A192" s="831" t="s">
        <v>7010</v>
      </c>
      <c r="B192" s="832" t="s">
        <v>6659</v>
      </c>
      <c r="C192" s="832" t="s">
        <v>5514</v>
      </c>
      <c r="D192" s="832" t="s">
        <v>7030</v>
      </c>
      <c r="E192" s="832" t="s">
        <v>6680</v>
      </c>
      <c r="F192" s="849"/>
      <c r="G192" s="849"/>
      <c r="H192" s="849"/>
      <c r="I192" s="849"/>
      <c r="J192" s="849"/>
      <c r="K192" s="849"/>
      <c r="L192" s="849"/>
      <c r="M192" s="849"/>
      <c r="N192" s="849">
        <v>0.43000000000000005</v>
      </c>
      <c r="O192" s="849">
        <v>704.95999999999992</v>
      </c>
      <c r="P192" s="837"/>
      <c r="Q192" s="850">
        <v>1639.441860465116</v>
      </c>
    </row>
    <row r="193" spans="1:17" ht="14.45" customHeight="1" x14ac:dyDescent="0.2">
      <c r="A193" s="831" t="s">
        <v>7010</v>
      </c>
      <c r="B193" s="832" t="s">
        <v>6659</v>
      </c>
      <c r="C193" s="832" t="s">
        <v>5514</v>
      </c>
      <c r="D193" s="832" t="s">
        <v>7031</v>
      </c>
      <c r="E193" s="832" t="s">
        <v>7012</v>
      </c>
      <c r="F193" s="849"/>
      <c r="G193" s="849"/>
      <c r="H193" s="849"/>
      <c r="I193" s="849"/>
      <c r="J193" s="849"/>
      <c r="K193" s="849"/>
      <c r="L193" s="849"/>
      <c r="M193" s="849"/>
      <c r="N193" s="849">
        <v>0.2</v>
      </c>
      <c r="O193" s="849">
        <v>1295.26</v>
      </c>
      <c r="P193" s="837"/>
      <c r="Q193" s="850">
        <v>6476.2999999999993</v>
      </c>
    </row>
    <row r="194" spans="1:17" ht="14.45" customHeight="1" x14ac:dyDescent="0.2">
      <c r="A194" s="831" t="s">
        <v>7010</v>
      </c>
      <c r="B194" s="832" t="s">
        <v>6659</v>
      </c>
      <c r="C194" s="832" t="s">
        <v>5514</v>
      </c>
      <c r="D194" s="832" t="s">
        <v>7032</v>
      </c>
      <c r="E194" s="832" t="s">
        <v>7022</v>
      </c>
      <c r="F194" s="849"/>
      <c r="G194" s="849"/>
      <c r="H194" s="849"/>
      <c r="I194" s="849"/>
      <c r="J194" s="849"/>
      <c r="K194" s="849"/>
      <c r="L194" s="849"/>
      <c r="M194" s="849"/>
      <c r="N194" s="849">
        <v>0.8</v>
      </c>
      <c r="O194" s="849">
        <v>425.85</v>
      </c>
      <c r="P194" s="837"/>
      <c r="Q194" s="850">
        <v>532.3125</v>
      </c>
    </row>
    <row r="195" spans="1:17" ht="14.45" customHeight="1" x14ac:dyDescent="0.2">
      <c r="A195" s="831" t="s">
        <v>7010</v>
      </c>
      <c r="B195" s="832" t="s">
        <v>6659</v>
      </c>
      <c r="C195" s="832" t="s">
        <v>5514</v>
      </c>
      <c r="D195" s="832" t="s">
        <v>7033</v>
      </c>
      <c r="E195" s="832" t="s">
        <v>6680</v>
      </c>
      <c r="F195" s="849"/>
      <c r="G195" s="849"/>
      <c r="H195" s="849"/>
      <c r="I195" s="849"/>
      <c r="J195" s="849"/>
      <c r="K195" s="849"/>
      <c r="L195" s="849"/>
      <c r="M195" s="849"/>
      <c r="N195" s="849">
        <v>0.2</v>
      </c>
      <c r="O195" s="849">
        <v>1237.1099999999999</v>
      </c>
      <c r="P195" s="837"/>
      <c r="Q195" s="850">
        <v>6185.5499999999993</v>
      </c>
    </row>
    <row r="196" spans="1:17" ht="14.45" customHeight="1" x14ac:dyDescent="0.2">
      <c r="A196" s="831" t="s">
        <v>7010</v>
      </c>
      <c r="B196" s="832" t="s">
        <v>6659</v>
      </c>
      <c r="C196" s="832" t="s">
        <v>5540</v>
      </c>
      <c r="D196" s="832" t="s">
        <v>7034</v>
      </c>
      <c r="E196" s="832" t="s">
        <v>7035</v>
      </c>
      <c r="F196" s="849">
        <v>1</v>
      </c>
      <c r="G196" s="849">
        <v>589.59</v>
      </c>
      <c r="H196" s="849"/>
      <c r="I196" s="849">
        <v>589.59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5" customHeight="1" x14ac:dyDescent="0.2">
      <c r="A197" s="831" t="s">
        <v>7010</v>
      </c>
      <c r="B197" s="832" t="s">
        <v>6659</v>
      </c>
      <c r="C197" s="832" t="s">
        <v>5540</v>
      </c>
      <c r="D197" s="832" t="s">
        <v>7036</v>
      </c>
      <c r="E197" s="832" t="s">
        <v>7037</v>
      </c>
      <c r="F197" s="849"/>
      <c r="G197" s="849"/>
      <c r="H197" s="849"/>
      <c r="I197" s="849"/>
      <c r="J197" s="849">
        <v>1</v>
      </c>
      <c r="K197" s="849">
        <v>1707.1</v>
      </c>
      <c r="L197" s="849">
        <v>1</v>
      </c>
      <c r="M197" s="849">
        <v>1707.1</v>
      </c>
      <c r="N197" s="849"/>
      <c r="O197" s="849"/>
      <c r="P197" s="837"/>
      <c r="Q197" s="850"/>
    </row>
    <row r="198" spans="1:17" ht="14.45" customHeight="1" x14ac:dyDescent="0.2">
      <c r="A198" s="831" t="s">
        <v>7010</v>
      </c>
      <c r="B198" s="832" t="s">
        <v>6659</v>
      </c>
      <c r="C198" s="832" t="s">
        <v>5540</v>
      </c>
      <c r="D198" s="832" t="s">
        <v>7038</v>
      </c>
      <c r="E198" s="832" t="s">
        <v>6247</v>
      </c>
      <c r="F198" s="849">
        <v>1</v>
      </c>
      <c r="G198" s="849">
        <v>972.32</v>
      </c>
      <c r="H198" s="849"/>
      <c r="I198" s="849">
        <v>972.32</v>
      </c>
      <c r="J198" s="849"/>
      <c r="K198" s="849"/>
      <c r="L198" s="849"/>
      <c r="M198" s="849"/>
      <c r="N198" s="849">
        <v>2</v>
      </c>
      <c r="O198" s="849">
        <v>1944.64</v>
      </c>
      <c r="P198" s="837"/>
      <c r="Q198" s="850">
        <v>972.32</v>
      </c>
    </row>
    <row r="199" spans="1:17" ht="14.45" customHeight="1" x14ac:dyDescent="0.2">
      <c r="A199" s="831" t="s">
        <v>7010</v>
      </c>
      <c r="B199" s="832" t="s">
        <v>6659</v>
      </c>
      <c r="C199" s="832" t="s">
        <v>5540</v>
      </c>
      <c r="D199" s="832" t="s">
        <v>7039</v>
      </c>
      <c r="E199" s="832" t="s">
        <v>6247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1408.42</v>
      </c>
      <c r="P199" s="837"/>
      <c r="Q199" s="850">
        <v>1408.42</v>
      </c>
    </row>
    <row r="200" spans="1:17" ht="14.45" customHeight="1" x14ac:dyDescent="0.2">
      <c r="A200" s="831" t="s">
        <v>7010</v>
      </c>
      <c r="B200" s="832" t="s">
        <v>6659</v>
      </c>
      <c r="C200" s="832" t="s">
        <v>5540</v>
      </c>
      <c r="D200" s="832" t="s">
        <v>6246</v>
      </c>
      <c r="E200" s="832" t="s">
        <v>6247</v>
      </c>
      <c r="F200" s="849">
        <v>4</v>
      </c>
      <c r="G200" s="849">
        <v>6829.24</v>
      </c>
      <c r="H200" s="849">
        <v>1.0657698430038389</v>
      </c>
      <c r="I200" s="849">
        <v>1707.31</v>
      </c>
      <c r="J200" s="849">
        <v>4</v>
      </c>
      <c r="K200" s="849">
        <v>6407.8</v>
      </c>
      <c r="L200" s="849">
        <v>1</v>
      </c>
      <c r="M200" s="849">
        <v>1601.95</v>
      </c>
      <c r="N200" s="849">
        <v>7</v>
      </c>
      <c r="O200" s="849">
        <v>6352.5</v>
      </c>
      <c r="P200" s="837">
        <v>0.99136989294297573</v>
      </c>
      <c r="Q200" s="850">
        <v>907.5</v>
      </c>
    </row>
    <row r="201" spans="1:17" ht="14.45" customHeight="1" x14ac:dyDescent="0.2">
      <c r="A201" s="831" t="s">
        <v>7010</v>
      </c>
      <c r="B201" s="832" t="s">
        <v>6659</v>
      </c>
      <c r="C201" s="832" t="s">
        <v>5540</v>
      </c>
      <c r="D201" s="832" t="s">
        <v>7040</v>
      </c>
      <c r="E201" s="832" t="s">
        <v>6247</v>
      </c>
      <c r="F201" s="849">
        <v>1</v>
      </c>
      <c r="G201" s="849">
        <v>2066.3000000000002</v>
      </c>
      <c r="H201" s="849">
        <v>0.52908792953346651</v>
      </c>
      <c r="I201" s="849">
        <v>2066.3000000000002</v>
      </c>
      <c r="J201" s="849">
        <v>2</v>
      </c>
      <c r="K201" s="849">
        <v>3905.4</v>
      </c>
      <c r="L201" s="849">
        <v>1</v>
      </c>
      <c r="M201" s="849">
        <v>1952.7</v>
      </c>
      <c r="N201" s="849">
        <v>1</v>
      </c>
      <c r="O201" s="849">
        <v>1310.83</v>
      </c>
      <c r="P201" s="837">
        <v>0.33564551646438262</v>
      </c>
      <c r="Q201" s="850">
        <v>1310.83</v>
      </c>
    </row>
    <row r="202" spans="1:17" ht="14.45" customHeight="1" x14ac:dyDescent="0.2">
      <c r="A202" s="831" t="s">
        <v>7010</v>
      </c>
      <c r="B202" s="832" t="s">
        <v>6659</v>
      </c>
      <c r="C202" s="832" t="s">
        <v>5540</v>
      </c>
      <c r="D202" s="832" t="s">
        <v>7041</v>
      </c>
      <c r="E202" s="832" t="s">
        <v>7042</v>
      </c>
      <c r="F202" s="849">
        <v>1</v>
      </c>
      <c r="G202" s="849">
        <v>1027.76</v>
      </c>
      <c r="H202" s="849">
        <v>0.27359073194624872</v>
      </c>
      <c r="I202" s="849">
        <v>1027.76</v>
      </c>
      <c r="J202" s="849">
        <v>4</v>
      </c>
      <c r="K202" s="849">
        <v>3756.56</v>
      </c>
      <c r="L202" s="849">
        <v>1</v>
      </c>
      <c r="M202" s="849">
        <v>939.14</v>
      </c>
      <c r="N202" s="849">
        <v>8</v>
      </c>
      <c r="O202" s="849">
        <v>7513.12</v>
      </c>
      <c r="P202" s="837">
        <v>2</v>
      </c>
      <c r="Q202" s="850">
        <v>939.14</v>
      </c>
    </row>
    <row r="203" spans="1:17" ht="14.45" customHeight="1" x14ac:dyDescent="0.2">
      <c r="A203" s="831" t="s">
        <v>7010</v>
      </c>
      <c r="B203" s="832" t="s">
        <v>6659</v>
      </c>
      <c r="C203" s="832" t="s">
        <v>5540</v>
      </c>
      <c r="D203" s="832" t="s">
        <v>7043</v>
      </c>
      <c r="E203" s="832" t="s">
        <v>7042</v>
      </c>
      <c r="F203" s="849">
        <v>1</v>
      </c>
      <c r="G203" s="849">
        <v>2141.85</v>
      </c>
      <c r="H203" s="849">
        <v>0.52723759354076405</v>
      </c>
      <c r="I203" s="849">
        <v>2141.85</v>
      </c>
      <c r="J203" s="849">
        <v>2</v>
      </c>
      <c r="K203" s="849">
        <v>4062.4</v>
      </c>
      <c r="L203" s="849">
        <v>1</v>
      </c>
      <c r="M203" s="849">
        <v>2031.2</v>
      </c>
      <c r="N203" s="849">
        <v>1</v>
      </c>
      <c r="O203" s="849">
        <v>998.25</v>
      </c>
      <c r="P203" s="837">
        <v>0.24572912564001576</v>
      </c>
      <c r="Q203" s="850">
        <v>998.25</v>
      </c>
    </row>
    <row r="204" spans="1:17" ht="14.45" customHeight="1" x14ac:dyDescent="0.2">
      <c r="A204" s="831" t="s">
        <v>7010</v>
      </c>
      <c r="B204" s="832" t="s">
        <v>6659</v>
      </c>
      <c r="C204" s="832" t="s">
        <v>5540</v>
      </c>
      <c r="D204" s="832" t="s">
        <v>7044</v>
      </c>
      <c r="E204" s="832" t="s">
        <v>7045</v>
      </c>
      <c r="F204" s="849"/>
      <c r="G204" s="849"/>
      <c r="H204" s="849"/>
      <c r="I204" s="849"/>
      <c r="J204" s="849">
        <v>2</v>
      </c>
      <c r="K204" s="849">
        <v>31270.74</v>
      </c>
      <c r="L204" s="849">
        <v>1</v>
      </c>
      <c r="M204" s="849">
        <v>15635.37</v>
      </c>
      <c r="N204" s="849"/>
      <c r="O204" s="849"/>
      <c r="P204" s="837"/>
      <c r="Q204" s="850"/>
    </row>
    <row r="205" spans="1:17" ht="14.45" customHeight="1" x14ac:dyDescent="0.2">
      <c r="A205" s="831" t="s">
        <v>7010</v>
      </c>
      <c r="B205" s="832" t="s">
        <v>6659</v>
      </c>
      <c r="C205" s="832" t="s">
        <v>5540</v>
      </c>
      <c r="D205" s="832" t="s">
        <v>7046</v>
      </c>
      <c r="E205" s="832" t="s">
        <v>7047</v>
      </c>
      <c r="F205" s="849">
        <v>2</v>
      </c>
      <c r="G205" s="849">
        <v>23544</v>
      </c>
      <c r="H205" s="849">
        <v>2.1403363957186001</v>
      </c>
      <c r="I205" s="849">
        <v>11772</v>
      </c>
      <c r="J205" s="849">
        <v>1</v>
      </c>
      <c r="K205" s="849">
        <v>11000.14</v>
      </c>
      <c r="L205" s="849">
        <v>1</v>
      </c>
      <c r="M205" s="849">
        <v>11000.14</v>
      </c>
      <c r="N205" s="849">
        <v>3</v>
      </c>
      <c r="O205" s="849">
        <v>24020.79</v>
      </c>
      <c r="P205" s="837">
        <v>2.1836803895223156</v>
      </c>
      <c r="Q205" s="850">
        <v>8006.93</v>
      </c>
    </row>
    <row r="206" spans="1:17" ht="14.45" customHeight="1" x14ac:dyDescent="0.2">
      <c r="A206" s="831" t="s">
        <v>7010</v>
      </c>
      <c r="B206" s="832" t="s">
        <v>6659</v>
      </c>
      <c r="C206" s="832" t="s">
        <v>5540</v>
      </c>
      <c r="D206" s="832" t="s">
        <v>7048</v>
      </c>
      <c r="E206" s="832" t="s">
        <v>7049</v>
      </c>
      <c r="F206" s="849">
        <v>1</v>
      </c>
      <c r="G206" s="849">
        <v>3003.38</v>
      </c>
      <c r="H206" s="849"/>
      <c r="I206" s="849">
        <v>3003.38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5" customHeight="1" x14ac:dyDescent="0.2">
      <c r="A207" s="831" t="s">
        <v>7010</v>
      </c>
      <c r="B207" s="832" t="s">
        <v>6659</v>
      </c>
      <c r="C207" s="832" t="s">
        <v>5540</v>
      </c>
      <c r="D207" s="832" t="s">
        <v>7050</v>
      </c>
      <c r="E207" s="832" t="s">
        <v>7051</v>
      </c>
      <c r="F207" s="849">
        <v>1</v>
      </c>
      <c r="G207" s="849">
        <v>6890.78</v>
      </c>
      <c r="H207" s="849"/>
      <c r="I207" s="849">
        <v>6890.78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5" customHeight="1" x14ac:dyDescent="0.2">
      <c r="A208" s="831" t="s">
        <v>7010</v>
      </c>
      <c r="B208" s="832" t="s">
        <v>6659</v>
      </c>
      <c r="C208" s="832" t="s">
        <v>5540</v>
      </c>
      <c r="D208" s="832" t="s">
        <v>7052</v>
      </c>
      <c r="E208" s="832" t="s">
        <v>7053</v>
      </c>
      <c r="F208" s="849">
        <v>1</v>
      </c>
      <c r="G208" s="849">
        <v>4137.8900000000003</v>
      </c>
      <c r="H208" s="849"/>
      <c r="I208" s="849">
        <v>4137.8900000000003</v>
      </c>
      <c r="J208" s="849"/>
      <c r="K208" s="849"/>
      <c r="L208" s="849"/>
      <c r="M208" s="849"/>
      <c r="N208" s="849">
        <v>1</v>
      </c>
      <c r="O208" s="849">
        <v>4137.8900000000003</v>
      </c>
      <c r="P208" s="837"/>
      <c r="Q208" s="850">
        <v>4137.8900000000003</v>
      </c>
    </row>
    <row r="209" spans="1:17" ht="14.45" customHeight="1" x14ac:dyDescent="0.2">
      <c r="A209" s="831" t="s">
        <v>7010</v>
      </c>
      <c r="B209" s="832" t="s">
        <v>6659</v>
      </c>
      <c r="C209" s="832" t="s">
        <v>5540</v>
      </c>
      <c r="D209" s="832" t="s">
        <v>7054</v>
      </c>
      <c r="E209" s="832" t="s">
        <v>7055</v>
      </c>
      <c r="F209" s="849">
        <v>1</v>
      </c>
      <c r="G209" s="849">
        <v>1002.8</v>
      </c>
      <c r="H209" s="849">
        <v>0.17718879759696085</v>
      </c>
      <c r="I209" s="849">
        <v>1002.8</v>
      </c>
      <c r="J209" s="849">
        <v>6</v>
      </c>
      <c r="K209" s="849">
        <v>5659.5</v>
      </c>
      <c r="L209" s="849">
        <v>1</v>
      </c>
      <c r="M209" s="849">
        <v>943.25</v>
      </c>
      <c r="N209" s="849">
        <v>6</v>
      </c>
      <c r="O209" s="849">
        <v>5372.4</v>
      </c>
      <c r="P209" s="837">
        <v>0.949271137026239</v>
      </c>
      <c r="Q209" s="850">
        <v>895.4</v>
      </c>
    </row>
    <row r="210" spans="1:17" ht="14.45" customHeight="1" x14ac:dyDescent="0.2">
      <c r="A210" s="831" t="s">
        <v>7010</v>
      </c>
      <c r="B210" s="832" t="s">
        <v>6659</v>
      </c>
      <c r="C210" s="832" t="s">
        <v>5540</v>
      </c>
      <c r="D210" s="832" t="s">
        <v>7056</v>
      </c>
      <c r="E210" s="832" t="s">
        <v>7057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4946.4799999999996</v>
      </c>
      <c r="P210" s="837"/>
      <c r="Q210" s="850">
        <v>4946.4799999999996</v>
      </c>
    </row>
    <row r="211" spans="1:17" ht="14.45" customHeight="1" x14ac:dyDescent="0.2">
      <c r="A211" s="831" t="s">
        <v>7010</v>
      </c>
      <c r="B211" s="832" t="s">
        <v>6659</v>
      </c>
      <c r="C211" s="832" t="s">
        <v>5540</v>
      </c>
      <c r="D211" s="832" t="s">
        <v>7058</v>
      </c>
      <c r="E211" s="832" t="s">
        <v>7059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9370.39</v>
      </c>
      <c r="P211" s="837"/>
      <c r="Q211" s="850">
        <v>9370.39</v>
      </c>
    </row>
    <row r="212" spans="1:17" ht="14.45" customHeight="1" x14ac:dyDescent="0.2">
      <c r="A212" s="831" t="s">
        <v>7010</v>
      </c>
      <c r="B212" s="832" t="s">
        <v>6659</v>
      </c>
      <c r="C212" s="832" t="s">
        <v>5540</v>
      </c>
      <c r="D212" s="832" t="s">
        <v>7060</v>
      </c>
      <c r="E212" s="832" t="s">
        <v>7061</v>
      </c>
      <c r="F212" s="849"/>
      <c r="G212" s="849"/>
      <c r="H212" s="849"/>
      <c r="I212" s="849"/>
      <c r="J212" s="849">
        <v>1</v>
      </c>
      <c r="K212" s="849">
        <v>11833.06</v>
      </c>
      <c r="L212" s="849">
        <v>1</v>
      </c>
      <c r="M212" s="849">
        <v>11833.06</v>
      </c>
      <c r="N212" s="849">
        <v>3</v>
      </c>
      <c r="O212" s="849">
        <v>8814.92</v>
      </c>
      <c r="P212" s="837">
        <v>0.74494002396675085</v>
      </c>
      <c r="Q212" s="850">
        <v>2938.3066666666668</v>
      </c>
    </row>
    <row r="213" spans="1:17" ht="14.45" customHeight="1" x14ac:dyDescent="0.2">
      <c r="A213" s="831" t="s">
        <v>7010</v>
      </c>
      <c r="B213" s="832" t="s">
        <v>6659</v>
      </c>
      <c r="C213" s="832" t="s">
        <v>5540</v>
      </c>
      <c r="D213" s="832" t="s">
        <v>7062</v>
      </c>
      <c r="E213" s="832" t="s">
        <v>7063</v>
      </c>
      <c r="F213" s="849">
        <v>1</v>
      </c>
      <c r="G213" s="849">
        <v>2170.9699999999998</v>
      </c>
      <c r="H213" s="849"/>
      <c r="I213" s="849">
        <v>2170.9699999999998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5" customHeight="1" x14ac:dyDescent="0.2">
      <c r="A214" s="831" t="s">
        <v>7010</v>
      </c>
      <c r="B214" s="832" t="s">
        <v>6659</v>
      </c>
      <c r="C214" s="832" t="s">
        <v>5540</v>
      </c>
      <c r="D214" s="832" t="s">
        <v>7064</v>
      </c>
      <c r="E214" s="832" t="s">
        <v>7065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750.76</v>
      </c>
      <c r="P214" s="837"/>
      <c r="Q214" s="850">
        <v>750.76</v>
      </c>
    </row>
    <row r="215" spans="1:17" ht="14.45" customHeight="1" x14ac:dyDescent="0.2">
      <c r="A215" s="831" t="s">
        <v>7010</v>
      </c>
      <c r="B215" s="832" t="s">
        <v>6659</v>
      </c>
      <c r="C215" s="832" t="s">
        <v>5540</v>
      </c>
      <c r="D215" s="832" t="s">
        <v>7066</v>
      </c>
      <c r="E215" s="832" t="s">
        <v>7067</v>
      </c>
      <c r="F215" s="849"/>
      <c r="G215" s="849"/>
      <c r="H215" s="849"/>
      <c r="I215" s="849"/>
      <c r="J215" s="849">
        <v>1</v>
      </c>
      <c r="K215" s="849">
        <v>10072.94</v>
      </c>
      <c r="L215" s="849">
        <v>1</v>
      </c>
      <c r="M215" s="849">
        <v>10072.94</v>
      </c>
      <c r="N215" s="849">
        <v>2</v>
      </c>
      <c r="O215" s="849">
        <v>20145.88</v>
      </c>
      <c r="P215" s="837">
        <v>2</v>
      </c>
      <c r="Q215" s="850">
        <v>10072.94</v>
      </c>
    </row>
    <row r="216" spans="1:17" ht="14.45" customHeight="1" x14ac:dyDescent="0.2">
      <c r="A216" s="831" t="s">
        <v>7010</v>
      </c>
      <c r="B216" s="832" t="s">
        <v>6659</v>
      </c>
      <c r="C216" s="832" t="s">
        <v>5540</v>
      </c>
      <c r="D216" s="832" t="s">
        <v>7068</v>
      </c>
      <c r="E216" s="832" t="s">
        <v>7069</v>
      </c>
      <c r="F216" s="849"/>
      <c r="G216" s="849"/>
      <c r="H216" s="849"/>
      <c r="I216" s="849"/>
      <c r="J216" s="849">
        <v>1</v>
      </c>
      <c r="K216" s="849">
        <v>2974.36</v>
      </c>
      <c r="L216" s="849">
        <v>1</v>
      </c>
      <c r="M216" s="849">
        <v>2974.36</v>
      </c>
      <c r="N216" s="849">
        <v>3</v>
      </c>
      <c r="O216" s="849">
        <v>8923.08</v>
      </c>
      <c r="P216" s="837">
        <v>3</v>
      </c>
      <c r="Q216" s="850">
        <v>2974.36</v>
      </c>
    </row>
    <row r="217" spans="1:17" ht="14.45" customHeight="1" x14ac:dyDescent="0.2">
      <c r="A217" s="831" t="s">
        <v>7010</v>
      </c>
      <c r="B217" s="832" t="s">
        <v>6659</v>
      </c>
      <c r="C217" s="832" t="s">
        <v>5540</v>
      </c>
      <c r="D217" s="832" t="s">
        <v>7070</v>
      </c>
      <c r="E217" s="832" t="s">
        <v>6276</v>
      </c>
      <c r="F217" s="849">
        <v>2</v>
      </c>
      <c r="G217" s="849">
        <v>6720</v>
      </c>
      <c r="H217" s="849"/>
      <c r="I217" s="849">
        <v>3360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5" customHeight="1" x14ac:dyDescent="0.2">
      <c r="A218" s="831" t="s">
        <v>7010</v>
      </c>
      <c r="B218" s="832" t="s">
        <v>6659</v>
      </c>
      <c r="C218" s="832" t="s">
        <v>5540</v>
      </c>
      <c r="D218" s="832" t="s">
        <v>7071</v>
      </c>
      <c r="E218" s="832" t="s">
        <v>7072</v>
      </c>
      <c r="F218" s="849">
        <v>3</v>
      </c>
      <c r="G218" s="849">
        <v>15777.689999999999</v>
      </c>
      <c r="H218" s="849"/>
      <c r="I218" s="849">
        <v>5259.23</v>
      </c>
      <c r="J218" s="849"/>
      <c r="K218" s="849"/>
      <c r="L218" s="849"/>
      <c r="M218" s="849"/>
      <c r="N218" s="849">
        <v>5</v>
      </c>
      <c r="O218" s="849">
        <v>14123.66</v>
      </c>
      <c r="P218" s="837"/>
      <c r="Q218" s="850">
        <v>2824.732</v>
      </c>
    </row>
    <row r="219" spans="1:17" ht="14.45" customHeight="1" x14ac:dyDescent="0.2">
      <c r="A219" s="831" t="s">
        <v>7010</v>
      </c>
      <c r="B219" s="832" t="s">
        <v>6659</v>
      </c>
      <c r="C219" s="832" t="s">
        <v>5540</v>
      </c>
      <c r="D219" s="832" t="s">
        <v>7073</v>
      </c>
      <c r="E219" s="832" t="s">
        <v>7074</v>
      </c>
      <c r="F219" s="849">
        <v>2</v>
      </c>
      <c r="G219" s="849">
        <v>1211.3</v>
      </c>
      <c r="H219" s="849">
        <v>2.1994843114468332</v>
      </c>
      <c r="I219" s="849">
        <v>605.65</v>
      </c>
      <c r="J219" s="849">
        <v>1</v>
      </c>
      <c r="K219" s="849">
        <v>550.72</v>
      </c>
      <c r="L219" s="849">
        <v>1</v>
      </c>
      <c r="M219" s="849">
        <v>550.72</v>
      </c>
      <c r="N219" s="849">
        <v>1</v>
      </c>
      <c r="O219" s="849">
        <v>550.72</v>
      </c>
      <c r="P219" s="837">
        <v>1</v>
      </c>
      <c r="Q219" s="850">
        <v>550.72</v>
      </c>
    </row>
    <row r="220" spans="1:17" ht="14.45" customHeight="1" x14ac:dyDescent="0.2">
      <c r="A220" s="831" t="s">
        <v>7010</v>
      </c>
      <c r="B220" s="832" t="s">
        <v>6659</v>
      </c>
      <c r="C220" s="832" t="s">
        <v>5540</v>
      </c>
      <c r="D220" s="832" t="s">
        <v>7075</v>
      </c>
      <c r="E220" s="832" t="s">
        <v>7076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11538.9</v>
      </c>
      <c r="P220" s="837"/>
      <c r="Q220" s="850">
        <v>11538.9</v>
      </c>
    </row>
    <row r="221" spans="1:17" ht="14.45" customHeight="1" x14ac:dyDescent="0.2">
      <c r="A221" s="831" t="s">
        <v>7010</v>
      </c>
      <c r="B221" s="832" t="s">
        <v>6659</v>
      </c>
      <c r="C221" s="832" t="s">
        <v>5540</v>
      </c>
      <c r="D221" s="832" t="s">
        <v>7077</v>
      </c>
      <c r="E221" s="832" t="s">
        <v>7078</v>
      </c>
      <c r="F221" s="849">
        <v>2</v>
      </c>
      <c r="G221" s="849">
        <v>1662.32</v>
      </c>
      <c r="H221" s="849">
        <v>1</v>
      </c>
      <c r="I221" s="849">
        <v>831.16</v>
      </c>
      <c r="J221" s="849">
        <v>2</v>
      </c>
      <c r="K221" s="849">
        <v>1662.32</v>
      </c>
      <c r="L221" s="849">
        <v>1</v>
      </c>
      <c r="M221" s="849">
        <v>831.16</v>
      </c>
      <c r="N221" s="849">
        <v>11</v>
      </c>
      <c r="O221" s="849">
        <v>9142.76</v>
      </c>
      <c r="P221" s="837">
        <v>5.5</v>
      </c>
      <c r="Q221" s="850">
        <v>831.16</v>
      </c>
    </row>
    <row r="222" spans="1:17" ht="14.45" customHeight="1" x14ac:dyDescent="0.2">
      <c r="A222" s="831" t="s">
        <v>7010</v>
      </c>
      <c r="B222" s="832" t="s">
        <v>6659</v>
      </c>
      <c r="C222" s="832" t="s">
        <v>5540</v>
      </c>
      <c r="D222" s="832" t="s">
        <v>7079</v>
      </c>
      <c r="E222" s="832" t="s">
        <v>7080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831.16</v>
      </c>
      <c r="P222" s="837"/>
      <c r="Q222" s="850">
        <v>831.16</v>
      </c>
    </row>
    <row r="223" spans="1:17" ht="14.45" customHeight="1" x14ac:dyDescent="0.2">
      <c r="A223" s="831" t="s">
        <v>7010</v>
      </c>
      <c r="B223" s="832" t="s">
        <v>6659</v>
      </c>
      <c r="C223" s="832" t="s">
        <v>5540</v>
      </c>
      <c r="D223" s="832" t="s">
        <v>7081</v>
      </c>
      <c r="E223" s="832" t="s">
        <v>7082</v>
      </c>
      <c r="F223" s="849"/>
      <c r="G223" s="849"/>
      <c r="H223" s="849"/>
      <c r="I223" s="849"/>
      <c r="J223" s="849">
        <v>4</v>
      </c>
      <c r="K223" s="849">
        <v>80995.679999999993</v>
      </c>
      <c r="L223" s="849">
        <v>1</v>
      </c>
      <c r="M223" s="849">
        <v>20248.919999999998</v>
      </c>
      <c r="N223" s="849"/>
      <c r="O223" s="849"/>
      <c r="P223" s="837"/>
      <c r="Q223" s="850"/>
    </row>
    <row r="224" spans="1:17" ht="14.45" customHeight="1" x14ac:dyDescent="0.2">
      <c r="A224" s="831" t="s">
        <v>7010</v>
      </c>
      <c r="B224" s="832" t="s">
        <v>6659</v>
      </c>
      <c r="C224" s="832" t="s">
        <v>5540</v>
      </c>
      <c r="D224" s="832" t="s">
        <v>7083</v>
      </c>
      <c r="E224" s="832" t="s">
        <v>7084</v>
      </c>
      <c r="F224" s="849"/>
      <c r="G224" s="849"/>
      <c r="H224" s="849"/>
      <c r="I224" s="849"/>
      <c r="J224" s="849">
        <v>3</v>
      </c>
      <c r="K224" s="849">
        <v>3936.42</v>
      </c>
      <c r="L224" s="849">
        <v>1</v>
      </c>
      <c r="M224" s="849">
        <v>1312.14</v>
      </c>
      <c r="N224" s="849">
        <v>5</v>
      </c>
      <c r="O224" s="849">
        <v>6560.7</v>
      </c>
      <c r="P224" s="837">
        <v>1.6666666666666665</v>
      </c>
      <c r="Q224" s="850">
        <v>1312.1399999999999</v>
      </c>
    </row>
    <row r="225" spans="1:17" ht="14.45" customHeight="1" x14ac:dyDescent="0.2">
      <c r="A225" s="831" t="s">
        <v>7010</v>
      </c>
      <c r="B225" s="832" t="s">
        <v>6659</v>
      </c>
      <c r="C225" s="832" t="s">
        <v>5540</v>
      </c>
      <c r="D225" s="832" t="s">
        <v>7085</v>
      </c>
      <c r="E225" s="832" t="s">
        <v>7086</v>
      </c>
      <c r="F225" s="849"/>
      <c r="G225" s="849"/>
      <c r="H225" s="849"/>
      <c r="I225" s="849"/>
      <c r="J225" s="849"/>
      <c r="K225" s="849"/>
      <c r="L225" s="849"/>
      <c r="M225" s="849"/>
      <c r="N225" s="849">
        <v>14</v>
      </c>
      <c r="O225" s="849">
        <v>45801.84</v>
      </c>
      <c r="P225" s="837"/>
      <c r="Q225" s="850">
        <v>3271.56</v>
      </c>
    </row>
    <row r="226" spans="1:17" ht="14.45" customHeight="1" x14ac:dyDescent="0.2">
      <c r="A226" s="831" t="s">
        <v>7010</v>
      </c>
      <c r="B226" s="832" t="s">
        <v>6659</v>
      </c>
      <c r="C226" s="832" t="s">
        <v>5540</v>
      </c>
      <c r="D226" s="832" t="s">
        <v>7087</v>
      </c>
      <c r="E226" s="832" t="s">
        <v>7088</v>
      </c>
      <c r="F226" s="849"/>
      <c r="G226" s="849"/>
      <c r="H226" s="849"/>
      <c r="I226" s="849"/>
      <c r="J226" s="849">
        <v>1</v>
      </c>
      <c r="K226" s="849">
        <v>1086.17</v>
      </c>
      <c r="L226" s="849">
        <v>1</v>
      </c>
      <c r="M226" s="849">
        <v>1086.17</v>
      </c>
      <c r="N226" s="849">
        <v>3</v>
      </c>
      <c r="O226" s="849">
        <v>3258.51</v>
      </c>
      <c r="P226" s="837">
        <v>3</v>
      </c>
      <c r="Q226" s="850">
        <v>1086.17</v>
      </c>
    </row>
    <row r="227" spans="1:17" ht="14.45" customHeight="1" x14ac:dyDescent="0.2">
      <c r="A227" s="831" t="s">
        <v>7010</v>
      </c>
      <c r="B227" s="832" t="s">
        <v>6659</v>
      </c>
      <c r="C227" s="832" t="s">
        <v>5540</v>
      </c>
      <c r="D227" s="832" t="s">
        <v>7089</v>
      </c>
      <c r="E227" s="832" t="s">
        <v>7090</v>
      </c>
      <c r="F227" s="849"/>
      <c r="G227" s="849"/>
      <c r="H227" s="849"/>
      <c r="I227" s="849"/>
      <c r="J227" s="849">
        <v>2</v>
      </c>
      <c r="K227" s="849">
        <v>45158.720000000001</v>
      </c>
      <c r="L227" s="849">
        <v>1</v>
      </c>
      <c r="M227" s="849">
        <v>22579.360000000001</v>
      </c>
      <c r="N227" s="849"/>
      <c r="O227" s="849"/>
      <c r="P227" s="837"/>
      <c r="Q227" s="850"/>
    </row>
    <row r="228" spans="1:17" ht="14.45" customHeight="1" x14ac:dyDescent="0.2">
      <c r="A228" s="831" t="s">
        <v>7010</v>
      </c>
      <c r="B228" s="832" t="s">
        <v>6659</v>
      </c>
      <c r="C228" s="832" t="s">
        <v>5540</v>
      </c>
      <c r="D228" s="832" t="s">
        <v>7091</v>
      </c>
      <c r="E228" s="832" t="s">
        <v>7092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79999.8</v>
      </c>
      <c r="P228" s="837"/>
      <c r="Q228" s="850">
        <v>79999.8</v>
      </c>
    </row>
    <row r="229" spans="1:17" ht="14.45" customHeight="1" x14ac:dyDescent="0.2">
      <c r="A229" s="831" t="s">
        <v>7010</v>
      </c>
      <c r="B229" s="832" t="s">
        <v>6659</v>
      </c>
      <c r="C229" s="832" t="s">
        <v>5540</v>
      </c>
      <c r="D229" s="832" t="s">
        <v>7093</v>
      </c>
      <c r="E229" s="832" t="s">
        <v>7094</v>
      </c>
      <c r="F229" s="849">
        <v>2</v>
      </c>
      <c r="G229" s="849">
        <v>718.2</v>
      </c>
      <c r="H229" s="849">
        <v>2</v>
      </c>
      <c r="I229" s="849">
        <v>359.1</v>
      </c>
      <c r="J229" s="849">
        <v>1</v>
      </c>
      <c r="K229" s="849">
        <v>359.1</v>
      </c>
      <c r="L229" s="849">
        <v>1</v>
      </c>
      <c r="M229" s="849">
        <v>359.1</v>
      </c>
      <c r="N229" s="849">
        <v>4</v>
      </c>
      <c r="O229" s="849">
        <v>1436.4</v>
      </c>
      <c r="P229" s="837">
        <v>4</v>
      </c>
      <c r="Q229" s="850">
        <v>359.1</v>
      </c>
    </row>
    <row r="230" spans="1:17" ht="14.45" customHeight="1" x14ac:dyDescent="0.2">
      <c r="A230" s="831" t="s">
        <v>7010</v>
      </c>
      <c r="B230" s="832" t="s">
        <v>6659</v>
      </c>
      <c r="C230" s="832" t="s">
        <v>5540</v>
      </c>
      <c r="D230" s="832" t="s">
        <v>7095</v>
      </c>
      <c r="E230" s="832" t="s">
        <v>7096</v>
      </c>
      <c r="F230" s="849"/>
      <c r="G230" s="849"/>
      <c r="H230" s="849"/>
      <c r="I230" s="849"/>
      <c r="J230" s="849">
        <v>1</v>
      </c>
      <c r="K230" s="849">
        <v>12294.26</v>
      </c>
      <c r="L230" s="849">
        <v>1</v>
      </c>
      <c r="M230" s="849">
        <v>12294.26</v>
      </c>
      <c r="N230" s="849"/>
      <c r="O230" s="849"/>
      <c r="P230" s="837"/>
      <c r="Q230" s="850"/>
    </row>
    <row r="231" spans="1:17" ht="14.45" customHeight="1" x14ac:dyDescent="0.2">
      <c r="A231" s="831" t="s">
        <v>7010</v>
      </c>
      <c r="B231" s="832" t="s">
        <v>6659</v>
      </c>
      <c r="C231" s="832" t="s">
        <v>5540</v>
      </c>
      <c r="D231" s="832" t="s">
        <v>7097</v>
      </c>
      <c r="E231" s="832" t="s">
        <v>7098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34960</v>
      </c>
      <c r="P231" s="837"/>
      <c r="Q231" s="850">
        <v>34960</v>
      </c>
    </row>
    <row r="232" spans="1:17" ht="14.45" customHeight="1" x14ac:dyDescent="0.2">
      <c r="A232" s="831" t="s">
        <v>7010</v>
      </c>
      <c r="B232" s="832" t="s">
        <v>6659</v>
      </c>
      <c r="C232" s="832" t="s">
        <v>5540</v>
      </c>
      <c r="D232" s="832" t="s">
        <v>7099</v>
      </c>
      <c r="E232" s="832" t="s">
        <v>7100</v>
      </c>
      <c r="F232" s="849">
        <v>1</v>
      </c>
      <c r="G232" s="849">
        <v>16831.689999999999</v>
      </c>
      <c r="H232" s="849"/>
      <c r="I232" s="849">
        <v>16831.689999999999</v>
      </c>
      <c r="J232" s="849"/>
      <c r="K232" s="849"/>
      <c r="L232" s="849"/>
      <c r="M232" s="849"/>
      <c r="N232" s="849">
        <v>4</v>
      </c>
      <c r="O232" s="849">
        <v>57042.8</v>
      </c>
      <c r="P232" s="837"/>
      <c r="Q232" s="850">
        <v>14260.7</v>
      </c>
    </row>
    <row r="233" spans="1:17" ht="14.45" customHeight="1" x14ac:dyDescent="0.2">
      <c r="A233" s="831" t="s">
        <v>7010</v>
      </c>
      <c r="B233" s="832" t="s">
        <v>6659</v>
      </c>
      <c r="C233" s="832" t="s">
        <v>5540</v>
      </c>
      <c r="D233" s="832" t="s">
        <v>7101</v>
      </c>
      <c r="E233" s="832" t="s">
        <v>7102</v>
      </c>
      <c r="F233" s="849">
        <v>1</v>
      </c>
      <c r="G233" s="849">
        <v>10645.01</v>
      </c>
      <c r="H233" s="849"/>
      <c r="I233" s="849">
        <v>10645.01</v>
      </c>
      <c r="J233" s="849"/>
      <c r="K233" s="849"/>
      <c r="L233" s="849"/>
      <c r="M233" s="849"/>
      <c r="N233" s="849">
        <v>1</v>
      </c>
      <c r="O233" s="849">
        <v>10645.01</v>
      </c>
      <c r="P233" s="837"/>
      <c r="Q233" s="850">
        <v>10645.01</v>
      </c>
    </row>
    <row r="234" spans="1:17" ht="14.45" customHeight="1" x14ac:dyDescent="0.2">
      <c r="A234" s="831" t="s">
        <v>7010</v>
      </c>
      <c r="B234" s="832" t="s">
        <v>6659</v>
      </c>
      <c r="C234" s="832" t="s">
        <v>5540</v>
      </c>
      <c r="D234" s="832" t="s">
        <v>7103</v>
      </c>
      <c r="E234" s="832" t="s">
        <v>7104</v>
      </c>
      <c r="F234" s="849">
        <v>4</v>
      </c>
      <c r="G234" s="849">
        <v>26348.52</v>
      </c>
      <c r="H234" s="849">
        <v>2.1613481664011656</v>
      </c>
      <c r="I234" s="849">
        <v>6587.13</v>
      </c>
      <c r="J234" s="849">
        <v>2</v>
      </c>
      <c r="K234" s="849">
        <v>12190.78</v>
      </c>
      <c r="L234" s="849">
        <v>1</v>
      </c>
      <c r="M234" s="849">
        <v>6095.39</v>
      </c>
      <c r="N234" s="849">
        <v>4</v>
      </c>
      <c r="O234" s="849">
        <v>14027.71</v>
      </c>
      <c r="P234" s="837">
        <v>1.1506819087868043</v>
      </c>
      <c r="Q234" s="850">
        <v>3506.9274999999998</v>
      </c>
    </row>
    <row r="235" spans="1:17" ht="14.45" customHeight="1" x14ac:dyDescent="0.2">
      <c r="A235" s="831" t="s">
        <v>7010</v>
      </c>
      <c r="B235" s="832" t="s">
        <v>6659</v>
      </c>
      <c r="C235" s="832" t="s">
        <v>5540</v>
      </c>
      <c r="D235" s="832" t="s">
        <v>7105</v>
      </c>
      <c r="E235" s="832" t="s">
        <v>7106</v>
      </c>
      <c r="F235" s="849">
        <v>1</v>
      </c>
      <c r="G235" s="849">
        <v>1841.62</v>
      </c>
      <c r="H235" s="849">
        <v>0.53337001853568111</v>
      </c>
      <c r="I235" s="849">
        <v>1841.62</v>
      </c>
      <c r="J235" s="849">
        <v>2</v>
      </c>
      <c r="K235" s="849">
        <v>3452.8</v>
      </c>
      <c r="L235" s="849">
        <v>1</v>
      </c>
      <c r="M235" s="849">
        <v>1726.4</v>
      </c>
      <c r="N235" s="849">
        <v>8</v>
      </c>
      <c r="O235" s="849">
        <v>13811.199999999999</v>
      </c>
      <c r="P235" s="837">
        <v>3.9999999999999996</v>
      </c>
      <c r="Q235" s="850">
        <v>1726.3999999999999</v>
      </c>
    </row>
    <row r="236" spans="1:17" ht="14.45" customHeight="1" x14ac:dyDescent="0.2">
      <c r="A236" s="831" t="s">
        <v>7010</v>
      </c>
      <c r="B236" s="832" t="s">
        <v>6659</v>
      </c>
      <c r="C236" s="832" t="s">
        <v>5540</v>
      </c>
      <c r="D236" s="832" t="s">
        <v>7107</v>
      </c>
      <c r="E236" s="832" t="s">
        <v>7108</v>
      </c>
      <c r="F236" s="849">
        <v>1</v>
      </c>
      <c r="G236" s="849">
        <v>80936.399999999994</v>
      </c>
      <c r="H236" s="849"/>
      <c r="I236" s="849">
        <v>80936.399999999994</v>
      </c>
      <c r="J236" s="849"/>
      <c r="K236" s="849"/>
      <c r="L236" s="849"/>
      <c r="M236" s="849"/>
      <c r="N236" s="849">
        <v>1</v>
      </c>
      <c r="O236" s="849">
        <v>67923.600000000006</v>
      </c>
      <c r="P236" s="837"/>
      <c r="Q236" s="850">
        <v>67923.600000000006</v>
      </c>
    </row>
    <row r="237" spans="1:17" ht="14.45" customHeight="1" x14ac:dyDescent="0.2">
      <c r="A237" s="831" t="s">
        <v>7010</v>
      </c>
      <c r="B237" s="832" t="s">
        <v>6659</v>
      </c>
      <c r="C237" s="832" t="s">
        <v>5540</v>
      </c>
      <c r="D237" s="832" t="s">
        <v>7109</v>
      </c>
      <c r="E237" s="832" t="s">
        <v>7110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104233</v>
      </c>
      <c r="P237" s="837"/>
      <c r="Q237" s="850">
        <v>104233</v>
      </c>
    </row>
    <row r="238" spans="1:17" ht="14.45" customHeight="1" x14ac:dyDescent="0.2">
      <c r="A238" s="831" t="s">
        <v>7010</v>
      </c>
      <c r="B238" s="832" t="s">
        <v>6659</v>
      </c>
      <c r="C238" s="832" t="s">
        <v>5540</v>
      </c>
      <c r="D238" s="832" t="s">
        <v>7111</v>
      </c>
      <c r="E238" s="832" t="s">
        <v>7112</v>
      </c>
      <c r="F238" s="849"/>
      <c r="G238" s="849"/>
      <c r="H238" s="849"/>
      <c r="I238" s="849"/>
      <c r="J238" s="849">
        <v>5</v>
      </c>
      <c r="K238" s="849">
        <v>316246.75</v>
      </c>
      <c r="L238" s="849">
        <v>1</v>
      </c>
      <c r="M238" s="849">
        <v>63249.35</v>
      </c>
      <c r="N238" s="849">
        <v>9</v>
      </c>
      <c r="O238" s="849">
        <v>569244.15</v>
      </c>
      <c r="P238" s="837">
        <v>1.8</v>
      </c>
      <c r="Q238" s="850">
        <v>63249.350000000006</v>
      </c>
    </row>
    <row r="239" spans="1:17" ht="14.45" customHeight="1" x14ac:dyDescent="0.2">
      <c r="A239" s="831" t="s">
        <v>7010</v>
      </c>
      <c r="B239" s="832" t="s">
        <v>6659</v>
      </c>
      <c r="C239" s="832" t="s">
        <v>5540</v>
      </c>
      <c r="D239" s="832" t="s">
        <v>7113</v>
      </c>
      <c r="E239" s="832" t="s">
        <v>7114</v>
      </c>
      <c r="F239" s="849">
        <v>1</v>
      </c>
      <c r="G239" s="849">
        <v>13065.54</v>
      </c>
      <c r="H239" s="849"/>
      <c r="I239" s="849">
        <v>13065.54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5" customHeight="1" x14ac:dyDescent="0.2">
      <c r="A240" s="831" t="s">
        <v>7010</v>
      </c>
      <c r="B240" s="832" t="s">
        <v>6659</v>
      </c>
      <c r="C240" s="832" t="s">
        <v>5540</v>
      </c>
      <c r="D240" s="832" t="s">
        <v>7115</v>
      </c>
      <c r="E240" s="832" t="s">
        <v>7116</v>
      </c>
      <c r="F240" s="849">
        <v>1</v>
      </c>
      <c r="G240" s="849">
        <v>4360</v>
      </c>
      <c r="H240" s="849">
        <v>0.54631251581925577</v>
      </c>
      <c r="I240" s="849">
        <v>4360</v>
      </c>
      <c r="J240" s="849">
        <v>2</v>
      </c>
      <c r="K240" s="849">
        <v>7980.78</v>
      </c>
      <c r="L240" s="849">
        <v>1</v>
      </c>
      <c r="M240" s="849">
        <v>3990.39</v>
      </c>
      <c r="N240" s="849"/>
      <c r="O240" s="849"/>
      <c r="P240" s="837"/>
      <c r="Q240" s="850"/>
    </row>
    <row r="241" spans="1:17" ht="14.45" customHeight="1" x14ac:dyDescent="0.2">
      <c r="A241" s="831" t="s">
        <v>7010</v>
      </c>
      <c r="B241" s="832" t="s">
        <v>6659</v>
      </c>
      <c r="C241" s="832" t="s">
        <v>5540</v>
      </c>
      <c r="D241" s="832" t="s">
        <v>7117</v>
      </c>
      <c r="E241" s="832" t="s">
        <v>7118</v>
      </c>
      <c r="F241" s="849">
        <v>2</v>
      </c>
      <c r="G241" s="849">
        <v>761.72</v>
      </c>
      <c r="H241" s="849"/>
      <c r="I241" s="849">
        <v>380.86</v>
      </c>
      <c r="J241" s="849"/>
      <c r="K241" s="849"/>
      <c r="L241" s="849"/>
      <c r="M241" s="849"/>
      <c r="N241" s="849">
        <v>1</v>
      </c>
      <c r="O241" s="849">
        <v>380.86</v>
      </c>
      <c r="P241" s="837"/>
      <c r="Q241" s="850">
        <v>380.86</v>
      </c>
    </row>
    <row r="242" spans="1:17" ht="14.45" customHeight="1" x14ac:dyDescent="0.2">
      <c r="A242" s="831" t="s">
        <v>7010</v>
      </c>
      <c r="B242" s="832" t="s">
        <v>6659</v>
      </c>
      <c r="C242" s="832" t="s">
        <v>5540</v>
      </c>
      <c r="D242" s="832" t="s">
        <v>7119</v>
      </c>
      <c r="E242" s="832" t="s">
        <v>7120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28560</v>
      </c>
      <c r="P242" s="837"/>
      <c r="Q242" s="850">
        <v>28560</v>
      </c>
    </row>
    <row r="243" spans="1:17" ht="14.45" customHeight="1" x14ac:dyDescent="0.2">
      <c r="A243" s="831" t="s">
        <v>7010</v>
      </c>
      <c r="B243" s="832" t="s">
        <v>6659</v>
      </c>
      <c r="C243" s="832" t="s">
        <v>5540</v>
      </c>
      <c r="D243" s="832" t="s">
        <v>7121</v>
      </c>
      <c r="E243" s="832" t="s">
        <v>7122</v>
      </c>
      <c r="F243" s="849"/>
      <c r="G243" s="849"/>
      <c r="H243" s="849"/>
      <c r="I243" s="849"/>
      <c r="J243" s="849">
        <v>1</v>
      </c>
      <c r="K243" s="849">
        <v>97117.5</v>
      </c>
      <c r="L243" s="849">
        <v>1</v>
      </c>
      <c r="M243" s="849">
        <v>97117.5</v>
      </c>
      <c r="N243" s="849">
        <v>1</v>
      </c>
      <c r="O243" s="849">
        <v>58880</v>
      </c>
      <c r="P243" s="837">
        <v>0.60627590290112487</v>
      </c>
      <c r="Q243" s="850">
        <v>58880</v>
      </c>
    </row>
    <row r="244" spans="1:17" ht="14.45" customHeight="1" x14ac:dyDescent="0.2">
      <c r="A244" s="831" t="s">
        <v>7010</v>
      </c>
      <c r="B244" s="832" t="s">
        <v>6659</v>
      </c>
      <c r="C244" s="832" t="s">
        <v>5540</v>
      </c>
      <c r="D244" s="832" t="s">
        <v>7123</v>
      </c>
      <c r="E244" s="832" t="s">
        <v>7124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18270.72</v>
      </c>
      <c r="P244" s="837"/>
      <c r="Q244" s="850">
        <v>18270.72</v>
      </c>
    </row>
    <row r="245" spans="1:17" ht="14.45" customHeight="1" x14ac:dyDescent="0.2">
      <c r="A245" s="831" t="s">
        <v>7010</v>
      </c>
      <c r="B245" s="832" t="s">
        <v>6659</v>
      </c>
      <c r="C245" s="832" t="s">
        <v>5540</v>
      </c>
      <c r="D245" s="832" t="s">
        <v>7125</v>
      </c>
      <c r="E245" s="832" t="s">
        <v>7126</v>
      </c>
      <c r="F245" s="849"/>
      <c r="G245" s="849"/>
      <c r="H245" s="849"/>
      <c r="I245" s="849"/>
      <c r="J245" s="849"/>
      <c r="K245" s="849"/>
      <c r="L245" s="849"/>
      <c r="M245" s="849"/>
      <c r="N245" s="849">
        <v>2</v>
      </c>
      <c r="O245" s="849">
        <v>22031</v>
      </c>
      <c r="P245" s="837"/>
      <c r="Q245" s="850">
        <v>11015.5</v>
      </c>
    </row>
    <row r="246" spans="1:17" ht="14.45" customHeight="1" x14ac:dyDescent="0.2">
      <c r="A246" s="831" t="s">
        <v>7010</v>
      </c>
      <c r="B246" s="832" t="s">
        <v>6659</v>
      </c>
      <c r="C246" s="832" t="s">
        <v>5540</v>
      </c>
      <c r="D246" s="832" t="s">
        <v>7127</v>
      </c>
      <c r="E246" s="832" t="s">
        <v>7128</v>
      </c>
      <c r="F246" s="849"/>
      <c r="G246" s="849"/>
      <c r="H246" s="849"/>
      <c r="I246" s="849"/>
      <c r="J246" s="849">
        <v>1</v>
      </c>
      <c r="K246" s="849">
        <v>510.57</v>
      </c>
      <c r="L246" s="849">
        <v>1</v>
      </c>
      <c r="M246" s="849">
        <v>510.57</v>
      </c>
      <c r="N246" s="849"/>
      <c r="O246" s="849"/>
      <c r="P246" s="837"/>
      <c r="Q246" s="850"/>
    </row>
    <row r="247" spans="1:17" ht="14.45" customHeight="1" x14ac:dyDescent="0.2">
      <c r="A247" s="831" t="s">
        <v>7010</v>
      </c>
      <c r="B247" s="832" t="s">
        <v>6659</v>
      </c>
      <c r="C247" s="832" t="s">
        <v>5540</v>
      </c>
      <c r="D247" s="832" t="s">
        <v>7129</v>
      </c>
      <c r="E247" s="832" t="s">
        <v>7130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4135.09</v>
      </c>
      <c r="P247" s="837"/>
      <c r="Q247" s="850">
        <v>4135.09</v>
      </c>
    </row>
    <row r="248" spans="1:17" ht="14.45" customHeight="1" x14ac:dyDescent="0.2">
      <c r="A248" s="831" t="s">
        <v>7010</v>
      </c>
      <c r="B248" s="832" t="s">
        <v>6659</v>
      </c>
      <c r="C248" s="832" t="s">
        <v>5540</v>
      </c>
      <c r="D248" s="832" t="s">
        <v>7131</v>
      </c>
      <c r="E248" s="832" t="s">
        <v>7132</v>
      </c>
      <c r="F248" s="849">
        <v>1</v>
      </c>
      <c r="G248" s="849">
        <v>1932.09</v>
      </c>
      <c r="H248" s="849"/>
      <c r="I248" s="849">
        <v>1932.09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5" customHeight="1" x14ac:dyDescent="0.2">
      <c r="A249" s="831" t="s">
        <v>7010</v>
      </c>
      <c r="B249" s="832" t="s">
        <v>6659</v>
      </c>
      <c r="C249" s="832" t="s">
        <v>5540</v>
      </c>
      <c r="D249" s="832" t="s">
        <v>7133</v>
      </c>
      <c r="E249" s="832" t="s">
        <v>7134</v>
      </c>
      <c r="F249" s="849"/>
      <c r="G249" s="849"/>
      <c r="H249" s="849"/>
      <c r="I249" s="849"/>
      <c r="J249" s="849">
        <v>2</v>
      </c>
      <c r="K249" s="849">
        <v>17720.78</v>
      </c>
      <c r="L249" s="849">
        <v>1</v>
      </c>
      <c r="M249" s="849">
        <v>8860.39</v>
      </c>
      <c r="N249" s="849"/>
      <c r="O249" s="849"/>
      <c r="P249" s="837"/>
      <c r="Q249" s="850"/>
    </row>
    <row r="250" spans="1:17" ht="14.45" customHeight="1" x14ac:dyDescent="0.2">
      <c r="A250" s="831" t="s">
        <v>7010</v>
      </c>
      <c r="B250" s="832" t="s">
        <v>6659</v>
      </c>
      <c r="C250" s="832" t="s">
        <v>5540</v>
      </c>
      <c r="D250" s="832" t="s">
        <v>7135</v>
      </c>
      <c r="E250" s="832" t="s">
        <v>7136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7840.8</v>
      </c>
      <c r="P250" s="837"/>
      <c r="Q250" s="850">
        <v>7840.8</v>
      </c>
    </row>
    <row r="251" spans="1:17" ht="14.45" customHeight="1" x14ac:dyDescent="0.2">
      <c r="A251" s="831" t="s">
        <v>7010</v>
      </c>
      <c r="B251" s="832" t="s">
        <v>6659</v>
      </c>
      <c r="C251" s="832" t="s">
        <v>5540</v>
      </c>
      <c r="D251" s="832" t="s">
        <v>7137</v>
      </c>
      <c r="E251" s="832" t="s">
        <v>7138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11010</v>
      </c>
      <c r="P251" s="837"/>
      <c r="Q251" s="850">
        <v>11010</v>
      </c>
    </row>
    <row r="252" spans="1:17" ht="14.45" customHeight="1" x14ac:dyDescent="0.2">
      <c r="A252" s="831" t="s">
        <v>7010</v>
      </c>
      <c r="B252" s="832" t="s">
        <v>6659</v>
      </c>
      <c r="C252" s="832" t="s">
        <v>5540</v>
      </c>
      <c r="D252" s="832" t="s">
        <v>7139</v>
      </c>
      <c r="E252" s="832" t="s">
        <v>7140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333.71</v>
      </c>
      <c r="P252" s="837"/>
      <c r="Q252" s="850">
        <v>333.71</v>
      </c>
    </row>
    <row r="253" spans="1:17" ht="14.45" customHeight="1" x14ac:dyDescent="0.2">
      <c r="A253" s="831" t="s">
        <v>7010</v>
      </c>
      <c r="B253" s="832" t="s">
        <v>6659</v>
      </c>
      <c r="C253" s="832" t="s">
        <v>5540</v>
      </c>
      <c r="D253" s="832" t="s">
        <v>7141</v>
      </c>
      <c r="E253" s="832" t="s">
        <v>7142</v>
      </c>
      <c r="F253" s="849"/>
      <c r="G253" s="849"/>
      <c r="H253" s="849"/>
      <c r="I253" s="849"/>
      <c r="J253" s="849"/>
      <c r="K253" s="849"/>
      <c r="L253" s="849"/>
      <c r="M253" s="849"/>
      <c r="N253" s="849">
        <v>3</v>
      </c>
      <c r="O253" s="849">
        <v>4069.7999999999997</v>
      </c>
      <c r="P253" s="837"/>
      <c r="Q253" s="850">
        <v>1356.6</v>
      </c>
    </row>
    <row r="254" spans="1:17" ht="14.45" customHeight="1" x14ac:dyDescent="0.2">
      <c r="A254" s="831" t="s">
        <v>7010</v>
      </c>
      <c r="B254" s="832" t="s">
        <v>6659</v>
      </c>
      <c r="C254" s="832" t="s">
        <v>5509</v>
      </c>
      <c r="D254" s="832" t="s">
        <v>7143</v>
      </c>
      <c r="E254" s="832" t="s">
        <v>7144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215</v>
      </c>
      <c r="P254" s="837"/>
      <c r="Q254" s="850">
        <v>215</v>
      </c>
    </row>
    <row r="255" spans="1:17" ht="14.45" customHeight="1" x14ac:dyDescent="0.2">
      <c r="A255" s="831" t="s">
        <v>7010</v>
      </c>
      <c r="B255" s="832" t="s">
        <v>6659</v>
      </c>
      <c r="C255" s="832" t="s">
        <v>5509</v>
      </c>
      <c r="D255" s="832" t="s">
        <v>7145</v>
      </c>
      <c r="E255" s="832" t="s">
        <v>7146</v>
      </c>
      <c r="F255" s="849">
        <v>3</v>
      </c>
      <c r="G255" s="849">
        <v>465</v>
      </c>
      <c r="H255" s="849"/>
      <c r="I255" s="849">
        <v>155</v>
      </c>
      <c r="J255" s="849"/>
      <c r="K255" s="849"/>
      <c r="L255" s="849"/>
      <c r="M255" s="849"/>
      <c r="N255" s="849">
        <v>3</v>
      </c>
      <c r="O255" s="849">
        <v>468</v>
      </c>
      <c r="P255" s="837"/>
      <c r="Q255" s="850">
        <v>156</v>
      </c>
    </row>
    <row r="256" spans="1:17" ht="14.45" customHeight="1" x14ac:dyDescent="0.2">
      <c r="A256" s="831" t="s">
        <v>7010</v>
      </c>
      <c r="B256" s="832" t="s">
        <v>6659</v>
      </c>
      <c r="C256" s="832" t="s">
        <v>5509</v>
      </c>
      <c r="D256" s="832" t="s">
        <v>7147</v>
      </c>
      <c r="E256" s="832" t="s">
        <v>7148</v>
      </c>
      <c r="F256" s="849"/>
      <c r="G256" s="849"/>
      <c r="H256" s="849"/>
      <c r="I256" s="849"/>
      <c r="J256" s="849">
        <v>3</v>
      </c>
      <c r="K256" s="849">
        <v>561</v>
      </c>
      <c r="L256" s="849">
        <v>1</v>
      </c>
      <c r="M256" s="849">
        <v>187</v>
      </c>
      <c r="N256" s="849">
        <v>3</v>
      </c>
      <c r="O256" s="849">
        <v>564</v>
      </c>
      <c r="P256" s="837">
        <v>1.0053475935828877</v>
      </c>
      <c r="Q256" s="850">
        <v>188</v>
      </c>
    </row>
    <row r="257" spans="1:17" ht="14.45" customHeight="1" x14ac:dyDescent="0.2">
      <c r="A257" s="831" t="s">
        <v>7010</v>
      </c>
      <c r="B257" s="832" t="s">
        <v>6659</v>
      </c>
      <c r="C257" s="832" t="s">
        <v>5509</v>
      </c>
      <c r="D257" s="832" t="s">
        <v>7149</v>
      </c>
      <c r="E257" s="832" t="s">
        <v>7150</v>
      </c>
      <c r="F257" s="849">
        <v>5</v>
      </c>
      <c r="G257" s="849">
        <v>640</v>
      </c>
      <c r="H257" s="849">
        <v>0.26315789473684209</v>
      </c>
      <c r="I257" s="849">
        <v>128</v>
      </c>
      <c r="J257" s="849">
        <v>19</v>
      </c>
      <c r="K257" s="849">
        <v>2432</v>
      </c>
      <c r="L257" s="849">
        <v>1</v>
      </c>
      <c r="M257" s="849">
        <v>128</v>
      </c>
      <c r="N257" s="849">
        <v>9</v>
      </c>
      <c r="O257" s="849">
        <v>1161</v>
      </c>
      <c r="P257" s="837">
        <v>0.47738486842105265</v>
      </c>
      <c r="Q257" s="850">
        <v>129</v>
      </c>
    </row>
    <row r="258" spans="1:17" ht="14.45" customHeight="1" x14ac:dyDescent="0.2">
      <c r="A258" s="831" t="s">
        <v>7010</v>
      </c>
      <c r="B258" s="832" t="s">
        <v>6659</v>
      </c>
      <c r="C258" s="832" t="s">
        <v>5509</v>
      </c>
      <c r="D258" s="832" t="s">
        <v>7151</v>
      </c>
      <c r="E258" s="832" t="s">
        <v>7152</v>
      </c>
      <c r="F258" s="849">
        <v>33</v>
      </c>
      <c r="G258" s="849">
        <v>7359</v>
      </c>
      <c r="H258" s="849">
        <v>0.58665497448979587</v>
      </c>
      <c r="I258" s="849">
        <v>223</v>
      </c>
      <c r="J258" s="849">
        <v>56</v>
      </c>
      <c r="K258" s="849">
        <v>12544</v>
      </c>
      <c r="L258" s="849">
        <v>1</v>
      </c>
      <c r="M258" s="849">
        <v>224</v>
      </c>
      <c r="N258" s="849">
        <v>21</v>
      </c>
      <c r="O258" s="849">
        <v>4725</v>
      </c>
      <c r="P258" s="837">
        <v>0.37667410714285715</v>
      </c>
      <c r="Q258" s="850">
        <v>225</v>
      </c>
    </row>
    <row r="259" spans="1:17" ht="14.45" customHeight="1" x14ac:dyDescent="0.2">
      <c r="A259" s="831" t="s">
        <v>7010</v>
      </c>
      <c r="B259" s="832" t="s">
        <v>6659</v>
      </c>
      <c r="C259" s="832" t="s">
        <v>5509</v>
      </c>
      <c r="D259" s="832" t="s">
        <v>7153</v>
      </c>
      <c r="E259" s="832" t="s">
        <v>7154</v>
      </c>
      <c r="F259" s="849">
        <v>3</v>
      </c>
      <c r="G259" s="849">
        <v>675</v>
      </c>
      <c r="H259" s="849">
        <v>0.37334070796460178</v>
      </c>
      <c r="I259" s="849">
        <v>225</v>
      </c>
      <c r="J259" s="849">
        <v>8</v>
      </c>
      <c r="K259" s="849">
        <v>1808</v>
      </c>
      <c r="L259" s="849">
        <v>1</v>
      </c>
      <c r="M259" s="849">
        <v>226</v>
      </c>
      <c r="N259" s="849">
        <v>19</v>
      </c>
      <c r="O259" s="849">
        <v>4313</v>
      </c>
      <c r="P259" s="837">
        <v>2.3855088495575223</v>
      </c>
      <c r="Q259" s="850">
        <v>227</v>
      </c>
    </row>
    <row r="260" spans="1:17" ht="14.45" customHeight="1" x14ac:dyDescent="0.2">
      <c r="A260" s="831" t="s">
        <v>7010</v>
      </c>
      <c r="B260" s="832" t="s">
        <v>6659</v>
      </c>
      <c r="C260" s="832" t="s">
        <v>5509</v>
      </c>
      <c r="D260" s="832" t="s">
        <v>7155</v>
      </c>
      <c r="E260" s="832" t="s">
        <v>7156</v>
      </c>
      <c r="F260" s="849"/>
      <c r="G260" s="849"/>
      <c r="H260" s="849"/>
      <c r="I260" s="849"/>
      <c r="J260" s="849">
        <v>1</v>
      </c>
      <c r="K260" s="849">
        <v>626</v>
      </c>
      <c r="L260" s="849">
        <v>1</v>
      </c>
      <c r="M260" s="849">
        <v>626</v>
      </c>
      <c r="N260" s="849">
        <v>1</v>
      </c>
      <c r="O260" s="849">
        <v>629</v>
      </c>
      <c r="P260" s="837">
        <v>1.0047923322683705</v>
      </c>
      <c r="Q260" s="850">
        <v>629</v>
      </c>
    </row>
    <row r="261" spans="1:17" ht="14.45" customHeight="1" x14ac:dyDescent="0.2">
      <c r="A261" s="831" t="s">
        <v>7010</v>
      </c>
      <c r="B261" s="832" t="s">
        <v>6659</v>
      </c>
      <c r="C261" s="832" t="s">
        <v>5509</v>
      </c>
      <c r="D261" s="832" t="s">
        <v>7157</v>
      </c>
      <c r="E261" s="832" t="s">
        <v>7158</v>
      </c>
      <c r="F261" s="849">
        <v>1</v>
      </c>
      <c r="G261" s="849">
        <v>265</v>
      </c>
      <c r="H261" s="849">
        <v>0.16604010025062657</v>
      </c>
      <c r="I261" s="849">
        <v>265</v>
      </c>
      <c r="J261" s="849">
        <v>6</v>
      </c>
      <c r="K261" s="849">
        <v>1596</v>
      </c>
      <c r="L261" s="849">
        <v>1</v>
      </c>
      <c r="M261" s="849">
        <v>266</v>
      </c>
      <c r="N261" s="849">
        <v>1</v>
      </c>
      <c r="O261" s="849">
        <v>267</v>
      </c>
      <c r="P261" s="837">
        <v>0.16729323308270677</v>
      </c>
      <c r="Q261" s="850">
        <v>267</v>
      </c>
    </row>
    <row r="262" spans="1:17" ht="14.45" customHeight="1" x14ac:dyDescent="0.2">
      <c r="A262" s="831" t="s">
        <v>7010</v>
      </c>
      <c r="B262" s="832" t="s">
        <v>6659</v>
      </c>
      <c r="C262" s="832" t="s">
        <v>5509</v>
      </c>
      <c r="D262" s="832" t="s">
        <v>7159</v>
      </c>
      <c r="E262" s="832" t="s">
        <v>7160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13862</v>
      </c>
      <c r="P262" s="837"/>
      <c r="Q262" s="850">
        <v>13862</v>
      </c>
    </row>
    <row r="263" spans="1:17" ht="14.45" customHeight="1" x14ac:dyDescent="0.2">
      <c r="A263" s="831" t="s">
        <v>7010</v>
      </c>
      <c r="B263" s="832" t="s">
        <v>6659</v>
      </c>
      <c r="C263" s="832" t="s">
        <v>5509</v>
      </c>
      <c r="D263" s="832" t="s">
        <v>7161</v>
      </c>
      <c r="E263" s="832" t="s">
        <v>7162</v>
      </c>
      <c r="F263" s="849">
        <v>4</v>
      </c>
      <c r="G263" s="849">
        <v>16656</v>
      </c>
      <c r="H263" s="849">
        <v>1.3326932309169468</v>
      </c>
      <c r="I263" s="849">
        <v>4164</v>
      </c>
      <c r="J263" s="849">
        <v>3</v>
      </c>
      <c r="K263" s="849">
        <v>12498</v>
      </c>
      <c r="L263" s="849">
        <v>1</v>
      </c>
      <c r="M263" s="849">
        <v>4166</v>
      </c>
      <c r="N263" s="849">
        <v>6</v>
      </c>
      <c r="O263" s="849">
        <v>25038</v>
      </c>
      <c r="P263" s="837">
        <v>2.0033605376860297</v>
      </c>
      <c r="Q263" s="850">
        <v>4173</v>
      </c>
    </row>
    <row r="264" spans="1:17" ht="14.45" customHeight="1" x14ac:dyDescent="0.2">
      <c r="A264" s="831" t="s">
        <v>7010</v>
      </c>
      <c r="B264" s="832" t="s">
        <v>6659</v>
      </c>
      <c r="C264" s="832" t="s">
        <v>5509</v>
      </c>
      <c r="D264" s="832" t="s">
        <v>7163</v>
      </c>
      <c r="E264" s="832" t="s">
        <v>7164</v>
      </c>
      <c r="F264" s="849">
        <v>5</v>
      </c>
      <c r="G264" s="849">
        <v>1415</v>
      </c>
      <c r="H264" s="849">
        <v>5</v>
      </c>
      <c r="I264" s="849">
        <v>283</v>
      </c>
      <c r="J264" s="849">
        <v>1</v>
      </c>
      <c r="K264" s="849">
        <v>283</v>
      </c>
      <c r="L264" s="849">
        <v>1</v>
      </c>
      <c r="M264" s="849">
        <v>283</v>
      </c>
      <c r="N264" s="849">
        <v>3</v>
      </c>
      <c r="O264" s="849">
        <v>852</v>
      </c>
      <c r="P264" s="837">
        <v>3.010600706713781</v>
      </c>
      <c r="Q264" s="850">
        <v>284</v>
      </c>
    </row>
    <row r="265" spans="1:17" ht="14.45" customHeight="1" x14ac:dyDescent="0.2">
      <c r="A265" s="831" t="s">
        <v>7010</v>
      </c>
      <c r="B265" s="832" t="s">
        <v>6659</v>
      </c>
      <c r="C265" s="832" t="s">
        <v>5509</v>
      </c>
      <c r="D265" s="832" t="s">
        <v>7165</v>
      </c>
      <c r="E265" s="832" t="s">
        <v>7166</v>
      </c>
      <c r="F265" s="849">
        <v>2</v>
      </c>
      <c r="G265" s="849">
        <v>12640</v>
      </c>
      <c r="H265" s="849"/>
      <c r="I265" s="849">
        <v>6320</v>
      </c>
      <c r="J265" s="849"/>
      <c r="K265" s="849"/>
      <c r="L265" s="849"/>
      <c r="M265" s="849"/>
      <c r="N265" s="849">
        <v>1</v>
      </c>
      <c r="O265" s="849">
        <v>6331</v>
      </c>
      <c r="P265" s="837"/>
      <c r="Q265" s="850">
        <v>6331</v>
      </c>
    </row>
    <row r="266" spans="1:17" ht="14.45" customHeight="1" x14ac:dyDescent="0.2">
      <c r="A266" s="831" t="s">
        <v>7010</v>
      </c>
      <c r="B266" s="832" t="s">
        <v>6659</v>
      </c>
      <c r="C266" s="832" t="s">
        <v>5509</v>
      </c>
      <c r="D266" s="832" t="s">
        <v>7167</v>
      </c>
      <c r="E266" s="832" t="s">
        <v>7168</v>
      </c>
      <c r="F266" s="849"/>
      <c r="G266" s="849"/>
      <c r="H266" s="849"/>
      <c r="I266" s="849"/>
      <c r="J266" s="849">
        <v>1</v>
      </c>
      <c r="K266" s="849">
        <v>1577</v>
      </c>
      <c r="L266" s="849">
        <v>1</v>
      </c>
      <c r="M266" s="849">
        <v>1577</v>
      </c>
      <c r="N266" s="849"/>
      <c r="O266" s="849"/>
      <c r="P266" s="837"/>
      <c r="Q266" s="850"/>
    </row>
    <row r="267" spans="1:17" ht="14.45" customHeight="1" x14ac:dyDescent="0.2">
      <c r="A267" s="831" t="s">
        <v>7010</v>
      </c>
      <c r="B267" s="832" t="s">
        <v>6659</v>
      </c>
      <c r="C267" s="832" t="s">
        <v>5509</v>
      </c>
      <c r="D267" s="832" t="s">
        <v>7169</v>
      </c>
      <c r="E267" s="832" t="s">
        <v>7170</v>
      </c>
      <c r="F267" s="849"/>
      <c r="G267" s="849"/>
      <c r="H267" s="849"/>
      <c r="I267" s="849"/>
      <c r="J267" s="849">
        <v>1</v>
      </c>
      <c r="K267" s="849">
        <v>1145</v>
      </c>
      <c r="L267" s="849">
        <v>1</v>
      </c>
      <c r="M267" s="849">
        <v>1145</v>
      </c>
      <c r="N267" s="849"/>
      <c r="O267" s="849"/>
      <c r="P267" s="837"/>
      <c r="Q267" s="850"/>
    </row>
    <row r="268" spans="1:17" ht="14.45" customHeight="1" x14ac:dyDescent="0.2">
      <c r="A268" s="831" t="s">
        <v>7010</v>
      </c>
      <c r="B268" s="832" t="s">
        <v>6659</v>
      </c>
      <c r="C268" s="832" t="s">
        <v>5509</v>
      </c>
      <c r="D268" s="832" t="s">
        <v>7171</v>
      </c>
      <c r="E268" s="832" t="s">
        <v>7172</v>
      </c>
      <c r="F268" s="849"/>
      <c r="G268" s="849"/>
      <c r="H268" s="849"/>
      <c r="I268" s="849"/>
      <c r="J268" s="849">
        <v>1</v>
      </c>
      <c r="K268" s="849">
        <v>15265</v>
      </c>
      <c r="L268" s="849">
        <v>1</v>
      </c>
      <c r="M268" s="849">
        <v>15265</v>
      </c>
      <c r="N268" s="849">
        <v>4</v>
      </c>
      <c r="O268" s="849">
        <v>61120</v>
      </c>
      <c r="P268" s="837">
        <v>4.0039305601048145</v>
      </c>
      <c r="Q268" s="850">
        <v>15280</v>
      </c>
    </row>
    <row r="269" spans="1:17" ht="14.45" customHeight="1" x14ac:dyDescent="0.2">
      <c r="A269" s="831" t="s">
        <v>7010</v>
      </c>
      <c r="B269" s="832" t="s">
        <v>6659</v>
      </c>
      <c r="C269" s="832" t="s">
        <v>5509</v>
      </c>
      <c r="D269" s="832" t="s">
        <v>7173</v>
      </c>
      <c r="E269" s="832" t="s">
        <v>7174</v>
      </c>
      <c r="F269" s="849">
        <v>5</v>
      </c>
      <c r="G269" s="849">
        <v>19300</v>
      </c>
      <c r="H269" s="849">
        <v>0.62467633350595542</v>
      </c>
      <c r="I269" s="849">
        <v>3860</v>
      </c>
      <c r="J269" s="849">
        <v>8</v>
      </c>
      <c r="K269" s="849">
        <v>30896</v>
      </c>
      <c r="L269" s="849">
        <v>1</v>
      </c>
      <c r="M269" s="849">
        <v>3862</v>
      </c>
      <c r="N269" s="849">
        <v>17</v>
      </c>
      <c r="O269" s="849">
        <v>65739</v>
      </c>
      <c r="P269" s="837">
        <v>2.1277511651993786</v>
      </c>
      <c r="Q269" s="850">
        <v>3867</v>
      </c>
    </row>
    <row r="270" spans="1:17" ht="14.45" customHeight="1" x14ac:dyDescent="0.2">
      <c r="A270" s="831" t="s">
        <v>7010</v>
      </c>
      <c r="B270" s="832" t="s">
        <v>6659</v>
      </c>
      <c r="C270" s="832" t="s">
        <v>5509</v>
      </c>
      <c r="D270" s="832" t="s">
        <v>7175</v>
      </c>
      <c r="E270" s="832" t="s">
        <v>7176</v>
      </c>
      <c r="F270" s="849">
        <v>3</v>
      </c>
      <c r="G270" s="849">
        <v>15630</v>
      </c>
      <c r="H270" s="849">
        <v>0.749712202609363</v>
      </c>
      <c r="I270" s="849">
        <v>5210</v>
      </c>
      <c r="J270" s="849">
        <v>4</v>
      </c>
      <c r="K270" s="849">
        <v>20848</v>
      </c>
      <c r="L270" s="849">
        <v>1</v>
      </c>
      <c r="M270" s="849">
        <v>5212</v>
      </c>
      <c r="N270" s="849">
        <v>1</v>
      </c>
      <c r="O270" s="849">
        <v>5219</v>
      </c>
      <c r="P270" s="837">
        <v>0.25033576362240983</v>
      </c>
      <c r="Q270" s="850">
        <v>5219</v>
      </c>
    </row>
    <row r="271" spans="1:17" ht="14.45" customHeight="1" x14ac:dyDescent="0.2">
      <c r="A271" s="831" t="s">
        <v>7010</v>
      </c>
      <c r="B271" s="832" t="s">
        <v>6659</v>
      </c>
      <c r="C271" s="832" t="s">
        <v>5509</v>
      </c>
      <c r="D271" s="832" t="s">
        <v>7177</v>
      </c>
      <c r="E271" s="832" t="s">
        <v>7178</v>
      </c>
      <c r="F271" s="849"/>
      <c r="G271" s="849"/>
      <c r="H271" s="849"/>
      <c r="I271" s="849"/>
      <c r="J271" s="849">
        <v>1</v>
      </c>
      <c r="K271" s="849">
        <v>7928</v>
      </c>
      <c r="L271" s="849">
        <v>1</v>
      </c>
      <c r="M271" s="849">
        <v>7928</v>
      </c>
      <c r="N271" s="849">
        <v>7</v>
      </c>
      <c r="O271" s="849">
        <v>55566</v>
      </c>
      <c r="P271" s="837">
        <v>7.0088294651866798</v>
      </c>
      <c r="Q271" s="850">
        <v>7938</v>
      </c>
    </row>
    <row r="272" spans="1:17" ht="14.45" customHeight="1" x14ac:dyDescent="0.2">
      <c r="A272" s="831" t="s">
        <v>7010</v>
      </c>
      <c r="B272" s="832" t="s">
        <v>6659</v>
      </c>
      <c r="C272" s="832" t="s">
        <v>5509</v>
      </c>
      <c r="D272" s="832" t="s">
        <v>7179</v>
      </c>
      <c r="E272" s="832" t="s">
        <v>7180</v>
      </c>
      <c r="F272" s="849">
        <v>1</v>
      </c>
      <c r="G272" s="849">
        <v>1702</v>
      </c>
      <c r="H272" s="849"/>
      <c r="I272" s="849">
        <v>1702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5" customHeight="1" x14ac:dyDescent="0.2">
      <c r="A273" s="831" t="s">
        <v>7010</v>
      </c>
      <c r="B273" s="832" t="s">
        <v>6659</v>
      </c>
      <c r="C273" s="832" t="s">
        <v>5509</v>
      </c>
      <c r="D273" s="832" t="s">
        <v>7181</v>
      </c>
      <c r="E273" s="832" t="s">
        <v>7182</v>
      </c>
      <c r="F273" s="849">
        <v>21</v>
      </c>
      <c r="G273" s="849">
        <v>27174</v>
      </c>
      <c r="H273" s="849">
        <v>0.875</v>
      </c>
      <c r="I273" s="849">
        <v>1294</v>
      </c>
      <c r="J273" s="849">
        <v>24</v>
      </c>
      <c r="K273" s="849">
        <v>31056</v>
      </c>
      <c r="L273" s="849">
        <v>1</v>
      </c>
      <c r="M273" s="849">
        <v>1294</v>
      </c>
      <c r="N273" s="849">
        <v>24</v>
      </c>
      <c r="O273" s="849">
        <v>31128</v>
      </c>
      <c r="P273" s="837">
        <v>1.0023183925811436</v>
      </c>
      <c r="Q273" s="850">
        <v>1297</v>
      </c>
    </row>
    <row r="274" spans="1:17" ht="14.45" customHeight="1" x14ac:dyDescent="0.2">
      <c r="A274" s="831" t="s">
        <v>7010</v>
      </c>
      <c r="B274" s="832" t="s">
        <v>6659</v>
      </c>
      <c r="C274" s="832" t="s">
        <v>5509</v>
      </c>
      <c r="D274" s="832" t="s">
        <v>7183</v>
      </c>
      <c r="E274" s="832" t="s">
        <v>7184</v>
      </c>
      <c r="F274" s="849">
        <v>12</v>
      </c>
      <c r="G274" s="849">
        <v>14136</v>
      </c>
      <c r="H274" s="849">
        <v>0.66666666666666663</v>
      </c>
      <c r="I274" s="849">
        <v>1178</v>
      </c>
      <c r="J274" s="849">
        <v>18</v>
      </c>
      <c r="K274" s="849">
        <v>21204</v>
      </c>
      <c r="L274" s="849">
        <v>1</v>
      </c>
      <c r="M274" s="849">
        <v>1178</v>
      </c>
      <c r="N274" s="849">
        <v>17</v>
      </c>
      <c r="O274" s="849">
        <v>20060</v>
      </c>
      <c r="P274" s="837">
        <v>0.94604791548764389</v>
      </c>
      <c r="Q274" s="850">
        <v>1180</v>
      </c>
    </row>
    <row r="275" spans="1:17" ht="14.45" customHeight="1" x14ac:dyDescent="0.2">
      <c r="A275" s="831" t="s">
        <v>7010</v>
      </c>
      <c r="B275" s="832" t="s">
        <v>6659</v>
      </c>
      <c r="C275" s="832" t="s">
        <v>5509</v>
      </c>
      <c r="D275" s="832" t="s">
        <v>7185</v>
      </c>
      <c r="E275" s="832" t="s">
        <v>7186</v>
      </c>
      <c r="F275" s="849">
        <v>13</v>
      </c>
      <c r="G275" s="849">
        <v>67041</v>
      </c>
      <c r="H275" s="849">
        <v>1.6246849554090732</v>
      </c>
      <c r="I275" s="849">
        <v>5157</v>
      </c>
      <c r="J275" s="849">
        <v>8</v>
      </c>
      <c r="K275" s="849">
        <v>41264</v>
      </c>
      <c r="L275" s="849">
        <v>1</v>
      </c>
      <c r="M275" s="849">
        <v>5158</v>
      </c>
      <c r="N275" s="849">
        <v>30</v>
      </c>
      <c r="O275" s="849">
        <v>154860</v>
      </c>
      <c r="P275" s="837">
        <v>3.7529081039162464</v>
      </c>
      <c r="Q275" s="850">
        <v>5162</v>
      </c>
    </row>
    <row r="276" spans="1:17" ht="14.45" customHeight="1" x14ac:dyDescent="0.2">
      <c r="A276" s="831" t="s">
        <v>7010</v>
      </c>
      <c r="B276" s="832" t="s">
        <v>6659</v>
      </c>
      <c r="C276" s="832" t="s">
        <v>5509</v>
      </c>
      <c r="D276" s="832" t="s">
        <v>7187</v>
      </c>
      <c r="E276" s="832" t="s">
        <v>7188</v>
      </c>
      <c r="F276" s="849"/>
      <c r="G276" s="849"/>
      <c r="H276" s="849"/>
      <c r="I276" s="849"/>
      <c r="J276" s="849"/>
      <c r="K276" s="849"/>
      <c r="L276" s="849"/>
      <c r="M276" s="849"/>
      <c r="N276" s="849">
        <v>2</v>
      </c>
      <c r="O276" s="849">
        <v>11252</v>
      </c>
      <c r="P276" s="837"/>
      <c r="Q276" s="850">
        <v>5626</v>
      </c>
    </row>
    <row r="277" spans="1:17" ht="14.45" customHeight="1" x14ac:dyDescent="0.2">
      <c r="A277" s="831" t="s">
        <v>7010</v>
      </c>
      <c r="B277" s="832" t="s">
        <v>6659</v>
      </c>
      <c r="C277" s="832" t="s">
        <v>5509</v>
      </c>
      <c r="D277" s="832" t="s">
        <v>7189</v>
      </c>
      <c r="E277" s="832" t="s">
        <v>7190</v>
      </c>
      <c r="F277" s="849">
        <v>3</v>
      </c>
      <c r="G277" s="849">
        <v>2403</v>
      </c>
      <c r="H277" s="849">
        <v>0.42803705023156396</v>
      </c>
      <c r="I277" s="849">
        <v>801</v>
      </c>
      <c r="J277" s="849">
        <v>7</v>
      </c>
      <c r="K277" s="849">
        <v>5614</v>
      </c>
      <c r="L277" s="849">
        <v>1</v>
      </c>
      <c r="M277" s="849">
        <v>802</v>
      </c>
      <c r="N277" s="849">
        <v>2</v>
      </c>
      <c r="O277" s="849">
        <v>1616</v>
      </c>
      <c r="P277" s="837">
        <v>0.2878517990737442</v>
      </c>
      <c r="Q277" s="850">
        <v>808</v>
      </c>
    </row>
    <row r="278" spans="1:17" ht="14.45" customHeight="1" x14ac:dyDescent="0.2">
      <c r="A278" s="831" t="s">
        <v>7010</v>
      </c>
      <c r="B278" s="832" t="s">
        <v>6659</v>
      </c>
      <c r="C278" s="832" t="s">
        <v>5509</v>
      </c>
      <c r="D278" s="832" t="s">
        <v>7191</v>
      </c>
      <c r="E278" s="832" t="s">
        <v>7192</v>
      </c>
      <c r="F278" s="849">
        <v>485</v>
      </c>
      <c r="G278" s="849">
        <v>85845</v>
      </c>
      <c r="H278" s="849">
        <v>0.95689539860888173</v>
      </c>
      <c r="I278" s="849">
        <v>177</v>
      </c>
      <c r="J278" s="849">
        <v>504</v>
      </c>
      <c r="K278" s="849">
        <v>89712</v>
      </c>
      <c r="L278" s="849">
        <v>1</v>
      </c>
      <c r="M278" s="849">
        <v>178</v>
      </c>
      <c r="N278" s="849">
        <v>456</v>
      </c>
      <c r="O278" s="849">
        <v>81624</v>
      </c>
      <c r="P278" s="837">
        <v>0.90984483681112893</v>
      </c>
      <c r="Q278" s="850">
        <v>179</v>
      </c>
    </row>
    <row r="279" spans="1:17" ht="14.45" customHeight="1" x14ac:dyDescent="0.2">
      <c r="A279" s="831" t="s">
        <v>7010</v>
      </c>
      <c r="B279" s="832" t="s">
        <v>6659</v>
      </c>
      <c r="C279" s="832" t="s">
        <v>5509</v>
      </c>
      <c r="D279" s="832" t="s">
        <v>7193</v>
      </c>
      <c r="E279" s="832" t="s">
        <v>7194</v>
      </c>
      <c r="F279" s="849">
        <v>124</v>
      </c>
      <c r="G279" s="849">
        <v>254076</v>
      </c>
      <c r="H279" s="849">
        <v>1.032829268292683</v>
      </c>
      <c r="I279" s="849">
        <v>2049</v>
      </c>
      <c r="J279" s="849">
        <v>120</v>
      </c>
      <c r="K279" s="849">
        <v>246000</v>
      </c>
      <c r="L279" s="849">
        <v>1</v>
      </c>
      <c r="M279" s="849">
        <v>2050</v>
      </c>
      <c r="N279" s="849">
        <v>152</v>
      </c>
      <c r="O279" s="849">
        <v>312056</v>
      </c>
      <c r="P279" s="837">
        <v>1.268520325203252</v>
      </c>
      <c r="Q279" s="850">
        <v>2053</v>
      </c>
    </row>
    <row r="280" spans="1:17" ht="14.45" customHeight="1" x14ac:dyDescent="0.2">
      <c r="A280" s="831" t="s">
        <v>7010</v>
      </c>
      <c r="B280" s="832" t="s">
        <v>6659</v>
      </c>
      <c r="C280" s="832" t="s">
        <v>5509</v>
      </c>
      <c r="D280" s="832" t="s">
        <v>7195</v>
      </c>
      <c r="E280" s="832" t="s">
        <v>7196</v>
      </c>
      <c r="F280" s="849">
        <v>2</v>
      </c>
      <c r="G280" s="849">
        <v>5474</v>
      </c>
      <c r="H280" s="849">
        <v>0.4</v>
      </c>
      <c r="I280" s="849">
        <v>2737</v>
      </c>
      <c r="J280" s="849">
        <v>5</v>
      </c>
      <c r="K280" s="849">
        <v>13685</v>
      </c>
      <c r="L280" s="849">
        <v>1</v>
      </c>
      <c r="M280" s="849">
        <v>2737</v>
      </c>
      <c r="N280" s="849">
        <v>3</v>
      </c>
      <c r="O280" s="849">
        <v>8220</v>
      </c>
      <c r="P280" s="837">
        <v>0.60065765436609431</v>
      </c>
      <c r="Q280" s="850">
        <v>2740</v>
      </c>
    </row>
    <row r="281" spans="1:17" ht="14.45" customHeight="1" x14ac:dyDescent="0.2">
      <c r="A281" s="831" t="s">
        <v>7010</v>
      </c>
      <c r="B281" s="832" t="s">
        <v>6659</v>
      </c>
      <c r="C281" s="832" t="s">
        <v>5509</v>
      </c>
      <c r="D281" s="832" t="s">
        <v>7197</v>
      </c>
      <c r="E281" s="832" t="s">
        <v>7198</v>
      </c>
      <c r="F281" s="849"/>
      <c r="G281" s="849"/>
      <c r="H281" s="849"/>
      <c r="I281" s="849"/>
      <c r="J281" s="849">
        <v>1</v>
      </c>
      <c r="K281" s="849">
        <v>5270</v>
      </c>
      <c r="L281" s="849">
        <v>1</v>
      </c>
      <c r="M281" s="849">
        <v>5270</v>
      </c>
      <c r="N281" s="849"/>
      <c r="O281" s="849"/>
      <c r="P281" s="837"/>
      <c r="Q281" s="850"/>
    </row>
    <row r="282" spans="1:17" ht="14.45" customHeight="1" x14ac:dyDescent="0.2">
      <c r="A282" s="831" t="s">
        <v>7010</v>
      </c>
      <c r="B282" s="832" t="s">
        <v>6659</v>
      </c>
      <c r="C282" s="832" t="s">
        <v>5509</v>
      </c>
      <c r="D282" s="832" t="s">
        <v>7199</v>
      </c>
      <c r="E282" s="832" t="s">
        <v>7200</v>
      </c>
      <c r="F282" s="849">
        <v>1</v>
      </c>
      <c r="G282" s="849">
        <v>2113</v>
      </c>
      <c r="H282" s="849"/>
      <c r="I282" s="849">
        <v>2113</v>
      </c>
      <c r="J282" s="849"/>
      <c r="K282" s="849"/>
      <c r="L282" s="849"/>
      <c r="M282" s="849"/>
      <c r="N282" s="849">
        <v>1</v>
      </c>
      <c r="O282" s="849">
        <v>2117</v>
      </c>
      <c r="P282" s="837"/>
      <c r="Q282" s="850">
        <v>2117</v>
      </c>
    </row>
    <row r="283" spans="1:17" ht="14.45" customHeight="1" x14ac:dyDescent="0.2">
      <c r="A283" s="831" t="s">
        <v>7010</v>
      </c>
      <c r="B283" s="832" t="s">
        <v>6659</v>
      </c>
      <c r="C283" s="832" t="s">
        <v>5509</v>
      </c>
      <c r="D283" s="832" t="s">
        <v>7201</v>
      </c>
      <c r="E283" s="832" t="s">
        <v>7202</v>
      </c>
      <c r="F283" s="849">
        <v>1</v>
      </c>
      <c r="G283" s="849">
        <v>155</v>
      </c>
      <c r="H283" s="849">
        <v>0.2</v>
      </c>
      <c r="I283" s="849">
        <v>155</v>
      </c>
      <c r="J283" s="849">
        <v>5</v>
      </c>
      <c r="K283" s="849">
        <v>775</v>
      </c>
      <c r="L283" s="849">
        <v>1</v>
      </c>
      <c r="M283" s="849">
        <v>155</v>
      </c>
      <c r="N283" s="849">
        <v>2</v>
      </c>
      <c r="O283" s="849">
        <v>312</v>
      </c>
      <c r="P283" s="837">
        <v>0.40258064516129033</v>
      </c>
      <c r="Q283" s="850">
        <v>156</v>
      </c>
    </row>
    <row r="284" spans="1:17" ht="14.45" customHeight="1" x14ac:dyDescent="0.2">
      <c r="A284" s="831" t="s">
        <v>7010</v>
      </c>
      <c r="B284" s="832" t="s">
        <v>6659</v>
      </c>
      <c r="C284" s="832" t="s">
        <v>5509</v>
      </c>
      <c r="D284" s="832" t="s">
        <v>7203</v>
      </c>
      <c r="E284" s="832" t="s">
        <v>7204</v>
      </c>
      <c r="F284" s="849">
        <v>2</v>
      </c>
      <c r="G284" s="849">
        <v>398</v>
      </c>
      <c r="H284" s="849">
        <v>1.99</v>
      </c>
      <c r="I284" s="849">
        <v>199</v>
      </c>
      <c r="J284" s="849">
        <v>1</v>
      </c>
      <c r="K284" s="849">
        <v>200</v>
      </c>
      <c r="L284" s="849">
        <v>1</v>
      </c>
      <c r="M284" s="849">
        <v>200</v>
      </c>
      <c r="N284" s="849">
        <v>1</v>
      </c>
      <c r="O284" s="849">
        <v>201</v>
      </c>
      <c r="P284" s="837">
        <v>1.0049999999999999</v>
      </c>
      <c r="Q284" s="850">
        <v>201</v>
      </c>
    </row>
    <row r="285" spans="1:17" ht="14.45" customHeight="1" x14ac:dyDescent="0.2">
      <c r="A285" s="831" t="s">
        <v>7010</v>
      </c>
      <c r="B285" s="832" t="s">
        <v>6659</v>
      </c>
      <c r="C285" s="832" t="s">
        <v>5509</v>
      </c>
      <c r="D285" s="832" t="s">
        <v>7205</v>
      </c>
      <c r="E285" s="832" t="s">
        <v>7206</v>
      </c>
      <c r="F285" s="849">
        <v>140</v>
      </c>
      <c r="G285" s="849">
        <v>28560</v>
      </c>
      <c r="H285" s="849">
        <v>0.80067283431455005</v>
      </c>
      <c r="I285" s="849">
        <v>204</v>
      </c>
      <c r="J285" s="849">
        <v>174</v>
      </c>
      <c r="K285" s="849">
        <v>35670</v>
      </c>
      <c r="L285" s="849">
        <v>1</v>
      </c>
      <c r="M285" s="849">
        <v>205</v>
      </c>
      <c r="N285" s="849">
        <v>141</v>
      </c>
      <c r="O285" s="849">
        <v>29187</v>
      </c>
      <c r="P285" s="837">
        <v>0.81825063078216986</v>
      </c>
      <c r="Q285" s="850">
        <v>207</v>
      </c>
    </row>
    <row r="286" spans="1:17" ht="14.45" customHeight="1" x14ac:dyDescent="0.2">
      <c r="A286" s="831" t="s">
        <v>7010</v>
      </c>
      <c r="B286" s="832" t="s">
        <v>6659</v>
      </c>
      <c r="C286" s="832" t="s">
        <v>5509</v>
      </c>
      <c r="D286" s="832" t="s">
        <v>7207</v>
      </c>
      <c r="E286" s="832" t="s">
        <v>7208</v>
      </c>
      <c r="F286" s="849"/>
      <c r="G286" s="849"/>
      <c r="H286" s="849"/>
      <c r="I286" s="849"/>
      <c r="J286" s="849">
        <v>3</v>
      </c>
      <c r="K286" s="849">
        <v>1281</v>
      </c>
      <c r="L286" s="849">
        <v>1</v>
      </c>
      <c r="M286" s="849">
        <v>427</v>
      </c>
      <c r="N286" s="849">
        <v>2</v>
      </c>
      <c r="O286" s="849">
        <v>856</v>
      </c>
      <c r="P286" s="837">
        <v>0.66822794691647147</v>
      </c>
      <c r="Q286" s="850">
        <v>428</v>
      </c>
    </row>
    <row r="287" spans="1:17" ht="14.45" customHeight="1" x14ac:dyDescent="0.2">
      <c r="A287" s="831" t="s">
        <v>7010</v>
      </c>
      <c r="B287" s="832" t="s">
        <v>6659</v>
      </c>
      <c r="C287" s="832" t="s">
        <v>5509</v>
      </c>
      <c r="D287" s="832" t="s">
        <v>7209</v>
      </c>
      <c r="E287" s="832" t="s">
        <v>7210</v>
      </c>
      <c r="F287" s="849">
        <v>3</v>
      </c>
      <c r="G287" s="849">
        <v>1308</v>
      </c>
      <c r="H287" s="849">
        <v>0.59862700228832955</v>
      </c>
      <c r="I287" s="849">
        <v>436</v>
      </c>
      <c r="J287" s="849">
        <v>5</v>
      </c>
      <c r="K287" s="849">
        <v>2185</v>
      </c>
      <c r="L287" s="849">
        <v>1</v>
      </c>
      <c r="M287" s="849">
        <v>437</v>
      </c>
      <c r="N287" s="849">
        <v>4</v>
      </c>
      <c r="O287" s="849">
        <v>1752</v>
      </c>
      <c r="P287" s="837">
        <v>0.80183066361556066</v>
      </c>
      <c r="Q287" s="850">
        <v>438</v>
      </c>
    </row>
    <row r="288" spans="1:17" ht="14.45" customHeight="1" x14ac:dyDescent="0.2">
      <c r="A288" s="831" t="s">
        <v>7010</v>
      </c>
      <c r="B288" s="832" t="s">
        <v>6659</v>
      </c>
      <c r="C288" s="832" t="s">
        <v>5509</v>
      </c>
      <c r="D288" s="832" t="s">
        <v>7211</v>
      </c>
      <c r="E288" s="832" t="s">
        <v>7212</v>
      </c>
      <c r="F288" s="849">
        <v>95</v>
      </c>
      <c r="G288" s="849">
        <v>204725</v>
      </c>
      <c r="H288" s="849">
        <v>0.94955936920222639</v>
      </c>
      <c r="I288" s="849">
        <v>2155</v>
      </c>
      <c r="J288" s="849">
        <v>100</v>
      </c>
      <c r="K288" s="849">
        <v>215600</v>
      </c>
      <c r="L288" s="849">
        <v>1</v>
      </c>
      <c r="M288" s="849">
        <v>2156</v>
      </c>
      <c r="N288" s="849">
        <v>143</v>
      </c>
      <c r="O288" s="849">
        <v>308737</v>
      </c>
      <c r="P288" s="837">
        <v>1.4319897959183674</v>
      </c>
      <c r="Q288" s="850">
        <v>2159</v>
      </c>
    </row>
    <row r="289" spans="1:17" ht="14.45" customHeight="1" x14ac:dyDescent="0.2">
      <c r="A289" s="831" t="s">
        <v>7010</v>
      </c>
      <c r="B289" s="832" t="s">
        <v>6659</v>
      </c>
      <c r="C289" s="832" t="s">
        <v>5509</v>
      </c>
      <c r="D289" s="832" t="s">
        <v>7213</v>
      </c>
      <c r="E289" s="832" t="s">
        <v>7174</v>
      </c>
      <c r="F289" s="849">
        <v>6</v>
      </c>
      <c r="G289" s="849">
        <v>11334</v>
      </c>
      <c r="H289" s="849">
        <v>0.6</v>
      </c>
      <c r="I289" s="849">
        <v>1889</v>
      </c>
      <c r="J289" s="849">
        <v>10</v>
      </c>
      <c r="K289" s="849">
        <v>18890</v>
      </c>
      <c r="L289" s="849">
        <v>1</v>
      </c>
      <c r="M289" s="849">
        <v>1889</v>
      </c>
      <c r="N289" s="849">
        <v>21</v>
      </c>
      <c r="O289" s="849">
        <v>39732</v>
      </c>
      <c r="P289" s="837">
        <v>2.1033350979354157</v>
      </c>
      <c r="Q289" s="850">
        <v>1892</v>
      </c>
    </row>
    <row r="290" spans="1:17" ht="14.45" customHeight="1" x14ac:dyDescent="0.2">
      <c r="A290" s="831" t="s">
        <v>7010</v>
      </c>
      <c r="B290" s="832" t="s">
        <v>6659</v>
      </c>
      <c r="C290" s="832" t="s">
        <v>5509</v>
      </c>
      <c r="D290" s="832" t="s">
        <v>7214</v>
      </c>
      <c r="E290" s="832" t="s">
        <v>7215</v>
      </c>
      <c r="F290" s="849">
        <v>1</v>
      </c>
      <c r="G290" s="849">
        <v>9838</v>
      </c>
      <c r="H290" s="849"/>
      <c r="I290" s="849">
        <v>9838</v>
      </c>
      <c r="J290" s="849"/>
      <c r="K290" s="849"/>
      <c r="L290" s="849"/>
      <c r="M290" s="849"/>
      <c r="N290" s="849">
        <v>1</v>
      </c>
      <c r="O290" s="849">
        <v>9850</v>
      </c>
      <c r="P290" s="837"/>
      <c r="Q290" s="850">
        <v>9850</v>
      </c>
    </row>
    <row r="291" spans="1:17" ht="14.45" customHeight="1" x14ac:dyDescent="0.2">
      <c r="A291" s="831" t="s">
        <v>7010</v>
      </c>
      <c r="B291" s="832" t="s">
        <v>6659</v>
      </c>
      <c r="C291" s="832" t="s">
        <v>5509</v>
      </c>
      <c r="D291" s="832" t="s">
        <v>7216</v>
      </c>
      <c r="E291" s="832" t="s">
        <v>7217</v>
      </c>
      <c r="F291" s="849"/>
      <c r="G291" s="849"/>
      <c r="H291" s="849"/>
      <c r="I291" s="849"/>
      <c r="J291" s="849">
        <v>1</v>
      </c>
      <c r="K291" s="849">
        <v>935</v>
      </c>
      <c r="L291" s="849">
        <v>1</v>
      </c>
      <c r="M291" s="849">
        <v>935</v>
      </c>
      <c r="N291" s="849"/>
      <c r="O291" s="849"/>
      <c r="P291" s="837"/>
      <c r="Q291" s="850"/>
    </row>
    <row r="292" spans="1:17" ht="14.45" customHeight="1" x14ac:dyDescent="0.2">
      <c r="A292" s="831" t="s">
        <v>7010</v>
      </c>
      <c r="B292" s="832" t="s">
        <v>6659</v>
      </c>
      <c r="C292" s="832" t="s">
        <v>5509</v>
      </c>
      <c r="D292" s="832" t="s">
        <v>7218</v>
      </c>
      <c r="E292" s="832" t="s">
        <v>7219</v>
      </c>
      <c r="F292" s="849">
        <v>21</v>
      </c>
      <c r="G292" s="849">
        <v>177660</v>
      </c>
      <c r="H292" s="849">
        <v>1.0497518317182699</v>
      </c>
      <c r="I292" s="849">
        <v>8460</v>
      </c>
      <c r="J292" s="849">
        <v>20</v>
      </c>
      <c r="K292" s="849">
        <v>169240</v>
      </c>
      <c r="L292" s="849">
        <v>1</v>
      </c>
      <c r="M292" s="849">
        <v>8462</v>
      </c>
      <c r="N292" s="849">
        <v>31</v>
      </c>
      <c r="O292" s="849">
        <v>262570</v>
      </c>
      <c r="P292" s="837">
        <v>1.5514653746159301</v>
      </c>
      <c r="Q292" s="850">
        <v>8470</v>
      </c>
    </row>
    <row r="293" spans="1:17" ht="14.45" customHeight="1" x14ac:dyDescent="0.2">
      <c r="A293" s="831" t="s">
        <v>7010</v>
      </c>
      <c r="B293" s="832" t="s">
        <v>6659</v>
      </c>
      <c r="C293" s="832" t="s">
        <v>5509</v>
      </c>
      <c r="D293" s="832" t="s">
        <v>7220</v>
      </c>
      <c r="E293" s="832" t="s">
        <v>7221</v>
      </c>
      <c r="F293" s="849"/>
      <c r="G293" s="849"/>
      <c r="H293" s="849"/>
      <c r="I293" s="849"/>
      <c r="J293" s="849">
        <v>1</v>
      </c>
      <c r="K293" s="849">
        <v>161</v>
      </c>
      <c r="L293" s="849">
        <v>1</v>
      </c>
      <c r="M293" s="849">
        <v>161</v>
      </c>
      <c r="N293" s="849"/>
      <c r="O293" s="849"/>
      <c r="P293" s="837"/>
      <c r="Q293" s="850"/>
    </row>
    <row r="294" spans="1:17" ht="14.45" customHeight="1" x14ac:dyDescent="0.2">
      <c r="A294" s="831" t="s">
        <v>7010</v>
      </c>
      <c r="B294" s="832" t="s">
        <v>6659</v>
      </c>
      <c r="C294" s="832" t="s">
        <v>5509</v>
      </c>
      <c r="D294" s="832" t="s">
        <v>7222</v>
      </c>
      <c r="E294" s="832" t="s">
        <v>7223</v>
      </c>
      <c r="F294" s="849">
        <v>1</v>
      </c>
      <c r="G294" s="849">
        <v>2053</v>
      </c>
      <c r="H294" s="849">
        <v>0.49951338199513384</v>
      </c>
      <c r="I294" s="849">
        <v>2053</v>
      </c>
      <c r="J294" s="849">
        <v>2</v>
      </c>
      <c r="K294" s="849">
        <v>4110</v>
      </c>
      <c r="L294" s="849">
        <v>1</v>
      </c>
      <c r="M294" s="849">
        <v>2055</v>
      </c>
      <c r="N294" s="849">
        <v>8</v>
      </c>
      <c r="O294" s="849">
        <v>16496</v>
      </c>
      <c r="P294" s="837">
        <v>4.0136253041362533</v>
      </c>
      <c r="Q294" s="850">
        <v>2062</v>
      </c>
    </row>
    <row r="295" spans="1:17" ht="14.45" customHeight="1" x14ac:dyDescent="0.2">
      <c r="A295" s="831" t="s">
        <v>7010</v>
      </c>
      <c r="B295" s="832" t="s">
        <v>6659</v>
      </c>
      <c r="C295" s="832" t="s">
        <v>5509</v>
      </c>
      <c r="D295" s="832" t="s">
        <v>7224</v>
      </c>
      <c r="E295" s="832" t="s">
        <v>7225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5761</v>
      </c>
      <c r="P295" s="837"/>
      <c r="Q295" s="850">
        <v>5761</v>
      </c>
    </row>
    <row r="296" spans="1:17" ht="14.45" customHeight="1" x14ac:dyDescent="0.2">
      <c r="A296" s="831" t="s">
        <v>7010</v>
      </c>
      <c r="B296" s="832" t="s">
        <v>6659</v>
      </c>
      <c r="C296" s="832" t="s">
        <v>5509</v>
      </c>
      <c r="D296" s="832" t="s">
        <v>7226</v>
      </c>
      <c r="E296" s="832" t="s">
        <v>7227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582</v>
      </c>
      <c r="P296" s="837"/>
      <c r="Q296" s="850">
        <v>582</v>
      </c>
    </row>
    <row r="297" spans="1:17" ht="14.45" customHeight="1" x14ac:dyDescent="0.2">
      <c r="A297" s="831" t="s">
        <v>7010</v>
      </c>
      <c r="B297" s="832" t="s">
        <v>6659</v>
      </c>
      <c r="C297" s="832" t="s">
        <v>5509</v>
      </c>
      <c r="D297" s="832" t="s">
        <v>7228</v>
      </c>
      <c r="E297" s="832" t="s">
        <v>7229</v>
      </c>
      <c r="F297" s="849">
        <v>1</v>
      </c>
      <c r="G297" s="849">
        <v>373</v>
      </c>
      <c r="H297" s="849"/>
      <c r="I297" s="849">
        <v>373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5" customHeight="1" x14ac:dyDescent="0.2">
      <c r="A298" s="831" t="s">
        <v>7010</v>
      </c>
      <c r="B298" s="832" t="s">
        <v>6659</v>
      </c>
      <c r="C298" s="832" t="s">
        <v>5509</v>
      </c>
      <c r="D298" s="832" t="s">
        <v>7230</v>
      </c>
      <c r="E298" s="832" t="s">
        <v>7231</v>
      </c>
      <c r="F298" s="849"/>
      <c r="G298" s="849"/>
      <c r="H298" s="849"/>
      <c r="I298" s="849"/>
      <c r="J298" s="849">
        <v>2</v>
      </c>
      <c r="K298" s="849">
        <v>706</v>
      </c>
      <c r="L298" s="849">
        <v>1</v>
      </c>
      <c r="M298" s="849">
        <v>353</v>
      </c>
      <c r="N298" s="849"/>
      <c r="O298" s="849"/>
      <c r="P298" s="837"/>
      <c r="Q298" s="850"/>
    </row>
    <row r="299" spans="1:17" ht="14.45" customHeight="1" x14ac:dyDescent="0.2">
      <c r="A299" s="831" t="s">
        <v>7232</v>
      </c>
      <c r="B299" s="832" t="s">
        <v>7233</v>
      </c>
      <c r="C299" s="832" t="s">
        <v>5509</v>
      </c>
      <c r="D299" s="832" t="s">
        <v>7234</v>
      </c>
      <c r="E299" s="832" t="s">
        <v>7235</v>
      </c>
      <c r="F299" s="849">
        <v>485</v>
      </c>
      <c r="G299" s="849">
        <v>102335</v>
      </c>
      <c r="H299" s="849">
        <v>0.80991990629352917</v>
      </c>
      <c r="I299" s="849">
        <v>211</v>
      </c>
      <c r="J299" s="849">
        <v>596</v>
      </c>
      <c r="K299" s="849">
        <v>126352</v>
      </c>
      <c r="L299" s="849">
        <v>1</v>
      </c>
      <c r="M299" s="849">
        <v>212</v>
      </c>
      <c r="N299" s="849">
        <v>432</v>
      </c>
      <c r="O299" s="849">
        <v>92016</v>
      </c>
      <c r="P299" s="837">
        <v>0.72825123464606811</v>
      </c>
      <c r="Q299" s="850">
        <v>213</v>
      </c>
    </row>
    <row r="300" spans="1:17" ht="14.45" customHeight="1" x14ac:dyDescent="0.2">
      <c r="A300" s="831" t="s">
        <v>7232</v>
      </c>
      <c r="B300" s="832" t="s">
        <v>7233</v>
      </c>
      <c r="C300" s="832" t="s">
        <v>5509</v>
      </c>
      <c r="D300" s="832" t="s">
        <v>7236</v>
      </c>
      <c r="E300" s="832" t="s">
        <v>7237</v>
      </c>
      <c r="F300" s="849">
        <v>250</v>
      </c>
      <c r="G300" s="849">
        <v>75250</v>
      </c>
      <c r="H300" s="849">
        <v>0.46142997301937699</v>
      </c>
      <c r="I300" s="849">
        <v>301</v>
      </c>
      <c r="J300" s="849">
        <v>540</v>
      </c>
      <c r="K300" s="849">
        <v>163080</v>
      </c>
      <c r="L300" s="849">
        <v>1</v>
      </c>
      <c r="M300" s="849">
        <v>302</v>
      </c>
      <c r="N300" s="849">
        <v>361</v>
      </c>
      <c r="O300" s="849">
        <v>109383</v>
      </c>
      <c r="P300" s="837">
        <v>0.67073215599705671</v>
      </c>
      <c r="Q300" s="850">
        <v>303</v>
      </c>
    </row>
    <row r="301" spans="1:17" ht="14.45" customHeight="1" x14ac:dyDescent="0.2">
      <c r="A301" s="831" t="s">
        <v>7232</v>
      </c>
      <c r="B301" s="832" t="s">
        <v>7233</v>
      </c>
      <c r="C301" s="832" t="s">
        <v>5509</v>
      </c>
      <c r="D301" s="832" t="s">
        <v>7238</v>
      </c>
      <c r="E301" s="832" t="s">
        <v>7239</v>
      </c>
      <c r="F301" s="849"/>
      <c r="G301" s="849"/>
      <c r="H301" s="849"/>
      <c r="I301" s="849"/>
      <c r="J301" s="849">
        <v>9</v>
      </c>
      <c r="K301" s="849">
        <v>900</v>
      </c>
      <c r="L301" s="849">
        <v>1</v>
      </c>
      <c r="M301" s="849">
        <v>100</v>
      </c>
      <c r="N301" s="849">
        <v>9</v>
      </c>
      <c r="O301" s="849">
        <v>900</v>
      </c>
      <c r="P301" s="837">
        <v>1</v>
      </c>
      <c r="Q301" s="850">
        <v>100</v>
      </c>
    </row>
    <row r="302" spans="1:17" ht="14.45" customHeight="1" x14ac:dyDescent="0.2">
      <c r="A302" s="831" t="s">
        <v>7232</v>
      </c>
      <c r="B302" s="832" t="s">
        <v>7233</v>
      </c>
      <c r="C302" s="832" t="s">
        <v>5509</v>
      </c>
      <c r="D302" s="832" t="s">
        <v>7240</v>
      </c>
      <c r="E302" s="832" t="s">
        <v>7241</v>
      </c>
      <c r="F302" s="849">
        <v>96</v>
      </c>
      <c r="G302" s="849">
        <v>13152</v>
      </c>
      <c r="H302" s="849">
        <v>1.1851851851851851</v>
      </c>
      <c r="I302" s="849">
        <v>137</v>
      </c>
      <c r="J302" s="849">
        <v>81</v>
      </c>
      <c r="K302" s="849">
        <v>11097</v>
      </c>
      <c r="L302" s="849">
        <v>1</v>
      </c>
      <c r="M302" s="849">
        <v>137</v>
      </c>
      <c r="N302" s="849">
        <v>81</v>
      </c>
      <c r="O302" s="849">
        <v>11178</v>
      </c>
      <c r="P302" s="837">
        <v>1.0072992700729928</v>
      </c>
      <c r="Q302" s="850">
        <v>138</v>
      </c>
    </row>
    <row r="303" spans="1:17" ht="14.45" customHeight="1" x14ac:dyDescent="0.2">
      <c r="A303" s="831" t="s">
        <v>7232</v>
      </c>
      <c r="B303" s="832" t="s">
        <v>7233</v>
      </c>
      <c r="C303" s="832" t="s">
        <v>5509</v>
      </c>
      <c r="D303" s="832" t="s">
        <v>7242</v>
      </c>
      <c r="E303" s="832" t="s">
        <v>7241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185</v>
      </c>
      <c r="P303" s="837"/>
      <c r="Q303" s="850">
        <v>185</v>
      </c>
    </row>
    <row r="304" spans="1:17" ht="14.45" customHeight="1" x14ac:dyDescent="0.2">
      <c r="A304" s="831" t="s">
        <v>7232</v>
      </c>
      <c r="B304" s="832" t="s">
        <v>7233</v>
      </c>
      <c r="C304" s="832" t="s">
        <v>5509</v>
      </c>
      <c r="D304" s="832" t="s">
        <v>7243</v>
      </c>
      <c r="E304" s="832" t="s">
        <v>7244</v>
      </c>
      <c r="F304" s="849">
        <v>1</v>
      </c>
      <c r="G304" s="849">
        <v>639</v>
      </c>
      <c r="H304" s="849">
        <v>0.99843749999999998</v>
      </c>
      <c r="I304" s="849">
        <v>639</v>
      </c>
      <c r="J304" s="849">
        <v>1</v>
      </c>
      <c r="K304" s="849">
        <v>640</v>
      </c>
      <c r="L304" s="849">
        <v>1</v>
      </c>
      <c r="M304" s="849">
        <v>640</v>
      </c>
      <c r="N304" s="849"/>
      <c r="O304" s="849"/>
      <c r="P304" s="837"/>
      <c r="Q304" s="850"/>
    </row>
    <row r="305" spans="1:17" ht="14.45" customHeight="1" x14ac:dyDescent="0.2">
      <c r="A305" s="831" t="s">
        <v>7232</v>
      </c>
      <c r="B305" s="832" t="s">
        <v>7233</v>
      </c>
      <c r="C305" s="832" t="s">
        <v>5509</v>
      </c>
      <c r="D305" s="832" t="s">
        <v>7245</v>
      </c>
      <c r="E305" s="832" t="s">
        <v>7246</v>
      </c>
      <c r="F305" s="849">
        <v>10</v>
      </c>
      <c r="G305" s="849">
        <v>1730</v>
      </c>
      <c r="H305" s="849">
        <v>0.66283524904214564</v>
      </c>
      <c r="I305" s="849">
        <v>173</v>
      </c>
      <c r="J305" s="849">
        <v>15</v>
      </c>
      <c r="K305" s="849">
        <v>2610</v>
      </c>
      <c r="L305" s="849">
        <v>1</v>
      </c>
      <c r="M305" s="849">
        <v>174</v>
      </c>
      <c r="N305" s="849">
        <v>10</v>
      </c>
      <c r="O305" s="849">
        <v>1750</v>
      </c>
      <c r="P305" s="837">
        <v>0.67049808429118773</v>
      </c>
      <c r="Q305" s="850">
        <v>175</v>
      </c>
    </row>
    <row r="306" spans="1:17" ht="14.45" customHeight="1" x14ac:dyDescent="0.2">
      <c r="A306" s="831" t="s">
        <v>7232</v>
      </c>
      <c r="B306" s="832" t="s">
        <v>7233</v>
      </c>
      <c r="C306" s="832" t="s">
        <v>5509</v>
      </c>
      <c r="D306" s="832" t="s">
        <v>7247</v>
      </c>
      <c r="E306" s="832" t="s">
        <v>7248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348</v>
      </c>
      <c r="P306" s="837"/>
      <c r="Q306" s="850">
        <v>348</v>
      </c>
    </row>
    <row r="307" spans="1:17" ht="14.45" customHeight="1" x14ac:dyDescent="0.2">
      <c r="A307" s="831" t="s">
        <v>7232</v>
      </c>
      <c r="B307" s="832" t="s">
        <v>7233</v>
      </c>
      <c r="C307" s="832" t="s">
        <v>5509</v>
      </c>
      <c r="D307" s="832" t="s">
        <v>7249</v>
      </c>
      <c r="E307" s="832" t="s">
        <v>7250</v>
      </c>
      <c r="F307" s="849"/>
      <c r="G307" s="849"/>
      <c r="H307" s="849"/>
      <c r="I307" s="849"/>
      <c r="J307" s="849">
        <v>102</v>
      </c>
      <c r="K307" s="849">
        <v>27948</v>
      </c>
      <c r="L307" s="849">
        <v>1</v>
      </c>
      <c r="M307" s="849">
        <v>274</v>
      </c>
      <c r="N307" s="849">
        <v>74</v>
      </c>
      <c r="O307" s="849">
        <v>20498</v>
      </c>
      <c r="P307" s="837">
        <v>0.73343351939315871</v>
      </c>
      <c r="Q307" s="850">
        <v>277</v>
      </c>
    </row>
    <row r="308" spans="1:17" ht="14.45" customHeight="1" x14ac:dyDescent="0.2">
      <c r="A308" s="831" t="s">
        <v>7232</v>
      </c>
      <c r="B308" s="832" t="s">
        <v>7233</v>
      </c>
      <c r="C308" s="832" t="s">
        <v>5509</v>
      </c>
      <c r="D308" s="832" t="s">
        <v>7251</v>
      </c>
      <c r="E308" s="832" t="s">
        <v>7252</v>
      </c>
      <c r="F308" s="849">
        <v>105</v>
      </c>
      <c r="G308" s="849">
        <v>14910</v>
      </c>
      <c r="H308" s="849">
        <v>0.81395348837209303</v>
      </c>
      <c r="I308" s="849">
        <v>142</v>
      </c>
      <c r="J308" s="849">
        <v>129</v>
      </c>
      <c r="K308" s="849">
        <v>18318</v>
      </c>
      <c r="L308" s="849">
        <v>1</v>
      </c>
      <c r="M308" s="849">
        <v>142</v>
      </c>
      <c r="N308" s="849">
        <v>104</v>
      </c>
      <c r="O308" s="849">
        <v>14664</v>
      </c>
      <c r="P308" s="837">
        <v>0.80052407468064202</v>
      </c>
      <c r="Q308" s="850">
        <v>141</v>
      </c>
    </row>
    <row r="309" spans="1:17" ht="14.45" customHeight="1" x14ac:dyDescent="0.2">
      <c r="A309" s="831" t="s">
        <v>7232</v>
      </c>
      <c r="B309" s="832" t="s">
        <v>7233</v>
      </c>
      <c r="C309" s="832" t="s">
        <v>5509</v>
      </c>
      <c r="D309" s="832" t="s">
        <v>7253</v>
      </c>
      <c r="E309" s="832" t="s">
        <v>7252</v>
      </c>
      <c r="F309" s="849">
        <v>96</v>
      </c>
      <c r="G309" s="849">
        <v>7488</v>
      </c>
      <c r="H309" s="849">
        <v>1.1851851851851851</v>
      </c>
      <c r="I309" s="849">
        <v>78</v>
      </c>
      <c r="J309" s="849">
        <v>81</v>
      </c>
      <c r="K309" s="849">
        <v>6318</v>
      </c>
      <c r="L309" s="849">
        <v>1</v>
      </c>
      <c r="M309" s="849">
        <v>78</v>
      </c>
      <c r="N309" s="849">
        <v>81</v>
      </c>
      <c r="O309" s="849">
        <v>6399</v>
      </c>
      <c r="P309" s="837">
        <v>1.0128205128205128</v>
      </c>
      <c r="Q309" s="850">
        <v>79</v>
      </c>
    </row>
    <row r="310" spans="1:17" ht="14.45" customHeight="1" x14ac:dyDescent="0.2">
      <c r="A310" s="831" t="s">
        <v>7232</v>
      </c>
      <c r="B310" s="832" t="s">
        <v>7233</v>
      </c>
      <c r="C310" s="832" t="s">
        <v>5509</v>
      </c>
      <c r="D310" s="832" t="s">
        <v>7254</v>
      </c>
      <c r="E310" s="832" t="s">
        <v>7255</v>
      </c>
      <c r="F310" s="849">
        <v>105</v>
      </c>
      <c r="G310" s="849">
        <v>32970</v>
      </c>
      <c r="H310" s="849">
        <v>0.81395348837209303</v>
      </c>
      <c r="I310" s="849">
        <v>314</v>
      </c>
      <c r="J310" s="849">
        <v>129</v>
      </c>
      <c r="K310" s="849">
        <v>40506</v>
      </c>
      <c r="L310" s="849">
        <v>1</v>
      </c>
      <c r="M310" s="849">
        <v>314</v>
      </c>
      <c r="N310" s="849">
        <v>104</v>
      </c>
      <c r="O310" s="849">
        <v>32864</v>
      </c>
      <c r="P310" s="837">
        <v>0.81133659210981091</v>
      </c>
      <c r="Q310" s="850">
        <v>316</v>
      </c>
    </row>
    <row r="311" spans="1:17" ht="14.45" customHeight="1" x14ac:dyDescent="0.2">
      <c r="A311" s="831" t="s">
        <v>7232</v>
      </c>
      <c r="B311" s="832" t="s">
        <v>7233</v>
      </c>
      <c r="C311" s="832" t="s">
        <v>5509</v>
      </c>
      <c r="D311" s="832" t="s">
        <v>7256</v>
      </c>
      <c r="E311" s="832" t="s">
        <v>7257</v>
      </c>
      <c r="F311" s="849"/>
      <c r="G311" s="849"/>
      <c r="H311" s="849"/>
      <c r="I311" s="849"/>
      <c r="J311" s="849">
        <v>1</v>
      </c>
      <c r="K311" s="849">
        <v>328</v>
      </c>
      <c r="L311" s="849">
        <v>1</v>
      </c>
      <c r="M311" s="849">
        <v>328</v>
      </c>
      <c r="N311" s="849">
        <v>1</v>
      </c>
      <c r="O311" s="849">
        <v>329</v>
      </c>
      <c r="P311" s="837">
        <v>1.0030487804878048</v>
      </c>
      <c r="Q311" s="850">
        <v>329</v>
      </c>
    </row>
    <row r="312" spans="1:17" ht="14.45" customHeight="1" x14ac:dyDescent="0.2">
      <c r="A312" s="831" t="s">
        <v>7232</v>
      </c>
      <c r="B312" s="832" t="s">
        <v>7233</v>
      </c>
      <c r="C312" s="832" t="s">
        <v>5509</v>
      </c>
      <c r="D312" s="832" t="s">
        <v>7258</v>
      </c>
      <c r="E312" s="832" t="s">
        <v>7259</v>
      </c>
      <c r="F312" s="849">
        <v>132</v>
      </c>
      <c r="G312" s="849">
        <v>21516</v>
      </c>
      <c r="H312" s="849">
        <v>1.7837837837837838</v>
      </c>
      <c r="I312" s="849">
        <v>163</v>
      </c>
      <c r="J312" s="849">
        <v>74</v>
      </c>
      <c r="K312" s="849">
        <v>12062</v>
      </c>
      <c r="L312" s="849">
        <v>1</v>
      </c>
      <c r="M312" s="849">
        <v>163</v>
      </c>
      <c r="N312" s="849">
        <v>60</v>
      </c>
      <c r="O312" s="849">
        <v>9900</v>
      </c>
      <c r="P312" s="837">
        <v>0.82075940971646488</v>
      </c>
      <c r="Q312" s="850">
        <v>165</v>
      </c>
    </row>
    <row r="313" spans="1:17" ht="14.45" customHeight="1" x14ac:dyDescent="0.2">
      <c r="A313" s="831" t="s">
        <v>7232</v>
      </c>
      <c r="B313" s="832" t="s">
        <v>7233</v>
      </c>
      <c r="C313" s="832" t="s">
        <v>5509</v>
      </c>
      <c r="D313" s="832" t="s">
        <v>7260</v>
      </c>
      <c r="E313" s="832" t="s">
        <v>7235</v>
      </c>
      <c r="F313" s="849">
        <v>278</v>
      </c>
      <c r="G313" s="849">
        <v>20016</v>
      </c>
      <c r="H313" s="849">
        <v>0.79428571428571426</v>
      </c>
      <c r="I313" s="849">
        <v>72</v>
      </c>
      <c r="J313" s="849">
        <v>350</v>
      </c>
      <c r="K313" s="849">
        <v>25200</v>
      </c>
      <c r="L313" s="849">
        <v>1</v>
      </c>
      <c r="M313" s="849">
        <v>72</v>
      </c>
      <c r="N313" s="849">
        <v>257</v>
      </c>
      <c r="O313" s="849">
        <v>19018</v>
      </c>
      <c r="P313" s="837">
        <v>0.75468253968253973</v>
      </c>
      <c r="Q313" s="850">
        <v>74</v>
      </c>
    </row>
    <row r="314" spans="1:17" ht="14.45" customHeight="1" x14ac:dyDescent="0.2">
      <c r="A314" s="831" t="s">
        <v>7232</v>
      </c>
      <c r="B314" s="832" t="s">
        <v>7233</v>
      </c>
      <c r="C314" s="832" t="s">
        <v>5509</v>
      </c>
      <c r="D314" s="832" t="s">
        <v>7261</v>
      </c>
      <c r="E314" s="832" t="s">
        <v>7262</v>
      </c>
      <c r="F314" s="849">
        <v>7</v>
      </c>
      <c r="G314" s="849">
        <v>8477</v>
      </c>
      <c r="H314" s="849">
        <v>0.49958745874587457</v>
      </c>
      <c r="I314" s="849">
        <v>1211</v>
      </c>
      <c r="J314" s="849">
        <v>14</v>
      </c>
      <c r="K314" s="849">
        <v>16968</v>
      </c>
      <c r="L314" s="849">
        <v>1</v>
      </c>
      <c r="M314" s="849">
        <v>1212</v>
      </c>
      <c r="N314" s="849">
        <v>12</v>
      </c>
      <c r="O314" s="849">
        <v>14592</v>
      </c>
      <c r="P314" s="837">
        <v>0.85997171145686002</v>
      </c>
      <c r="Q314" s="850">
        <v>1216</v>
      </c>
    </row>
    <row r="315" spans="1:17" ht="14.45" customHeight="1" x14ac:dyDescent="0.2">
      <c r="A315" s="831" t="s">
        <v>7232</v>
      </c>
      <c r="B315" s="832" t="s">
        <v>7233</v>
      </c>
      <c r="C315" s="832" t="s">
        <v>5509</v>
      </c>
      <c r="D315" s="832" t="s">
        <v>7263</v>
      </c>
      <c r="E315" s="832" t="s">
        <v>7264</v>
      </c>
      <c r="F315" s="849">
        <v>5</v>
      </c>
      <c r="G315" s="849">
        <v>570</v>
      </c>
      <c r="H315" s="849">
        <v>0.70807453416149069</v>
      </c>
      <c r="I315" s="849">
        <v>114</v>
      </c>
      <c r="J315" s="849">
        <v>7</v>
      </c>
      <c r="K315" s="849">
        <v>805</v>
      </c>
      <c r="L315" s="849">
        <v>1</v>
      </c>
      <c r="M315" s="849">
        <v>115</v>
      </c>
      <c r="N315" s="849">
        <v>9</v>
      </c>
      <c r="O315" s="849">
        <v>1044</v>
      </c>
      <c r="P315" s="837">
        <v>1.2968944099378883</v>
      </c>
      <c r="Q315" s="850">
        <v>116</v>
      </c>
    </row>
    <row r="316" spans="1:17" ht="14.45" customHeight="1" x14ac:dyDescent="0.2">
      <c r="A316" s="831" t="s">
        <v>7232</v>
      </c>
      <c r="B316" s="832" t="s">
        <v>7233</v>
      </c>
      <c r="C316" s="832" t="s">
        <v>5509</v>
      </c>
      <c r="D316" s="832" t="s">
        <v>7265</v>
      </c>
      <c r="E316" s="832" t="s">
        <v>7266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350</v>
      </c>
      <c r="P316" s="837"/>
      <c r="Q316" s="850">
        <v>350</v>
      </c>
    </row>
    <row r="317" spans="1:17" ht="14.45" customHeight="1" x14ac:dyDescent="0.2">
      <c r="A317" s="831" t="s">
        <v>7267</v>
      </c>
      <c r="B317" s="832" t="s">
        <v>7268</v>
      </c>
      <c r="C317" s="832" t="s">
        <v>5509</v>
      </c>
      <c r="D317" s="832" t="s">
        <v>7269</v>
      </c>
      <c r="E317" s="832" t="s">
        <v>7270</v>
      </c>
      <c r="F317" s="849">
        <v>19</v>
      </c>
      <c r="G317" s="849">
        <v>1102</v>
      </c>
      <c r="H317" s="849">
        <v>0.86363636363636365</v>
      </c>
      <c r="I317" s="849">
        <v>58</v>
      </c>
      <c r="J317" s="849">
        <v>22</v>
      </c>
      <c r="K317" s="849">
        <v>1276</v>
      </c>
      <c r="L317" s="849">
        <v>1</v>
      </c>
      <c r="M317" s="849">
        <v>58</v>
      </c>
      <c r="N317" s="849">
        <v>17</v>
      </c>
      <c r="O317" s="849">
        <v>1003</v>
      </c>
      <c r="P317" s="837">
        <v>0.78605015673981193</v>
      </c>
      <c r="Q317" s="850">
        <v>59</v>
      </c>
    </row>
    <row r="318" spans="1:17" ht="14.45" customHeight="1" x14ac:dyDescent="0.2">
      <c r="A318" s="831" t="s">
        <v>7267</v>
      </c>
      <c r="B318" s="832" t="s">
        <v>7268</v>
      </c>
      <c r="C318" s="832" t="s">
        <v>5509</v>
      </c>
      <c r="D318" s="832" t="s">
        <v>7271</v>
      </c>
      <c r="E318" s="832" t="s">
        <v>7272</v>
      </c>
      <c r="F318" s="849">
        <v>21</v>
      </c>
      <c r="G318" s="849">
        <v>2751</v>
      </c>
      <c r="H318" s="849">
        <v>1.4886363636363635</v>
      </c>
      <c r="I318" s="849">
        <v>131</v>
      </c>
      <c r="J318" s="849">
        <v>14</v>
      </c>
      <c r="K318" s="849">
        <v>1848</v>
      </c>
      <c r="L318" s="849">
        <v>1</v>
      </c>
      <c r="M318" s="849">
        <v>132</v>
      </c>
      <c r="N318" s="849">
        <v>22</v>
      </c>
      <c r="O318" s="849">
        <v>2904</v>
      </c>
      <c r="P318" s="837">
        <v>1.5714285714285714</v>
      </c>
      <c r="Q318" s="850">
        <v>132</v>
      </c>
    </row>
    <row r="319" spans="1:17" ht="14.45" customHeight="1" x14ac:dyDescent="0.2">
      <c r="A319" s="831" t="s">
        <v>7267</v>
      </c>
      <c r="B319" s="832" t="s">
        <v>7268</v>
      </c>
      <c r="C319" s="832" t="s">
        <v>5509</v>
      </c>
      <c r="D319" s="832" t="s">
        <v>7273</v>
      </c>
      <c r="E319" s="832" t="s">
        <v>7274</v>
      </c>
      <c r="F319" s="849">
        <v>2</v>
      </c>
      <c r="G319" s="849">
        <v>378</v>
      </c>
      <c r="H319" s="849"/>
      <c r="I319" s="849">
        <v>189</v>
      </c>
      <c r="J319" s="849"/>
      <c r="K319" s="849"/>
      <c r="L319" s="849"/>
      <c r="M319" s="849"/>
      <c r="N319" s="849">
        <v>2</v>
      </c>
      <c r="O319" s="849">
        <v>380</v>
      </c>
      <c r="P319" s="837"/>
      <c r="Q319" s="850">
        <v>190</v>
      </c>
    </row>
    <row r="320" spans="1:17" ht="14.45" customHeight="1" x14ac:dyDescent="0.2">
      <c r="A320" s="831" t="s">
        <v>7267</v>
      </c>
      <c r="B320" s="832" t="s">
        <v>7268</v>
      </c>
      <c r="C320" s="832" t="s">
        <v>5509</v>
      </c>
      <c r="D320" s="832" t="s">
        <v>7275</v>
      </c>
      <c r="E320" s="832" t="s">
        <v>7276</v>
      </c>
      <c r="F320" s="849">
        <v>2</v>
      </c>
      <c r="G320" s="849">
        <v>816</v>
      </c>
      <c r="H320" s="849">
        <v>1</v>
      </c>
      <c r="I320" s="849">
        <v>408</v>
      </c>
      <c r="J320" s="849">
        <v>2</v>
      </c>
      <c r="K320" s="849">
        <v>816</v>
      </c>
      <c r="L320" s="849">
        <v>1</v>
      </c>
      <c r="M320" s="849">
        <v>408</v>
      </c>
      <c r="N320" s="849"/>
      <c r="O320" s="849"/>
      <c r="P320" s="837"/>
      <c r="Q320" s="850"/>
    </row>
    <row r="321" spans="1:17" ht="14.45" customHeight="1" x14ac:dyDescent="0.2">
      <c r="A321" s="831" t="s">
        <v>7267</v>
      </c>
      <c r="B321" s="832" t="s">
        <v>7268</v>
      </c>
      <c r="C321" s="832" t="s">
        <v>5509</v>
      </c>
      <c r="D321" s="832" t="s">
        <v>7277</v>
      </c>
      <c r="E321" s="832" t="s">
        <v>7278</v>
      </c>
      <c r="F321" s="849">
        <v>5</v>
      </c>
      <c r="G321" s="849">
        <v>900</v>
      </c>
      <c r="H321" s="849">
        <v>1</v>
      </c>
      <c r="I321" s="849">
        <v>180</v>
      </c>
      <c r="J321" s="849">
        <v>5</v>
      </c>
      <c r="K321" s="849">
        <v>900</v>
      </c>
      <c r="L321" s="849">
        <v>1</v>
      </c>
      <c r="M321" s="849">
        <v>180</v>
      </c>
      <c r="N321" s="849">
        <v>9</v>
      </c>
      <c r="O321" s="849">
        <v>1647</v>
      </c>
      <c r="P321" s="837">
        <v>1.83</v>
      </c>
      <c r="Q321" s="850">
        <v>183</v>
      </c>
    </row>
    <row r="322" spans="1:17" ht="14.45" customHeight="1" x14ac:dyDescent="0.2">
      <c r="A322" s="831" t="s">
        <v>7267</v>
      </c>
      <c r="B322" s="832" t="s">
        <v>7268</v>
      </c>
      <c r="C322" s="832" t="s">
        <v>5509</v>
      </c>
      <c r="D322" s="832" t="s">
        <v>7279</v>
      </c>
      <c r="E322" s="832" t="s">
        <v>7280</v>
      </c>
      <c r="F322" s="849">
        <v>3</v>
      </c>
      <c r="G322" s="849">
        <v>1707</v>
      </c>
      <c r="H322" s="849">
        <v>0.59894736842105267</v>
      </c>
      <c r="I322" s="849">
        <v>569</v>
      </c>
      <c r="J322" s="849">
        <v>5</v>
      </c>
      <c r="K322" s="849">
        <v>2850</v>
      </c>
      <c r="L322" s="849">
        <v>1</v>
      </c>
      <c r="M322" s="849">
        <v>570</v>
      </c>
      <c r="N322" s="849">
        <v>1</v>
      </c>
      <c r="O322" s="849">
        <v>575</v>
      </c>
      <c r="P322" s="837">
        <v>0.20175438596491227</v>
      </c>
      <c r="Q322" s="850">
        <v>575</v>
      </c>
    </row>
    <row r="323" spans="1:17" ht="14.45" customHeight="1" x14ac:dyDescent="0.2">
      <c r="A323" s="831" t="s">
        <v>7267</v>
      </c>
      <c r="B323" s="832" t="s">
        <v>7268</v>
      </c>
      <c r="C323" s="832" t="s">
        <v>5509</v>
      </c>
      <c r="D323" s="832" t="s">
        <v>7281</v>
      </c>
      <c r="E323" s="832" t="s">
        <v>7282</v>
      </c>
      <c r="F323" s="849">
        <v>12</v>
      </c>
      <c r="G323" s="849">
        <v>4032</v>
      </c>
      <c r="H323" s="849">
        <v>0.46016891120748687</v>
      </c>
      <c r="I323" s="849">
        <v>336</v>
      </c>
      <c r="J323" s="849">
        <v>26</v>
      </c>
      <c r="K323" s="849">
        <v>8762</v>
      </c>
      <c r="L323" s="849">
        <v>1</v>
      </c>
      <c r="M323" s="849">
        <v>337</v>
      </c>
      <c r="N323" s="849">
        <v>32</v>
      </c>
      <c r="O323" s="849">
        <v>10912</v>
      </c>
      <c r="P323" s="837">
        <v>1.2453777676329605</v>
      </c>
      <c r="Q323" s="850">
        <v>341</v>
      </c>
    </row>
    <row r="324" spans="1:17" ht="14.45" customHeight="1" x14ac:dyDescent="0.2">
      <c r="A324" s="831" t="s">
        <v>7267</v>
      </c>
      <c r="B324" s="832" t="s">
        <v>7268</v>
      </c>
      <c r="C324" s="832" t="s">
        <v>5509</v>
      </c>
      <c r="D324" s="832" t="s">
        <v>7283</v>
      </c>
      <c r="E324" s="832" t="s">
        <v>7284</v>
      </c>
      <c r="F324" s="849"/>
      <c r="G324" s="849"/>
      <c r="H324" s="849"/>
      <c r="I324" s="849"/>
      <c r="J324" s="849">
        <v>1</v>
      </c>
      <c r="K324" s="849">
        <v>459</v>
      </c>
      <c r="L324" s="849">
        <v>1</v>
      </c>
      <c r="M324" s="849">
        <v>459</v>
      </c>
      <c r="N324" s="849">
        <v>5</v>
      </c>
      <c r="O324" s="849">
        <v>2310</v>
      </c>
      <c r="P324" s="837">
        <v>5.0326797385620914</v>
      </c>
      <c r="Q324" s="850">
        <v>462</v>
      </c>
    </row>
    <row r="325" spans="1:17" ht="14.45" customHeight="1" x14ac:dyDescent="0.2">
      <c r="A325" s="831" t="s">
        <v>7267</v>
      </c>
      <c r="B325" s="832" t="s">
        <v>7268</v>
      </c>
      <c r="C325" s="832" t="s">
        <v>5509</v>
      </c>
      <c r="D325" s="832" t="s">
        <v>7285</v>
      </c>
      <c r="E325" s="832" t="s">
        <v>7286</v>
      </c>
      <c r="F325" s="849">
        <v>23</v>
      </c>
      <c r="G325" s="849">
        <v>8027</v>
      </c>
      <c r="H325" s="849">
        <v>1.7641758241758241</v>
      </c>
      <c r="I325" s="849">
        <v>349</v>
      </c>
      <c r="J325" s="849">
        <v>13</v>
      </c>
      <c r="K325" s="849">
        <v>4550</v>
      </c>
      <c r="L325" s="849">
        <v>1</v>
      </c>
      <c r="M325" s="849">
        <v>350</v>
      </c>
      <c r="N325" s="849">
        <v>45</v>
      </c>
      <c r="O325" s="849">
        <v>15795</v>
      </c>
      <c r="P325" s="837">
        <v>3.4714285714285715</v>
      </c>
      <c r="Q325" s="850">
        <v>351</v>
      </c>
    </row>
    <row r="326" spans="1:17" ht="14.45" customHeight="1" x14ac:dyDescent="0.2">
      <c r="A326" s="831" t="s">
        <v>7267</v>
      </c>
      <c r="B326" s="832" t="s">
        <v>7268</v>
      </c>
      <c r="C326" s="832" t="s">
        <v>5509</v>
      </c>
      <c r="D326" s="832" t="s">
        <v>6663</v>
      </c>
      <c r="E326" s="832" t="s">
        <v>6664</v>
      </c>
      <c r="F326" s="849"/>
      <c r="G326" s="849"/>
      <c r="H326" s="849"/>
      <c r="I326" s="849"/>
      <c r="J326" s="849">
        <v>1</v>
      </c>
      <c r="K326" s="849">
        <v>117</v>
      </c>
      <c r="L326" s="849">
        <v>1</v>
      </c>
      <c r="M326" s="849">
        <v>117</v>
      </c>
      <c r="N326" s="849">
        <v>1</v>
      </c>
      <c r="O326" s="849">
        <v>118</v>
      </c>
      <c r="P326" s="837">
        <v>1.0085470085470085</v>
      </c>
      <c r="Q326" s="850">
        <v>118</v>
      </c>
    </row>
    <row r="327" spans="1:17" ht="14.45" customHeight="1" x14ac:dyDescent="0.2">
      <c r="A327" s="831" t="s">
        <v>7267</v>
      </c>
      <c r="B327" s="832" t="s">
        <v>7268</v>
      </c>
      <c r="C327" s="832" t="s">
        <v>5509</v>
      </c>
      <c r="D327" s="832" t="s">
        <v>7287</v>
      </c>
      <c r="E327" s="832" t="s">
        <v>7288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399</v>
      </c>
      <c r="P327" s="837"/>
      <c r="Q327" s="850">
        <v>399</v>
      </c>
    </row>
    <row r="328" spans="1:17" ht="14.45" customHeight="1" x14ac:dyDescent="0.2">
      <c r="A328" s="831" t="s">
        <v>7267</v>
      </c>
      <c r="B328" s="832" t="s">
        <v>7268</v>
      </c>
      <c r="C328" s="832" t="s">
        <v>5509</v>
      </c>
      <c r="D328" s="832" t="s">
        <v>7289</v>
      </c>
      <c r="E328" s="832" t="s">
        <v>7290</v>
      </c>
      <c r="F328" s="849"/>
      <c r="G328" s="849"/>
      <c r="H328" s="849"/>
      <c r="I328" s="849"/>
      <c r="J328" s="849">
        <v>1</v>
      </c>
      <c r="K328" s="849">
        <v>38</v>
      </c>
      <c r="L328" s="849">
        <v>1</v>
      </c>
      <c r="M328" s="849">
        <v>38</v>
      </c>
      <c r="N328" s="849">
        <v>1</v>
      </c>
      <c r="O328" s="849">
        <v>38</v>
      </c>
      <c r="P328" s="837">
        <v>1</v>
      </c>
      <c r="Q328" s="850">
        <v>38</v>
      </c>
    </row>
    <row r="329" spans="1:17" ht="14.45" customHeight="1" x14ac:dyDescent="0.2">
      <c r="A329" s="831" t="s">
        <v>7267</v>
      </c>
      <c r="B329" s="832" t="s">
        <v>7268</v>
      </c>
      <c r="C329" s="832" t="s">
        <v>5509</v>
      </c>
      <c r="D329" s="832" t="s">
        <v>6667</v>
      </c>
      <c r="E329" s="832" t="s">
        <v>6668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713</v>
      </c>
      <c r="P329" s="837"/>
      <c r="Q329" s="850">
        <v>713</v>
      </c>
    </row>
    <row r="330" spans="1:17" ht="14.45" customHeight="1" x14ac:dyDescent="0.2">
      <c r="A330" s="831" t="s">
        <v>7267</v>
      </c>
      <c r="B330" s="832" t="s">
        <v>7268</v>
      </c>
      <c r="C330" s="832" t="s">
        <v>5509</v>
      </c>
      <c r="D330" s="832" t="s">
        <v>7291</v>
      </c>
      <c r="E330" s="832" t="s">
        <v>7292</v>
      </c>
      <c r="F330" s="849">
        <v>21</v>
      </c>
      <c r="G330" s="849">
        <v>6405</v>
      </c>
      <c r="H330" s="849">
        <v>1.3125</v>
      </c>
      <c r="I330" s="849">
        <v>305</v>
      </c>
      <c r="J330" s="849">
        <v>16</v>
      </c>
      <c r="K330" s="849">
        <v>4880</v>
      </c>
      <c r="L330" s="849">
        <v>1</v>
      </c>
      <c r="M330" s="849">
        <v>305</v>
      </c>
      <c r="N330" s="849">
        <v>28</v>
      </c>
      <c r="O330" s="849">
        <v>8624</v>
      </c>
      <c r="P330" s="837">
        <v>1.7672131147540984</v>
      </c>
      <c r="Q330" s="850">
        <v>308</v>
      </c>
    </row>
    <row r="331" spans="1:17" ht="14.45" customHeight="1" x14ac:dyDescent="0.2">
      <c r="A331" s="831" t="s">
        <v>7267</v>
      </c>
      <c r="B331" s="832" t="s">
        <v>7268</v>
      </c>
      <c r="C331" s="832" t="s">
        <v>5509</v>
      </c>
      <c r="D331" s="832" t="s">
        <v>7293</v>
      </c>
      <c r="E331" s="832" t="s">
        <v>7294</v>
      </c>
      <c r="F331" s="849">
        <v>14</v>
      </c>
      <c r="G331" s="849">
        <v>6916</v>
      </c>
      <c r="H331" s="849">
        <v>0.66531986531986531</v>
      </c>
      <c r="I331" s="849">
        <v>494</v>
      </c>
      <c r="J331" s="849">
        <v>21</v>
      </c>
      <c r="K331" s="849">
        <v>10395</v>
      </c>
      <c r="L331" s="849">
        <v>1</v>
      </c>
      <c r="M331" s="849">
        <v>495</v>
      </c>
      <c r="N331" s="849">
        <v>25</v>
      </c>
      <c r="O331" s="849">
        <v>12475</v>
      </c>
      <c r="P331" s="837">
        <v>1.2000962000962001</v>
      </c>
      <c r="Q331" s="850">
        <v>499</v>
      </c>
    </row>
    <row r="332" spans="1:17" ht="14.45" customHeight="1" x14ac:dyDescent="0.2">
      <c r="A332" s="831" t="s">
        <v>7267</v>
      </c>
      <c r="B332" s="832" t="s">
        <v>7268</v>
      </c>
      <c r="C332" s="832" t="s">
        <v>5509</v>
      </c>
      <c r="D332" s="832" t="s">
        <v>7295</v>
      </c>
      <c r="E332" s="832" t="s">
        <v>7296</v>
      </c>
      <c r="F332" s="849">
        <v>31</v>
      </c>
      <c r="G332" s="849">
        <v>11470</v>
      </c>
      <c r="H332" s="849">
        <v>0.96613881401617252</v>
      </c>
      <c r="I332" s="849">
        <v>370</v>
      </c>
      <c r="J332" s="849">
        <v>32</v>
      </c>
      <c r="K332" s="849">
        <v>11872</v>
      </c>
      <c r="L332" s="849">
        <v>1</v>
      </c>
      <c r="M332" s="849">
        <v>371</v>
      </c>
      <c r="N332" s="849">
        <v>40</v>
      </c>
      <c r="O332" s="849">
        <v>15040</v>
      </c>
      <c r="P332" s="837">
        <v>1.2668463611859839</v>
      </c>
      <c r="Q332" s="850">
        <v>376</v>
      </c>
    </row>
    <row r="333" spans="1:17" ht="14.45" customHeight="1" x14ac:dyDescent="0.2">
      <c r="A333" s="831" t="s">
        <v>7267</v>
      </c>
      <c r="B333" s="832" t="s">
        <v>7268</v>
      </c>
      <c r="C333" s="832" t="s">
        <v>5509</v>
      </c>
      <c r="D333" s="832" t="s">
        <v>7297</v>
      </c>
      <c r="E333" s="832" t="s">
        <v>7298</v>
      </c>
      <c r="F333" s="849"/>
      <c r="G333" s="849"/>
      <c r="H333" s="849"/>
      <c r="I333" s="849"/>
      <c r="J333" s="849">
        <v>8</v>
      </c>
      <c r="K333" s="849">
        <v>896</v>
      </c>
      <c r="L333" s="849">
        <v>1</v>
      </c>
      <c r="M333" s="849">
        <v>112</v>
      </c>
      <c r="N333" s="849">
        <v>7</v>
      </c>
      <c r="O333" s="849">
        <v>791</v>
      </c>
      <c r="P333" s="837">
        <v>0.8828125</v>
      </c>
      <c r="Q333" s="850">
        <v>113</v>
      </c>
    </row>
    <row r="334" spans="1:17" ht="14.45" customHeight="1" x14ac:dyDescent="0.2">
      <c r="A334" s="831" t="s">
        <v>7267</v>
      </c>
      <c r="B334" s="832" t="s">
        <v>7268</v>
      </c>
      <c r="C334" s="832" t="s">
        <v>5509</v>
      </c>
      <c r="D334" s="832" t="s">
        <v>7299</v>
      </c>
      <c r="E334" s="832" t="s">
        <v>7300</v>
      </c>
      <c r="F334" s="849"/>
      <c r="G334" s="849"/>
      <c r="H334" s="849"/>
      <c r="I334" s="849"/>
      <c r="J334" s="849">
        <v>2</v>
      </c>
      <c r="K334" s="849">
        <v>252</v>
      </c>
      <c r="L334" s="849">
        <v>1</v>
      </c>
      <c r="M334" s="849">
        <v>126</v>
      </c>
      <c r="N334" s="849"/>
      <c r="O334" s="849"/>
      <c r="P334" s="837"/>
      <c r="Q334" s="850"/>
    </row>
    <row r="335" spans="1:17" ht="14.45" customHeight="1" x14ac:dyDescent="0.2">
      <c r="A335" s="831" t="s">
        <v>7267</v>
      </c>
      <c r="B335" s="832" t="s">
        <v>7268</v>
      </c>
      <c r="C335" s="832" t="s">
        <v>5509</v>
      </c>
      <c r="D335" s="832" t="s">
        <v>6669</v>
      </c>
      <c r="E335" s="832" t="s">
        <v>6670</v>
      </c>
      <c r="F335" s="849"/>
      <c r="G335" s="849"/>
      <c r="H335" s="849"/>
      <c r="I335" s="849"/>
      <c r="J335" s="849">
        <v>1</v>
      </c>
      <c r="K335" s="849">
        <v>496</v>
      </c>
      <c r="L335" s="849">
        <v>1</v>
      </c>
      <c r="M335" s="849">
        <v>496</v>
      </c>
      <c r="N335" s="849">
        <v>2</v>
      </c>
      <c r="O335" s="849">
        <v>1000</v>
      </c>
      <c r="P335" s="837">
        <v>2.0161290322580645</v>
      </c>
      <c r="Q335" s="850">
        <v>500</v>
      </c>
    </row>
    <row r="336" spans="1:17" ht="14.45" customHeight="1" x14ac:dyDescent="0.2">
      <c r="A336" s="831" t="s">
        <v>7267</v>
      </c>
      <c r="B336" s="832" t="s">
        <v>7268</v>
      </c>
      <c r="C336" s="832" t="s">
        <v>5509</v>
      </c>
      <c r="D336" s="832" t="s">
        <v>7301</v>
      </c>
      <c r="E336" s="832" t="s">
        <v>7302</v>
      </c>
      <c r="F336" s="849">
        <v>7</v>
      </c>
      <c r="G336" s="849">
        <v>3192</v>
      </c>
      <c r="H336" s="849">
        <v>0.36681222707423583</v>
      </c>
      <c r="I336" s="849">
        <v>456</v>
      </c>
      <c r="J336" s="849">
        <v>19</v>
      </c>
      <c r="K336" s="849">
        <v>8702</v>
      </c>
      <c r="L336" s="849">
        <v>1</v>
      </c>
      <c r="M336" s="849">
        <v>458</v>
      </c>
      <c r="N336" s="849">
        <v>18</v>
      </c>
      <c r="O336" s="849">
        <v>8334</v>
      </c>
      <c r="P336" s="837">
        <v>0.95771087106412323</v>
      </c>
      <c r="Q336" s="850">
        <v>463</v>
      </c>
    </row>
    <row r="337" spans="1:17" ht="14.45" customHeight="1" x14ac:dyDescent="0.2">
      <c r="A337" s="831" t="s">
        <v>7267</v>
      </c>
      <c r="B337" s="832" t="s">
        <v>7268</v>
      </c>
      <c r="C337" s="832" t="s">
        <v>5509</v>
      </c>
      <c r="D337" s="832" t="s">
        <v>7303</v>
      </c>
      <c r="E337" s="832" t="s">
        <v>7304</v>
      </c>
      <c r="F337" s="849">
        <v>8</v>
      </c>
      <c r="G337" s="849">
        <v>464</v>
      </c>
      <c r="H337" s="849">
        <v>4</v>
      </c>
      <c r="I337" s="849">
        <v>58</v>
      </c>
      <c r="J337" s="849">
        <v>2</v>
      </c>
      <c r="K337" s="849">
        <v>116</v>
      </c>
      <c r="L337" s="849">
        <v>1</v>
      </c>
      <c r="M337" s="849">
        <v>58</v>
      </c>
      <c r="N337" s="849">
        <v>2</v>
      </c>
      <c r="O337" s="849">
        <v>118</v>
      </c>
      <c r="P337" s="837">
        <v>1.0172413793103448</v>
      </c>
      <c r="Q337" s="850">
        <v>59</v>
      </c>
    </row>
    <row r="338" spans="1:17" ht="14.45" customHeight="1" x14ac:dyDescent="0.2">
      <c r="A338" s="831" t="s">
        <v>7267</v>
      </c>
      <c r="B338" s="832" t="s">
        <v>7268</v>
      </c>
      <c r="C338" s="832" t="s">
        <v>5509</v>
      </c>
      <c r="D338" s="832" t="s">
        <v>7305</v>
      </c>
      <c r="E338" s="832" t="s">
        <v>7306</v>
      </c>
      <c r="F338" s="849">
        <v>4</v>
      </c>
      <c r="G338" s="849">
        <v>39048</v>
      </c>
      <c r="H338" s="849"/>
      <c r="I338" s="849">
        <v>9762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5" customHeight="1" x14ac:dyDescent="0.2">
      <c r="A339" s="831" t="s">
        <v>7267</v>
      </c>
      <c r="B339" s="832" t="s">
        <v>7268</v>
      </c>
      <c r="C339" s="832" t="s">
        <v>5509</v>
      </c>
      <c r="D339" s="832" t="s">
        <v>7307</v>
      </c>
      <c r="E339" s="832" t="s">
        <v>7308</v>
      </c>
      <c r="F339" s="849">
        <v>208</v>
      </c>
      <c r="G339" s="849">
        <v>36608</v>
      </c>
      <c r="H339" s="849">
        <v>0.80620155038759689</v>
      </c>
      <c r="I339" s="849">
        <v>176</v>
      </c>
      <c r="J339" s="849">
        <v>258</v>
      </c>
      <c r="K339" s="849">
        <v>45408</v>
      </c>
      <c r="L339" s="849">
        <v>1</v>
      </c>
      <c r="M339" s="849">
        <v>176</v>
      </c>
      <c r="N339" s="849">
        <v>427</v>
      </c>
      <c r="O339" s="849">
        <v>76433</v>
      </c>
      <c r="P339" s="837">
        <v>1.6832496476391825</v>
      </c>
      <c r="Q339" s="850">
        <v>179</v>
      </c>
    </row>
    <row r="340" spans="1:17" ht="14.45" customHeight="1" x14ac:dyDescent="0.2">
      <c r="A340" s="831" t="s">
        <v>7267</v>
      </c>
      <c r="B340" s="832" t="s">
        <v>7268</v>
      </c>
      <c r="C340" s="832" t="s">
        <v>5509</v>
      </c>
      <c r="D340" s="832" t="s">
        <v>7309</v>
      </c>
      <c r="E340" s="832" t="s">
        <v>7310</v>
      </c>
      <c r="F340" s="849"/>
      <c r="G340" s="849"/>
      <c r="H340" s="849"/>
      <c r="I340" s="849"/>
      <c r="J340" s="849"/>
      <c r="K340" s="849"/>
      <c r="L340" s="849"/>
      <c r="M340" s="849"/>
      <c r="N340" s="849">
        <v>2</v>
      </c>
      <c r="O340" s="849">
        <v>174</v>
      </c>
      <c r="P340" s="837"/>
      <c r="Q340" s="850">
        <v>87</v>
      </c>
    </row>
    <row r="341" spans="1:17" ht="14.45" customHeight="1" x14ac:dyDescent="0.2">
      <c r="A341" s="831" t="s">
        <v>7267</v>
      </c>
      <c r="B341" s="832" t="s">
        <v>7268</v>
      </c>
      <c r="C341" s="832" t="s">
        <v>5509</v>
      </c>
      <c r="D341" s="832" t="s">
        <v>7311</v>
      </c>
      <c r="E341" s="832" t="s">
        <v>7312</v>
      </c>
      <c r="F341" s="849">
        <v>3</v>
      </c>
      <c r="G341" s="849">
        <v>510</v>
      </c>
      <c r="H341" s="849">
        <v>0.33333333333333331</v>
      </c>
      <c r="I341" s="849">
        <v>170</v>
      </c>
      <c r="J341" s="849">
        <v>9</v>
      </c>
      <c r="K341" s="849">
        <v>1530</v>
      </c>
      <c r="L341" s="849">
        <v>1</v>
      </c>
      <c r="M341" s="849">
        <v>170</v>
      </c>
      <c r="N341" s="849">
        <v>9</v>
      </c>
      <c r="O341" s="849">
        <v>1548</v>
      </c>
      <c r="P341" s="837">
        <v>1.0117647058823529</v>
      </c>
      <c r="Q341" s="850">
        <v>172</v>
      </c>
    </row>
    <row r="342" spans="1:17" ht="14.45" customHeight="1" x14ac:dyDescent="0.2">
      <c r="A342" s="831" t="s">
        <v>7267</v>
      </c>
      <c r="B342" s="832" t="s">
        <v>7268</v>
      </c>
      <c r="C342" s="832" t="s">
        <v>5509</v>
      </c>
      <c r="D342" s="832" t="s">
        <v>7313</v>
      </c>
      <c r="E342" s="832" t="s">
        <v>7314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267</v>
      </c>
      <c r="P342" s="837"/>
      <c r="Q342" s="850">
        <v>267</v>
      </c>
    </row>
    <row r="343" spans="1:17" ht="14.45" customHeight="1" x14ac:dyDescent="0.2">
      <c r="A343" s="831" t="s">
        <v>7267</v>
      </c>
      <c r="B343" s="832" t="s">
        <v>7268</v>
      </c>
      <c r="C343" s="832" t="s">
        <v>5509</v>
      </c>
      <c r="D343" s="832" t="s">
        <v>7315</v>
      </c>
      <c r="E343" s="832" t="s">
        <v>7316</v>
      </c>
      <c r="F343" s="849">
        <v>2</v>
      </c>
      <c r="G343" s="849">
        <v>4262</v>
      </c>
      <c r="H343" s="849"/>
      <c r="I343" s="849">
        <v>2131</v>
      </c>
      <c r="J343" s="849"/>
      <c r="K343" s="849"/>
      <c r="L343" s="849"/>
      <c r="M343" s="849"/>
      <c r="N343" s="849">
        <v>10</v>
      </c>
      <c r="O343" s="849">
        <v>21460</v>
      </c>
      <c r="P343" s="837"/>
      <c r="Q343" s="850">
        <v>2146</v>
      </c>
    </row>
    <row r="344" spans="1:17" ht="14.45" customHeight="1" x14ac:dyDescent="0.2">
      <c r="A344" s="831" t="s">
        <v>7267</v>
      </c>
      <c r="B344" s="832" t="s">
        <v>7268</v>
      </c>
      <c r="C344" s="832" t="s">
        <v>5509</v>
      </c>
      <c r="D344" s="832" t="s">
        <v>7317</v>
      </c>
      <c r="E344" s="832" t="s">
        <v>7318</v>
      </c>
      <c r="F344" s="849"/>
      <c r="G344" s="849"/>
      <c r="H344" s="849"/>
      <c r="I344" s="849"/>
      <c r="J344" s="849">
        <v>1</v>
      </c>
      <c r="K344" s="849">
        <v>243</v>
      </c>
      <c r="L344" s="849">
        <v>1</v>
      </c>
      <c r="M344" s="849">
        <v>243</v>
      </c>
      <c r="N344" s="849">
        <v>1</v>
      </c>
      <c r="O344" s="849">
        <v>244</v>
      </c>
      <c r="P344" s="837">
        <v>1.0041152263374487</v>
      </c>
      <c r="Q344" s="850">
        <v>244</v>
      </c>
    </row>
    <row r="345" spans="1:17" ht="14.45" customHeight="1" x14ac:dyDescent="0.2">
      <c r="A345" s="831" t="s">
        <v>7267</v>
      </c>
      <c r="B345" s="832" t="s">
        <v>7268</v>
      </c>
      <c r="C345" s="832" t="s">
        <v>5509</v>
      </c>
      <c r="D345" s="832" t="s">
        <v>7319</v>
      </c>
      <c r="E345" s="832" t="s">
        <v>7320</v>
      </c>
      <c r="F345" s="849">
        <v>10</v>
      </c>
      <c r="G345" s="849">
        <v>4240</v>
      </c>
      <c r="H345" s="849">
        <v>0.6220657276995305</v>
      </c>
      <c r="I345" s="849">
        <v>424</v>
      </c>
      <c r="J345" s="849">
        <v>16</v>
      </c>
      <c r="K345" s="849">
        <v>6816</v>
      </c>
      <c r="L345" s="849">
        <v>1</v>
      </c>
      <c r="M345" s="849">
        <v>426</v>
      </c>
      <c r="N345" s="849">
        <v>19</v>
      </c>
      <c r="O345" s="849">
        <v>8265</v>
      </c>
      <c r="P345" s="837">
        <v>1.212588028169014</v>
      </c>
      <c r="Q345" s="850">
        <v>435</v>
      </c>
    </row>
    <row r="346" spans="1:17" ht="14.45" customHeight="1" x14ac:dyDescent="0.2">
      <c r="A346" s="831" t="s">
        <v>7267</v>
      </c>
      <c r="B346" s="832" t="s">
        <v>7268</v>
      </c>
      <c r="C346" s="832" t="s">
        <v>5509</v>
      </c>
      <c r="D346" s="832" t="s">
        <v>7321</v>
      </c>
      <c r="E346" s="832" t="s">
        <v>7322</v>
      </c>
      <c r="F346" s="849"/>
      <c r="G346" s="849"/>
      <c r="H346" s="849"/>
      <c r="I346" s="849"/>
      <c r="J346" s="849">
        <v>4</v>
      </c>
      <c r="K346" s="849">
        <v>30300</v>
      </c>
      <c r="L346" s="849">
        <v>1</v>
      </c>
      <c r="M346" s="849">
        <v>7575</v>
      </c>
      <c r="N346" s="849"/>
      <c r="O346" s="849"/>
      <c r="P346" s="837"/>
      <c r="Q346" s="850"/>
    </row>
    <row r="347" spans="1:17" ht="14.45" customHeight="1" x14ac:dyDescent="0.2">
      <c r="A347" s="831" t="s">
        <v>7323</v>
      </c>
      <c r="B347" s="832" t="s">
        <v>7324</v>
      </c>
      <c r="C347" s="832" t="s">
        <v>5509</v>
      </c>
      <c r="D347" s="832" t="s">
        <v>7325</v>
      </c>
      <c r="E347" s="832" t="s">
        <v>7326</v>
      </c>
      <c r="F347" s="849">
        <v>890</v>
      </c>
      <c r="G347" s="849">
        <v>153970</v>
      </c>
      <c r="H347" s="849">
        <v>1.0398179288734011</v>
      </c>
      <c r="I347" s="849">
        <v>173</v>
      </c>
      <c r="J347" s="849">
        <v>851</v>
      </c>
      <c r="K347" s="849">
        <v>148074</v>
      </c>
      <c r="L347" s="849">
        <v>1</v>
      </c>
      <c r="M347" s="849">
        <v>174</v>
      </c>
      <c r="N347" s="849">
        <v>918</v>
      </c>
      <c r="O347" s="849">
        <v>160650</v>
      </c>
      <c r="P347" s="837">
        <v>1.0849305077191134</v>
      </c>
      <c r="Q347" s="850">
        <v>175</v>
      </c>
    </row>
    <row r="348" spans="1:17" ht="14.45" customHeight="1" x14ac:dyDescent="0.2">
      <c r="A348" s="831" t="s">
        <v>7323</v>
      </c>
      <c r="B348" s="832" t="s">
        <v>7324</v>
      </c>
      <c r="C348" s="832" t="s">
        <v>5509</v>
      </c>
      <c r="D348" s="832" t="s">
        <v>7327</v>
      </c>
      <c r="E348" s="832" t="s">
        <v>7328</v>
      </c>
      <c r="F348" s="849">
        <v>25</v>
      </c>
      <c r="G348" s="849">
        <v>26750</v>
      </c>
      <c r="H348" s="849">
        <v>1.1363636363636365</v>
      </c>
      <c r="I348" s="849">
        <v>1070</v>
      </c>
      <c r="J348" s="849">
        <v>22</v>
      </c>
      <c r="K348" s="849">
        <v>23540</v>
      </c>
      <c r="L348" s="849">
        <v>1</v>
      </c>
      <c r="M348" s="849">
        <v>1070</v>
      </c>
      <c r="N348" s="849">
        <v>20</v>
      </c>
      <c r="O348" s="849">
        <v>21460</v>
      </c>
      <c r="P348" s="837">
        <v>0.91163976210705178</v>
      </c>
      <c r="Q348" s="850">
        <v>1073</v>
      </c>
    </row>
    <row r="349" spans="1:17" ht="14.45" customHeight="1" x14ac:dyDescent="0.2">
      <c r="A349" s="831" t="s">
        <v>7323</v>
      </c>
      <c r="B349" s="832" t="s">
        <v>7324</v>
      </c>
      <c r="C349" s="832" t="s">
        <v>5509</v>
      </c>
      <c r="D349" s="832" t="s">
        <v>7329</v>
      </c>
      <c r="E349" s="832" t="s">
        <v>7330</v>
      </c>
      <c r="F349" s="849">
        <v>77</v>
      </c>
      <c r="G349" s="849">
        <v>3542</v>
      </c>
      <c r="H349" s="849">
        <v>0.18160377358490565</v>
      </c>
      <c r="I349" s="849">
        <v>46</v>
      </c>
      <c r="J349" s="849">
        <v>424</v>
      </c>
      <c r="K349" s="849">
        <v>19504</v>
      </c>
      <c r="L349" s="849">
        <v>1</v>
      </c>
      <c r="M349" s="849">
        <v>46</v>
      </c>
      <c r="N349" s="849">
        <v>637</v>
      </c>
      <c r="O349" s="849">
        <v>29939</v>
      </c>
      <c r="P349" s="837">
        <v>1.5350184577522559</v>
      </c>
      <c r="Q349" s="850">
        <v>47</v>
      </c>
    </row>
    <row r="350" spans="1:17" ht="14.45" customHeight="1" x14ac:dyDescent="0.2">
      <c r="A350" s="831" t="s">
        <v>7323</v>
      </c>
      <c r="B350" s="832" t="s">
        <v>7324</v>
      </c>
      <c r="C350" s="832" t="s">
        <v>5509</v>
      </c>
      <c r="D350" s="832" t="s">
        <v>7247</v>
      </c>
      <c r="E350" s="832" t="s">
        <v>7248</v>
      </c>
      <c r="F350" s="849">
        <v>34</v>
      </c>
      <c r="G350" s="849">
        <v>11798</v>
      </c>
      <c r="H350" s="849">
        <v>0.59649122807017541</v>
      </c>
      <c r="I350" s="849">
        <v>347</v>
      </c>
      <c r="J350" s="849">
        <v>57</v>
      </c>
      <c r="K350" s="849">
        <v>19779</v>
      </c>
      <c r="L350" s="849">
        <v>1</v>
      </c>
      <c r="M350" s="849">
        <v>347</v>
      </c>
      <c r="N350" s="849">
        <v>53</v>
      </c>
      <c r="O350" s="849">
        <v>18444</v>
      </c>
      <c r="P350" s="837">
        <v>0.93250417109055062</v>
      </c>
      <c r="Q350" s="850">
        <v>348</v>
      </c>
    </row>
    <row r="351" spans="1:17" ht="14.45" customHeight="1" x14ac:dyDescent="0.2">
      <c r="A351" s="831" t="s">
        <v>7323</v>
      </c>
      <c r="B351" s="832" t="s">
        <v>7324</v>
      </c>
      <c r="C351" s="832" t="s">
        <v>5509</v>
      </c>
      <c r="D351" s="832" t="s">
        <v>7331</v>
      </c>
      <c r="E351" s="832" t="s">
        <v>7332</v>
      </c>
      <c r="F351" s="849">
        <v>7</v>
      </c>
      <c r="G351" s="849">
        <v>357</v>
      </c>
      <c r="H351" s="849">
        <v>0.875</v>
      </c>
      <c r="I351" s="849">
        <v>51</v>
      </c>
      <c r="J351" s="849">
        <v>8</v>
      </c>
      <c r="K351" s="849">
        <v>408</v>
      </c>
      <c r="L351" s="849">
        <v>1</v>
      </c>
      <c r="M351" s="849">
        <v>51</v>
      </c>
      <c r="N351" s="849">
        <v>2</v>
      </c>
      <c r="O351" s="849">
        <v>102</v>
      </c>
      <c r="P351" s="837">
        <v>0.25</v>
      </c>
      <c r="Q351" s="850">
        <v>51</v>
      </c>
    </row>
    <row r="352" spans="1:17" ht="14.45" customHeight="1" x14ac:dyDescent="0.2">
      <c r="A352" s="831" t="s">
        <v>7323</v>
      </c>
      <c r="B352" s="832" t="s">
        <v>7324</v>
      </c>
      <c r="C352" s="832" t="s">
        <v>5509</v>
      </c>
      <c r="D352" s="832" t="s">
        <v>7333</v>
      </c>
      <c r="E352" s="832" t="s">
        <v>7334</v>
      </c>
      <c r="F352" s="849">
        <v>144</v>
      </c>
      <c r="G352" s="849">
        <v>54288</v>
      </c>
      <c r="H352" s="849">
        <v>0.87804878048780488</v>
      </c>
      <c r="I352" s="849">
        <v>377</v>
      </c>
      <c r="J352" s="849">
        <v>164</v>
      </c>
      <c r="K352" s="849">
        <v>61828</v>
      </c>
      <c r="L352" s="849">
        <v>1</v>
      </c>
      <c r="M352" s="849">
        <v>377</v>
      </c>
      <c r="N352" s="849">
        <v>169</v>
      </c>
      <c r="O352" s="849">
        <v>63882</v>
      </c>
      <c r="P352" s="837">
        <v>1.0332211942809084</v>
      </c>
      <c r="Q352" s="850">
        <v>378</v>
      </c>
    </row>
    <row r="353" spans="1:17" ht="14.45" customHeight="1" x14ac:dyDescent="0.2">
      <c r="A353" s="831" t="s">
        <v>7323</v>
      </c>
      <c r="B353" s="832" t="s">
        <v>7324</v>
      </c>
      <c r="C353" s="832" t="s">
        <v>5509</v>
      </c>
      <c r="D353" s="832" t="s">
        <v>7335</v>
      </c>
      <c r="E353" s="832" t="s">
        <v>7336</v>
      </c>
      <c r="F353" s="849">
        <v>97</v>
      </c>
      <c r="G353" s="849">
        <v>3298</v>
      </c>
      <c r="H353" s="849">
        <v>0.90654205607476634</v>
      </c>
      <c r="I353" s="849">
        <v>34</v>
      </c>
      <c r="J353" s="849">
        <v>107</v>
      </c>
      <c r="K353" s="849">
        <v>3638</v>
      </c>
      <c r="L353" s="849">
        <v>1</v>
      </c>
      <c r="M353" s="849">
        <v>34</v>
      </c>
      <c r="N353" s="849">
        <v>103</v>
      </c>
      <c r="O353" s="849">
        <v>3502</v>
      </c>
      <c r="P353" s="837">
        <v>0.96261682242990654</v>
      </c>
      <c r="Q353" s="850">
        <v>34</v>
      </c>
    </row>
    <row r="354" spans="1:17" ht="14.45" customHeight="1" x14ac:dyDescent="0.2">
      <c r="A354" s="831" t="s">
        <v>7323</v>
      </c>
      <c r="B354" s="832" t="s">
        <v>7324</v>
      </c>
      <c r="C354" s="832" t="s">
        <v>5509</v>
      </c>
      <c r="D354" s="832" t="s">
        <v>7337</v>
      </c>
      <c r="E354" s="832" t="s">
        <v>7338</v>
      </c>
      <c r="F354" s="849">
        <v>55</v>
      </c>
      <c r="G354" s="849">
        <v>28820</v>
      </c>
      <c r="H354" s="849">
        <v>1.1224489795918366</v>
      </c>
      <c r="I354" s="849">
        <v>524</v>
      </c>
      <c r="J354" s="849">
        <v>49</v>
      </c>
      <c r="K354" s="849">
        <v>25676</v>
      </c>
      <c r="L354" s="849">
        <v>1</v>
      </c>
      <c r="M354" s="849">
        <v>524</v>
      </c>
      <c r="N354" s="849">
        <v>37</v>
      </c>
      <c r="O354" s="849">
        <v>19425</v>
      </c>
      <c r="P354" s="837">
        <v>0.75654307524536535</v>
      </c>
      <c r="Q354" s="850">
        <v>525</v>
      </c>
    </row>
    <row r="355" spans="1:17" ht="14.45" customHeight="1" x14ac:dyDescent="0.2">
      <c r="A355" s="831" t="s">
        <v>7323</v>
      </c>
      <c r="B355" s="832" t="s">
        <v>7324</v>
      </c>
      <c r="C355" s="832" t="s">
        <v>5509</v>
      </c>
      <c r="D355" s="832" t="s">
        <v>7339</v>
      </c>
      <c r="E355" s="832" t="s">
        <v>7340</v>
      </c>
      <c r="F355" s="849">
        <v>55</v>
      </c>
      <c r="G355" s="849">
        <v>3135</v>
      </c>
      <c r="H355" s="849">
        <v>0.61111111111111116</v>
      </c>
      <c r="I355" s="849">
        <v>57</v>
      </c>
      <c r="J355" s="849">
        <v>90</v>
      </c>
      <c r="K355" s="849">
        <v>5130</v>
      </c>
      <c r="L355" s="849">
        <v>1</v>
      </c>
      <c r="M355" s="849">
        <v>57</v>
      </c>
      <c r="N355" s="849">
        <v>73</v>
      </c>
      <c r="O355" s="849">
        <v>4234</v>
      </c>
      <c r="P355" s="837">
        <v>0.82534113060428849</v>
      </c>
      <c r="Q355" s="850">
        <v>58</v>
      </c>
    </row>
    <row r="356" spans="1:17" ht="14.45" customHeight="1" x14ac:dyDescent="0.2">
      <c r="A356" s="831" t="s">
        <v>7323</v>
      </c>
      <c r="B356" s="832" t="s">
        <v>7324</v>
      </c>
      <c r="C356" s="832" t="s">
        <v>5509</v>
      </c>
      <c r="D356" s="832" t="s">
        <v>7341</v>
      </c>
      <c r="E356" s="832" t="s">
        <v>7342</v>
      </c>
      <c r="F356" s="849">
        <v>3</v>
      </c>
      <c r="G356" s="849">
        <v>672</v>
      </c>
      <c r="H356" s="849"/>
      <c r="I356" s="849">
        <v>224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5" customHeight="1" x14ac:dyDescent="0.2">
      <c r="A357" s="831" t="s">
        <v>7323</v>
      </c>
      <c r="B357" s="832" t="s">
        <v>7324</v>
      </c>
      <c r="C357" s="832" t="s">
        <v>5509</v>
      </c>
      <c r="D357" s="832" t="s">
        <v>7343</v>
      </c>
      <c r="E357" s="832" t="s">
        <v>7344</v>
      </c>
      <c r="F357" s="849">
        <v>4</v>
      </c>
      <c r="G357" s="849">
        <v>2212</v>
      </c>
      <c r="H357" s="849"/>
      <c r="I357" s="849">
        <v>553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5" customHeight="1" x14ac:dyDescent="0.2">
      <c r="A358" s="831" t="s">
        <v>7323</v>
      </c>
      <c r="B358" s="832" t="s">
        <v>7324</v>
      </c>
      <c r="C358" s="832" t="s">
        <v>5509</v>
      </c>
      <c r="D358" s="832" t="s">
        <v>7345</v>
      </c>
      <c r="E358" s="832" t="s">
        <v>7346</v>
      </c>
      <c r="F358" s="849"/>
      <c r="G358" s="849"/>
      <c r="H358" s="849"/>
      <c r="I358" s="849"/>
      <c r="J358" s="849">
        <v>4</v>
      </c>
      <c r="K358" s="849">
        <v>856</v>
      </c>
      <c r="L358" s="849">
        <v>1</v>
      </c>
      <c r="M358" s="849">
        <v>214</v>
      </c>
      <c r="N358" s="849"/>
      <c r="O358" s="849"/>
      <c r="P358" s="837"/>
      <c r="Q358" s="850"/>
    </row>
    <row r="359" spans="1:17" ht="14.45" customHeight="1" x14ac:dyDescent="0.2">
      <c r="A359" s="831" t="s">
        <v>7323</v>
      </c>
      <c r="B359" s="832" t="s">
        <v>7324</v>
      </c>
      <c r="C359" s="832" t="s">
        <v>5509</v>
      </c>
      <c r="D359" s="832" t="s">
        <v>7347</v>
      </c>
      <c r="E359" s="832" t="s">
        <v>7348</v>
      </c>
      <c r="F359" s="849"/>
      <c r="G359" s="849"/>
      <c r="H359" s="849"/>
      <c r="I359" s="849"/>
      <c r="J359" s="849"/>
      <c r="K359" s="849"/>
      <c r="L359" s="849"/>
      <c r="M359" s="849"/>
      <c r="N359" s="849">
        <v>2</v>
      </c>
      <c r="O359" s="849">
        <v>286</v>
      </c>
      <c r="P359" s="837"/>
      <c r="Q359" s="850">
        <v>143</v>
      </c>
    </row>
    <row r="360" spans="1:17" ht="14.45" customHeight="1" x14ac:dyDescent="0.2">
      <c r="A360" s="831" t="s">
        <v>7323</v>
      </c>
      <c r="B360" s="832" t="s">
        <v>7324</v>
      </c>
      <c r="C360" s="832" t="s">
        <v>5509</v>
      </c>
      <c r="D360" s="832" t="s">
        <v>7349</v>
      </c>
      <c r="E360" s="832" t="s">
        <v>7350</v>
      </c>
      <c r="F360" s="849">
        <v>134</v>
      </c>
      <c r="G360" s="849">
        <v>19162</v>
      </c>
      <c r="H360" s="849">
        <v>1.4725274725274726</v>
      </c>
      <c r="I360" s="849">
        <v>143</v>
      </c>
      <c r="J360" s="849">
        <v>91</v>
      </c>
      <c r="K360" s="849">
        <v>13013</v>
      </c>
      <c r="L360" s="849">
        <v>1</v>
      </c>
      <c r="M360" s="849">
        <v>143</v>
      </c>
      <c r="N360" s="849">
        <v>100</v>
      </c>
      <c r="O360" s="849">
        <v>14400</v>
      </c>
      <c r="P360" s="837">
        <v>1.1065857219703374</v>
      </c>
      <c r="Q360" s="850">
        <v>144</v>
      </c>
    </row>
    <row r="361" spans="1:17" ht="14.45" customHeight="1" x14ac:dyDescent="0.2">
      <c r="A361" s="831" t="s">
        <v>7323</v>
      </c>
      <c r="B361" s="832" t="s">
        <v>7324</v>
      </c>
      <c r="C361" s="832" t="s">
        <v>5509</v>
      </c>
      <c r="D361" s="832" t="s">
        <v>7351</v>
      </c>
      <c r="E361" s="832" t="s">
        <v>7352</v>
      </c>
      <c r="F361" s="849">
        <v>107</v>
      </c>
      <c r="G361" s="849">
        <v>6955</v>
      </c>
      <c r="H361" s="849">
        <v>1.3209876543209877</v>
      </c>
      <c r="I361" s="849">
        <v>65</v>
      </c>
      <c r="J361" s="849">
        <v>81</v>
      </c>
      <c r="K361" s="849">
        <v>5265</v>
      </c>
      <c r="L361" s="849">
        <v>1</v>
      </c>
      <c r="M361" s="849">
        <v>65</v>
      </c>
      <c r="N361" s="849">
        <v>62</v>
      </c>
      <c r="O361" s="849">
        <v>4092</v>
      </c>
      <c r="P361" s="837">
        <v>0.77720797720797719</v>
      </c>
      <c r="Q361" s="850">
        <v>66</v>
      </c>
    </row>
    <row r="362" spans="1:17" ht="14.45" customHeight="1" x14ac:dyDescent="0.2">
      <c r="A362" s="831" t="s">
        <v>7323</v>
      </c>
      <c r="B362" s="832" t="s">
        <v>7324</v>
      </c>
      <c r="C362" s="832" t="s">
        <v>5509</v>
      </c>
      <c r="D362" s="832" t="s">
        <v>7353</v>
      </c>
      <c r="E362" s="832" t="s">
        <v>7354</v>
      </c>
      <c r="F362" s="849">
        <v>1138</v>
      </c>
      <c r="G362" s="849">
        <v>154768</v>
      </c>
      <c r="H362" s="849">
        <v>0.76589385129283682</v>
      </c>
      <c r="I362" s="849">
        <v>136</v>
      </c>
      <c r="J362" s="849">
        <v>1475</v>
      </c>
      <c r="K362" s="849">
        <v>202075</v>
      </c>
      <c r="L362" s="849">
        <v>1</v>
      </c>
      <c r="M362" s="849">
        <v>137</v>
      </c>
      <c r="N362" s="849">
        <v>2107</v>
      </c>
      <c r="O362" s="849">
        <v>290766</v>
      </c>
      <c r="P362" s="837">
        <v>1.4389013979957936</v>
      </c>
      <c r="Q362" s="850">
        <v>138</v>
      </c>
    </row>
    <row r="363" spans="1:17" ht="14.45" customHeight="1" x14ac:dyDescent="0.2">
      <c r="A363" s="831" t="s">
        <v>7323</v>
      </c>
      <c r="B363" s="832" t="s">
        <v>7324</v>
      </c>
      <c r="C363" s="832" t="s">
        <v>5509</v>
      </c>
      <c r="D363" s="832" t="s">
        <v>7355</v>
      </c>
      <c r="E363" s="832" t="s">
        <v>7356</v>
      </c>
      <c r="F363" s="849">
        <v>591</v>
      </c>
      <c r="G363" s="849">
        <v>53781</v>
      </c>
      <c r="H363" s="849">
        <v>1.154296875</v>
      </c>
      <c r="I363" s="849">
        <v>91</v>
      </c>
      <c r="J363" s="849">
        <v>512</v>
      </c>
      <c r="K363" s="849">
        <v>46592</v>
      </c>
      <c r="L363" s="849">
        <v>1</v>
      </c>
      <c r="M363" s="849">
        <v>91</v>
      </c>
      <c r="N363" s="849">
        <v>555</v>
      </c>
      <c r="O363" s="849">
        <v>51060</v>
      </c>
      <c r="P363" s="837">
        <v>1.0958962912087913</v>
      </c>
      <c r="Q363" s="850">
        <v>92</v>
      </c>
    </row>
    <row r="364" spans="1:17" ht="14.45" customHeight="1" x14ac:dyDescent="0.2">
      <c r="A364" s="831" t="s">
        <v>7323</v>
      </c>
      <c r="B364" s="832" t="s">
        <v>7324</v>
      </c>
      <c r="C364" s="832" t="s">
        <v>5509</v>
      </c>
      <c r="D364" s="832" t="s">
        <v>7357</v>
      </c>
      <c r="E364" s="832" t="s">
        <v>7358</v>
      </c>
      <c r="F364" s="849">
        <v>5</v>
      </c>
      <c r="G364" s="849">
        <v>685</v>
      </c>
      <c r="H364" s="849">
        <v>0.62047101449275366</v>
      </c>
      <c r="I364" s="849">
        <v>137</v>
      </c>
      <c r="J364" s="849">
        <v>8</v>
      </c>
      <c r="K364" s="849">
        <v>1104</v>
      </c>
      <c r="L364" s="849">
        <v>1</v>
      </c>
      <c r="M364" s="849">
        <v>138</v>
      </c>
      <c r="N364" s="849"/>
      <c r="O364" s="849"/>
      <c r="P364" s="837"/>
      <c r="Q364" s="850"/>
    </row>
    <row r="365" spans="1:17" ht="14.45" customHeight="1" x14ac:dyDescent="0.2">
      <c r="A365" s="831" t="s">
        <v>7323</v>
      </c>
      <c r="B365" s="832" t="s">
        <v>7324</v>
      </c>
      <c r="C365" s="832" t="s">
        <v>5509</v>
      </c>
      <c r="D365" s="832" t="s">
        <v>7359</v>
      </c>
      <c r="E365" s="832" t="s">
        <v>7360</v>
      </c>
      <c r="F365" s="849">
        <v>91</v>
      </c>
      <c r="G365" s="849">
        <v>6006</v>
      </c>
      <c r="H365" s="849">
        <v>0.875</v>
      </c>
      <c r="I365" s="849">
        <v>66</v>
      </c>
      <c r="J365" s="849">
        <v>104</v>
      </c>
      <c r="K365" s="849">
        <v>6864</v>
      </c>
      <c r="L365" s="849">
        <v>1</v>
      </c>
      <c r="M365" s="849">
        <v>66</v>
      </c>
      <c r="N365" s="849">
        <v>89</v>
      </c>
      <c r="O365" s="849">
        <v>5963</v>
      </c>
      <c r="P365" s="837">
        <v>0.86873543123543129</v>
      </c>
      <c r="Q365" s="850">
        <v>67</v>
      </c>
    </row>
    <row r="366" spans="1:17" ht="14.45" customHeight="1" x14ac:dyDescent="0.2">
      <c r="A366" s="831" t="s">
        <v>7323</v>
      </c>
      <c r="B366" s="832" t="s">
        <v>7324</v>
      </c>
      <c r="C366" s="832" t="s">
        <v>5509</v>
      </c>
      <c r="D366" s="832" t="s">
        <v>7256</v>
      </c>
      <c r="E366" s="832" t="s">
        <v>7257</v>
      </c>
      <c r="F366" s="849">
        <v>164</v>
      </c>
      <c r="G366" s="849">
        <v>53792</v>
      </c>
      <c r="H366" s="849">
        <v>1.5769230769230769</v>
      </c>
      <c r="I366" s="849">
        <v>328</v>
      </c>
      <c r="J366" s="849">
        <v>104</v>
      </c>
      <c r="K366" s="849">
        <v>34112</v>
      </c>
      <c r="L366" s="849">
        <v>1</v>
      </c>
      <c r="M366" s="849">
        <v>328</v>
      </c>
      <c r="N366" s="849">
        <v>127</v>
      </c>
      <c r="O366" s="849">
        <v>41783</v>
      </c>
      <c r="P366" s="837">
        <v>1.2248768761726079</v>
      </c>
      <c r="Q366" s="850">
        <v>329</v>
      </c>
    </row>
    <row r="367" spans="1:17" ht="14.45" customHeight="1" x14ac:dyDescent="0.2">
      <c r="A367" s="831" t="s">
        <v>7323</v>
      </c>
      <c r="B367" s="832" t="s">
        <v>7324</v>
      </c>
      <c r="C367" s="832" t="s">
        <v>5509</v>
      </c>
      <c r="D367" s="832" t="s">
        <v>7361</v>
      </c>
      <c r="E367" s="832" t="s">
        <v>7362</v>
      </c>
      <c r="F367" s="849">
        <v>110</v>
      </c>
      <c r="G367" s="849">
        <v>5610</v>
      </c>
      <c r="H367" s="849">
        <v>0.70967741935483875</v>
      </c>
      <c r="I367" s="849">
        <v>51</v>
      </c>
      <c r="J367" s="849">
        <v>155</v>
      </c>
      <c r="K367" s="849">
        <v>7905</v>
      </c>
      <c r="L367" s="849">
        <v>1</v>
      </c>
      <c r="M367" s="849">
        <v>51</v>
      </c>
      <c r="N367" s="849">
        <v>192</v>
      </c>
      <c r="O367" s="849">
        <v>9984</v>
      </c>
      <c r="P367" s="837">
        <v>1.2629981024667931</v>
      </c>
      <c r="Q367" s="850">
        <v>52</v>
      </c>
    </row>
    <row r="368" spans="1:17" ht="14.45" customHeight="1" x14ac:dyDescent="0.2">
      <c r="A368" s="831" t="s">
        <v>7323</v>
      </c>
      <c r="B368" s="832" t="s">
        <v>7324</v>
      </c>
      <c r="C368" s="832" t="s">
        <v>5509</v>
      </c>
      <c r="D368" s="832" t="s">
        <v>7363</v>
      </c>
      <c r="E368" s="832" t="s">
        <v>7364</v>
      </c>
      <c r="F368" s="849">
        <v>16</v>
      </c>
      <c r="G368" s="849">
        <v>3312</v>
      </c>
      <c r="H368" s="849">
        <v>0.8</v>
      </c>
      <c r="I368" s="849">
        <v>207</v>
      </c>
      <c r="J368" s="849">
        <v>20</v>
      </c>
      <c r="K368" s="849">
        <v>4140</v>
      </c>
      <c r="L368" s="849">
        <v>1</v>
      </c>
      <c r="M368" s="849">
        <v>207</v>
      </c>
      <c r="N368" s="849">
        <v>6</v>
      </c>
      <c r="O368" s="849">
        <v>1254</v>
      </c>
      <c r="P368" s="837">
        <v>0.30289855072463767</v>
      </c>
      <c r="Q368" s="850">
        <v>209</v>
      </c>
    </row>
    <row r="369" spans="1:17" ht="14.45" customHeight="1" x14ac:dyDescent="0.2">
      <c r="A369" s="831" t="s">
        <v>7323</v>
      </c>
      <c r="B369" s="832" t="s">
        <v>7324</v>
      </c>
      <c r="C369" s="832" t="s">
        <v>5509</v>
      </c>
      <c r="D369" s="832" t="s">
        <v>7365</v>
      </c>
      <c r="E369" s="832" t="s">
        <v>7366</v>
      </c>
      <c r="F369" s="849"/>
      <c r="G369" s="849"/>
      <c r="H369" s="849"/>
      <c r="I369" s="849"/>
      <c r="J369" s="849">
        <v>1</v>
      </c>
      <c r="K369" s="849">
        <v>763</v>
      </c>
      <c r="L369" s="849">
        <v>1</v>
      </c>
      <c r="M369" s="849">
        <v>763</v>
      </c>
      <c r="N369" s="849">
        <v>1</v>
      </c>
      <c r="O369" s="849">
        <v>764</v>
      </c>
      <c r="P369" s="837">
        <v>1.0013106159895151</v>
      </c>
      <c r="Q369" s="850">
        <v>764</v>
      </c>
    </row>
    <row r="370" spans="1:17" ht="14.45" customHeight="1" x14ac:dyDescent="0.2">
      <c r="A370" s="831" t="s">
        <v>7323</v>
      </c>
      <c r="B370" s="832" t="s">
        <v>7324</v>
      </c>
      <c r="C370" s="832" t="s">
        <v>5509</v>
      </c>
      <c r="D370" s="832" t="s">
        <v>7367</v>
      </c>
      <c r="E370" s="832" t="s">
        <v>7368</v>
      </c>
      <c r="F370" s="849">
        <v>37</v>
      </c>
      <c r="G370" s="849">
        <v>22644</v>
      </c>
      <c r="H370" s="849">
        <v>1.3214285714285714</v>
      </c>
      <c r="I370" s="849">
        <v>612</v>
      </c>
      <c r="J370" s="849">
        <v>28</v>
      </c>
      <c r="K370" s="849">
        <v>17136</v>
      </c>
      <c r="L370" s="849">
        <v>1</v>
      </c>
      <c r="M370" s="849">
        <v>612</v>
      </c>
      <c r="N370" s="849">
        <v>48</v>
      </c>
      <c r="O370" s="849">
        <v>29520</v>
      </c>
      <c r="P370" s="837">
        <v>1.7226890756302522</v>
      </c>
      <c r="Q370" s="850">
        <v>615</v>
      </c>
    </row>
    <row r="371" spans="1:17" ht="14.45" customHeight="1" x14ac:dyDescent="0.2">
      <c r="A371" s="831" t="s">
        <v>7323</v>
      </c>
      <c r="B371" s="832" t="s">
        <v>7324</v>
      </c>
      <c r="C371" s="832" t="s">
        <v>5509</v>
      </c>
      <c r="D371" s="832" t="s">
        <v>7369</v>
      </c>
      <c r="E371" s="832" t="s">
        <v>7370</v>
      </c>
      <c r="F371" s="849"/>
      <c r="G371" s="849"/>
      <c r="H371" s="849"/>
      <c r="I371" s="849"/>
      <c r="J371" s="849"/>
      <c r="K371" s="849"/>
      <c r="L371" s="849"/>
      <c r="M371" s="849"/>
      <c r="N371" s="849">
        <v>3</v>
      </c>
      <c r="O371" s="849">
        <v>2478</v>
      </c>
      <c r="P371" s="837"/>
      <c r="Q371" s="850">
        <v>826</v>
      </c>
    </row>
    <row r="372" spans="1:17" ht="14.45" customHeight="1" x14ac:dyDescent="0.2">
      <c r="A372" s="831" t="s">
        <v>7323</v>
      </c>
      <c r="B372" s="832" t="s">
        <v>7324</v>
      </c>
      <c r="C372" s="832" t="s">
        <v>5509</v>
      </c>
      <c r="D372" s="832" t="s">
        <v>7371</v>
      </c>
      <c r="E372" s="832" t="s">
        <v>7372</v>
      </c>
      <c r="F372" s="849"/>
      <c r="G372" s="849"/>
      <c r="H372" s="849"/>
      <c r="I372" s="849"/>
      <c r="J372" s="849">
        <v>1</v>
      </c>
      <c r="K372" s="849">
        <v>431</v>
      </c>
      <c r="L372" s="849">
        <v>1</v>
      </c>
      <c r="M372" s="849">
        <v>431</v>
      </c>
      <c r="N372" s="849"/>
      <c r="O372" s="849"/>
      <c r="P372" s="837"/>
      <c r="Q372" s="850"/>
    </row>
    <row r="373" spans="1:17" ht="14.45" customHeight="1" x14ac:dyDescent="0.2">
      <c r="A373" s="831" t="s">
        <v>7323</v>
      </c>
      <c r="B373" s="832" t="s">
        <v>7324</v>
      </c>
      <c r="C373" s="832" t="s">
        <v>5509</v>
      </c>
      <c r="D373" s="832" t="s">
        <v>7373</v>
      </c>
      <c r="E373" s="832" t="s">
        <v>7374</v>
      </c>
      <c r="F373" s="849"/>
      <c r="G373" s="849"/>
      <c r="H373" s="849"/>
      <c r="I373" s="849"/>
      <c r="J373" s="849">
        <v>4</v>
      </c>
      <c r="K373" s="849">
        <v>1088</v>
      </c>
      <c r="L373" s="849">
        <v>1</v>
      </c>
      <c r="M373" s="849">
        <v>272</v>
      </c>
      <c r="N373" s="849"/>
      <c r="O373" s="849"/>
      <c r="P373" s="837"/>
      <c r="Q373" s="850"/>
    </row>
    <row r="374" spans="1:17" ht="14.45" customHeight="1" x14ac:dyDescent="0.2">
      <c r="A374" s="831" t="s">
        <v>7323</v>
      </c>
      <c r="B374" s="832" t="s">
        <v>7324</v>
      </c>
      <c r="C374" s="832" t="s">
        <v>5509</v>
      </c>
      <c r="D374" s="832" t="s">
        <v>7375</v>
      </c>
      <c r="E374" s="832" t="s">
        <v>7376</v>
      </c>
      <c r="F374" s="849"/>
      <c r="G374" s="849"/>
      <c r="H374" s="849"/>
      <c r="I374" s="849"/>
      <c r="J374" s="849"/>
      <c r="K374" s="849"/>
      <c r="L374" s="849"/>
      <c r="M374" s="849"/>
      <c r="N374" s="849">
        <v>4</v>
      </c>
      <c r="O374" s="849">
        <v>208</v>
      </c>
      <c r="P374" s="837"/>
      <c r="Q374" s="850">
        <v>52</v>
      </c>
    </row>
    <row r="375" spans="1:17" ht="14.45" customHeight="1" x14ac:dyDescent="0.2">
      <c r="A375" s="831" t="s">
        <v>7323</v>
      </c>
      <c r="B375" s="832" t="s">
        <v>7324</v>
      </c>
      <c r="C375" s="832" t="s">
        <v>5509</v>
      </c>
      <c r="D375" s="832" t="s">
        <v>7377</v>
      </c>
      <c r="E375" s="832" t="s">
        <v>7378</v>
      </c>
      <c r="F375" s="849">
        <v>10</v>
      </c>
      <c r="G375" s="849">
        <v>3770</v>
      </c>
      <c r="H375" s="849">
        <v>1.25</v>
      </c>
      <c r="I375" s="849">
        <v>377</v>
      </c>
      <c r="J375" s="849">
        <v>8</v>
      </c>
      <c r="K375" s="849">
        <v>3016</v>
      </c>
      <c r="L375" s="849">
        <v>1</v>
      </c>
      <c r="M375" s="849">
        <v>377</v>
      </c>
      <c r="N375" s="849">
        <v>6</v>
      </c>
      <c r="O375" s="849">
        <v>2274</v>
      </c>
      <c r="P375" s="837">
        <v>0.75397877984084882</v>
      </c>
      <c r="Q375" s="850">
        <v>379</v>
      </c>
    </row>
    <row r="376" spans="1:17" ht="14.45" customHeight="1" x14ac:dyDescent="0.2">
      <c r="A376" s="831" t="s">
        <v>7323</v>
      </c>
      <c r="B376" s="832" t="s">
        <v>7324</v>
      </c>
      <c r="C376" s="832" t="s">
        <v>5509</v>
      </c>
      <c r="D376" s="832" t="s">
        <v>7379</v>
      </c>
      <c r="E376" s="832" t="s">
        <v>7380</v>
      </c>
      <c r="F376" s="849">
        <v>3</v>
      </c>
      <c r="G376" s="849">
        <v>726</v>
      </c>
      <c r="H376" s="849">
        <v>3</v>
      </c>
      <c r="I376" s="849">
        <v>242</v>
      </c>
      <c r="J376" s="849">
        <v>1</v>
      </c>
      <c r="K376" s="849">
        <v>242</v>
      </c>
      <c r="L376" s="849">
        <v>1</v>
      </c>
      <c r="M376" s="849">
        <v>242</v>
      </c>
      <c r="N376" s="849"/>
      <c r="O376" s="849"/>
      <c r="P376" s="837"/>
      <c r="Q376" s="850"/>
    </row>
    <row r="377" spans="1:17" ht="14.45" customHeight="1" x14ac:dyDescent="0.2">
      <c r="A377" s="831" t="s">
        <v>7323</v>
      </c>
      <c r="B377" s="832" t="s">
        <v>7324</v>
      </c>
      <c r="C377" s="832" t="s">
        <v>5509</v>
      </c>
      <c r="D377" s="832" t="s">
        <v>7381</v>
      </c>
      <c r="E377" s="832" t="s">
        <v>7382</v>
      </c>
      <c r="F377" s="849">
        <v>26</v>
      </c>
      <c r="G377" s="849">
        <v>38818</v>
      </c>
      <c r="H377" s="849">
        <v>0.74285714285714288</v>
      </c>
      <c r="I377" s="849">
        <v>1493</v>
      </c>
      <c r="J377" s="849">
        <v>35</v>
      </c>
      <c r="K377" s="849">
        <v>52255</v>
      </c>
      <c r="L377" s="849">
        <v>1</v>
      </c>
      <c r="M377" s="849">
        <v>1493</v>
      </c>
      <c r="N377" s="849">
        <v>25</v>
      </c>
      <c r="O377" s="849">
        <v>37400</v>
      </c>
      <c r="P377" s="837">
        <v>0.71572098363792935</v>
      </c>
      <c r="Q377" s="850">
        <v>1496</v>
      </c>
    </row>
    <row r="378" spans="1:17" ht="14.45" customHeight="1" x14ac:dyDescent="0.2">
      <c r="A378" s="831" t="s">
        <v>7323</v>
      </c>
      <c r="B378" s="832" t="s">
        <v>7324</v>
      </c>
      <c r="C378" s="832" t="s">
        <v>5509</v>
      </c>
      <c r="D378" s="832" t="s">
        <v>7383</v>
      </c>
      <c r="E378" s="832" t="s">
        <v>7384</v>
      </c>
      <c r="F378" s="849">
        <v>14</v>
      </c>
      <c r="G378" s="849">
        <v>4578</v>
      </c>
      <c r="H378" s="849">
        <v>0.41176470588235292</v>
      </c>
      <c r="I378" s="849">
        <v>327</v>
      </c>
      <c r="J378" s="849">
        <v>34</v>
      </c>
      <c r="K378" s="849">
        <v>11118</v>
      </c>
      <c r="L378" s="849">
        <v>1</v>
      </c>
      <c r="M378" s="849">
        <v>327</v>
      </c>
      <c r="N378" s="849">
        <v>22</v>
      </c>
      <c r="O378" s="849">
        <v>7238</v>
      </c>
      <c r="P378" s="837">
        <v>0.65101636985069256</v>
      </c>
      <c r="Q378" s="850">
        <v>329</v>
      </c>
    </row>
    <row r="379" spans="1:17" ht="14.45" customHeight="1" x14ac:dyDescent="0.2">
      <c r="A379" s="831" t="s">
        <v>7323</v>
      </c>
      <c r="B379" s="832" t="s">
        <v>7324</v>
      </c>
      <c r="C379" s="832" t="s">
        <v>5509</v>
      </c>
      <c r="D379" s="832" t="s">
        <v>7385</v>
      </c>
      <c r="E379" s="832" t="s">
        <v>7386</v>
      </c>
      <c r="F379" s="849">
        <v>7</v>
      </c>
      <c r="G379" s="849">
        <v>6209</v>
      </c>
      <c r="H379" s="849">
        <v>0.4113010068892422</v>
      </c>
      <c r="I379" s="849">
        <v>887</v>
      </c>
      <c r="J379" s="849">
        <v>17</v>
      </c>
      <c r="K379" s="849">
        <v>15096</v>
      </c>
      <c r="L379" s="849">
        <v>1</v>
      </c>
      <c r="M379" s="849">
        <v>888</v>
      </c>
      <c r="N379" s="849">
        <v>13</v>
      </c>
      <c r="O379" s="849">
        <v>11583</v>
      </c>
      <c r="P379" s="837">
        <v>0.76728934817170114</v>
      </c>
      <c r="Q379" s="850">
        <v>891</v>
      </c>
    </row>
    <row r="380" spans="1:17" ht="14.45" customHeight="1" x14ac:dyDescent="0.2">
      <c r="A380" s="831" t="s">
        <v>7323</v>
      </c>
      <c r="B380" s="832" t="s">
        <v>7324</v>
      </c>
      <c r="C380" s="832" t="s">
        <v>5509</v>
      </c>
      <c r="D380" s="832" t="s">
        <v>7387</v>
      </c>
      <c r="E380" s="832" t="s">
        <v>7388</v>
      </c>
      <c r="F380" s="849">
        <v>91</v>
      </c>
      <c r="G380" s="849">
        <v>23660</v>
      </c>
      <c r="H380" s="849">
        <v>9.3744923470701735E-2</v>
      </c>
      <c r="I380" s="849">
        <v>260</v>
      </c>
      <c r="J380" s="849">
        <v>967</v>
      </c>
      <c r="K380" s="849">
        <v>252387</v>
      </c>
      <c r="L380" s="849">
        <v>1</v>
      </c>
      <c r="M380" s="849">
        <v>261</v>
      </c>
      <c r="N380" s="849">
        <v>1279</v>
      </c>
      <c r="O380" s="849">
        <v>335098</v>
      </c>
      <c r="P380" s="837">
        <v>1.3277149773958246</v>
      </c>
      <c r="Q380" s="850">
        <v>262</v>
      </c>
    </row>
    <row r="381" spans="1:17" ht="14.45" customHeight="1" x14ac:dyDescent="0.2">
      <c r="A381" s="831" t="s">
        <v>7323</v>
      </c>
      <c r="B381" s="832" t="s">
        <v>7324</v>
      </c>
      <c r="C381" s="832" t="s">
        <v>5509</v>
      </c>
      <c r="D381" s="832" t="s">
        <v>7389</v>
      </c>
      <c r="E381" s="832" t="s">
        <v>7390</v>
      </c>
      <c r="F381" s="849">
        <v>6</v>
      </c>
      <c r="G381" s="849">
        <v>990</v>
      </c>
      <c r="H381" s="849">
        <v>7.2289156626506021E-2</v>
      </c>
      <c r="I381" s="849">
        <v>165</v>
      </c>
      <c r="J381" s="849">
        <v>83</v>
      </c>
      <c r="K381" s="849">
        <v>13695</v>
      </c>
      <c r="L381" s="849">
        <v>1</v>
      </c>
      <c r="M381" s="849">
        <v>165</v>
      </c>
      <c r="N381" s="849">
        <v>177</v>
      </c>
      <c r="O381" s="849">
        <v>29382</v>
      </c>
      <c r="P381" s="837">
        <v>2.1454545454545455</v>
      </c>
      <c r="Q381" s="850">
        <v>166</v>
      </c>
    </row>
    <row r="382" spans="1:17" ht="14.45" customHeight="1" x14ac:dyDescent="0.2">
      <c r="A382" s="831" t="s">
        <v>7323</v>
      </c>
      <c r="B382" s="832" t="s">
        <v>7324</v>
      </c>
      <c r="C382" s="832" t="s">
        <v>5509</v>
      </c>
      <c r="D382" s="832" t="s">
        <v>7391</v>
      </c>
      <c r="E382" s="832" t="s">
        <v>7392</v>
      </c>
      <c r="F382" s="849"/>
      <c r="G382" s="849"/>
      <c r="H382" s="849"/>
      <c r="I382" s="849"/>
      <c r="J382" s="849"/>
      <c r="K382" s="849"/>
      <c r="L382" s="849"/>
      <c r="M382" s="849"/>
      <c r="N382" s="849">
        <v>2</v>
      </c>
      <c r="O382" s="849">
        <v>304</v>
      </c>
      <c r="P382" s="837"/>
      <c r="Q382" s="850">
        <v>152</v>
      </c>
    </row>
    <row r="383" spans="1:17" ht="14.45" customHeight="1" x14ac:dyDescent="0.2">
      <c r="A383" s="831" t="s">
        <v>7393</v>
      </c>
      <c r="B383" s="832" t="s">
        <v>7007</v>
      </c>
      <c r="C383" s="832" t="s">
        <v>5509</v>
      </c>
      <c r="D383" s="832" t="s">
        <v>7394</v>
      </c>
      <c r="E383" s="832" t="s">
        <v>7395</v>
      </c>
      <c r="F383" s="849">
        <v>1</v>
      </c>
      <c r="G383" s="849">
        <v>1483</v>
      </c>
      <c r="H383" s="849"/>
      <c r="I383" s="849">
        <v>1483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5" customHeight="1" x14ac:dyDescent="0.2">
      <c r="A384" s="831" t="s">
        <v>7393</v>
      </c>
      <c r="B384" s="832" t="s">
        <v>7007</v>
      </c>
      <c r="C384" s="832" t="s">
        <v>5509</v>
      </c>
      <c r="D384" s="832" t="s">
        <v>7396</v>
      </c>
      <c r="E384" s="832" t="s">
        <v>7397</v>
      </c>
      <c r="F384" s="849">
        <v>1</v>
      </c>
      <c r="G384" s="849">
        <v>3914</v>
      </c>
      <c r="H384" s="849"/>
      <c r="I384" s="849">
        <v>3914</v>
      </c>
      <c r="J384" s="849"/>
      <c r="K384" s="849"/>
      <c r="L384" s="849"/>
      <c r="M384" s="849"/>
      <c r="N384" s="849">
        <v>1</v>
      </c>
      <c r="O384" s="849">
        <v>3927</v>
      </c>
      <c r="P384" s="837"/>
      <c r="Q384" s="850">
        <v>3927</v>
      </c>
    </row>
    <row r="385" spans="1:17" ht="14.45" customHeight="1" x14ac:dyDescent="0.2">
      <c r="A385" s="831" t="s">
        <v>7393</v>
      </c>
      <c r="B385" s="832" t="s">
        <v>7007</v>
      </c>
      <c r="C385" s="832" t="s">
        <v>5509</v>
      </c>
      <c r="D385" s="832" t="s">
        <v>7398</v>
      </c>
      <c r="E385" s="832" t="s">
        <v>7399</v>
      </c>
      <c r="F385" s="849"/>
      <c r="G385" s="849"/>
      <c r="H385" s="849"/>
      <c r="I385" s="849"/>
      <c r="J385" s="849">
        <v>1</v>
      </c>
      <c r="K385" s="849">
        <v>1034</v>
      </c>
      <c r="L385" s="849">
        <v>1</v>
      </c>
      <c r="M385" s="849">
        <v>1034</v>
      </c>
      <c r="N385" s="849"/>
      <c r="O385" s="849"/>
      <c r="P385" s="837"/>
      <c r="Q385" s="850"/>
    </row>
    <row r="386" spans="1:17" ht="14.45" customHeight="1" x14ac:dyDescent="0.2">
      <c r="A386" s="831" t="s">
        <v>7393</v>
      </c>
      <c r="B386" s="832" t="s">
        <v>7007</v>
      </c>
      <c r="C386" s="832" t="s">
        <v>5509</v>
      </c>
      <c r="D386" s="832" t="s">
        <v>7400</v>
      </c>
      <c r="E386" s="832" t="s">
        <v>7401</v>
      </c>
      <c r="F386" s="849"/>
      <c r="G386" s="849"/>
      <c r="H386" s="849"/>
      <c r="I386" s="849"/>
      <c r="J386" s="849">
        <v>1</v>
      </c>
      <c r="K386" s="849">
        <v>1089</v>
      </c>
      <c r="L386" s="849">
        <v>1</v>
      </c>
      <c r="M386" s="849">
        <v>1089</v>
      </c>
      <c r="N386" s="849"/>
      <c r="O386" s="849"/>
      <c r="P386" s="837"/>
      <c r="Q386" s="850"/>
    </row>
    <row r="387" spans="1:17" ht="14.45" customHeight="1" x14ac:dyDescent="0.2">
      <c r="A387" s="831" t="s">
        <v>7393</v>
      </c>
      <c r="B387" s="832" t="s">
        <v>7007</v>
      </c>
      <c r="C387" s="832" t="s">
        <v>5509</v>
      </c>
      <c r="D387" s="832" t="s">
        <v>7402</v>
      </c>
      <c r="E387" s="832" t="s">
        <v>7403</v>
      </c>
      <c r="F387" s="849"/>
      <c r="G387" s="849"/>
      <c r="H387" s="849"/>
      <c r="I387" s="849"/>
      <c r="J387" s="849"/>
      <c r="K387" s="849"/>
      <c r="L387" s="849"/>
      <c r="M387" s="849"/>
      <c r="N387" s="849">
        <v>1</v>
      </c>
      <c r="O387" s="849">
        <v>846</v>
      </c>
      <c r="P387" s="837"/>
      <c r="Q387" s="850">
        <v>846</v>
      </c>
    </row>
    <row r="388" spans="1:17" ht="14.45" customHeight="1" x14ac:dyDescent="0.2">
      <c r="A388" s="831" t="s">
        <v>7393</v>
      </c>
      <c r="B388" s="832" t="s">
        <v>7007</v>
      </c>
      <c r="C388" s="832" t="s">
        <v>5509</v>
      </c>
      <c r="D388" s="832" t="s">
        <v>7404</v>
      </c>
      <c r="E388" s="832" t="s">
        <v>7405</v>
      </c>
      <c r="F388" s="849">
        <v>1</v>
      </c>
      <c r="G388" s="849">
        <v>814</v>
      </c>
      <c r="H388" s="849"/>
      <c r="I388" s="849">
        <v>814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5" customHeight="1" x14ac:dyDescent="0.2">
      <c r="A389" s="831" t="s">
        <v>7393</v>
      </c>
      <c r="B389" s="832" t="s">
        <v>7007</v>
      </c>
      <c r="C389" s="832" t="s">
        <v>5509</v>
      </c>
      <c r="D389" s="832" t="s">
        <v>7406</v>
      </c>
      <c r="E389" s="832" t="s">
        <v>7407</v>
      </c>
      <c r="F389" s="849">
        <v>1</v>
      </c>
      <c r="G389" s="849">
        <v>814</v>
      </c>
      <c r="H389" s="849"/>
      <c r="I389" s="849">
        <v>814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5" customHeight="1" x14ac:dyDescent="0.2">
      <c r="A390" s="831" t="s">
        <v>7393</v>
      </c>
      <c r="B390" s="832" t="s">
        <v>7007</v>
      </c>
      <c r="C390" s="832" t="s">
        <v>5509</v>
      </c>
      <c r="D390" s="832" t="s">
        <v>6810</v>
      </c>
      <c r="E390" s="832" t="s">
        <v>6811</v>
      </c>
      <c r="F390" s="849">
        <v>10</v>
      </c>
      <c r="G390" s="849">
        <v>1680</v>
      </c>
      <c r="H390" s="849">
        <v>1.1111111111111112</v>
      </c>
      <c r="I390" s="849">
        <v>168</v>
      </c>
      <c r="J390" s="849">
        <v>9</v>
      </c>
      <c r="K390" s="849">
        <v>1512</v>
      </c>
      <c r="L390" s="849">
        <v>1</v>
      </c>
      <c r="M390" s="849">
        <v>168</v>
      </c>
      <c r="N390" s="849">
        <v>12</v>
      </c>
      <c r="O390" s="849">
        <v>2016</v>
      </c>
      <c r="P390" s="837">
        <v>1.3333333333333333</v>
      </c>
      <c r="Q390" s="850">
        <v>168</v>
      </c>
    </row>
    <row r="391" spans="1:17" ht="14.45" customHeight="1" x14ac:dyDescent="0.2">
      <c r="A391" s="831" t="s">
        <v>7393</v>
      </c>
      <c r="B391" s="832" t="s">
        <v>7007</v>
      </c>
      <c r="C391" s="832" t="s">
        <v>5509</v>
      </c>
      <c r="D391" s="832" t="s">
        <v>7408</v>
      </c>
      <c r="E391" s="832" t="s">
        <v>7409</v>
      </c>
      <c r="F391" s="849">
        <v>9</v>
      </c>
      <c r="G391" s="849">
        <v>1566</v>
      </c>
      <c r="H391" s="849">
        <v>0.81818181818181823</v>
      </c>
      <c r="I391" s="849">
        <v>174</v>
      </c>
      <c r="J391" s="849">
        <v>11</v>
      </c>
      <c r="K391" s="849">
        <v>1914</v>
      </c>
      <c r="L391" s="849">
        <v>1</v>
      </c>
      <c r="M391" s="849">
        <v>174</v>
      </c>
      <c r="N391" s="849">
        <v>10</v>
      </c>
      <c r="O391" s="849">
        <v>1750</v>
      </c>
      <c r="P391" s="837">
        <v>0.91431556948798332</v>
      </c>
      <c r="Q391" s="850">
        <v>175</v>
      </c>
    </row>
    <row r="392" spans="1:17" ht="14.45" customHeight="1" x14ac:dyDescent="0.2">
      <c r="A392" s="831" t="s">
        <v>7393</v>
      </c>
      <c r="B392" s="832" t="s">
        <v>7007</v>
      </c>
      <c r="C392" s="832" t="s">
        <v>5509</v>
      </c>
      <c r="D392" s="832" t="s">
        <v>7410</v>
      </c>
      <c r="E392" s="832" t="s">
        <v>7411</v>
      </c>
      <c r="F392" s="849">
        <v>4</v>
      </c>
      <c r="G392" s="849">
        <v>2196</v>
      </c>
      <c r="H392" s="849">
        <v>3.9927272727272727</v>
      </c>
      <c r="I392" s="849">
        <v>549</v>
      </c>
      <c r="J392" s="849">
        <v>1</v>
      </c>
      <c r="K392" s="849">
        <v>550</v>
      </c>
      <c r="L392" s="849">
        <v>1</v>
      </c>
      <c r="M392" s="849">
        <v>550</v>
      </c>
      <c r="N392" s="849"/>
      <c r="O392" s="849"/>
      <c r="P392" s="837"/>
      <c r="Q392" s="850"/>
    </row>
    <row r="393" spans="1:17" ht="14.45" customHeight="1" x14ac:dyDescent="0.2">
      <c r="A393" s="831" t="s">
        <v>7393</v>
      </c>
      <c r="B393" s="832" t="s">
        <v>7007</v>
      </c>
      <c r="C393" s="832" t="s">
        <v>5509</v>
      </c>
      <c r="D393" s="832" t="s">
        <v>7412</v>
      </c>
      <c r="E393" s="832" t="s">
        <v>7413</v>
      </c>
      <c r="F393" s="849">
        <v>2</v>
      </c>
      <c r="G393" s="849">
        <v>1308</v>
      </c>
      <c r="H393" s="849">
        <v>1.9969465648854963</v>
      </c>
      <c r="I393" s="849">
        <v>654</v>
      </c>
      <c r="J393" s="849">
        <v>1</v>
      </c>
      <c r="K393" s="849">
        <v>655</v>
      </c>
      <c r="L393" s="849">
        <v>1</v>
      </c>
      <c r="M393" s="849">
        <v>655</v>
      </c>
      <c r="N393" s="849"/>
      <c r="O393" s="849"/>
      <c r="P393" s="837"/>
      <c r="Q393" s="850"/>
    </row>
    <row r="394" spans="1:17" ht="14.45" customHeight="1" x14ac:dyDescent="0.2">
      <c r="A394" s="831" t="s">
        <v>7393</v>
      </c>
      <c r="B394" s="832" t="s">
        <v>7007</v>
      </c>
      <c r="C394" s="832" t="s">
        <v>5509</v>
      </c>
      <c r="D394" s="832" t="s">
        <v>7414</v>
      </c>
      <c r="E394" s="832" t="s">
        <v>7415</v>
      </c>
      <c r="F394" s="849">
        <v>2</v>
      </c>
      <c r="G394" s="849">
        <v>1308</v>
      </c>
      <c r="H394" s="849">
        <v>1.9969465648854963</v>
      </c>
      <c r="I394" s="849">
        <v>654</v>
      </c>
      <c r="J394" s="849">
        <v>1</v>
      </c>
      <c r="K394" s="849">
        <v>655</v>
      </c>
      <c r="L394" s="849">
        <v>1</v>
      </c>
      <c r="M394" s="849">
        <v>655</v>
      </c>
      <c r="N394" s="849"/>
      <c r="O394" s="849"/>
      <c r="P394" s="837"/>
      <c r="Q394" s="850"/>
    </row>
    <row r="395" spans="1:17" ht="14.45" customHeight="1" x14ac:dyDescent="0.2">
      <c r="A395" s="831" t="s">
        <v>7393</v>
      </c>
      <c r="B395" s="832" t="s">
        <v>7007</v>
      </c>
      <c r="C395" s="832" t="s">
        <v>5509</v>
      </c>
      <c r="D395" s="832" t="s">
        <v>7416</v>
      </c>
      <c r="E395" s="832" t="s">
        <v>7417</v>
      </c>
      <c r="F395" s="849">
        <v>4</v>
      </c>
      <c r="G395" s="849">
        <v>2712</v>
      </c>
      <c r="H395" s="849"/>
      <c r="I395" s="849">
        <v>678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5" customHeight="1" x14ac:dyDescent="0.2">
      <c r="A396" s="831" t="s">
        <v>7393</v>
      </c>
      <c r="B396" s="832" t="s">
        <v>7007</v>
      </c>
      <c r="C396" s="832" t="s">
        <v>5509</v>
      </c>
      <c r="D396" s="832" t="s">
        <v>7418</v>
      </c>
      <c r="E396" s="832" t="s">
        <v>7419</v>
      </c>
      <c r="F396" s="849">
        <v>1</v>
      </c>
      <c r="G396" s="849">
        <v>513</v>
      </c>
      <c r="H396" s="849"/>
      <c r="I396" s="849">
        <v>513</v>
      </c>
      <c r="J396" s="849"/>
      <c r="K396" s="849"/>
      <c r="L396" s="849"/>
      <c r="M396" s="849"/>
      <c r="N396" s="849">
        <v>1</v>
      </c>
      <c r="O396" s="849">
        <v>515</v>
      </c>
      <c r="P396" s="837"/>
      <c r="Q396" s="850">
        <v>515</v>
      </c>
    </row>
    <row r="397" spans="1:17" ht="14.45" customHeight="1" x14ac:dyDescent="0.2">
      <c r="A397" s="831" t="s">
        <v>7393</v>
      </c>
      <c r="B397" s="832" t="s">
        <v>7007</v>
      </c>
      <c r="C397" s="832" t="s">
        <v>5509</v>
      </c>
      <c r="D397" s="832" t="s">
        <v>7420</v>
      </c>
      <c r="E397" s="832" t="s">
        <v>7421</v>
      </c>
      <c r="F397" s="849">
        <v>1</v>
      </c>
      <c r="G397" s="849">
        <v>423</v>
      </c>
      <c r="H397" s="849"/>
      <c r="I397" s="849">
        <v>423</v>
      </c>
      <c r="J397" s="849"/>
      <c r="K397" s="849"/>
      <c r="L397" s="849"/>
      <c r="M397" s="849"/>
      <c r="N397" s="849">
        <v>1</v>
      </c>
      <c r="O397" s="849">
        <v>425</v>
      </c>
      <c r="P397" s="837"/>
      <c r="Q397" s="850">
        <v>425</v>
      </c>
    </row>
    <row r="398" spans="1:17" ht="14.45" customHeight="1" x14ac:dyDescent="0.2">
      <c r="A398" s="831" t="s">
        <v>7393</v>
      </c>
      <c r="B398" s="832" t="s">
        <v>7007</v>
      </c>
      <c r="C398" s="832" t="s">
        <v>5509</v>
      </c>
      <c r="D398" s="832" t="s">
        <v>7422</v>
      </c>
      <c r="E398" s="832" t="s">
        <v>7423</v>
      </c>
      <c r="F398" s="849">
        <v>3</v>
      </c>
      <c r="G398" s="849">
        <v>1047</v>
      </c>
      <c r="H398" s="849">
        <v>1.4957142857142858</v>
      </c>
      <c r="I398" s="849">
        <v>349</v>
      </c>
      <c r="J398" s="849">
        <v>2</v>
      </c>
      <c r="K398" s="849">
        <v>700</v>
      </c>
      <c r="L398" s="849">
        <v>1</v>
      </c>
      <c r="M398" s="849">
        <v>350</v>
      </c>
      <c r="N398" s="849">
        <v>2</v>
      </c>
      <c r="O398" s="849">
        <v>702</v>
      </c>
      <c r="P398" s="837">
        <v>1.0028571428571429</v>
      </c>
      <c r="Q398" s="850">
        <v>351</v>
      </c>
    </row>
    <row r="399" spans="1:17" ht="14.45" customHeight="1" x14ac:dyDescent="0.2">
      <c r="A399" s="831" t="s">
        <v>7393</v>
      </c>
      <c r="B399" s="832" t="s">
        <v>7007</v>
      </c>
      <c r="C399" s="832" t="s">
        <v>5509</v>
      </c>
      <c r="D399" s="832" t="s">
        <v>6702</v>
      </c>
      <c r="E399" s="832" t="s">
        <v>6703</v>
      </c>
      <c r="F399" s="849">
        <v>1</v>
      </c>
      <c r="G399" s="849">
        <v>221</v>
      </c>
      <c r="H399" s="849"/>
      <c r="I399" s="849">
        <v>221</v>
      </c>
      <c r="J399" s="849"/>
      <c r="K399" s="849"/>
      <c r="L399" s="849"/>
      <c r="M399" s="849"/>
      <c r="N399" s="849">
        <v>1</v>
      </c>
      <c r="O399" s="849">
        <v>223</v>
      </c>
      <c r="P399" s="837"/>
      <c r="Q399" s="850">
        <v>223</v>
      </c>
    </row>
    <row r="400" spans="1:17" ht="14.45" customHeight="1" x14ac:dyDescent="0.2">
      <c r="A400" s="831" t="s">
        <v>7393</v>
      </c>
      <c r="B400" s="832" t="s">
        <v>7007</v>
      </c>
      <c r="C400" s="832" t="s">
        <v>5509</v>
      </c>
      <c r="D400" s="832" t="s">
        <v>6704</v>
      </c>
      <c r="E400" s="832" t="s">
        <v>6705</v>
      </c>
      <c r="F400" s="849"/>
      <c r="G400" s="849"/>
      <c r="H400" s="849"/>
      <c r="I400" s="849"/>
      <c r="J400" s="849">
        <v>2</v>
      </c>
      <c r="K400" s="849">
        <v>1018</v>
      </c>
      <c r="L400" s="849">
        <v>1</v>
      </c>
      <c r="M400" s="849">
        <v>509</v>
      </c>
      <c r="N400" s="849">
        <v>4</v>
      </c>
      <c r="O400" s="849">
        <v>2052</v>
      </c>
      <c r="P400" s="837">
        <v>2.0157170923379173</v>
      </c>
      <c r="Q400" s="850">
        <v>513</v>
      </c>
    </row>
    <row r="401" spans="1:17" ht="14.45" customHeight="1" x14ac:dyDescent="0.2">
      <c r="A401" s="831" t="s">
        <v>7393</v>
      </c>
      <c r="B401" s="832" t="s">
        <v>7007</v>
      </c>
      <c r="C401" s="832" t="s">
        <v>5509</v>
      </c>
      <c r="D401" s="832" t="s">
        <v>7424</v>
      </c>
      <c r="E401" s="832" t="s">
        <v>7425</v>
      </c>
      <c r="F401" s="849"/>
      <c r="G401" s="849"/>
      <c r="H401" s="849"/>
      <c r="I401" s="849"/>
      <c r="J401" s="849">
        <v>2</v>
      </c>
      <c r="K401" s="849">
        <v>302</v>
      </c>
      <c r="L401" s="849">
        <v>1</v>
      </c>
      <c r="M401" s="849">
        <v>151</v>
      </c>
      <c r="N401" s="849">
        <v>2</v>
      </c>
      <c r="O401" s="849">
        <v>304</v>
      </c>
      <c r="P401" s="837">
        <v>1.0066225165562914</v>
      </c>
      <c r="Q401" s="850">
        <v>152</v>
      </c>
    </row>
    <row r="402" spans="1:17" ht="14.45" customHeight="1" x14ac:dyDescent="0.2">
      <c r="A402" s="831" t="s">
        <v>7393</v>
      </c>
      <c r="B402" s="832" t="s">
        <v>7007</v>
      </c>
      <c r="C402" s="832" t="s">
        <v>5509</v>
      </c>
      <c r="D402" s="832" t="s">
        <v>7426</v>
      </c>
      <c r="E402" s="832" t="s">
        <v>7427</v>
      </c>
      <c r="F402" s="849">
        <v>2</v>
      </c>
      <c r="G402" s="849">
        <v>222</v>
      </c>
      <c r="H402" s="849">
        <v>2</v>
      </c>
      <c r="I402" s="849">
        <v>111</v>
      </c>
      <c r="J402" s="849">
        <v>1</v>
      </c>
      <c r="K402" s="849">
        <v>111</v>
      </c>
      <c r="L402" s="849">
        <v>1</v>
      </c>
      <c r="M402" s="849">
        <v>111</v>
      </c>
      <c r="N402" s="849">
        <v>1</v>
      </c>
      <c r="O402" s="849">
        <v>111</v>
      </c>
      <c r="P402" s="837">
        <v>1</v>
      </c>
      <c r="Q402" s="850">
        <v>111</v>
      </c>
    </row>
    <row r="403" spans="1:17" ht="14.45" customHeight="1" x14ac:dyDescent="0.2">
      <c r="A403" s="831" t="s">
        <v>7393</v>
      </c>
      <c r="B403" s="832" t="s">
        <v>7007</v>
      </c>
      <c r="C403" s="832" t="s">
        <v>5509</v>
      </c>
      <c r="D403" s="832" t="s">
        <v>7428</v>
      </c>
      <c r="E403" s="832" t="s">
        <v>7429</v>
      </c>
      <c r="F403" s="849">
        <v>4</v>
      </c>
      <c r="G403" s="849">
        <v>1248</v>
      </c>
      <c r="H403" s="849">
        <v>2</v>
      </c>
      <c r="I403" s="849">
        <v>312</v>
      </c>
      <c r="J403" s="849">
        <v>2</v>
      </c>
      <c r="K403" s="849">
        <v>624</v>
      </c>
      <c r="L403" s="849">
        <v>1</v>
      </c>
      <c r="M403" s="849">
        <v>312</v>
      </c>
      <c r="N403" s="849"/>
      <c r="O403" s="849"/>
      <c r="P403" s="837"/>
      <c r="Q403" s="850"/>
    </row>
    <row r="404" spans="1:17" ht="14.45" customHeight="1" x14ac:dyDescent="0.2">
      <c r="A404" s="831" t="s">
        <v>7393</v>
      </c>
      <c r="B404" s="832" t="s">
        <v>7007</v>
      </c>
      <c r="C404" s="832" t="s">
        <v>5509</v>
      </c>
      <c r="D404" s="832" t="s">
        <v>6691</v>
      </c>
      <c r="E404" s="832" t="s">
        <v>6692</v>
      </c>
      <c r="F404" s="849">
        <v>3</v>
      </c>
      <c r="G404" s="849">
        <v>69</v>
      </c>
      <c r="H404" s="849">
        <v>1.9166666666666667</v>
      </c>
      <c r="I404" s="849">
        <v>23</v>
      </c>
      <c r="J404" s="849">
        <v>3</v>
      </c>
      <c r="K404" s="849">
        <v>36</v>
      </c>
      <c r="L404" s="849">
        <v>1</v>
      </c>
      <c r="M404" s="849">
        <v>12</v>
      </c>
      <c r="N404" s="849"/>
      <c r="O404" s="849"/>
      <c r="P404" s="837"/>
      <c r="Q404" s="850"/>
    </row>
    <row r="405" spans="1:17" ht="14.45" customHeight="1" x14ac:dyDescent="0.2">
      <c r="A405" s="831" t="s">
        <v>7393</v>
      </c>
      <c r="B405" s="832" t="s">
        <v>7007</v>
      </c>
      <c r="C405" s="832" t="s">
        <v>5509</v>
      </c>
      <c r="D405" s="832" t="s">
        <v>6724</v>
      </c>
      <c r="E405" s="832" t="s">
        <v>6725</v>
      </c>
      <c r="F405" s="849">
        <v>20</v>
      </c>
      <c r="G405" s="849">
        <v>7000</v>
      </c>
      <c r="H405" s="849">
        <v>0.95238095238095233</v>
      </c>
      <c r="I405" s="849">
        <v>350</v>
      </c>
      <c r="J405" s="849">
        <v>21</v>
      </c>
      <c r="K405" s="849">
        <v>7350</v>
      </c>
      <c r="L405" s="849">
        <v>1</v>
      </c>
      <c r="M405" s="849">
        <v>350</v>
      </c>
      <c r="N405" s="849">
        <v>53</v>
      </c>
      <c r="O405" s="849">
        <v>18603</v>
      </c>
      <c r="P405" s="837">
        <v>2.5310204081632652</v>
      </c>
      <c r="Q405" s="850">
        <v>351</v>
      </c>
    </row>
    <row r="406" spans="1:17" ht="14.45" customHeight="1" x14ac:dyDescent="0.2">
      <c r="A406" s="831" t="s">
        <v>7393</v>
      </c>
      <c r="B406" s="832" t="s">
        <v>7007</v>
      </c>
      <c r="C406" s="832" t="s">
        <v>5509</v>
      </c>
      <c r="D406" s="832" t="s">
        <v>6858</v>
      </c>
      <c r="E406" s="832" t="s">
        <v>6859</v>
      </c>
      <c r="F406" s="849">
        <v>1</v>
      </c>
      <c r="G406" s="849">
        <v>149</v>
      </c>
      <c r="H406" s="849"/>
      <c r="I406" s="849">
        <v>149</v>
      </c>
      <c r="J406" s="849"/>
      <c r="K406" s="849"/>
      <c r="L406" s="849"/>
      <c r="M406" s="849"/>
      <c r="N406" s="849">
        <v>3</v>
      </c>
      <c r="O406" s="849">
        <v>450</v>
      </c>
      <c r="P406" s="837"/>
      <c r="Q406" s="850">
        <v>150</v>
      </c>
    </row>
    <row r="407" spans="1:17" ht="14.45" customHeight="1" x14ac:dyDescent="0.2">
      <c r="A407" s="831" t="s">
        <v>7393</v>
      </c>
      <c r="B407" s="832" t="s">
        <v>7007</v>
      </c>
      <c r="C407" s="832" t="s">
        <v>5509</v>
      </c>
      <c r="D407" s="832" t="s">
        <v>7430</v>
      </c>
      <c r="E407" s="832" t="s">
        <v>7431</v>
      </c>
      <c r="F407" s="849">
        <v>7</v>
      </c>
      <c r="G407" s="849">
        <v>1463</v>
      </c>
      <c r="H407" s="849"/>
      <c r="I407" s="849">
        <v>209</v>
      </c>
      <c r="J407" s="849"/>
      <c r="K407" s="849"/>
      <c r="L407" s="849"/>
      <c r="M407" s="849"/>
      <c r="N407" s="849">
        <v>3</v>
      </c>
      <c r="O407" s="849">
        <v>633</v>
      </c>
      <c r="P407" s="837"/>
      <c r="Q407" s="850">
        <v>211</v>
      </c>
    </row>
    <row r="408" spans="1:17" ht="14.45" customHeight="1" x14ac:dyDescent="0.2">
      <c r="A408" s="831" t="s">
        <v>7393</v>
      </c>
      <c r="B408" s="832" t="s">
        <v>7007</v>
      </c>
      <c r="C408" s="832" t="s">
        <v>5509</v>
      </c>
      <c r="D408" s="832" t="s">
        <v>7432</v>
      </c>
      <c r="E408" s="832" t="s">
        <v>7433</v>
      </c>
      <c r="F408" s="849">
        <v>7</v>
      </c>
      <c r="G408" s="849">
        <v>280</v>
      </c>
      <c r="H408" s="849">
        <v>1</v>
      </c>
      <c r="I408" s="849">
        <v>40</v>
      </c>
      <c r="J408" s="849">
        <v>7</v>
      </c>
      <c r="K408" s="849">
        <v>280</v>
      </c>
      <c r="L408" s="849">
        <v>1</v>
      </c>
      <c r="M408" s="849">
        <v>40</v>
      </c>
      <c r="N408" s="849">
        <v>4</v>
      </c>
      <c r="O408" s="849">
        <v>160</v>
      </c>
      <c r="P408" s="837">
        <v>0.5714285714285714</v>
      </c>
      <c r="Q408" s="850">
        <v>40</v>
      </c>
    </row>
    <row r="409" spans="1:17" ht="14.45" customHeight="1" x14ac:dyDescent="0.2">
      <c r="A409" s="831" t="s">
        <v>7393</v>
      </c>
      <c r="B409" s="832" t="s">
        <v>7007</v>
      </c>
      <c r="C409" s="832" t="s">
        <v>5509</v>
      </c>
      <c r="D409" s="832" t="s">
        <v>7434</v>
      </c>
      <c r="E409" s="832" t="s">
        <v>7435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5030</v>
      </c>
      <c r="P409" s="837"/>
      <c r="Q409" s="850">
        <v>5030</v>
      </c>
    </row>
    <row r="410" spans="1:17" ht="14.45" customHeight="1" x14ac:dyDescent="0.2">
      <c r="A410" s="831" t="s">
        <v>7393</v>
      </c>
      <c r="B410" s="832" t="s">
        <v>7007</v>
      </c>
      <c r="C410" s="832" t="s">
        <v>5509</v>
      </c>
      <c r="D410" s="832" t="s">
        <v>6900</v>
      </c>
      <c r="E410" s="832" t="s">
        <v>6901</v>
      </c>
      <c r="F410" s="849">
        <v>10</v>
      </c>
      <c r="G410" s="849">
        <v>1710</v>
      </c>
      <c r="H410" s="849">
        <v>1.1111111111111112</v>
      </c>
      <c r="I410" s="849">
        <v>171</v>
      </c>
      <c r="J410" s="849">
        <v>9</v>
      </c>
      <c r="K410" s="849">
        <v>1539</v>
      </c>
      <c r="L410" s="849">
        <v>1</v>
      </c>
      <c r="M410" s="849">
        <v>171</v>
      </c>
      <c r="N410" s="849">
        <v>14</v>
      </c>
      <c r="O410" s="849">
        <v>2394</v>
      </c>
      <c r="P410" s="837">
        <v>1.5555555555555556</v>
      </c>
      <c r="Q410" s="850">
        <v>171</v>
      </c>
    </row>
    <row r="411" spans="1:17" ht="14.45" customHeight="1" x14ac:dyDescent="0.2">
      <c r="A411" s="831" t="s">
        <v>7393</v>
      </c>
      <c r="B411" s="832" t="s">
        <v>7007</v>
      </c>
      <c r="C411" s="832" t="s">
        <v>5509</v>
      </c>
      <c r="D411" s="832" t="s">
        <v>7436</v>
      </c>
      <c r="E411" s="832" t="s">
        <v>7437</v>
      </c>
      <c r="F411" s="849">
        <v>5</v>
      </c>
      <c r="G411" s="849">
        <v>3450</v>
      </c>
      <c r="H411" s="849">
        <v>4.9927641099855284</v>
      </c>
      <c r="I411" s="849">
        <v>690</v>
      </c>
      <c r="J411" s="849">
        <v>1</v>
      </c>
      <c r="K411" s="849">
        <v>691</v>
      </c>
      <c r="L411" s="849">
        <v>1</v>
      </c>
      <c r="M411" s="849">
        <v>691</v>
      </c>
      <c r="N411" s="849"/>
      <c r="O411" s="849"/>
      <c r="P411" s="837"/>
      <c r="Q411" s="850"/>
    </row>
    <row r="412" spans="1:17" ht="14.45" customHeight="1" x14ac:dyDescent="0.2">
      <c r="A412" s="831" t="s">
        <v>7393</v>
      </c>
      <c r="B412" s="832" t="s">
        <v>7007</v>
      </c>
      <c r="C412" s="832" t="s">
        <v>5509</v>
      </c>
      <c r="D412" s="832" t="s">
        <v>7438</v>
      </c>
      <c r="E412" s="832" t="s">
        <v>7439</v>
      </c>
      <c r="F412" s="849">
        <v>4</v>
      </c>
      <c r="G412" s="849">
        <v>1400</v>
      </c>
      <c r="H412" s="849">
        <v>0.5</v>
      </c>
      <c r="I412" s="849">
        <v>350</v>
      </c>
      <c r="J412" s="849">
        <v>8</v>
      </c>
      <c r="K412" s="849">
        <v>2800</v>
      </c>
      <c r="L412" s="849">
        <v>1</v>
      </c>
      <c r="M412" s="849">
        <v>350</v>
      </c>
      <c r="N412" s="849">
        <v>5</v>
      </c>
      <c r="O412" s="849">
        <v>1755</v>
      </c>
      <c r="P412" s="837">
        <v>0.62678571428571428</v>
      </c>
      <c r="Q412" s="850">
        <v>351</v>
      </c>
    </row>
    <row r="413" spans="1:17" ht="14.45" customHeight="1" x14ac:dyDescent="0.2">
      <c r="A413" s="831" t="s">
        <v>7393</v>
      </c>
      <c r="B413" s="832" t="s">
        <v>7007</v>
      </c>
      <c r="C413" s="832" t="s">
        <v>5509</v>
      </c>
      <c r="D413" s="832" t="s">
        <v>6925</v>
      </c>
      <c r="E413" s="832" t="s">
        <v>6926</v>
      </c>
      <c r="F413" s="849">
        <v>10</v>
      </c>
      <c r="G413" s="849">
        <v>1740</v>
      </c>
      <c r="H413" s="849">
        <v>1.1111111111111112</v>
      </c>
      <c r="I413" s="849">
        <v>174</v>
      </c>
      <c r="J413" s="849">
        <v>9</v>
      </c>
      <c r="K413" s="849">
        <v>1566</v>
      </c>
      <c r="L413" s="849">
        <v>1</v>
      </c>
      <c r="M413" s="849">
        <v>174</v>
      </c>
      <c r="N413" s="849">
        <v>12</v>
      </c>
      <c r="O413" s="849">
        <v>2088</v>
      </c>
      <c r="P413" s="837">
        <v>1.3333333333333333</v>
      </c>
      <c r="Q413" s="850">
        <v>174</v>
      </c>
    </row>
    <row r="414" spans="1:17" ht="14.45" customHeight="1" x14ac:dyDescent="0.2">
      <c r="A414" s="831" t="s">
        <v>7393</v>
      </c>
      <c r="B414" s="832" t="s">
        <v>7007</v>
      </c>
      <c r="C414" s="832" t="s">
        <v>5509</v>
      </c>
      <c r="D414" s="832" t="s">
        <v>7440</v>
      </c>
      <c r="E414" s="832" t="s">
        <v>7441</v>
      </c>
      <c r="F414" s="849">
        <v>8</v>
      </c>
      <c r="G414" s="849">
        <v>3208</v>
      </c>
      <c r="H414" s="849"/>
      <c r="I414" s="849">
        <v>401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5" customHeight="1" x14ac:dyDescent="0.2">
      <c r="A415" s="831" t="s">
        <v>7393</v>
      </c>
      <c r="B415" s="832" t="s">
        <v>7007</v>
      </c>
      <c r="C415" s="832" t="s">
        <v>5509</v>
      </c>
      <c r="D415" s="832" t="s">
        <v>7442</v>
      </c>
      <c r="E415" s="832" t="s">
        <v>7443</v>
      </c>
      <c r="F415" s="849">
        <v>2</v>
      </c>
      <c r="G415" s="849">
        <v>1308</v>
      </c>
      <c r="H415" s="849">
        <v>1.9969465648854963</v>
      </c>
      <c r="I415" s="849">
        <v>654</v>
      </c>
      <c r="J415" s="849">
        <v>1</v>
      </c>
      <c r="K415" s="849">
        <v>655</v>
      </c>
      <c r="L415" s="849">
        <v>1</v>
      </c>
      <c r="M415" s="849">
        <v>655</v>
      </c>
      <c r="N415" s="849"/>
      <c r="O415" s="849"/>
      <c r="P415" s="837"/>
      <c r="Q415" s="850"/>
    </row>
    <row r="416" spans="1:17" ht="14.45" customHeight="1" x14ac:dyDescent="0.2">
      <c r="A416" s="831" t="s">
        <v>7393</v>
      </c>
      <c r="B416" s="832" t="s">
        <v>7007</v>
      </c>
      <c r="C416" s="832" t="s">
        <v>5509</v>
      </c>
      <c r="D416" s="832" t="s">
        <v>7444</v>
      </c>
      <c r="E416" s="832" t="s">
        <v>7445</v>
      </c>
      <c r="F416" s="849">
        <v>2</v>
      </c>
      <c r="G416" s="849">
        <v>1308</v>
      </c>
      <c r="H416" s="849">
        <v>1.9969465648854963</v>
      </c>
      <c r="I416" s="849">
        <v>654</v>
      </c>
      <c r="J416" s="849">
        <v>1</v>
      </c>
      <c r="K416" s="849">
        <v>655</v>
      </c>
      <c r="L416" s="849">
        <v>1</v>
      </c>
      <c r="M416" s="849">
        <v>655</v>
      </c>
      <c r="N416" s="849"/>
      <c r="O416" s="849"/>
      <c r="P416" s="837"/>
      <c r="Q416" s="850"/>
    </row>
    <row r="417" spans="1:17" ht="14.45" customHeight="1" x14ac:dyDescent="0.2">
      <c r="A417" s="831" t="s">
        <v>7393</v>
      </c>
      <c r="B417" s="832" t="s">
        <v>7007</v>
      </c>
      <c r="C417" s="832" t="s">
        <v>5509</v>
      </c>
      <c r="D417" s="832" t="s">
        <v>7446</v>
      </c>
      <c r="E417" s="832" t="s">
        <v>7447</v>
      </c>
      <c r="F417" s="849">
        <v>2</v>
      </c>
      <c r="G417" s="849">
        <v>1388</v>
      </c>
      <c r="H417" s="849"/>
      <c r="I417" s="849">
        <v>694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5" customHeight="1" x14ac:dyDescent="0.2">
      <c r="A418" s="831" t="s">
        <v>7393</v>
      </c>
      <c r="B418" s="832" t="s">
        <v>7007</v>
      </c>
      <c r="C418" s="832" t="s">
        <v>5509</v>
      </c>
      <c r="D418" s="832" t="s">
        <v>7448</v>
      </c>
      <c r="E418" s="832" t="s">
        <v>7449</v>
      </c>
      <c r="F418" s="849">
        <v>4</v>
      </c>
      <c r="G418" s="849">
        <v>2712</v>
      </c>
      <c r="H418" s="849"/>
      <c r="I418" s="849">
        <v>678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5" customHeight="1" x14ac:dyDescent="0.2">
      <c r="A419" s="831" t="s">
        <v>7393</v>
      </c>
      <c r="B419" s="832" t="s">
        <v>7007</v>
      </c>
      <c r="C419" s="832" t="s">
        <v>5509</v>
      </c>
      <c r="D419" s="832" t="s">
        <v>7450</v>
      </c>
      <c r="E419" s="832" t="s">
        <v>7451</v>
      </c>
      <c r="F419" s="849">
        <v>4</v>
      </c>
      <c r="G419" s="849">
        <v>1908</v>
      </c>
      <c r="H419" s="849">
        <v>3.99163179916318</v>
      </c>
      <c r="I419" s="849">
        <v>477</v>
      </c>
      <c r="J419" s="849">
        <v>1</v>
      </c>
      <c r="K419" s="849">
        <v>478</v>
      </c>
      <c r="L419" s="849">
        <v>1</v>
      </c>
      <c r="M419" s="849">
        <v>478</v>
      </c>
      <c r="N419" s="849"/>
      <c r="O419" s="849"/>
      <c r="P419" s="837"/>
      <c r="Q419" s="850"/>
    </row>
    <row r="420" spans="1:17" ht="14.45" customHeight="1" x14ac:dyDescent="0.2">
      <c r="A420" s="831" t="s">
        <v>7393</v>
      </c>
      <c r="B420" s="832" t="s">
        <v>7007</v>
      </c>
      <c r="C420" s="832" t="s">
        <v>5509</v>
      </c>
      <c r="D420" s="832" t="s">
        <v>7452</v>
      </c>
      <c r="E420" s="832" t="s">
        <v>7453</v>
      </c>
      <c r="F420" s="849">
        <v>1</v>
      </c>
      <c r="G420" s="849">
        <v>291</v>
      </c>
      <c r="H420" s="849"/>
      <c r="I420" s="849">
        <v>291</v>
      </c>
      <c r="J420" s="849"/>
      <c r="K420" s="849"/>
      <c r="L420" s="849"/>
      <c r="M420" s="849"/>
      <c r="N420" s="849">
        <v>1</v>
      </c>
      <c r="O420" s="849">
        <v>293</v>
      </c>
      <c r="P420" s="837"/>
      <c r="Q420" s="850">
        <v>293</v>
      </c>
    </row>
    <row r="421" spans="1:17" ht="14.45" customHeight="1" x14ac:dyDescent="0.2">
      <c r="A421" s="831" t="s">
        <v>7393</v>
      </c>
      <c r="B421" s="832" t="s">
        <v>7007</v>
      </c>
      <c r="C421" s="832" t="s">
        <v>5509</v>
      </c>
      <c r="D421" s="832" t="s">
        <v>7454</v>
      </c>
      <c r="E421" s="832" t="s">
        <v>7455</v>
      </c>
      <c r="F421" s="849">
        <v>1</v>
      </c>
      <c r="G421" s="849">
        <v>814</v>
      </c>
      <c r="H421" s="849"/>
      <c r="I421" s="849">
        <v>814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5" customHeight="1" x14ac:dyDescent="0.2">
      <c r="A422" s="831" t="s">
        <v>7393</v>
      </c>
      <c r="B422" s="832" t="s">
        <v>7007</v>
      </c>
      <c r="C422" s="832" t="s">
        <v>5509</v>
      </c>
      <c r="D422" s="832" t="s">
        <v>7456</v>
      </c>
      <c r="E422" s="832" t="s">
        <v>7457</v>
      </c>
      <c r="F422" s="849">
        <v>9</v>
      </c>
      <c r="G422" s="849">
        <v>1512</v>
      </c>
      <c r="H422" s="849">
        <v>0.81818181818181823</v>
      </c>
      <c r="I422" s="849">
        <v>168</v>
      </c>
      <c r="J422" s="849">
        <v>11</v>
      </c>
      <c r="K422" s="849">
        <v>1848</v>
      </c>
      <c r="L422" s="849">
        <v>1</v>
      </c>
      <c r="M422" s="849">
        <v>168</v>
      </c>
      <c r="N422" s="849">
        <v>10</v>
      </c>
      <c r="O422" s="849">
        <v>1680</v>
      </c>
      <c r="P422" s="837">
        <v>0.90909090909090906</v>
      </c>
      <c r="Q422" s="850">
        <v>168</v>
      </c>
    </row>
    <row r="423" spans="1:17" ht="14.45" customHeight="1" x14ac:dyDescent="0.2">
      <c r="A423" s="831" t="s">
        <v>7393</v>
      </c>
      <c r="B423" s="832" t="s">
        <v>7007</v>
      </c>
      <c r="C423" s="832" t="s">
        <v>5509</v>
      </c>
      <c r="D423" s="832" t="s">
        <v>7458</v>
      </c>
      <c r="E423" s="832" t="s">
        <v>7459</v>
      </c>
      <c r="F423" s="849">
        <v>2</v>
      </c>
      <c r="G423" s="849">
        <v>1148</v>
      </c>
      <c r="H423" s="849"/>
      <c r="I423" s="849">
        <v>574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5" customHeight="1" x14ac:dyDescent="0.2">
      <c r="A424" s="831" t="s">
        <v>7393</v>
      </c>
      <c r="B424" s="832" t="s">
        <v>7007</v>
      </c>
      <c r="C424" s="832" t="s">
        <v>5509</v>
      </c>
      <c r="D424" s="832" t="s">
        <v>7460</v>
      </c>
      <c r="E424" s="832" t="s">
        <v>7461</v>
      </c>
      <c r="F424" s="849">
        <v>2</v>
      </c>
      <c r="G424" s="849">
        <v>2798</v>
      </c>
      <c r="H424" s="849">
        <v>1.9985714285714287</v>
      </c>
      <c r="I424" s="849">
        <v>1399</v>
      </c>
      <c r="J424" s="849">
        <v>1</v>
      </c>
      <c r="K424" s="849">
        <v>1400</v>
      </c>
      <c r="L424" s="849">
        <v>1</v>
      </c>
      <c r="M424" s="849">
        <v>1400</v>
      </c>
      <c r="N424" s="849"/>
      <c r="O424" s="849"/>
      <c r="P424" s="837"/>
      <c r="Q424" s="850"/>
    </row>
    <row r="425" spans="1:17" ht="14.45" customHeight="1" x14ac:dyDescent="0.2">
      <c r="A425" s="831" t="s">
        <v>7393</v>
      </c>
      <c r="B425" s="832" t="s">
        <v>7007</v>
      </c>
      <c r="C425" s="832" t="s">
        <v>5509</v>
      </c>
      <c r="D425" s="832" t="s">
        <v>7462</v>
      </c>
      <c r="E425" s="832" t="s">
        <v>7463</v>
      </c>
      <c r="F425" s="849">
        <v>1</v>
      </c>
      <c r="G425" s="849">
        <v>1022</v>
      </c>
      <c r="H425" s="849"/>
      <c r="I425" s="849">
        <v>1022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5" customHeight="1" x14ac:dyDescent="0.2">
      <c r="A426" s="831" t="s">
        <v>7393</v>
      </c>
      <c r="B426" s="832" t="s">
        <v>7007</v>
      </c>
      <c r="C426" s="832" t="s">
        <v>5509</v>
      </c>
      <c r="D426" s="832" t="s">
        <v>7464</v>
      </c>
      <c r="E426" s="832" t="s">
        <v>7465</v>
      </c>
      <c r="F426" s="849">
        <v>1</v>
      </c>
      <c r="G426" s="849">
        <v>190</v>
      </c>
      <c r="H426" s="849"/>
      <c r="I426" s="849">
        <v>190</v>
      </c>
      <c r="J426" s="849"/>
      <c r="K426" s="849"/>
      <c r="L426" s="849"/>
      <c r="M426" s="849"/>
      <c r="N426" s="849">
        <v>1</v>
      </c>
      <c r="O426" s="849">
        <v>190</v>
      </c>
      <c r="P426" s="837"/>
      <c r="Q426" s="850">
        <v>190</v>
      </c>
    </row>
    <row r="427" spans="1:17" ht="14.45" customHeight="1" x14ac:dyDescent="0.2">
      <c r="A427" s="831" t="s">
        <v>7393</v>
      </c>
      <c r="B427" s="832" t="s">
        <v>7007</v>
      </c>
      <c r="C427" s="832" t="s">
        <v>5509</v>
      </c>
      <c r="D427" s="832" t="s">
        <v>7466</v>
      </c>
      <c r="E427" s="832" t="s">
        <v>7467</v>
      </c>
      <c r="F427" s="849">
        <v>1</v>
      </c>
      <c r="G427" s="849">
        <v>814</v>
      </c>
      <c r="H427" s="849"/>
      <c r="I427" s="849">
        <v>814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5" customHeight="1" x14ac:dyDescent="0.2">
      <c r="A428" s="831" t="s">
        <v>7393</v>
      </c>
      <c r="B428" s="832" t="s">
        <v>7007</v>
      </c>
      <c r="C428" s="832" t="s">
        <v>5509</v>
      </c>
      <c r="D428" s="832" t="s">
        <v>7468</v>
      </c>
      <c r="E428" s="832" t="s">
        <v>7469</v>
      </c>
      <c r="F428" s="849"/>
      <c r="G428" s="849"/>
      <c r="H428" s="849"/>
      <c r="I428" s="849"/>
      <c r="J428" s="849">
        <v>2</v>
      </c>
      <c r="K428" s="849">
        <v>678</v>
      </c>
      <c r="L428" s="849">
        <v>1</v>
      </c>
      <c r="M428" s="849">
        <v>339</v>
      </c>
      <c r="N428" s="849"/>
      <c r="O428" s="849"/>
      <c r="P428" s="837"/>
      <c r="Q428" s="850"/>
    </row>
    <row r="429" spans="1:17" ht="14.45" customHeight="1" x14ac:dyDescent="0.2">
      <c r="A429" s="831" t="s">
        <v>7393</v>
      </c>
      <c r="B429" s="832" t="s">
        <v>7007</v>
      </c>
      <c r="C429" s="832" t="s">
        <v>5509</v>
      </c>
      <c r="D429" s="832" t="s">
        <v>7470</v>
      </c>
      <c r="E429" s="832" t="s">
        <v>7471</v>
      </c>
      <c r="F429" s="849">
        <v>3</v>
      </c>
      <c r="G429" s="849">
        <v>780</v>
      </c>
      <c r="H429" s="849"/>
      <c r="I429" s="849">
        <v>260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5" customHeight="1" x14ac:dyDescent="0.2">
      <c r="A430" s="831" t="s">
        <v>7393</v>
      </c>
      <c r="B430" s="832" t="s">
        <v>7007</v>
      </c>
      <c r="C430" s="832" t="s">
        <v>5509</v>
      </c>
      <c r="D430" s="832" t="s">
        <v>7472</v>
      </c>
      <c r="E430" s="832" t="s">
        <v>7473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4102</v>
      </c>
      <c r="P430" s="837"/>
      <c r="Q430" s="850">
        <v>4102</v>
      </c>
    </row>
    <row r="431" spans="1:17" ht="14.45" customHeight="1" x14ac:dyDescent="0.2">
      <c r="A431" s="831" t="s">
        <v>7393</v>
      </c>
      <c r="B431" s="832" t="s">
        <v>7007</v>
      </c>
      <c r="C431" s="832" t="s">
        <v>5509</v>
      </c>
      <c r="D431" s="832" t="s">
        <v>7474</v>
      </c>
      <c r="E431" s="832" t="s">
        <v>7475</v>
      </c>
      <c r="F431" s="849">
        <v>1</v>
      </c>
      <c r="G431" s="849">
        <v>253</v>
      </c>
      <c r="H431" s="849"/>
      <c r="I431" s="849">
        <v>253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5" customHeight="1" x14ac:dyDescent="0.2">
      <c r="A432" s="831" t="s">
        <v>7393</v>
      </c>
      <c r="B432" s="832" t="s">
        <v>7007</v>
      </c>
      <c r="C432" s="832" t="s">
        <v>5509</v>
      </c>
      <c r="D432" s="832" t="s">
        <v>7476</v>
      </c>
      <c r="E432" s="832" t="s">
        <v>7477</v>
      </c>
      <c r="F432" s="849">
        <v>1</v>
      </c>
      <c r="G432" s="849">
        <v>424</v>
      </c>
      <c r="H432" s="849"/>
      <c r="I432" s="849">
        <v>424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5" customHeight="1" thickBot="1" x14ac:dyDescent="0.25">
      <c r="A433" s="839" t="s">
        <v>7393</v>
      </c>
      <c r="B433" s="840" t="s">
        <v>7007</v>
      </c>
      <c r="C433" s="840" t="s">
        <v>5509</v>
      </c>
      <c r="D433" s="840" t="s">
        <v>7478</v>
      </c>
      <c r="E433" s="840" t="s">
        <v>7479</v>
      </c>
      <c r="F433" s="851"/>
      <c r="G433" s="851"/>
      <c r="H433" s="851"/>
      <c r="I433" s="851"/>
      <c r="J433" s="851">
        <v>5</v>
      </c>
      <c r="K433" s="851">
        <v>38370</v>
      </c>
      <c r="L433" s="851">
        <v>1</v>
      </c>
      <c r="M433" s="851">
        <v>7674</v>
      </c>
      <c r="N433" s="851"/>
      <c r="O433" s="851"/>
      <c r="P433" s="845"/>
      <c r="Q433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492A190C-0A0D-413D-84B8-D066206822E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3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1567</v>
      </c>
      <c r="D3" s="193">
        <f>SUBTOTAL(9,D6:D1048576)</f>
        <v>1550</v>
      </c>
      <c r="E3" s="193">
        <f>SUBTOTAL(9,E6:E1048576)</f>
        <v>1961</v>
      </c>
      <c r="F3" s="194">
        <f>IF(OR(E3=0,D3=0),"",E3/D3)</f>
        <v>1.2651612903225806</v>
      </c>
      <c r="G3" s="388">
        <f>SUBTOTAL(9,G6:G1048576)</f>
        <v>37290.373179999988</v>
      </c>
      <c r="H3" s="389">
        <f>SUBTOTAL(9,H6:H1048576)</f>
        <v>36464.049500000001</v>
      </c>
      <c r="I3" s="389">
        <f>SUBTOTAL(9,I6:I1048576)</f>
        <v>36531.839409999979</v>
      </c>
      <c r="J3" s="194">
        <f>IF(OR(I3=0,H3=0),"",I3/H3)</f>
        <v>1.0018590889089261</v>
      </c>
      <c r="K3" s="388">
        <f>SUBTOTAL(9,K6:K1048576)</f>
        <v>12969</v>
      </c>
      <c r="L3" s="389">
        <f>SUBTOTAL(9,L6:L1048576)</f>
        <v>12580</v>
      </c>
      <c r="M3" s="389">
        <f>SUBTOTAL(9,M6:M1048576)</f>
        <v>11352.5</v>
      </c>
      <c r="N3" s="195">
        <f>IF(OR(M3=0,E3=0),"",M3*1000/E3)</f>
        <v>5789.1381947985719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5" customHeight="1" x14ac:dyDescent="0.2">
      <c r="A6" s="999" t="s">
        <v>6462</v>
      </c>
      <c r="B6" s="1002" t="s">
        <v>7481</v>
      </c>
      <c r="C6" s="1007">
        <v>240</v>
      </c>
      <c r="D6" s="1008">
        <v>247</v>
      </c>
      <c r="E6" s="1008">
        <v>204</v>
      </c>
      <c r="F6" s="1013"/>
      <c r="G6" s="1007">
        <v>6911.6885199999997</v>
      </c>
      <c r="H6" s="1008">
        <v>7123.942759999999</v>
      </c>
      <c r="I6" s="1008">
        <v>5932.1005600000026</v>
      </c>
      <c r="J6" s="1013"/>
      <c r="K6" s="1007">
        <v>2640</v>
      </c>
      <c r="L6" s="1008">
        <v>2717</v>
      </c>
      <c r="M6" s="1008">
        <v>2244</v>
      </c>
      <c r="N6" s="1018">
        <v>11000</v>
      </c>
    </row>
    <row r="7" spans="1:14" ht="14.45" customHeight="1" x14ac:dyDescent="0.2">
      <c r="A7" s="1000" t="s">
        <v>6486</v>
      </c>
      <c r="B7" s="1003" t="s">
        <v>7481</v>
      </c>
      <c r="C7" s="1009">
        <v>716</v>
      </c>
      <c r="D7" s="1010">
        <v>662</v>
      </c>
      <c r="E7" s="1010">
        <v>622</v>
      </c>
      <c r="F7" s="1014"/>
      <c r="G7" s="1009">
        <v>18027.442919999994</v>
      </c>
      <c r="H7" s="1010">
        <v>16724.786639999998</v>
      </c>
      <c r="I7" s="1010">
        <v>15750.980880000001</v>
      </c>
      <c r="J7" s="1014"/>
      <c r="K7" s="1009">
        <v>6444</v>
      </c>
      <c r="L7" s="1010">
        <v>5958</v>
      </c>
      <c r="M7" s="1010">
        <v>5598</v>
      </c>
      <c r="N7" s="1019">
        <v>9000</v>
      </c>
    </row>
    <row r="8" spans="1:14" ht="14.45" customHeight="1" x14ac:dyDescent="0.2">
      <c r="A8" s="1000" t="s">
        <v>6481</v>
      </c>
      <c r="B8" s="1003" t="s">
        <v>7481</v>
      </c>
      <c r="C8" s="1009">
        <v>533</v>
      </c>
      <c r="D8" s="1010">
        <v>526</v>
      </c>
      <c r="E8" s="1010">
        <v>405</v>
      </c>
      <c r="F8" s="1014"/>
      <c r="G8" s="1009">
        <v>11522.852800000001</v>
      </c>
      <c r="H8" s="1010">
        <v>11392.477760000002</v>
      </c>
      <c r="I8" s="1010">
        <v>8850.78131999998</v>
      </c>
      <c r="J8" s="1014"/>
      <c r="K8" s="1009">
        <v>3731</v>
      </c>
      <c r="L8" s="1010">
        <v>3682</v>
      </c>
      <c r="M8" s="1010">
        <v>2835</v>
      </c>
      <c r="N8" s="1019">
        <v>7000</v>
      </c>
    </row>
    <row r="9" spans="1:14" ht="14.45" customHeight="1" x14ac:dyDescent="0.2">
      <c r="A9" s="1000" t="s">
        <v>6464</v>
      </c>
      <c r="B9" s="1003" t="s">
        <v>7481</v>
      </c>
      <c r="C9" s="1009">
        <v>76</v>
      </c>
      <c r="D9" s="1010">
        <v>109</v>
      </c>
      <c r="E9" s="1010">
        <v>336</v>
      </c>
      <c r="F9" s="1014"/>
      <c r="G9" s="1009">
        <v>816.37214000000017</v>
      </c>
      <c r="H9" s="1010">
        <v>1187.0826600000003</v>
      </c>
      <c r="I9" s="1010">
        <v>3599.172</v>
      </c>
      <c r="J9" s="1014"/>
      <c r="K9" s="1009">
        <v>152</v>
      </c>
      <c r="L9" s="1010">
        <v>218</v>
      </c>
      <c r="M9" s="1010">
        <v>672</v>
      </c>
      <c r="N9" s="1019">
        <v>2000</v>
      </c>
    </row>
    <row r="10" spans="1:14" ht="14.45" customHeight="1" x14ac:dyDescent="0.2">
      <c r="A10" s="1000" t="s">
        <v>6483</v>
      </c>
      <c r="B10" s="1003" t="s">
        <v>7481</v>
      </c>
      <c r="C10" s="1009">
        <v>2</v>
      </c>
      <c r="D10" s="1010">
        <v>4</v>
      </c>
      <c r="E10" s="1010"/>
      <c r="F10" s="1014"/>
      <c r="G10" s="1009">
        <v>12.0168</v>
      </c>
      <c r="H10" s="1010">
        <v>25.902879999999996</v>
      </c>
      <c r="I10" s="1010"/>
      <c r="J10" s="1014"/>
      <c r="K10" s="1009">
        <v>2</v>
      </c>
      <c r="L10" s="1010">
        <v>4</v>
      </c>
      <c r="M10" s="1010"/>
      <c r="N10" s="1019"/>
    </row>
    <row r="11" spans="1:14" ht="14.45" customHeight="1" x14ac:dyDescent="0.2">
      <c r="A11" s="1000" t="s">
        <v>6479</v>
      </c>
      <c r="B11" s="1003" t="s">
        <v>7481</v>
      </c>
      <c r="C11" s="1009"/>
      <c r="D11" s="1010">
        <v>2</v>
      </c>
      <c r="E11" s="1010">
        <v>7</v>
      </c>
      <c r="F11" s="1014"/>
      <c r="G11" s="1009"/>
      <c r="H11" s="1010">
        <v>9.8567999999999998</v>
      </c>
      <c r="I11" s="1010">
        <v>34.534800000000004</v>
      </c>
      <c r="J11" s="1014"/>
      <c r="K11" s="1009"/>
      <c r="L11" s="1010">
        <v>1</v>
      </c>
      <c r="M11" s="1010">
        <v>3.5</v>
      </c>
      <c r="N11" s="1019">
        <v>500</v>
      </c>
    </row>
    <row r="12" spans="1:14" ht="14.45" customHeight="1" x14ac:dyDescent="0.2">
      <c r="A12" s="1000" t="s">
        <v>6503</v>
      </c>
      <c r="B12" s="1003" t="s">
        <v>7482</v>
      </c>
      <c r="C12" s="1009"/>
      <c r="D12" s="1010"/>
      <c r="E12" s="1010">
        <v>178</v>
      </c>
      <c r="F12" s="1014"/>
      <c r="G12" s="1009"/>
      <c r="H12" s="1010"/>
      <c r="I12" s="1010">
        <v>1835.13024</v>
      </c>
      <c r="J12" s="1014"/>
      <c r="K12" s="1009"/>
      <c r="L12" s="1010"/>
      <c r="M12" s="1010">
        <v>0</v>
      </c>
      <c r="N12" s="1019">
        <v>0</v>
      </c>
    </row>
    <row r="13" spans="1:14" ht="14.45" customHeight="1" thickBot="1" x14ac:dyDescent="0.25">
      <c r="A13" s="1001" t="s">
        <v>6500</v>
      </c>
      <c r="B13" s="1004" t="s">
        <v>7482</v>
      </c>
      <c r="C13" s="1011"/>
      <c r="D13" s="1012"/>
      <c r="E13" s="1012">
        <v>209</v>
      </c>
      <c r="F13" s="1015"/>
      <c r="G13" s="1011"/>
      <c r="H13" s="1012"/>
      <c r="I13" s="1012">
        <v>529.13960999999995</v>
      </c>
      <c r="J13" s="1015"/>
      <c r="K13" s="1011"/>
      <c r="L13" s="1012"/>
      <c r="M13" s="1012">
        <v>0</v>
      </c>
      <c r="N13" s="1020">
        <v>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B63393D-C784-4E30-9730-F478B5F81F6E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2019-08-27T14:12:01Z</dcterms:modified>
</cp:coreProperties>
</file>